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Krycí list" sheetId="1" r:id="rId1"/>
    <sheet name="Rekapitulace" sheetId="2" r:id="rId2"/>
    <sheet name="Rozpocet" sheetId="3" r:id="rId3"/>
    <sheet name="ZTI" sheetId="4" r:id="rId4"/>
    <sheet name="UT" sheetId="5" r:id="rId5"/>
    <sheet name="Elektro" sheetId="6" r:id="rId6"/>
    <sheet name="VZT" sheetId="7" r:id="rId7"/>
    <sheet name="#Figury" sheetId="8" state="hidden" r:id="rId8"/>
  </sheets>
  <definedNames/>
  <calcPr fullCalcOnLoad="1"/>
</workbook>
</file>

<file path=xl/sharedStrings.xml><?xml version="1.0" encoding="utf-8"?>
<sst xmlns="http://schemas.openxmlformats.org/spreadsheetml/2006/main" count="3108" uniqueCount="1419">
  <si>
    <t>190</t>
  </si>
  <si>
    <t>997221845</t>
  </si>
  <si>
    <t>Poplatek za uložení odpadu z asfaltových povrchů na skládce (skládkovné)</t>
  </si>
  <si>
    <t>191</t>
  </si>
  <si>
    <t>997221855</t>
  </si>
  <si>
    <t>Poplatek za uložení odpadu z kameniva na skládce (skládkovné)</t>
  </si>
  <si>
    <t>192</t>
  </si>
  <si>
    <t>998011004</t>
  </si>
  <si>
    <t>Přesun hmot pro budovy zděné v do 36 m</t>
  </si>
  <si>
    <t>Práce a dodávky PSV</t>
  </si>
  <si>
    <t>711</t>
  </si>
  <si>
    <t>Izolace proti vodě, vlhkosti a plynům</t>
  </si>
  <si>
    <t>193</t>
  </si>
  <si>
    <t>711111001</t>
  </si>
  <si>
    <t>Provedení izolace proti zemní vlhkosti vodorovné za studena nátěrem penetračním</t>
  </si>
  <si>
    <t>194</t>
  </si>
  <si>
    <t>111631500</t>
  </si>
  <si>
    <t>lak asfaltový ALP/9 bal 9 kg</t>
  </si>
  <si>
    <t>195</t>
  </si>
  <si>
    <t>711112001</t>
  </si>
  <si>
    <t>Provedení izolace proti zemní vlhkosti svislé za studena nátěrem penetračním</t>
  </si>
  <si>
    <t>196</t>
  </si>
  <si>
    <t>197</t>
  </si>
  <si>
    <t>711132210</t>
  </si>
  <si>
    <t>Izolace proti zemní vlhkosti na svislé ploše na sucho pásy nopovou folií</t>
  </si>
  <si>
    <t>198</t>
  </si>
  <si>
    <t>711141559</t>
  </si>
  <si>
    <t>Provedení izolace proti zemní vlhkosti pásy přitavením vodorovné NAIP</t>
  </si>
  <si>
    <t>199</t>
  </si>
  <si>
    <t>628331590</t>
  </si>
  <si>
    <t>pás těžký asfaltovaný G 200 S40</t>
  </si>
  <si>
    <t>200</t>
  </si>
  <si>
    <t>711142559</t>
  </si>
  <si>
    <t>Provedení izolace proti zemní vlhkosti pásy přitavením svislé NAIP</t>
  </si>
  <si>
    <t>201</t>
  </si>
  <si>
    <t>202</t>
  </si>
  <si>
    <t>711491272</t>
  </si>
  <si>
    <t>Provedení izolace proti tlakové vodě svislé z textilií vrstva ochranná</t>
  </si>
  <si>
    <t>203</t>
  </si>
  <si>
    <t>685367500</t>
  </si>
  <si>
    <t>textilie SI 40/35 D tl 3,5 mm</t>
  </si>
  <si>
    <t>kg</t>
  </si>
  <si>
    <t>204</t>
  </si>
  <si>
    <t>711745567</t>
  </si>
  <si>
    <t>Izolace proti vodě provedení spojů přitavením pásu NAIP 500 mm</t>
  </si>
  <si>
    <t>205</t>
  </si>
  <si>
    <t>206</t>
  </si>
  <si>
    <t>998711103</t>
  </si>
  <si>
    <t>Přesun hmot tonážní pro izolace proti vodě, vlhkosti a plynům v objektech výšky do 60 m</t>
  </si>
  <si>
    <t>712</t>
  </si>
  <si>
    <t>Povlakové krytiny</t>
  </si>
  <si>
    <t>207</t>
  </si>
  <si>
    <t>712230302</t>
  </si>
  <si>
    <t>Montáž difúzní fólie - pojistné na šikmé střechy, ve sklonu 20-45st.</t>
  </si>
  <si>
    <t>208</t>
  </si>
  <si>
    <t>596602275</t>
  </si>
  <si>
    <t>fólie hydroizolační difúzní pro vodotěsné podstřeší</t>
  </si>
  <si>
    <t>209</t>
  </si>
  <si>
    <t>998712104</t>
  </si>
  <si>
    <t>Přesun hmot tonážní tonážní pro krytiny povlakové v objektech v do 36 m</t>
  </si>
  <si>
    <t>713</t>
  </si>
  <si>
    <t>Izolace tepelné</t>
  </si>
  <si>
    <t>210</t>
  </si>
  <si>
    <t>713111121</t>
  </si>
  <si>
    <t>Montáž izolace tepelné spodem stropů s uchycením drátem rohoží, pásů, dílců, desek</t>
  </si>
  <si>
    <t>211</t>
  </si>
  <si>
    <t>631481000</t>
  </si>
  <si>
    <t>deska minerální střešní izolační 600x1200 mm tl. 40 mm</t>
  </si>
  <si>
    <t>212</t>
  </si>
  <si>
    <t>631481060</t>
  </si>
  <si>
    <t>deska minerální střešní izolační  600x1200 mm tl. 140 mm</t>
  </si>
  <si>
    <t>213</t>
  </si>
  <si>
    <t>713111141</t>
  </si>
  <si>
    <t>Montáž izolace tepelné spodem stropů parotěsné reflexní tl do 5 mm</t>
  </si>
  <si>
    <t>214</t>
  </si>
  <si>
    <t>283292760</t>
  </si>
  <si>
    <t>folie nehořlavá parotěsná 140 g/m2</t>
  </si>
  <si>
    <t>215</t>
  </si>
  <si>
    <t>713131145</t>
  </si>
  <si>
    <t>Montáž izolace tepelné stěn a základů lepením bodově rohoží, pásů, dílců, desek</t>
  </si>
  <si>
    <t>216</t>
  </si>
  <si>
    <t>283760170</t>
  </si>
  <si>
    <t>deska fasádní polystyrénová soklová 1000 x 500 x 100 mm</t>
  </si>
  <si>
    <t>217</t>
  </si>
  <si>
    <t>283760120</t>
  </si>
  <si>
    <t>deska fasádní polystyrénová soklová 1000 x 500 x 40 mm</t>
  </si>
  <si>
    <t>218</t>
  </si>
  <si>
    <t>283763541</t>
  </si>
  <si>
    <t>deska fasádní polystyrénová izolační 1250 x 600 x 100 mm</t>
  </si>
  <si>
    <t>219</t>
  </si>
  <si>
    <t>998713104</t>
  </si>
  <si>
    <t>Přesun hmot tonážní tonážní pro izolace tepelné v objektech v do 36 m</t>
  </si>
  <si>
    <t>721</t>
  </si>
  <si>
    <t>Zdravotechnika - vnitřní kanalizace</t>
  </si>
  <si>
    <t>220</t>
  </si>
  <si>
    <t>721100001</t>
  </si>
  <si>
    <t>ZTI - vnitřní kanalizace viz samostatná část</t>
  </si>
  <si>
    <t>731</t>
  </si>
  <si>
    <t xml:space="preserve">Ústřední vytápění </t>
  </si>
  <si>
    <t>731100001</t>
  </si>
  <si>
    <t>Ustřední vytápění - viz samostatná část</t>
  </si>
  <si>
    <t>742</t>
  </si>
  <si>
    <t xml:space="preserve">Elektromontáže </t>
  </si>
  <si>
    <t>222</t>
  </si>
  <si>
    <t>741</t>
  </si>
  <si>
    <t>742100001</t>
  </si>
  <si>
    <t>Elektroinstalace - viz samostatná část</t>
  </si>
  <si>
    <t>748</t>
  </si>
  <si>
    <t>Elektromontáže - osvětlovací zařízení a svítidla</t>
  </si>
  <si>
    <t>223</t>
  </si>
  <si>
    <t>748121141</t>
  </si>
  <si>
    <t>Montáž svítidlo zářivkové stropní vestavné 1 zdroj</t>
  </si>
  <si>
    <t>224</t>
  </si>
  <si>
    <t>348341699</t>
  </si>
  <si>
    <t>Lineární svítidlo z hliníkového profilu s vysokovýkonovými zdroji LED 12 W, P40, svítislo S3</t>
  </si>
  <si>
    <t>225</t>
  </si>
  <si>
    <t>348341701</t>
  </si>
  <si>
    <t>Napájecí elektronický zdroj 50 W 230Vac/24V, P40, svítidlo S3</t>
  </si>
  <si>
    <t>226</t>
  </si>
  <si>
    <t>748121212</t>
  </si>
  <si>
    <t>Montáž svítidlo zářivkové nástěnné přisazené 1 zdroj kompaktní</t>
  </si>
  <si>
    <t>227</t>
  </si>
  <si>
    <t>348341704</t>
  </si>
  <si>
    <t>Nástěnné nouzové svítidlo s piktogramem se zdroji LED 8W,1 hodina, IP40,, svítidlo N2</t>
  </si>
  <si>
    <t>228</t>
  </si>
  <si>
    <t>348341705</t>
  </si>
  <si>
    <t>Nástěnné nouzové svítidlo 24W TC-L, SA, 1h, IP66, tř. II, svítidlo N1</t>
  </si>
  <si>
    <t>229</t>
  </si>
  <si>
    <t>748122114</t>
  </si>
  <si>
    <t>Montáž svítidlo zářivkové průmyslové stropní přisazené 2 zdroje s krytem</t>
  </si>
  <si>
    <t>230</t>
  </si>
  <si>
    <t>348341692</t>
  </si>
  <si>
    <t>Přisazené lineární vanové svítidlo 2x35 W T5, PMMA s elektronickým předřadníkem, IP66, svítidlo S1</t>
  </si>
  <si>
    <t>347510102</t>
  </si>
  <si>
    <t xml:space="preserve">zářivka  35W/840 </t>
  </si>
  <si>
    <t>232</t>
  </si>
  <si>
    <t>748135100</t>
  </si>
  <si>
    <t>Montáž svítidlo světlomet průmyslový nebo venkovní do 10 kg</t>
  </si>
  <si>
    <t>233</t>
  </si>
  <si>
    <t>348341691</t>
  </si>
  <si>
    <t>Světlomet přisazený na ocelové konstrukci se zdroji LED 3x1W,IP66, svítidlo S2</t>
  </si>
  <si>
    <t>751</t>
  </si>
  <si>
    <t>Vzduchotechnika</t>
  </si>
  <si>
    <t>234</t>
  </si>
  <si>
    <t>751100001</t>
  </si>
  <si>
    <t>Vzduchotechnika - viz samostatná část</t>
  </si>
  <si>
    <t>762</t>
  </si>
  <si>
    <t>Konstrukce tesařské</t>
  </si>
  <si>
    <t>235</t>
  </si>
  <si>
    <t>762332932</t>
  </si>
  <si>
    <t>Montáž doplnění části střešní vazby z hranolů průřezové plochy do 224 cm2</t>
  </si>
  <si>
    <t>236</t>
  </si>
  <si>
    <t>605327971</t>
  </si>
  <si>
    <t>Hranol smrk.a 400-650x120x120-180</t>
  </si>
  <si>
    <t>237</t>
  </si>
  <si>
    <t>762332933</t>
  </si>
  <si>
    <t>Montáž doplnění části střešní vazby z hranolů průřezové plochy do 288 cm2</t>
  </si>
  <si>
    <t>238</t>
  </si>
  <si>
    <t>605328051</t>
  </si>
  <si>
    <t>Hranol smrk.a 400-650x160x160-220</t>
  </si>
  <si>
    <t>239</t>
  </si>
  <si>
    <t>762341270</t>
  </si>
  <si>
    <t>Montáž bednění střech rovných a šikmých sklonu do 60° z desek dřevotřískových na sraz</t>
  </si>
  <si>
    <t>240</t>
  </si>
  <si>
    <t>607262500</t>
  </si>
  <si>
    <t>deska dřevoštěpková OSB 3 SE 2500x1250x25 mm</t>
  </si>
  <si>
    <t>241</t>
  </si>
  <si>
    <t>762341285</t>
  </si>
  <si>
    <t>Montáž bednění střech rovných a šikmých sklonu do 60° z desek cementotřískových na pero a drážku</t>
  </si>
  <si>
    <t>242</t>
  </si>
  <si>
    <t>595907410</t>
  </si>
  <si>
    <t>deska cementotřísková 125x335 cm tl.2,0 cm</t>
  </si>
  <si>
    <t>243</t>
  </si>
  <si>
    <t>762341410</t>
  </si>
  <si>
    <t>Montáž bednění střešních žlabů z hrubých prken</t>
  </si>
  <si>
    <t>244</t>
  </si>
  <si>
    <t>605130931</t>
  </si>
  <si>
    <t>Prkno smrk.omít. a 24-32x60-190</t>
  </si>
  <si>
    <t>245</t>
  </si>
  <si>
    <t>762342441</t>
  </si>
  <si>
    <t>Montáž lišt trojúhelníkových nebo kontralatí na střechách sklonu do 60°</t>
  </si>
  <si>
    <t>246</t>
  </si>
  <si>
    <t>605171031</t>
  </si>
  <si>
    <t>Lať smrková 1 do 25cm2 x400-650</t>
  </si>
  <si>
    <t>247</t>
  </si>
  <si>
    <t>762395000</t>
  </si>
  <si>
    <t>Spojovací prostředky pro montáž krovu, bednění, laťování, světlíky, klíny</t>
  </si>
  <si>
    <t>248</t>
  </si>
  <si>
    <t>998762104</t>
  </si>
  <si>
    <t>Přesun hmot tonážní pro kce tesařské v objektech v do 36 m</t>
  </si>
  <si>
    <t>763</t>
  </si>
  <si>
    <t>Konstrukce suché výstavby</t>
  </si>
  <si>
    <t>249</t>
  </si>
  <si>
    <t>763131411</t>
  </si>
  <si>
    <t>SDK podhled desky 1xA 12,5 bez TI dvouvrstvá spodní kce profil CD+UD</t>
  </si>
  <si>
    <t>250</t>
  </si>
  <si>
    <t>763131714</t>
  </si>
  <si>
    <t>SDK podhled základní penetrační nátěr</t>
  </si>
  <si>
    <t>251</t>
  </si>
  <si>
    <t>763131821</t>
  </si>
  <si>
    <t>Demontáž SDK podhledu s dvouvrstvou nosnou kcí z ocelových profilů opláštění jednoduché</t>
  </si>
  <si>
    <t>252</t>
  </si>
  <si>
    <t>763161763</t>
  </si>
  <si>
    <t>SDK podkroví desky 2xDF 12,5 dvouvrstvá spodní kce profil CD+UD REI 45</t>
  </si>
  <si>
    <t>253</t>
  </si>
  <si>
    <t>998763304</t>
  </si>
  <si>
    <t>Přesun hmot tonážní pro sádrokartonové konstrukce v objektech v do 36 m</t>
  </si>
  <si>
    <t>764</t>
  </si>
  <si>
    <t>Konstrukce klempířské</t>
  </si>
  <si>
    <t>254</t>
  </si>
  <si>
    <t>764211202</t>
  </si>
  <si>
    <t>Krytina Cu tl 0,63 mm hladká střešní z tabulí 2000x1000 mm sklonu do 45°</t>
  </si>
  <si>
    <t>255</t>
  </si>
  <si>
    <t>764231220</t>
  </si>
  <si>
    <t>Lemování zdí Cu tvrdá krytina rš 250 mm</t>
  </si>
  <si>
    <t>256</t>
  </si>
  <si>
    <t>764248924</t>
  </si>
  <si>
    <t>Oprava Cu sněhový zachytač tyčový do 45°</t>
  </si>
  <si>
    <t>257</t>
  </si>
  <si>
    <t>764248934</t>
  </si>
  <si>
    <t>Oprava Cu sněhový zachytač podložka 250x250 mm do 45°</t>
  </si>
  <si>
    <t>258</t>
  </si>
  <si>
    <t>764251203</t>
  </si>
  <si>
    <t>Žlab Cu podokapní hranatý rš 330 mm</t>
  </si>
  <si>
    <t>259</t>
  </si>
  <si>
    <t>764253214</t>
  </si>
  <si>
    <t>Žlab Cu nadřímsový hranatý rš 800 mm v lůžku</t>
  </si>
  <si>
    <t>260</t>
  </si>
  <si>
    <t>764259237</t>
  </si>
  <si>
    <t>Žlab podokapní Cu - kotlík hranatý vel. 120 mm</t>
  </si>
  <si>
    <t>261</t>
  </si>
  <si>
    <t>764259238</t>
  </si>
  <si>
    <t>Žlab podokapní Cu - kotlík hranatý vel. 150 mm</t>
  </si>
  <si>
    <t>262</t>
  </si>
  <si>
    <t>764296230</t>
  </si>
  <si>
    <t>Připojovací dilatační Cu lišta rš 120 mm</t>
  </si>
  <si>
    <t>263</t>
  </si>
  <si>
    <t>764298911</t>
  </si>
  <si>
    <t>Oprava Cu spojení plechů do 45°</t>
  </si>
  <si>
    <t>264</t>
  </si>
  <si>
    <t>764311821</t>
  </si>
  <si>
    <t>Demontáž krytina hladká tabule 2000x1000 mm sklon do 30° plocha do 25 m2</t>
  </si>
  <si>
    <t>265</t>
  </si>
  <si>
    <t>764351810</t>
  </si>
  <si>
    <t>Demontáž žlab podokapní hranatý rovný rš 330 mm do 30°</t>
  </si>
  <si>
    <t>266</t>
  </si>
  <si>
    <t>764410850</t>
  </si>
  <si>
    <t>Demontáž oplechování parapetu rš do 330 mm</t>
  </si>
  <si>
    <t>267</t>
  </si>
  <si>
    <t>764421830</t>
  </si>
  <si>
    <t>Demontáž oplechování říms rš do 200 mm</t>
  </si>
  <si>
    <t>268</t>
  </si>
  <si>
    <t>764421850</t>
  </si>
  <si>
    <t>Demontáž oplechování říms rš do 330 mm</t>
  </si>
  <si>
    <t>269</t>
  </si>
  <si>
    <t>764430840</t>
  </si>
  <si>
    <t>Demontáž oplechování zdí rš do 500 mm</t>
  </si>
  <si>
    <t>270</t>
  </si>
  <si>
    <t>764454803</t>
  </si>
  <si>
    <t>Demontáž trouby kruhové průměr 150 mm</t>
  </si>
  <si>
    <t>764510230</t>
  </si>
  <si>
    <t>Oplechování Cu parapetů rš 200 mm včetně rohů</t>
  </si>
  <si>
    <t>272</t>
  </si>
  <si>
    <t>764521220</t>
  </si>
  <si>
    <t>Oplechování Cu říms rš 150 mm</t>
  </si>
  <si>
    <t>273</t>
  </si>
  <si>
    <t>764521230</t>
  </si>
  <si>
    <t>Oplechování Cu říms rš 200 mm</t>
  </si>
  <si>
    <t>274</t>
  </si>
  <si>
    <t>764521250</t>
  </si>
  <si>
    <t>Oplechování Cu říms rš 330 mm</t>
  </si>
  <si>
    <t>275</t>
  </si>
  <si>
    <t>764554203</t>
  </si>
  <si>
    <t>Odpadní trouby Cu kruhové D 120 mm</t>
  </si>
  <si>
    <t>276</t>
  </si>
  <si>
    <t>764554204</t>
  </si>
  <si>
    <t>Odpadní trouby Cu kruhové D 150 mm</t>
  </si>
  <si>
    <t>277</t>
  </si>
  <si>
    <t>998764104</t>
  </si>
  <si>
    <t>Přesun hmot tonážní pro konstrukce klempířské v objektech v do 36 m</t>
  </si>
  <si>
    <t>766</t>
  </si>
  <si>
    <t>Konstrukce truhlářské</t>
  </si>
  <si>
    <t>278</t>
  </si>
  <si>
    <t>766621011</t>
  </si>
  <si>
    <t>Montáž oken jednoduchých pevných výšky do 1,5m s rámem do zdiva</t>
  </si>
  <si>
    <t>279</t>
  </si>
  <si>
    <t>611101102</t>
  </si>
  <si>
    <t>dřevěné okno tříkřídlové otevíravé, nadpraží obloukové, replika historického okna,vel. 1510x1275 mm, zasklené izolačním dvojsklem, lazura v barvě bílá RAL 9010, okno WI-04</t>
  </si>
  <si>
    <t>280</t>
  </si>
  <si>
    <t>611101103</t>
  </si>
  <si>
    <t>dřevěné okno tříkřídlové otevíravé, nadpraží obloukové, replika historického okna,vel. 1510x1025 mm, zasklené izolačním dvojsklem, lazura v barvě bílá RAL 9010, okno WI-06</t>
  </si>
  <si>
    <t>281</t>
  </si>
  <si>
    <t>611101104</t>
  </si>
  <si>
    <t>dřevěné okno tříkřídlové otevíravé, nadpraží rovné, replika historického okna,vel. 1510x895 mm, zasklené izolačním dvojsklem, lazura v barvě bílá RAL 9010, okno WI-08</t>
  </si>
  <si>
    <t>282</t>
  </si>
  <si>
    <t>611101105</t>
  </si>
  <si>
    <t>dřevěné okno tříkřídlové otevíravé, nadpraží rovné, replika historického okna,vel. 1510x545 mm, zasklené izolačním dvojsklem, lazura v barvě bílá RAL 9010, okno WI-10</t>
  </si>
  <si>
    <t>283</t>
  </si>
  <si>
    <t>766621012</t>
  </si>
  <si>
    <t>Montáž oken jednoduchých pevných výšky přes 1,5 do 2,5m s rámem do zdiva</t>
  </si>
  <si>
    <t>284</t>
  </si>
  <si>
    <t>611101101</t>
  </si>
  <si>
    <t>dřevěné okno šestikřídlové otevíravé, nadpraží obloukové, replika historického okna,vel. 1480x1695 mm, zasklené izolačním dvojsklem, lazura v barvě bílá RAL 9010, okno WI-02</t>
  </si>
  <si>
    <t>285</t>
  </si>
  <si>
    <t>766622937</t>
  </si>
  <si>
    <t>Oprava oken dvojitých s deštěním, vel. 1610x3255 mm, celková repase okna včetně parapetu, nový nátěr, těsnění vnější křídlo, výměna zasklení, repase kování, okapnice měděná, okno WI-03</t>
  </si>
  <si>
    <t>286</t>
  </si>
  <si>
    <t>766622938</t>
  </si>
  <si>
    <t>Oprava oken dvojitých s deštěním, vel. 1610x2770 mm, celková repase okna včetně parapetu, nový nátěr, těsnění vnější křídlo, výměna zasklení, repase kování, okapnice měděná, okno WI-05</t>
  </si>
  <si>
    <t>287</t>
  </si>
  <si>
    <t>766622939</t>
  </si>
  <si>
    <t>Oprava oken dvojitých s deštěním, vel. 1610x2610 mm, celková repase okna včetně parapetu, nový nátěr, těsnění vnější křídlo, výměna zasklení, repase kování, okapnice měděná, okno WI-07</t>
  </si>
  <si>
    <t>288</t>
  </si>
  <si>
    <t>766622941</t>
  </si>
  <si>
    <t>Oprava oken dvojitých s deštěním, vel. 1610x2370 mm, celková repase okna včetně parapetu, nový nátěr, těsnění vnější křídlo, výměna zasklení, repase kování, okapnice měděná, okno WI-09</t>
  </si>
  <si>
    <t>289</t>
  </si>
  <si>
    <t>766622942</t>
  </si>
  <si>
    <t>obklad portálu výtahových dveří, nerez plech, VZ-02 portál 2.pp - součást dodávky výtahu</t>
  </si>
  <si>
    <t>obklad portálu výtahových dveří, nerez plech, VZ-03 portál 1.pp - součást dodávky výtahu</t>
  </si>
  <si>
    <t>obklad portálu výtahových dveří, nerez plech, VZ-07 portál 1-5.np - součást dodávky výtahu</t>
  </si>
  <si>
    <t>obklad výtahových dveří, AL elox plech VZ-08 - součást dodávky výtahu</t>
  </si>
  <si>
    <t>ocelová nosná konstrukce portál výtahu 2.pp - VZ-01 - součást dodávky výtahu</t>
  </si>
  <si>
    <t>ocelová nosná konstrukce portál výtahu 1-5.np - VZ-06 - součást dodávky výtahu</t>
  </si>
  <si>
    <t>práh výtahových dveří 1.pp - VZ-04 - součást dodávky výtahu</t>
  </si>
  <si>
    <t>práh výtahových dveří 1-5.np - VZ-05 - součást dodávky výtahu</t>
  </si>
  <si>
    <t>Oprava oken dvojitých s deštěním, vel. 1610x2010 mm, celková repase okna včetně parapetu, nový nátěr, těsnění vnější křídlo, výměna zasklení, repase kování, okapnice měděná, okno WI-11</t>
  </si>
  <si>
    <t>290</t>
  </si>
  <si>
    <t>766622943</t>
  </si>
  <si>
    <t>Oprava oken dvojitých s deštěním, 1x balkonové dveře, vel. 1800x2920 mm, celková repase okna včetně parapetu, nový nátěr, těsnění vnější křídlo, výměna zasklení, repase kování, okapnice měděná, okno WI-01</t>
  </si>
  <si>
    <t>291</t>
  </si>
  <si>
    <t>766660021</t>
  </si>
  <si>
    <t>Montáž dveřních křídel otvíravých 1křídlových š do 0,8 m požárních do ocelové zárubně</t>
  </si>
  <si>
    <t>292</t>
  </si>
  <si>
    <t>611628611</t>
  </si>
  <si>
    <t>dveře vnitřní dřevěné plné bezpolodrážkové protipožární EW 15DP3-C- 1křídlové 60x197 cm, bílé, dveře DO-01/L včetně kování</t>
  </si>
  <si>
    <t>293</t>
  </si>
  <si>
    <t>766663967</t>
  </si>
  <si>
    <t>Repase  stávajících dveří včetně zárubně, repase kování, nový nátěr, 1590x2950mm, dveře 950x2200, dveře DO-2</t>
  </si>
  <si>
    <t>294</t>
  </si>
  <si>
    <t>766664932</t>
  </si>
  <si>
    <t>Oprava dveřních křídel samozavírače dveří na zárubeň ocelovou</t>
  </si>
  <si>
    <t>295</t>
  </si>
  <si>
    <t>549172651</t>
  </si>
  <si>
    <t>zavírač dveřní</t>
  </si>
  <si>
    <t>296</t>
  </si>
  <si>
    <t>766695213</t>
  </si>
  <si>
    <t>Montáž truhlářských prahů dveří 1křídlových šířky přes 10 cm</t>
  </si>
  <si>
    <t>297</t>
  </si>
  <si>
    <t>611871210</t>
  </si>
  <si>
    <t>prah dveřní dřevěný dubový tl 2 cm dl.62 cm š 15 cm</t>
  </si>
  <si>
    <t>298</t>
  </si>
  <si>
    <t>998766104</t>
  </si>
  <si>
    <t>Přesun hmot tonážní pro konstrukce truhlářské v objektech v do 36 m</t>
  </si>
  <si>
    <t>767</t>
  </si>
  <si>
    <t>Konstrukce zámečnické</t>
  </si>
  <si>
    <t>299</t>
  </si>
  <si>
    <t>767113159</t>
  </si>
  <si>
    <t>Obvodový plášť výtahové šachty, strukturální zasklení systém, zasklení stěn dvojsklem 6-16-8, střecha sklo bezpečnostní 8-16-10, pevné části AL elox panely, barva 7048</t>
  </si>
  <si>
    <t>300</t>
  </si>
  <si>
    <t>767137504</t>
  </si>
  <si>
    <t>Montáž obložení portálu a dveří výtahu plechem tvarovaným šroubováním - součást dodávky výtahu</t>
  </si>
  <si>
    <t>301</t>
  </si>
  <si>
    <t>553145111</t>
  </si>
  <si>
    <t>302</t>
  </si>
  <si>
    <t>553145112</t>
  </si>
  <si>
    <t>303</t>
  </si>
  <si>
    <t>553145113</t>
  </si>
  <si>
    <t>304</t>
  </si>
  <si>
    <t>553145114</t>
  </si>
  <si>
    <t>305</t>
  </si>
  <si>
    <t>553316202</t>
  </si>
  <si>
    <t>306</t>
  </si>
  <si>
    <t>553316203</t>
  </si>
  <si>
    <t>307</t>
  </si>
  <si>
    <t>553316204</t>
  </si>
  <si>
    <t>308</t>
  </si>
  <si>
    <t>553316205</t>
  </si>
  <si>
    <t>309</t>
  </si>
  <si>
    <t>767220420</t>
  </si>
  <si>
    <t>Montáž zábradlí schodišťového z profilové oceli do zdi hmotnosti do 40 kg</t>
  </si>
  <si>
    <t>310</t>
  </si>
  <si>
    <t>553145635</t>
  </si>
  <si>
    <t>zábradlí z ocel profilů, zinkování,  venkovní rampa 1.pp, Z-03</t>
  </si>
  <si>
    <t>311</t>
  </si>
  <si>
    <t>553145636</t>
  </si>
  <si>
    <t>madlo z ocel profilů, zinkování,  venkovní rampa 1.pp, Z-03</t>
  </si>
  <si>
    <t>312</t>
  </si>
  <si>
    <t>553145634</t>
  </si>
  <si>
    <t>zábradlí z ocel profilů, zinkování,  zábradlí venkovní schodiště dvůr, Z-09</t>
  </si>
  <si>
    <t>313</t>
  </si>
  <si>
    <t>553145638</t>
  </si>
  <si>
    <t>zábradlí z ocel profilů, sněhová bariéra, Z-13 - zinkováno</t>
  </si>
  <si>
    <t>314</t>
  </si>
  <si>
    <t>767810115</t>
  </si>
  <si>
    <t>Montáž mřížek větracích čtyřhranných průřezu přes 1,0 m2</t>
  </si>
  <si>
    <t>315</t>
  </si>
  <si>
    <t>429730081</t>
  </si>
  <si>
    <t>žaluzie protidešťové PŽA-K velikost 2000x650 mm</t>
  </si>
  <si>
    <t>316</t>
  </si>
  <si>
    <t>429730151</t>
  </si>
  <si>
    <t>žaluzie protidešťové PŽA-K velikost 2500x650 mm</t>
  </si>
  <si>
    <t>317</t>
  </si>
  <si>
    <t>767812614</t>
  </si>
  <si>
    <t xml:space="preserve">Montáž markýz fasádních prosklených </t>
  </si>
  <si>
    <t>318</t>
  </si>
  <si>
    <t>553465561</t>
  </si>
  <si>
    <t>markýza A - nad stojany kol, konstrukce  z ocelových profilů , kotvení táhla, sklo bezpečnostní 10mm, zinkováno</t>
  </si>
  <si>
    <t>319</t>
  </si>
  <si>
    <t>553465562</t>
  </si>
  <si>
    <r>
      <t>Cena bez DPH</t>
    </r>
    <r>
      <rPr>
        <sz val="8"/>
        <rFont val="Arial"/>
        <family val="0"/>
      </rPr>
      <t xml:space="preserve">  ř. 7, 12, 19-22</t>
    </r>
  </si>
  <si>
    <t>Zábor komunikace</t>
  </si>
  <si>
    <t>Skládkovné</t>
  </si>
  <si>
    <t>15.11.2013</t>
  </si>
  <si>
    <t xml:space="preserve"> Univarzita Karlova, Filozofická fakulta, Praha 2</t>
  </si>
  <si>
    <t>Část:       Zdravotní instalace</t>
  </si>
  <si>
    <t>PČ</t>
  </si>
  <si>
    <t>POPIS</t>
  </si>
  <si>
    <t>MNOŽSTVÍ</t>
  </si>
  <si>
    <t>JEDNOTK. CENA</t>
  </si>
  <si>
    <t>CELKOVÁ   CENA</t>
  </si>
  <si>
    <t>KANALIZACE</t>
  </si>
  <si>
    <t>Potrubí z trub polypropylenových DN 32</t>
  </si>
  <si>
    <t>Tvarovky z polypropylenu (redukce, odbočky, kolena)</t>
  </si>
  <si>
    <t>ks</t>
  </si>
  <si>
    <t>Sifon pro odkap ze split jednotky</t>
  </si>
  <si>
    <t>Montáž potrubí</t>
  </si>
  <si>
    <t>Zkouška těsnosti</t>
  </si>
  <si>
    <t>Napojení na stávající potrubí DN75</t>
  </si>
  <si>
    <t>soub</t>
  </si>
  <si>
    <t>Připevňovací materiál</t>
  </si>
  <si>
    <t>Doprava</t>
  </si>
  <si>
    <t>Drážky pro vedení potrubí</t>
  </si>
  <si>
    <t>Vyspravení podlahy po rýhách pro ležatou kanalizaci</t>
  </si>
  <si>
    <t xml:space="preserve">Revizní dvířka k čistícím tvarovkám </t>
  </si>
  <si>
    <t>Napojení na potrubí DN 75</t>
  </si>
  <si>
    <t>CELKEM</t>
  </si>
  <si>
    <t>Část:      Ústřední vytápění</t>
  </si>
  <si>
    <t>POŘ.</t>
  </si>
  <si>
    <t>M.J.</t>
  </si>
  <si>
    <t>Množství</t>
  </si>
  <si>
    <t>Jednotková
cena</t>
  </si>
  <si>
    <t>Jednotková
cena montáže</t>
  </si>
  <si>
    <t>Celková cena
vč. montáže</t>
  </si>
  <si>
    <t>[-]</t>
  </si>
  <si>
    <t>[Kč]</t>
  </si>
  <si>
    <t>Otopná tělesa</t>
  </si>
  <si>
    <t>Elektrické přímotopné konvektorové otopné těleso;
výška 450 mm, délka 890 mm, hloubka 78 mm;
topný výkon 2500 W;
vč. elektronického termostatu, instalačního rámu pro zavěšení na zeď a montáže</t>
  </si>
  <si>
    <t>Společné položky</t>
  </si>
  <si>
    <t>Doprava materiálu</t>
  </si>
  <si>
    <t>kpl</t>
  </si>
  <si>
    <t>Montážní materiál</t>
  </si>
  <si>
    <t>Provedení komplexních zkoušek</t>
  </si>
  <si>
    <t>Jemné zaregulování systému</t>
  </si>
  <si>
    <t>Celková cena</t>
  </si>
  <si>
    <t>Část:       Elektroinstalace</t>
  </si>
  <si>
    <t>p.č.</t>
  </si>
  <si>
    <t>popis položky</t>
  </si>
  <si>
    <t>mj.</t>
  </si>
  <si>
    <t>množství</t>
  </si>
  <si>
    <t>jednotková cena</t>
  </si>
  <si>
    <t>cena celkem</t>
  </si>
  <si>
    <t>Zařízení</t>
  </si>
  <si>
    <t>Rozvodnice Rm                  ozn.Rm</t>
  </si>
  <si>
    <t>Doplněk rozvodnice NN ve 2.NP     ozn.NN-2.NP</t>
  </si>
  <si>
    <t>UPS pro 45min. zálohy výtahu, 3/3fáze, 15kVA -15-N-5-32x9Ah-MBS</t>
  </si>
  <si>
    <t>Baterie pro 9X55-BAT5-96x7Ah</t>
  </si>
  <si>
    <t xml:space="preserve">přeložení rozvaděče " Záchranný bezpečnstní systém " včetně kabelů </t>
  </si>
  <si>
    <t>mezisoučet</t>
  </si>
  <si>
    <t>Materiál elektromontážní</t>
  </si>
  <si>
    <t>pohybový spínač IS 180st. IP54</t>
  </si>
  <si>
    <t>kabel CYKY 3x1,5</t>
  </si>
  <si>
    <t>kabel CYKY 3x2,5</t>
  </si>
  <si>
    <t>kabel CYKY 5x1,5</t>
  </si>
  <si>
    <t>kabel CYKY 5x4</t>
  </si>
  <si>
    <t>kabel CYKY 4x16</t>
  </si>
  <si>
    <t>kabel CYKY 5x6</t>
  </si>
  <si>
    <t>šňůra CGSG 5x4</t>
  </si>
  <si>
    <t>šňůra CGSG 5x6</t>
  </si>
  <si>
    <t>šňůra CGSG 3x1,5</t>
  </si>
  <si>
    <t>smršťovací trubice (4x16)</t>
  </si>
  <si>
    <t>lišta vkládací  24x22</t>
  </si>
  <si>
    <t>kryt koncový pro lištu 24/22</t>
  </si>
  <si>
    <t>hmoždinka plastová 8/8x40mm</t>
  </si>
  <si>
    <t>trubka PVC tuhá střední namáhání 4025 LA</t>
  </si>
  <si>
    <t>žlab 100/50 GZ  rozteč podpěr cca.1,9m</t>
  </si>
  <si>
    <t>přísluš. pro drát.žlab (závěsy,spojky apod.)</t>
  </si>
  <si>
    <t>sada</t>
  </si>
  <si>
    <t xml:space="preserve">samoreg.topný kabel 18W/m </t>
  </si>
  <si>
    <t>napojovací sada pro samoreg. kabel</t>
  </si>
  <si>
    <t>tyč zemnící ZT2,0 FeZn 2000/28mm holá</t>
  </si>
  <si>
    <t>svorka k tyči zemnící SJ2 4šrouby FeZn</t>
  </si>
  <si>
    <t>vedení FeZn pr.10mm(0,63kg/m)</t>
  </si>
  <si>
    <t>vedení FeZn pr.8mm(0,40kg/m)</t>
  </si>
  <si>
    <t>svorka univerzální SU FeZn</t>
  </si>
  <si>
    <t>svorka připojovací SP 1šroub FeZn</t>
  </si>
  <si>
    <t>svorka zkušební SZb 2třmeny FeZn litá</t>
  </si>
  <si>
    <t>souprava pro svařování zemničů FeZn</t>
  </si>
  <si>
    <t xml:space="preserve">přepínač 10A/250V řazení1 IP44 </t>
  </si>
  <si>
    <t>zásuvka 16A/250V IP44</t>
  </si>
  <si>
    <t>krabice univerzální/přístrojová KU68-1901</t>
  </si>
  <si>
    <t>krabice pancéř plast 8101 95x95x50 IP54</t>
  </si>
  <si>
    <t>označovací štítek zemního svodu</t>
  </si>
  <si>
    <t>ochranný úhelník svodu OU délka 2,0m</t>
  </si>
  <si>
    <t>držák úhelníku DOUa 200mm FeZn středový do zdiva</t>
  </si>
  <si>
    <t>podpěra vedení do zdiva PV1a20 200mm FeZn</t>
  </si>
  <si>
    <t>svorka na okapní žlaby SOa 4šrouby FeZn</t>
  </si>
  <si>
    <t>Elektromontáže</t>
  </si>
  <si>
    <t>rozvodnice do hmotnosti 50kg</t>
  </si>
  <si>
    <t>svítidlo S1 zářivkové průmyslové stropní/2 zdroje</t>
  </si>
  <si>
    <t>nouzové orientační svítidlo zářivkové</t>
  </si>
  <si>
    <t>svítidlo S2</t>
  </si>
  <si>
    <t>svítidlo S3</t>
  </si>
  <si>
    <t>pohybový spínač vč. zapojení</t>
  </si>
  <si>
    <t>kabel(-CYKY) pevně uložený do 3x6/4x4/7x2,5</t>
  </si>
  <si>
    <t>kabel(-CYKY) pevně uložený do 5x6/7x4/12x1,5</t>
  </si>
  <si>
    <t>kabel Cu(-1kV CYKY) pevně uložený do 3x35/4x25</t>
  </si>
  <si>
    <t>šňůra střední volně uložená do 2x10/4x6/5x4/16x1</t>
  </si>
  <si>
    <t>šňůra střední volně uložená do 2x16/4x10/5x6</t>
  </si>
  <si>
    <t>šňůra střední volně ulož.do 2x6/4x4/5x2,5/7x1,5</t>
  </si>
  <si>
    <t>ukončení v rozvaděči vč.zapojení vodiče do 2,5mm2</t>
  </si>
  <si>
    <t>ukončení v rozvaděči vč.zapojení vodiče do 6mm2</t>
  </si>
  <si>
    <t>ukončení v rozvaděči vč.zapojení vodiče do 16mm2</t>
  </si>
  <si>
    <t>ukončení kabelu smršťovací trubicí do 4x25</t>
  </si>
  <si>
    <t>lišta vkládací úplná pevně uložená do š.40mm</t>
  </si>
  <si>
    <t>osazení do cihly hmoždinky HM8</t>
  </si>
  <si>
    <t>trubka plast tuhá,volně/pod omítkou do průměru 25</t>
  </si>
  <si>
    <t>kabelový rošt do š.40cm</t>
  </si>
  <si>
    <t>lustrová svorka vč. zapojení do 4x4mm2</t>
  </si>
  <si>
    <t>topný kabel volné délky</t>
  </si>
  <si>
    <t>tyčový zemnič 2m vč.připojení</t>
  </si>
  <si>
    <t>uzemňov.vedení v zemi úplná mtž FeZn pr.8-10mm</t>
  </si>
  <si>
    <t>uzemňov.vedení na povrchu úplná mtž FeZn pr.10mm</t>
  </si>
  <si>
    <t>svorka hromosvodová do 2 šroubů</t>
  </si>
  <si>
    <t>svorka hromosvodová do 4 šroubů</t>
  </si>
  <si>
    <t>svařování zemničů QUICK-WELD</t>
  </si>
  <si>
    <t>přepínač zapuštěný vč.zapojení střídavý/řazení 1</t>
  </si>
  <si>
    <t>zásuvka domovní zapuštěná vč.zapojení</t>
  </si>
  <si>
    <t>krabice přístrojová bez zapojení</t>
  </si>
  <si>
    <t>krabice plast pro P rozvod bez zapojení 8110</t>
  </si>
  <si>
    <t>označení svodu štítkem</t>
  </si>
  <si>
    <t>ochranný úhelník nebo trubka/ držáky do zdiva</t>
  </si>
  <si>
    <t>instalace na připravené přívody k UPS 7-15kVA, Revizní zpráva k instalaci el. zařízení, Instalace externích baterií typ "Skříň" 7-15kVA, doprava UPS</t>
  </si>
  <si>
    <t>clk</t>
  </si>
  <si>
    <t>demontáž svod vč.podpěr drát do pr.10mm</t>
  </si>
  <si>
    <t>výkop kabel.rýhy šířka 35/hloubka 70cm tz.4/ko1.0</t>
  </si>
  <si>
    <t>zához kabelové rýhy šířka 35/hloubka 70cm tz.4</t>
  </si>
  <si>
    <t>provizorní úprava terénu třída zeminy 4</t>
  </si>
  <si>
    <t>doprava</t>
  </si>
  <si>
    <t>ztratné materiál</t>
  </si>
  <si>
    <t>materiál podružný</t>
  </si>
  <si>
    <t>přidružené výkony</t>
  </si>
  <si>
    <t>revize</t>
  </si>
  <si>
    <t>Část:       Vzduchotechnika</t>
  </si>
  <si>
    <t>Pozice</t>
  </si>
  <si>
    <t>Cena MJ</t>
  </si>
  <si>
    <t>Cena</t>
  </si>
  <si>
    <t>Zařízení č. 1: Větrání výtahové šachty</t>
  </si>
  <si>
    <t>1.01a</t>
  </si>
  <si>
    <t>Radiální ventilátor do kruhového potrubí pr. 400, 2700m3/h, 150 Pa</t>
  </si>
  <si>
    <t>Včetně pružných manžet, krycí mřížky a montážního materiálu</t>
  </si>
  <si>
    <t>1.05a</t>
  </si>
  <si>
    <t>Těsná uzavírací klapka se servopohonem, rozměr 630x500</t>
  </si>
  <si>
    <t>1.07a</t>
  </si>
  <si>
    <t>Krycí mřížka 630x500</t>
  </si>
  <si>
    <t>1.17</t>
  </si>
  <si>
    <t>Čtyřhranné potrubí z ocel. pozink. plechu spojovaného přírubami do vnitřního prostředí, včetně závěsů, spojovacího materiálu a požárních ucpávek pro dotěsnění prostupů</t>
  </si>
  <si>
    <t>1.20</t>
  </si>
  <si>
    <t>Pomocné ocelové konstrukce, kotvící systém</t>
  </si>
  <si>
    <t>1.21</t>
  </si>
  <si>
    <t>Mezisoučet</t>
  </si>
  <si>
    <t>Zařízení č. 4: Chlazení místnosti UPS</t>
  </si>
  <si>
    <t>4.01a</t>
  </si>
  <si>
    <t>Venkovní kondenzační jednotka split, Qch=5kW, pro celoroční provoz</t>
  </si>
  <si>
    <t>Včetně potrubí, chladiva a montážního materiálu</t>
  </si>
  <si>
    <t>4.02a</t>
  </si>
  <si>
    <t>Vnitřní nástěnná jednotka split, Qch=5kW</t>
  </si>
  <si>
    <t>Včetně montážního materiálu a ovladače</t>
  </si>
  <si>
    <t>4.10</t>
  </si>
  <si>
    <t>Přeložení stávajícího vedení potrubí</t>
  </si>
  <si>
    <t>Ostatní položky</t>
  </si>
  <si>
    <t>N.1</t>
  </si>
  <si>
    <t>Konstrukční a dílenská dokumentace dle zvyklostí dodavatele</t>
  </si>
  <si>
    <t>N.2</t>
  </si>
  <si>
    <t>Provozní a komplexní zkoušky, revize</t>
  </si>
  <si>
    <t>N.3</t>
  </si>
  <si>
    <t>Jemné zaregulování</t>
  </si>
  <si>
    <t>N.4</t>
  </si>
  <si>
    <t>Zaškolení obsluhy</t>
  </si>
  <si>
    <t>N.5</t>
  </si>
  <si>
    <t>Provozní přepisy a řády</t>
  </si>
  <si>
    <t>N.6</t>
  </si>
  <si>
    <t>N.7</t>
  </si>
  <si>
    <t>N.8</t>
  </si>
  <si>
    <t>Štítky a označení potrubí</t>
  </si>
  <si>
    <t>markýza B - nad schodištěm, konstrukce z ocel proflů , kotvení táhla , sklo bezpečnostní  10mm, zinkováno</t>
  </si>
  <si>
    <t>320</t>
  </si>
  <si>
    <t>767996703</t>
  </si>
  <si>
    <t>Demontáž atypických zámečnických konstrukcí řezáním hmotnosti jednotlivých dílů do 250 kg</t>
  </si>
  <si>
    <t>321</t>
  </si>
  <si>
    <t>998767104</t>
  </si>
  <si>
    <t>Přesun hmot tonážní pro zámečnické konstrukce v objektech v do 36 m</t>
  </si>
  <si>
    <t>771</t>
  </si>
  <si>
    <t>Podlahy z dlaždic</t>
  </si>
  <si>
    <t>322</t>
  </si>
  <si>
    <t>771474117</t>
  </si>
  <si>
    <t>Montáž soklíků z dlaždic keramických rovných lepených flexibilním lepidlem v do 120 mm</t>
  </si>
  <si>
    <t>323</t>
  </si>
  <si>
    <t>597614161</t>
  </si>
  <si>
    <t>dlaždice keramické , sokl s požlábkem,  světle šedá mat, 9,7 x 10,3 x 0,6</t>
  </si>
  <si>
    <t>324</t>
  </si>
  <si>
    <t>771574126</t>
  </si>
  <si>
    <t>Montáž podlah keramických režných hladkých lepených lepených flexibilním lepidlem vel. 200x200mm</t>
  </si>
  <si>
    <t>325</t>
  </si>
  <si>
    <t>597611451</t>
  </si>
  <si>
    <t xml:space="preserve">dlaždice keramické světle šedá mat, 19,7 x 19,7 x 0,7 cm </t>
  </si>
  <si>
    <t>326</t>
  </si>
  <si>
    <t>771579191</t>
  </si>
  <si>
    <t>Příplatek k montáž podlah keramických za plochu do 5 m2</t>
  </si>
  <si>
    <t>327</t>
  </si>
  <si>
    <t>771591172</t>
  </si>
  <si>
    <t>Uložení koncového profilu (lišty) Schluter do lepidla pro ukončení dlažby</t>
  </si>
  <si>
    <t>328</t>
  </si>
  <si>
    <t>283421522</t>
  </si>
  <si>
    <t xml:space="preserve">lišta ukončovací nerez výšky 7 mm </t>
  </si>
  <si>
    <t>329</t>
  </si>
  <si>
    <t>771591174</t>
  </si>
  <si>
    <t>Uložení dilatačních profilů (lišt) Schlxter do lepidla pro dilataci dlažby.</t>
  </si>
  <si>
    <t>330</t>
  </si>
  <si>
    <t>283421533</t>
  </si>
  <si>
    <t xml:space="preserve">lišta dilatační nerez výšky 60 mm </t>
  </si>
  <si>
    <t>331</t>
  </si>
  <si>
    <t>998771104</t>
  </si>
  <si>
    <t>Přesun hmot tonážní pro podlahy z dlaždic v objektech v do 36 m</t>
  </si>
  <si>
    <t>773</t>
  </si>
  <si>
    <t>Podlahy teracové</t>
  </si>
  <si>
    <t>332</t>
  </si>
  <si>
    <t>773500910</t>
  </si>
  <si>
    <t>Opravy podlah z litého teraca tl do 30 mm pásů šířky do 150 mm</t>
  </si>
  <si>
    <t>333</t>
  </si>
  <si>
    <t>773500911</t>
  </si>
  <si>
    <t>Opravy podlah z litého teraca tl do 30 mm trhlin a spár</t>
  </si>
  <si>
    <t>334</t>
  </si>
  <si>
    <t>773511362</t>
  </si>
  <si>
    <t>Podlahy z přírodního litého teraca zřízení podlahy prosté tl 30 mm</t>
  </si>
  <si>
    <t>335</t>
  </si>
  <si>
    <t>773513111</t>
  </si>
  <si>
    <t>Podlaha teraco lité dilatace vložení lišty</t>
  </si>
  <si>
    <t>336</t>
  </si>
  <si>
    <t>283421524</t>
  </si>
  <si>
    <t>337</t>
  </si>
  <si>
    <t>283421534</t>
  </si>
  <si>
    <t>lišta dilatační nerez výšky 35 mm</t>
  </si>
  <si>
    <t>338</t>
  </si>
  <si>
    <t>773519190</t>
  </si>
  <si>
    <t>Příplatek k podlahám z přírodního litého teraca za plochu do 5 m2</t>
  </si>
  <si>
    <t>339</t>
  </si>
  <si>
    <t>998773104</t>
  </si>
  <si>
    <t>Přesun hmot tonážní pro podlahy teracové lité v objektech v do 36 m</t>
  </si>
  <si>
    <t>777</t>
  </si>
  <si>
    <t>Podlahy lité</t>
  </si>
  <si>
    <t>340</t>
  </si>
  <si>
    <t>777551111</t>
  </si>
  <si>
    <t xml:space="preserve">Podlahy lité tloušťky 5 mm samonivelační štěrka </t>
  </si>
  <si>
    <t>341</t>
  </si>
  <si>
    <t>777615117</t>
  </si>
  <si>
    <t>Nátěry epoxidové podlah betonových jednonásobné systém silnovrstvý nátěr</t>
  </si>
  <si>
    <t>342</t>
  </si>
  <si>
    <t>998777104</t>
  </si>
  <si>
    <t>Přesun hmot tonážní pro podlahy lité v objektech v do 36 m</t>
  </si>
  <si>
    <t>781</t>
  </si>
  <si>
    <t>Dokončovací práce - obklady keramické</t>
  </si>
  <si>
    <t>343</t>
  </si>
  <si>
    <t>781774121</t>
  </si>
  <si>
    <t>Montáž obkladů vnějších z dlaždic keramických do 100 ks/m2 lepených flexibilním lepidlem</t>
  </si>
  <si>
    <t>344</t>
  </si>
  <si>
    <t>597613058</t>
  </si>
  <si>
    <t>obklad keramický fasádní 100x100mm, bílý glazovaný, replika stávajícího obkladu</t>
  </si>
  <si>
    <t>345</t>
  </si>
  <si>
    <t>781779195</t>
  </si>
  <si>
    <t>Příplatek k montáži obkladů vnějších z dlaždic keramických za spárování bílým cementem</t>
  </si>
  <si>
    <t>346</t>
  </si>
  <si>
    <t>998781104</t>
  </si>
  <si>
    <t>Přesun hmot tonážní pro obklady keramické v objektech v do 36 m</t>
  </si>
  <si>
    <t>783</t>
  </si>
  <si>
    <t>Dokončovací práce - nátěry</t>
  </si>
  <si>
    <t>347</t>
  </si>
  <si>
    <t>783121164</t>
  </si>
  <si>
    <t>Nátěry syntetické OK lehkých "C" barva matný povrch 2x antikorozní, 1x základní, 1x email</t>
  </si>
  <si>
    <t>348</t>
  </si>
  <si>
    <t>783221122</t>
  </si>
  <si>
    <t>Nátěry syntetické KDK barva matný povrch 1x antikorozní, 1x základní, 2x email</t>
  </si>
  <si>
    <t>349</t>
  </si>
  <si>
    <t>783783311</t>
  </si>
  <si>
    <t>Nátěry tesařských kcí proti dřevokazným houbám, hmyzu a plísním preventivní dvojnásobné v interiéru</t>
  </si>
  <si>
    <t>784</t>
  </si>
  <si>
    <t>Dokončovací práce - malby</t>
  </si>
  <si>
    <t>350</t>
  </si>
  <si>
    <t>784402801</t>
  </si>
  <si>
    <t>Odstranění maleb oškrabáním v místnostech v do 3,8 m</t>
  </si>
  <si>
    <t>351</t>
  </si>
  <si>
    <t>784402802</t>
  </si>
  <si>
    <t>Odstranění maleb oškrabáním v místnostech v do 5,0 m</t>
  </si>
  <si>
    <t>352</t>
  </si>
  <si>
    <t>784453631</t>
  </si>
  <si>
    <t>Malby směsi tekuté disperzní bílé otěruvzdorné dvojnásobné s penetrací místnost v do 3,8 m</t>
  </si>
  <si>
    <t>353</t>
  </si>
  <si>
    <t>784453632</t>
  </si>
  <si>
    <t>Malby směsi tekuté disperzní bílé otěruvzdorné dvojnásobné s penetrací místnost v do 5 m</t>
  </si>
  <si>
    <t>Práce a dodávky M</t>
  </si>
  <si>
    <t>33-M</t>
  </si>
  <si>
    <t>Montáže dopr.zaříz.,sklad. zař. a váh</t>
  </si>
  <si>
    <t>354</t>
  </si>
  <si>
    <t>933</t>
  </si>
  <si>
    <t>330130105</t>
  </si>
  <si>
    <t>Výtah osobní nosnost 1000 kg 7 stanic, 2 přístupové strany, kabina 1290x1710 mm, dveře teleskopické dvoudílné</t>
  </si>
  <si>
    <t>KRYCÍ LIST ROZPOČTU</t>
  </si>
  <si>
    <t>Název stavby</t>
  </si>
  <si>
    <t>FILOZOFICKÁ FAKULTA UNIVERZITY KARLOVY</t>
  </si>
  <si>
    <t>JKSO</t>
  </si>
  <si>
    <t>801 35</t>
  </si>
  <si>
    <t>Kód stavby</t>
  </si>
  <si>
    <t>GL003</t>
  </si>
  <si>
    <t>Název objektu</t>
  </si>
  <si>
    <t>EČO</t>
  </si>
  <si>
    <t>Kód objektu</t>
  </si>
  <si>
    <t>GL002-02</t>
  </si>
  <si>
    <t>Název části</t>
  </si>
  <si>
    <t xml:space="preserve"> </t>
  </si>
  <si>
    <t>Místo</t>
  </si>
  <si>
    <t>Náměstí Jana Palacha 2, Praha 1</t>
  </si>
  <si>
    <t>Kód části</t>
  </si>
  <si>
    <t>Název podčásti</t>
  </si>
  <si>
    <t>Kód podčásti</t>
  </si>
  <si>
    <t>IČ</t>
  </si>
  <si>
    <t>DIČ</t>
  </si>
  <si>
    <t>Objednatel</t>
  </si>
  <si>
    <t>Projektant</t>
  </si>
  <si>
    <t>G.L.Architekti s.r.o., Bieblova 21, Praha 5</t>
  </si>
  <si>
    <t>Zhotovitel</t>
  </si>
  <si>
    <t>Rozpočet číslo</t>
  </si>
  <si>
    <t>Zpracoval</t>
  </si>
  <si>
    <t>Dne</t>
  </si>
  <si>
    <t>Podhola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</si>
  <si>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</si>
  <si>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</si>
  <si>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</si>
  <si>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</si>
  <si>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</si>
  <si>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</si>
  <si>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</si>
  <si>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</si>
  <si>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</si>
  <si>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</si>
  <si>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</si>
  <si>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</si>
  <si>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</si>
  <si>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</si>
  <si>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Vedlejší rozpočtové náklady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</si>
  <si>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</si>
  <si>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</si>
  <si>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</si>
  <si>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</si>
  <si>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</si>
  <si>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</si>
  <si>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</si>
  <si>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PSV</t>
  </si>
  <si>
    <t>Kulturní památka</t>
  </si>
  <si>
    <t>Územní vlivy</t>
  </si>
  <si>
    <t>Provozní vlivy</t>
  </si>
  <si>
    <t>"M"</t>
  </si>
  <si>
    <t>Ostatní</t>
  </si>
  <si>
    <t>ZRN (ř. 1-6)</t>
  </si>
  <si>
    <t>DN (ř. 8-11)</t>
  </si>
  <si>
    <t>VRN (ř. 13-18)</t>
  </si>
  <si>
    <t>HZS</t>
  </si>
  <si>
    <t>Kompl. činnost</t>
  </si>
  <si>
    <t>Ostatní náklady</t>
  </si>
  <si>
    <t>D</t>
  </si>
  <si>
    <t>Celkové náklady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</si>
  <si>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</si>
  <si>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</si>
  <si>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</si>
  <si>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</si>
  <si>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</si>
  <si>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</si>
  <si>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</si>
  <si>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</si>
  <si>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</si>
  <si>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REKAPITULACE ROZPOČTU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</si>
  <si>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</si>
  <si>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</si>
  <si>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</si>
  <si>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</si>
  <si>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</si>
  <si>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</si>
  <si>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</si>
  <si>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Kód</t>
  </si>
  <si>
    <t>Popis</t>
  </si>
  <si>
    <t>Cena celkem</t>
  </si>
  <si>
    <t>Hmotnost celkem</t>
  </si>
  <si>
    <t>Suť celkem</t>
  </si>
  <si>
    <t>Celkem</t>
  </si>
  <si>
    <t>ROZPOČET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</si>
  <si>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</si>
  <si>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</si>
  <si>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</si>
  <si>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</si>
  <si>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</si>
  <si>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</si>
  <si>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</si>
  <si>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</si>
  <si>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</si>
  <si>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</si>
  <si>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</si>
  <si>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</si>
  <si>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</si>
  <si>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</si>
  <si>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Dodavatel</t>
  </si>
  <si>
    <t>Práce a dodávky HSV</t>
  </si>
  <si>
    <t>0</t>
  </si>
  <si>
    <t>1</t>
  </si>
  <si>
    <t>Zemní práce</t>
  </si>
  <si>
    <t>K</t>
  </si>
  <si>
    <t>221</t>
  </si>
  <si>
    <t>113107162</t>
  </si>
  <si>
    <t>Odstranění podkladu pl přes 50 do 200 m2 z kameniva drceného tl 200 mm</t>
  </si>
  <si>
    <t>m2</t>
  </si>
  <si>
    <t>2</t>
  </si>
  <si>
    <t>113107182</t>
  </si>
  <si>
    <t>Odstranění podkladu pl přes 50 do 200 m2 živičných tl 100 mm</t>
  </si>
  <si>
    <t>3</t>
  </si>
  <si>
    <t>001</t>
  </si>
  <si>
    <t>131201101</t>
  </si>
  <si>
    <t>Hloubení jam nezapažených v hornině tř. 3 objemu do 100 m3</t>
  </si>
  <si>
    <t>m3</t>
  </si>
  <si>
    <t>4</t>
  </si>
  <si>
    <t>131201109</t>
  </si>
  <si>
    <t>Příplatek za lepivost u hloubení jam nezapažených v hornině tř. 3</t>
  </si>
  <si>
    <t>5</t>
  </si>
  <si>
    <t>132201101</t>
  </si>
  <si>
    <t>Hloubení rýh š do 600 mm v hornině tř. 3 objemu do 100 m3</t>
  </si>
  <si>
    <t>6</t>
  </si>
  <si>
    <t>132201109</t>
  </si>
  <si>
    <t>Příplatek za lepivost k hloubení rýh š do 600 mm v hornině tř. 3</t>
  </si>
  <si>
    <t>7</t>
  </si>
  <si>
    <t>132201201</t>
  </si>
  <si>
    <t>Hloubení rýh š do 2000 mm v hornině tř. 3 objemu do 100 m3</t>
  </si>
  <si>
    <t>8</t>
  </si>
  <si>
    <t>132201209</t>
  </si>
  <si>
    <t>Příplatek za lepivost k hloubení rýh š do 2000 mm v hornině tř. 3</t>
  </si>
  <si>
    <t>9</t>
  </si>
  <si>
    <t>161101102</t>
  </si>
  <si>
    <t>Svislé přemístění výkopku z horniny tř. 1 až 4 hl výkopu do 4 m</t>
  </si>
  <si>
    <t>10</t>
  </si>
  <si>
    <t>162201102</t>
  </si>
  <si>
    <t>Vodorovné přemístění do 50 m výkopku/sypaniny z horniny tř. 1 až 4</t>
  </si>
  <si>
    <t>11</t>
  </si>
  <si>
    <t>162701105</t>
  </si>
  <si>
    <t>Vodorovné přemístění do 10000 m výkopku/sypaniny z horniny tř. 1 až 4</t>
  </si>
  <si>
    <t>12</t>
  </si>
  <si>
    <t>162701109</t>
  </si>
  <si>
    <t>Příplatek k vodorovnému přemístění výkopku/sypaniny z horniny tř. 1 až 4 ZKD 1000 m přes 10000 m</t>
  </si>
  <si>
    <t>13</t>
  </si>
  <si>
    <t>167101101</t>
  </si>
  <si>
    <t>Nakládání výkopku z hornin tř. 1 až 4 do 100 m3</t>
  </si>
  <si>
    <t>14</t>
  </si>
  <si>
    <t>171201201</t>
  </si>
  <si>
    <t>Uložení sypaniny na skládky</t>
  </si>
  <si>
    <t>15</t>
  </si>
  <si>
    <t>171201211</t>
  </si>
  <si>
    <t>Poplatek za uložení odpadu ze sypaniny na skládce (skládkovné)</t>
  </si>
  <si>
    <t>t</t>
  </si>
  <si>
    <t>16</t>
  </si>
  <si>
    <t>174101101</t>
  </si>
  <si>
    <t>Zásyp jam, šachet rýh nebo kolem objektů sypaninou se zhutněním</t>
  </si>
  <si>
    <t>17</t>
  </si>
  <si>
    <t>181101102</t>
  </si>
  <si>
    <t>Úprava pláně v zářezech v hornině tř. 1 až 4 se zhutněním</t>
  </si>
  <si>
    <t>Zakládání</t>
  </si>
  <si>
    <t>18</t>
  </si>
  <si>
    <t>011</t>
  </si>
  <si>
    <t>273321511</t>
  </si>
  <si>
    <t>Základové desky ze ŽB tř. C 25/30</t>
  </si>
  <si>
    <t>19</t>
  </si>
  <si>
    <t>273351215</t>
  </si>
  <si>
    <t>Zřízení bednění stěn základových desek</t>
  </si>
  <si>
    <t>20</t>
  </si>
  <si>
    <t>273351216</t>
  </si>
  <si>
    <t>Odstranění bednění stěn základových desek</t>
  </si>
  <si>
    <t>21</t>
  </si>
  <si>
    <t>273361821</t>
  </si>
  <si>
    <t>Výztuž základových desek betonářskou ocelí 10 505 (R)</t>
  </si>
  <si>
    <t>22</t>
  </si>
  <si>
    <t>274313711</t>
  </si>
  <si>
    <t>Základové pásy z betonu tř. C 20/25</t>
  </si>
  <si>
    <t>23</t>
  </si>
  <si>
    <t>274351215</t>
  </si>
  <si>
    <t>Zřízení bednění stěn základových pasů</t>
  </si>
  <si>
    <t>24</t>
  </si>
  <si>
    <t>274351216</t>
  </si>
  <si>
    <t>Odstranění bednění stěn základových pasů</t>
  </si>
  <si>
    <t>25</t>
  </si>
  <si>
    <t>279321348</t>
  </si>
  <si>
    <t>Základová zeď ze ŽB tř. C 30/37 bez výztuže</t>
  </si>
  <si>
    <t>26</t>
  </si>
  <si>
    <t>279351105</t>
  </si>
  <si>
    <t>Zřízení bednění základových zdí oboustranné</t>
  </si>
  <si>
    <t>27</t>
  </si>
  <si>
    <t>279351106</t>
  </si>
  <si>
    <t>Odstranění bednění základových zdí oboustranné</t>
  </si>
  <si>
    <t>28</t>
  </si>
  <si>
    <t>279361821</t>
  </si>
  <si>
    <t>Výztuž základových zdí nosných betonářskou ocelí 10 505</t>
  </si>
  <si>
    <t>29</t>
  </si>
  <si>
    <t>002</t>
  </si>
  <si>
    <t>289363113</t>
  </si>
  <si>
    <t>Kotvičky pro výztuž do malty na hl do 0,4 m z oceli 10 216 D do 8 mm</t>
  </si>
  <si>
    <t>kus</t>
  </si>
  <si>
    <t>Svislé a kompletní konstrukce</t>
  </si>
  <si>
    <t>30</t>
  </si>
  <si>
    <t>311231116</t>
  </si>
  <si>
    <t>Zdivo nosné z cihel dl 290 mm pevnosti P 7 až 15 na MC 10</t>
  </si>
  <si>
    <t>31</t>
  </si>
  <si>
    <t>311238112</t>
  </si>
  <si>
    <t>Zdivo nosné vnitřní  tl 175 mm pevnosti P 10 na MVC</t>
  </si>
  <si>
    <t>32</t>
  </si>
  <si>
    <t>311238115</t>
  </si>
  <si>
    <t>Zdivo nosné vnitřní tl 300 mm pevnosti P 10 na MVC</t>
  </si>
  <si>
    <t>33</t>
  </si>
  <si>
    <t>311238218</t>
  </si>
  <si>
    <t>Zdivo nosné vnější tl 440 mm pevnosti P 10 na MC</t>
  </si>
  <si>
    <t>34</t>
  </si>
  <si>
    <t>311321411</t>
  </si>
  <si>
    <t>Nosná zeď ze ŽB tř. C 25/30 bez výztuže</t>
  </si>
  <si>
    <t>35</t>
  </si>
  <si>
    <t>311351101</t>
  </si>
  <si>
    <t>Zřízení jednostranného bednění zdí nosných</t>
  </si>
  <si>
    <t>36</t>
  </si>
  <si>
    <t>311351102</t>
  </si>
  <si>
    <t>Odstranění jednostranného bednění zdí nosných</t>
  </si>
  <si>
    <t>37</t>
  </si>
  <si>
    <t>311351105</t>
  </si>
  <si>
    <t>Zřízení oboustranného bednění zdí nosných</t>
  </si>
  <si>
    <t>38</t>
  </si>
  <si>
    <t>311351106</t>
  </si>
  <si>
    <t>Odstranění oboustranného bednění zdí nosných</t>
  </si>
  <si>
    <t>39</t>
  </si>
  <si>
    <t>311361821</t>
  </si>
  <si>
    <t>Výztuž nosných zdí betonářskou ocelí 10 505</t>
  </si>
  <si>
    <t>40</t>
  </si>
  <si>
    <t>014</t>
  </si>
  <si>
    <t>317234410</t>
  </si>
  <si>
    <t>Vyzdívka mezi nosníky z cihel pálených na MC</t>
  </si>
  <si>
    <t>41</t>
  </si>
  <si>
    <t>317234421</t>
  </si>
  <si>
    <t>Doklínování ocelové konstrukce a zdiva ocelovými kovanými klíny</t>
  </si>
  <si>
    <t>m</t>
  </si>
  <si>
    <t>42</t>
  </si>
  <si>
    <t>317234431</t>
  </si>
  <si>
    <t>Vyplnění spár.tl. &lt;30mm cementovou maltou Mapei Stabilcem T</t>
  </si>
  <si>
    <t>43</t>
  </si>
  <si>
    <t>317321611</t>
  </si>
  <si>
    <t>Překlad ze ŽB tř. C 30/37</t>
  </si>
  <si>
    <t>44</t>
  </si>
  <si>
    <t>317323611</t>
  </si>
  <si>
    <t>Klenbové pásy ze ŽB tř. C 30/37</t>
  </si>
  <si>
    <t>45</t>
  </si>
  <si>
    <t>317351101</t>
  </si>
  <si>
    <t>Zřízení bednění v do 4 m klenbových pásů válcových</t>
  </si>
  <si>
    <t>46</t>
  </si>
  <si>
    <t>317351102</t>
  </si>
  <si>
    <t>Odstranění bednění v do 4 m klenbových pásů válcových</t>
  </si>
  <si>
    <t>47</t>
  </si>
  <si>
    <t>317351103</t>
  </si>
  <si>
    <t>Příplatek k bednění klenbových pásů za zřízení i odstranění podpěrné konstrukce v přes 4 do 6 m</t>
  </si>
  <si>
    <t>48</t>
  </si>
  <si>
    <t>317351107</t>
  </si>
  <si>
    <t>Zřízení bednění překladů v do 4 m</t>
  </si>
  <si>
    <t>49</t>
  </si>
  <si>
    <t>317351108</t>
  </si>
  <si>
    <t>Odstranění bednění překladů v do 4 m</t>
  </si>
  <si>
    <t>50</t>
  </si>
  <si>
    <t>317361821</t>
  </si>
  <si>
    <t>Výztuž překladů a říms z betonářské oceli 10 505</t>
  </si>
  <si>
    <t>51</t>
  </si>
  <si>
    <t>317941123</t>
  </si>
  <si>
    <t>Osazování ocelových válcovaných nosníků na zdivu I, IE, U, UE nebo L do č 22</t>
  </si>
  <si>
    <t>52</t>
  </si>
  <si>
    <t>M</t>
  </si>
  <si>
    <t>MAT</t>
  </si>
  <si>
    <t>133806250</t>
  </si>
  <si>
    <t>tyč ocelová I, značka oceli S 235 JR, označení průřezu 140</t>
  </si>
  <si>
    <t>53</t>
  </si>
  <si>
    <t>133844400</t>
  </si>
  <si>
    <t>tyč ocelová U, značka oceli S 235 JR, označení průřezu 160</t>
  </si>
  <si>
    <t>54</t>
  </si>
  <si>
    <t>319201321</t>
  </si>
  <si>
    <t>Vyrovnání nerovného povrchu zdiva tl do 30 mm maltou</t>
  </si>
  <si>
    <t>55</t>
  </si>
  <si>
    <t>012</t>
  </si>
  <si>
    <t>337173123</t>
  </si>
  <si>
    <t xml:space="preserve">Montáž atypických ocelových konstrukcí skeletů </t>
  </si>
  <si>
    <t>56</t>
  </si>
  <si>
    <t>133806109</t>
  </si>
  <si>
    <t>nosná ocelová konstrukce výtahové šachty</t>
  </si>
  <si>
    <t>soubor</t>
  </si>
  <si>
    <t>57</t>
  </si>
  <si>
    <t>345244222</t>
  </si>
  <si>
    <t>Zídky atikové, parapetní, schodišťové a zábradelní tl 140 mm z cihel dl 290 mm</t>
  </si>
  <si>
    <t>58</t>
  </si>
  <si>
    <t>345321616</t>
  </si>
  <si>
    <t>Zídky atikové, parapetní, schodišťové a zábradelní ze ŽB tř. C 30/37</t>
  </si>
  <si>
    <t>59</t>
  </si>
  <si>
    <t>345351101</t>
  </si>
  <si>
    <t>Zřízení bednění zídek atikových, parapetních, schodišťových a zábradelních plnostěnných</t>
  </si>
  <si>
    <t>60</t>
  </si>
  <si>
    <t>345351102</t>
  </si>
  <si>
    <t>Odstranění bednění zídek atikových, parapetních, schodišťových a zábradelních plnostěnných</t>
  </si>
  <si>
    <t>61</t>
  </si>
  <si>
    <t>345362021</t>
  </si>
  <si>
    <t>Výztuž zídek atikových, parapetních, schodišťových a zábradelních svařovanými sítěmi Kari</t>
  </si>
  <si>
    <t>62</t>
  </si>
  <si>
    <t>346244381</t>
  </si>
  <si>
    <t>Plentování jednostranné v do 200 mm válcovaných nosníků cihlami</t>
  </si>
  <si>
    <t>63</t>
  </si>
  <si>
    <t>346481111</t>
  </si>
  <si>
    <t>Zaplentování rýh, potrubí, výklenků nebo nik ve stěnách rabicovým pletivem</t>
  </si>
  <si>
    <t>Vodorovné konstrukce</t>
  </si>
  <si>
    <t>64</t>
  </si>
  <si>
    <t>430321616</t>
  </si>
  <si>
    <t>Schodišťová konstrukce a rampa ze ŽB tř. C 30/37</t>
  </si>
  <si>
    <t>65</t>
  </si>
  <si>
    <t>430361821</t>
  </si>
  <si>
    <t>Výztuž schodišťové konstrukce a rampy betonářskou ocelí 10 505</t>
  </si>
  <si>
    <t>66</t>
  </si>
  <si>
    <t>431351125</t>
  </si>
  <si>
    <t>Zřízení bednění podest schodišť a ramp křivočarých v do 4 m</t>
  </si>
  <si>
    <t>67</t>
  </si>
  <si>
    <t>431351126</t>
  </si>
  <si>
    <t>Odstranění bednění podest schodišť a ramp křivočarých v do 4 m</t>
  </si>
  <si>
    <t>68</t>
  </si>
  <si>
    <t>434121425</t>
  </si>
  <si>
    <t>Osazení ŽB schodišťových stupňů broušených nebo leštěných na desku</t>
  </si>
  <si>
    <t>69</t>
  </si>
  <si>
    <t>593737961</t>
  </si>
  <si>
    <t>schodišťový stupeň prefabrikovaný pro točité schodičtě teracový s protiskluznou úpravou, atyp rozměr a tvar</t>
  </si>
  <si>
    <t>70</t>
  </si>
  <si>
    <t>593737962</t>
  </si>
  <si>
    <t>podestový stupeň schodišťový prefabrikovaný pro točité schodičtě teracový s protiskluznou úpravou, atyp rozměr a tvar</t>
  </si>
  <si>
    <t>71</t>
  </si>
  <si>
    <t>271</t>
  </si>
  <si>
    <t>452386111</t>
  </si>
  <si>
    <t>Vyrovnávací prstence z betonu prostého tř. B 7,5 v do 100 mm</t>
  </si>
  <si>
    <t>72</t>
  </si>
  <si>
    <t>452387111</t>
  </si>
  <si>
    <t>Podkladní rám z betonu prostého tř. B 7,5 v do 100 mm</t>
  </si>
  <si>
    <t>Komunikace</t>
  </si>
  <si>
    <t>73</t>
  </si>
  <si>
    <t>564721113</t>
  </si>
  <si>
    <t>Podklad z kameniva hrubého drceného vel. 8-16 mm tl 50 mm</t>
  </si>
  <si>
    <t>74</t>
  </si>
  <si>
    <t>564761111</t>
  </si>
  <si>
    <t>Podklad z kameniva hrubého drceného vel. 32-63 mm tl 200 mm</t>
  </si>
  <si>
    <t>75</t>
  </si>
  <si>
    <t>564831111</t>
  </si>
  <si>
    <t>Podklad ze štěrkodrtě ŠD tl 100 mm</t>
  </si>
  <si>
    <t>76</t>
  </si>
  <si>
    <t>596811221</t>
  </si>
  <si>
    <t>Kladení betonové dlažby komunikací pro pěší do lože z kameniva vel do 0,25 m2 plochy do 100 m2</t>
  </si>
  <si>
    <t>77</t>
  </si>
  <si>
    <t>592457331</t>
  </si>
  <si>
    <t>dlažba betonová na terasy broušená 50x50x5 cm</t>
  </si>
  <si>
    <t>Úpravy povrchů, podlahy a osazování výplní</t>
  </si>
  <si>
    <t>78</t>
  </si>
  <si>
    <t>612181101</t>
  </si>
  <si>
    <t>Minerální stěrka tl.do 3 mm vnitřních stěn</t>
  </si>
  <si>
    <t>79</t>
  </si>
  <si>
    <t>612321121</t>
  </si>
  <si>
    <t>Vápenocementová omítka hladká jednovrstvá vnitřních stěn nanášená ručně</t>
  </si>
  <si>
    <t>80</t>
  </si>
  <si>
    <t>612321141</t>
  </si>
  <si>
    <t>Vápenocementová omítka štuková dvouvrstvá vnitřních stěn nanášená ručně</t>
  </si>
  <si>
    <t>81</t>
  </si>
  <si>
    <t>612325301</t>
  </si>
  <si>
    <t>Vápenocementová hladká omítka ostění nebo nadpraží</t>
  </si>
  <si>
    <t>82</t>
  </si>
  <si>
    <t>612325412</t>
  </si>
  <si>
    <t>Oprava vnitřní vápenocementové hladké omítky stěn v rozsahu plochy do 30%</t>
  </si>
  <si>
    <t>83</t>
  </si>
  <si>
    <t>621111001</t>
  </si>
  <si>
    <t>Ubroušení výstupků betonu vnějších neomítaných podhledů po odbednění</t>
  </si>
  <si>
    <t>84</t>
  </si>
  <si>
    <t>621111111</t>
  </si>
  <si>
    <t>Vyspravení celoplošné cementovou maltou vnějších podhledů betonových nebo železobetonových</t>
  </si>
  <si>
    <t>85</t>
  </si>
  <si>
    <t>621612101</t>
  </si>
  <si>
    <t>Ochranný nátěr silikonový hydrofobizační jednonásobný vnějších podhledů z pohledového betonu ručně</t>
  </si>
  <si>
    <t>86</t>
  </si>
  <si>
    <t>622142001</t>
  </si>
  <si>
    <t>Potažení vnějších stěn sklovláknitým pletivem vtlačeným do tenkovrstvé hmoty</t>
  </si>
  <si>
    <t>87</t>
  </si>
  <si>
    <t>622331111</t>
  </si>
  <si>
    <t>Cementová omítka hrubá jednovrstvá zatřená vnějších stěn nanášená ručně</t>
  </si>
  <si>
    <t>88</t>
  </si>
  <si>
    <t>622331121</t>
  </si>
  <si>
    <t>Cementová omítka hladká jednovrstvá vnějších stěn nanášená ručně</t>
  </si>
  <si>
    <t>89</t>
  </si>
  <si>
    <t>622332121</t>
  </si>
  <si>
    <t>Škrábaná omítka (břízolitová) vnějších stěn nanášená ručně na neomítnutý podklad</t>
  </si>
  <si>
    <t>90</t>
  </si>
  <si>
    <t>622511111</t>
  </si>
  <si>
    <t>Tenkovrstvá akrylátová mozaiková střednězrnná omítka včetně penetrace vnějších stěn</t>
  </si>
  <si>
    <t>91</t>
  </si>
  <si>
    <t>622521021</t>
  </si>
  <si>
    <t>Tenkovrstvá silikátová zrnitá omítka tl. 2,0 mm včetně penetrace vnějších stěn</t>
  </si>
  <si>
    <t>92</t>
  </si>
  <si>
    <t>629991011</t>
  </si>
  <si>
    <t>Zakrytí výplní otvorů a svislých ploch fólií přilepenou lepící páskou</t>
  </si>
  <si>
    <t>93</t>
  </si>
  <si>
    <t>629995101</t>
  </si>
  <si>
    <t>Očištění vnějších ploch tlakovou vodou</t>
  </si>
  <si>
    <t>94</t>
  </si>
  <si>
    <t>631311116</t>
  </si>
  <si>
    <t>Mazanina tl do 80 mm z betonu prostého tř. C 25/30</t>
  </si>
  <si>
    <t>95</t>
  </si>
  <si>
    <t>631311126</t>
  </si>
  <si>
    <t>Mazanina tl do 120 mm z betonu prostého tř. C 25/30</t>
  </si>
  <si>
    <t>96</t>
  </si>
  <si>
    <t>631311136</t>
  </si>
  <si>
    <t>Mazanina tl do 240 mm z betonu prostého tř. C 25/30</t>
  </si>
  <si>
    <t>97</t>
  </si>
  <si>
    <t>631319171</t>
  </si>
  <si>
    <t>Příplatek k mazanině tl do 80 mm za stržení povrchu spodní vrstvy před vložením výztuže</t>
  </si>
  <si>
    <t>98</t>
  </si>
  <si>
    <t>631319173</t>
  </si>
  <si>
    <t>Příplatek k mazanině tl do 120 mm za stržení povrchu spodní vrstvy před vložením výztuže</t>
  </si>
  <si>
    <t>99</t>
  </si>
  <si>
    <t>631319175</t>
  </si>
  <si>
    <t>Příplatek k mazanině tl do 240 mm za stržení povrchu spodní vrstvy před vložením výztuže</t>
  </si>
  <si>
    <t>100</t>
  </si>
  <si>
    <t>631362021</t>
  </si>
  <si>
    <t>Výztuž mazanin svařovanými sítěmi Kari</t>
  </si>
  <si>
    <t>101</t>
  </si>
  <si>
    <t>632451024</t>
  </si>
  <si>
    <t>Vyrovnávací potěr tl do 50 mm z MC 15 provedený v pásu</t>
  </si>
  <si>
    <t>102</t>
  </si>
  <si>
    <t>642942111</t>
  </si>
  <si>
    <t>Osazování zárubní nebo rámů dveřních kovových do 2,5 m2 na MC</t>
  </si>
  <si>
    <t>103</t>
  </si>
  <si>
    <t>553311051</t>
  </si>
  <si>
    <t>zárubeň ocelová , 60x197x18 cm</t>
  </si>
  <si>
    <t>Trubní vedení</t>
  </si>
  <si>
    <t>104</t>
  </si>
  <si>
    <t>899103111</t>
  </si>
  <si>
    <t>Osazení poklopů litinových nebo ocelových včetně rámů hmotnosti nad 100 do 150 kg</t>
  </si>
  <si>
    <t>105</t>
  </si>
  <si>
    <t>286617601</t>
  </si>
  <si>
    <t>poklop ocelový s rámem, atyp rozměr, poklop k zadláždění kruhový 900mm , zinkováno</t>
  </si>
  <si>
    <t>106</t>
  </si>
  <si>
    <t>286617602</t>
  </si>
  <si>
    <t>poklop ocelový s rámem, atyp rozměr, poklop k zadláždění čtvercový 700x700mm , zinkováno</t>
  </si>
  <si>
    <t>Ostatní konstrukce a práce-bourání</t>
  </si>
  <si>
    <t>107</t>
  </si>
  <si>
    <t>919731122</t>
  </si>
  <si>
    <t>Zarovnání styčné plochy podkladu nebo krytu živičného tl do 100 mm</t>
  </si>
  <si>
    <t>108</t>
  </si>
  <si>
    <t>919735112</t>
  </si>
  <si>
    <t>Řezání stávajícího živičného krytu hl do 100 mm</t>
  </si>
  <si>
    <t>109</t>
  </si>
  <si>
    <t>231</t>
  </si>
  <si>
    <t>936174311</t>
  </si>
  <si>
    <t>Montáž stojanu na kola pro 5 kol kotevními šrouby na pevný podklad</t>
  </si>
  <si>
    <t>110</t>
  </si>
  <si>
    <t>749101510</t>
  </si>
  <si>
    <t>stojan na kola</t>
  </si>
  <si>
    <t>111</t>
  </si>
  <si>
    <t>003</t>
  </si>
  <si>
    <t>941211111</t>
  </si>
  <si>
    <t>Montáž lešení řadového rámového lehkého zatížení do 200 kg/m2 š do 0,9 m v do 10 m</t>
  </si>
  <si>
    <t>112</t>
  </si>
  <si>
    <t>941211112</t>
  </si>
  <si>
    <t>Montáž lešení řadového rámového lehkého zatížení do 200 kg/m2 š do 0,9 m v do 25 m</t>
  </si>
  <si>
    <t>113</t>
  </si>
  <si>
    <t>941211211</t>
  </si>
  <si>
    <t>Příplatek k lešení řadovému rámovému lehkému š 0,9 m v do 25 m za první a ZKD den použití</t>
  </si>
  <si>
    <t>114</t>
  </si>
  <si>
    <t>941211213</t>
  </si>
  <si>
    <t>Příplatek k lešení řadovému rámovému lehkému š 0,9 m v do 40 m za první a ZKD den použití</t>
  </si>
  <si>
    <t>115</t>
  </si>
  <si>
    <t>941211811</t>
  </si>
  <si>
    <t>Demontáž lešení řadového rámového lehkého zatížení do 200 kg/m2 š do 0,9 m v do 10 m</t>
  </si>
  <si>
    <t>116</t>
  </si>
  <si>
    <t>941211812</t>
  </si>
  <si>
    <t>Demontáž lešení řadového rámového lehkého zatížení do 200 kg/m2 š do 0,9 m v do 25 m</t>
  </si>
  <si>
    <t>117</t>
  </si>
  <si>
    <t>941221113</t>
  </si>
  <si>
    <t>Montáž lešení řadového rámového těžkého zatížení do 300 kg/m2 š do 1,2 m v do 40 m</t>
  </si>
  <si>
    <t>118</t>
  </si>
  <si>
    <t>941221213</t>
  </si>
  <si>
    <t>Příplatek k lešení řadovému rámovému lehkému š 1,2 m v do 40 m za první a ZKD den použití</t>
  </si>
  <si>
    <t>119</t>
  </si>
  <si>
    <t>941221813</t>
  </si>
  <si>
    <t>Demontáž lešení řadového rámového těžkého zatížení do 300 kg/m2 š do 1,2 m v do 40 m</t>
  </si>
  <si>
    <t>120</t>
  </si>
  <si>
    <t>943111113</t>
  </si>
  <si>
    <t>Montáž lešení prostorového trubkového lehkého bez podlah zatížení do 200 kg/m2 v do 30 m</t>
  </si>
  <si>
    <t>121</t>
  </si>
  <si>
    <t>943111119</t>
  </si>
  <si>
    <t>Příplatek k lešení prostorovému trubkovému lehkému bez podlah za půdorysnou plochu do 6 m2</t>
  </si>
  <si>
    <t>122</t>
  </si>
  <si>
    <t>943111213</t>
  </si>
  <si>
    <t>Příplatek k lešení prostorovému trubkovému lehkému bez podlah v do 30 m za první a ZKD den použití</t>
  </si>
  <si>
    <t>123</t>
  </si>
  <si>
    <t>943111813</t>
  </si>
  <si>
    <t>Demontáž lešení prostorového trubkového lehkého bez podlah zatížení do 200 kg/m2 v do 30 m</t>
  </si>
  <si>
    <t>124</t>
  </si>
  <si>
    <t>944611111</t>
  </si>
  <si>
    <t>Montáž ochranné plachty z textilie z umělých vláken</t>
  </si>
  <si>
    <t>125</t>
  </si>
  <si>
    <t>944611211</t>
  </si>
  <si>
    <t>Příplatek k ochranné plachtě za první a ZKD den použití</t>
  </si>
  <si>
    <t>126</t>
  </si>
  <si>
    <t>944611811</t>
  </si>
  <si>
    <t>Demontáž ochranné plachty z textilie z umělých vláken</t>
  </si>
  <si>
    <t>127</t>
  </si>
  <si>
    <t>944711111</t>
  </si>
  <si>
    <t>Montáž záchytné stříšky š do 1,5 m</t>
  </si>
  <si>
    <t>128</t>
  </si>
  <si>
    <t>944711211</t>
  </si>
  <si>
    <t>Příplatek k záchytné stříšce š do 1,5 m za první a ZKD den použití</t>
  </si>
  <si>
    <t>129</t>
  </si>
  <si>
    <t>944711811</t>
  </si>
  <si>
    <t>Demontáž záchytné stříšky š do 1,5 m</t>
  </si>
  <si>
    <t>130</t>
  </si>
  <si>
    <t>949101111</t>
  </si>
  <si>
    <t>Lešení pomocné pro objekty pozemních staveb s lešeňovou podlahou v do 1,9 m zatížení do 150 kg/m2</t>
  </si>
  <si>
    <t>131</t>
  </si>
  <si>
    <t>949101112</t>
  </si>
  <si>
    <t>Lešení pomocné pro objekty pozemních staveb s lešeňovou podlahou v do 3,5 m zatížení do 150 kg/m2</t>
  </si>
  <si>
    <t>132</t>
  </si>
  <si>
    <t>949211131</t>
  </si>
  <si>
    <t>Montáž lešeňové podlahy pro trubková lešení ve světlíku o ploše do 6 m2 s příčníky</t>
  </si>
  <si>
    <t>133</t>
  </si>
  <si>
    <t>949211231</t>
  </si>
  <si>
    <t>Příplatek k lešeňové podlaze pro trubková lešení ve světlíku za první a ZKD den použití</t>
  </si>
  <si>
    <t>134</t>
  </si>
  <si>
    <t>949211831</t>
  </si>
  <si>
    <t>Demontáž lešeňové podlahy pro trubková lešení ve světlíku o ploše do 6 m2 s příčníky</t>
  </si>
  <si>
    <t>135</t>
  </si>
  <si>
    <t>952901111</t>
  </si>
  <si>
    <t>Vyčištění budov bytové a občanské výstavby při výšce podlaží do 4 m</t>
  </si>
  <si>
    <t>136</t>
  </si>
  <si>
    <t>952901114</t>
  </si>
  <si>
    <t>Vyčištění budov bytové a občanské výstavby při výšce podlaží přes 4 m</t>
  </si>
  <si>
    <t>137</t>
  </si>
  <si>
    <t>952902021</t>
  </si>
  <si>
    <t>Čištění budov zametení hladkých podlah</t>
  </si>
  <si>
    <t>138</t>
  </si>
  <si>
    <t>952902031</t>
  </si>
  <si>
    <t>Čištění budov omytí hladkých podlah</t>
  </si>
  <si>
    <t>139</t>
  </si>
  <si>
    <t>952902221</t>
  </si>
  <si>
    <t>Čištění budov zametení schodišť</t>
  </si>
  <si>
    <t>140</t>
  </si>
  <si>
    <t>952902231</t>
  </si>
  <si>
    <t>Čištění budov omytí schodišť</t>
  </si>
  <si>
    <t>141</t>
  </si>
  <si>
    <t>953611211</t>
  </si>
  <si>
    <t>Schodišťový zvukově-izolační prvek typ PL dilatační spárová deska mezi schody a stěnou</t>
  </si>
  <si>
    <t>142</t>
  </si>
  <si>
    <t>953953111</t>
  </si>
  <si>
    <t>Ochrana hladkých stěn fólií, prkny nebo deskami z dřevotřísky</t>
  </si>
  <si>
    <t>143</t>
  </si>
  <si>
    <t>953953121</t>
  </si>
  <si>
    <t>Demontáž ochrany hladkých stěn z fólie, prken nebo desek z dřevotřísky</t>
  </si>
  <si>
    <t>144</t>
  </si>
  <si>
    <t>953953611</t>
  </si>
  <si>
    <t>Ochrana podlah z prken, fólie a desek z dřevotřísky</t>
  </si>
  <si>
    <t>145</t>
  </si>
  <si>
    <t>953953621</t>
  </si>
  <si>
    <t>Demontáž ochrany podlah z prken, fólie a desek z dřevotřísky</t>
  </si>
  <si>
    <t>146</t>
  </si>
  <si>
    <t>953961212</t>
  </si>
  <si>
    <t>Kotvy chemickou patronou M 10 hl 90 mm do betonu, ŽB nebo kamene s vyvrtáním otvoru</t>
  </si>
  <si>
    <t>147</t>
  </si>
  <si>
    <t>953961213</t>
  </si>
  <si>
    <t>Kotvy chemickou patronou M 12 hl 110 mm do betonu, ŽB nebo kamene s vyvrtáním otvoru</t>
  </si>
  <si>
    <t>148</t>
  </si>
  <si>
    <t>953965115</t>
  </si>
  <si>
    <t>Kotevní šroub pro chemické kotvy M 10 dl 130 mm</t>
  </si>
  <si>
    <t>149</t>
  </si>
  <si>
    <t>953965121</t>
  </si>
  <si>
    <t>Kotevní šroub pro chemické kotvy M 12 dl 160 mm</t>
  </si>
  <si>
    <t>150</t>
  </si>
  <si>
    <t>013</t>
  </si>
  <si>
    <t>961044111</t>
  </si>
  <si>
    <t>Bourání základů z betonu prostého</t>
  </si>
  <si>
    <t>151</t>
  </si>
  <si>
    <t>962031132</t>
  </si>
  <si>
    <t>Bourání příček z cihel pálených na MVC tl do 100 mm</t>
  </si>
  <si>
    <t>152</t>
  </si>
  <si>
    <t>962032231</t>
  </si>
  <si>
    <t>Bourání zdiva z cihel pálených nebo vápenopískových na MV nebo MVC</t>
  </si>
  <si>
    <t>153</t>
  </si>
  <si>
    <t>963015141</t>
  </si>
  <si>
    <t>Demontáž prefabrikovaných krycích desek kanálů, šachet nebo žump do hmotnosti 0,5 t</t>
  </si>
  <si>
    <t>154</t>
  </si>
  <si>
    <t>963022819</t>
  </si>
  <si>
    <t>Bourání kamenných schodišťových stupňů zhotovených na místě</t>
  </si>
  <si>
    <t>155</t>
  </si>
  <si>
    <t>963042819</t>
  </si>
  <si>
    <t>Bourání schodišťových stupňů betonových zhotovených na místě</t>
  </si>
  <si>
    <t>156</t>
  </si>
  <si>
    <t>963051113</t>
  </si>
  <si>
    <t>Bourání ŽB stropů deskových tl přes 80 mm</t>
  </si>
  <si>
    <t>157</t>
  </si>
  <si>
    <t>963053936</t>
  </si>
  <si>
    <t>Bourání ŽB schodišťových ramen monolitických samonosných</t>
  </si>
  <si>
    <t>158</t>
  </si>
  <si>
    <t>964011231</t>
  </si>
  <si>
    <t>Vybourání ŽB překladů prefabrikovaných dl do 3 m hmotnosti do 150 kg/m</t>
  </si>
  <si>
    <t>159</t>
  </si>
  <si>
    <t>964051111</t>
  </si>
  <si>
    <t>Bourání ŽB trámů, průvlaků nebo pásů průřezu do 0,10 m2</t>
  </si>
  <si>
    <t>160</t>
  </si>
  <si>
    <t>964073221</t>
  </si>
  <si>
    <t>Vybourání válcovaných nosníků ze zdiva cihelného dl do 4 m hmotnosti 20 kg/m</t>
  </si>
  <si>
    <t>161</t>
  </si>
  <si>
    <t>964073321</t>
  </si>
  <si>
    <t>Vybourání válcovaných nosníků ze zdiva cihelného dl do 6 m hmotnosti 20 kg/m</t>
  </si>
  <si>
    <t>162</t>
  </si>
  <si>
    <t>965081213</t>
  </si>
  <si>
    <t>Bourání podlah z dlaždic keramických nebo xylolitových tl do 10 mm plochy přes 1 m2</t>
  </si>
  <si>
    <t>163</t>
  </si>
  <si>
    <t>967023693</t>
  </si>
  <si>
    <t>Přisekání kamenných nebo jiných ploch s tvrdým povrchem pl přes 2 m2</t>
  </si>
  <si>
    <t>164</t>
  </si>
  <si>
    <t>967031132</t>
  </si>
  <si>
    <t>Přisekání rovných ostění v cihelném zdivu na MV nebo MVC</t>
  </si>
  <si>
    <t>165</t>
  </si>
  <si>
    <t>967041112</t>
  </si>
  <si>
    <t>Přisekání rovných ostění v betonu</t>
  </si>
  <si>
    <t>166</t>
  </si>
  <si>
    <t>967042712</t>
  </si>
  <si>
    <t>Odsekání zdiva z kamene nebo betonu plošné tl do 100 mm</t>
  </si>
  <si>
    <t>167</t>
  </si>
  <si>
    <t>968062244</t>
  </si>
  <si>
    <t>Vybourání dřevěných rámů oken jednoduchých včetně křídel pl do 1 m2</t>
  </si>
  <si>
    <t>168</t>
  </si>
  <si>
    <t>968072455</t>
  </si>
  <si>
    <t>Vybourání kovových dveřních zárubní pl do 2 m2</t>
  </si>
  <si>
    <t>169</t>
  </si>
  <si>
    <t>968072557</t>
  </si>
  <si>
    <t>Vybourání kovových výtahových dveří se zárubní ocelovou</t>
  </si>
  <si>
    <t>170</t>
  </si>
  <si>
    <t>971033681</t>
  </si>
  <si>
    <t>Vybourání otvorů ve zdivu cihelném pl do 4 m2 na MVC nebo MV tl do 900 mm</t>
  </si>
  <si>
    <t>171</t>
  </si>
  <si>
    <t>971033691</t>
  </si>
  <si>
    <t>Vybourání otvorů ve zdivu cihelném pl do 4 m2 na MVC nebo MV tl přes 900 mm</t>
  </si>
  <si>
    <t>172</t>
  </si>
  <si>
    <t>973031824</t>
  </si>
  <si>
    <t>Vysekání kapes ve zdivu cihelném na MV nebo MVC pro zavázání zdí tl do 300 mm</t>
  </si>
  <si>
    <t>173</t>
  </si>
  <si>
    <t>974031167</t>
  </si>
  <si>
    <t>Vysekání rýh ve zdivu cihelném hl do 150 mm š do 300 mm</t>
  </si>
  <si>
    <t>174</t>
  </si>
  <si>
    <t>974031664</t>
  </si>
  <si>
    <t>Vysekání rýh ve zdivu cihelném pro vtahování nosníků hl do 150 mm v do 150 mm</t>
  </si>
  <si>
    <t>175</t>
  </si>
  <si>
    <t>976071111</t>
  </si>
  <si>
    <t>Vybourání kovových madel a zábradlí</t>
  </si>
  <si>
    <t>176</t>
  </si>
  <si>
    <t>976085311</t>
  </si>
  <si>
    <t>Vybourání kanalizačních rámů včetně poklopů nebo mříží pl do 0,6 m2</t>
  </si>
  <si>
    <t>177</t>
  </si>
  <si>
    <t>978013141</t>
  </si>
  <si>
    <t>Otlučení vnitřních omítek stěn MV nebo MVC stěn v rozsahu do 30 %</t>
  </si>
  <si>
    <t>178</t>
  </si>
  <si>
    <t>978013191</t>
  </si>
  <si>
    <t>Otlučení vnitřních omítek stěn MV nebo MVC stěn v rozsahu do 100 %</t>
  </si>
  <si>
    <t>Přesun hmot</t>
  </si>
  <si>
    <t>179</t>
  </si>
  <si>
    <t>997013120</t>
  </si>
  <si>
    <t>Vnitrostaveništní doprava suti a vybouraných hmot pro budovy v do 36 m s použitím mechanizace</t>
  </si>
  <si>
    <t>180</t>
  </si>
  <si>
    <t>997013219</t>
  </si>
  <si>
    <t>Příplatek k vnitrostaveništní dopravě suti a vybouraných hmot za zvětšenou dopravu suti ZKD 10 m</t>
  </si>
  <si>
    <t>181</t>
  </si>
  <si>
    <t>997013501</t>
  </si>
  <si>
    <t>Odvoz suti na skládku a vybouraných hmot nebo meziskládku do 1 km se složením</t>
  </si>
  <si>
    <t>182</t>
  </si>
  <si>
    <t>997013509</t>
  </si>
  <si>
    <t>Příplatek k odvozu suti a vybouraných hmot na skládku ZKD 1 km přes 1 km</t>
  </si>
  <si>
    <t>183</t>
  </si>
  <si>
    <t>997013801</t>
  </si>
  <si>
    <t>Poplatek za uložení stavebního betonového odpadu na skládce (skládkovné)</t>
  </si>
  <si>
    <t>184</t>
  </si>
  <si>
    <t>997013803</t>
  </si>
  <si>
    <t>Poplatek za uložení stavebního odpadu z keramických materiálů na skládce (skládkovné)</t>
  </si>
  <si>
    <t>185</t>
  </si>
  <si>
    <t>997013811</t>
  </si>
  <si>
    <t>Poplatek za uložení stavebního dřevěného odpadu na skládce (skládkovné)</t>
  </si>
  <si>
    <t>186</t>
  </si>
  <si>
    <t>997013831</t>
  </si>
  <si>
    <t>Poplatek za uložení stavebního směsného odpadu na skládce (skládkovné)</t>
  </si>
  <si>
    <t>187</t>
  </si>
  <si>
    <t>997221551</t>
  </si>
  <si>
    <t>Vodorovná doprava suti ze sypkých materiálů do 1 km</t>
  </si>
  <si>
    <t>188</t>
  </si>
  <si>
    <t>997221559</t>
  </si>
  <si>
    <t>Příplatek ZKD 1 km u vodorovné dopravy suti ze sypkých materiálů</t>
  </si>
  <si>
    <t>189</t>
  </si>
  <si>
    <t>997221611</t>
  </si>
  <si>
    <t>Nakládání suti na dopravní prostředky pro vodorovnou dopravu</t>
  </si>
  <si>
    <t>Revitalizace parteru hlavní budovy FFUK - výtah pro bezbariérové propojení budovy</t>
  </si>
  <si>
    <t>Stavba:   Revitalizace parteru hlavní budovy FFUK - výtah pro bezbariérové propojení budovy</t>
  </si>
  <si>
    <t>Objekt:    FILOZOFICKÁ FAKULTA UNIVERZITY KARLOVY</t>
  </si>
  <si>
    <t>Objekt:   FILOZOFICKÁ FAKULTA UNIVERZITY KARLOVY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</si>
</sst>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0;\-#,##0.0000"/>
    <numFmt numFmtId="168" formatCode="#,##0.000;\-#,##0.000"/>
    <numFmt numFmtId="169" formatCode="#,##0.00000;\-#,##0.00000"/>
    <numFmt numFmtId="170" formatCode="#,##0.0;\-#,##0.0"/>
    <numFmt numFmtId="171" formatCode="000\ 00"/>
    <numFmt numFmtId="172" formatCode="#,##0.00\ _K_č"/>
  </numFmts>
  <fonts count="66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sz val="8"/>
      <color indexed="9"/>
      <name val="Arial CE"/>
      <family val="0"/>
    </font>
    <font>
      <sz val="10"/>
      <color indexed="9"/>
      <name val="Arial CE"/>
      <family val="0"/>
    </font>
    <font>
      <sz val="8"/>
      <color indexed="9"/>
      <name val="Arial"/>
      <family val="0"/>
    </font>
    <font>
      <b/>
      <sz val="10"/>
      <name val="Arial CE"/>
      <family val="0"/>
    </font>
    <font>
      <b/>
      <sz val="8"/>
      <name val="Arial CE"/>
      <family val="0"/>
    </font>
    <font>
      <b/>
      <u val="single"/>
      <sz val="8"/>
      <name val="Arial"/>
      <family val="0"/>
    </font>
    <font>
      <b/>
      <sz val="18"/>
      <name val="Arial CE"/>
      <family val="0"/>
    </font>
    <font>
      <sz val="10"/>
      <name val="Helv"/>
      <family val="0"/>
    </font>
    <font>
      <b/>
      <sz val="14"/>
      <name val="Arial CE"/>
      <family val="0"/>
    </font>
    <font>
      <b/>
      <sz val="12"/>
      <name val="Arial CE"/>
      <family val="0"/>
    </font>
    <font>
      <sz val="12"/>
      <name val="Arial"/>
      <family val="0"/>
    </font>
    <font>
      <b/>
      <i/>
      <sz val="10"/>
      <name val="Arial CE"/>
      <family val="2"/>
    </font>
    <font>
      <b/>
      <sz val="10"/>
      <color indexed="10"/>
      <name val="Arial CE"/>
      <family val="0"/>
    </font>
    <font>
      <sz val="10"/>
      <color indexed="10"/>
      <name val="Arial CE"/>
      <family val="2"/>
    </font>
    <font>
      <sz val="11"/>
      <name val="Arial CE"/>
      <family val="2"/>
    </font>
    <font>
      <sz val="10"/>
      <name val="Times New Roman CE"/>
      <family val="1"/>
    </font>
    <font>
      <b/>
      <sz val="10"/>
      <name val="Times New Roman CE"/>
      <family val="1"/>
    </font>
    <font>
      <sz val="10"/>
      <color indexed="8"/>
      <name val="Arial CE"/>
      <family val="2"/>
    </font>
    <font>
      <b/>
      <sz val="12"/>
      <name val="Times New Roman CE"/>
      <family val="1"/>
    </font>
    <font>
      <b/>
      <sz val="10"/>
      <color indexed="8"/>
      <name val="Arial CE"/>
      <family val="2"/>
    </font>
    <font>
      <b/>
      <sz val="11"/>
      <color indexed="8"/>
      <name val="Calibri"/>
      <family val="2"/>
    </font>
    <font>
      <sz val="9"/>
      <name val="Arial CE"/>
      <family val="2"/>
    </font>
    <font>
      <b/>
      <sz val="11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>
        <color indexed="8"/>
      </top>
      <bottom/>
    </border>
    <border>
      <left/>
      <right style="medium"/>
      <top style="thin">
        <color indexed="8"/>
      </top>
      <bottom/>
    </border>
    <border>
      <left style="medium"/>
      <right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hair">
        <color indexed="8"/>
      </bottom>
    </border>
    <border>
      <left/>
      <right style="medium"/>
      <top style="thin">
        <color indexed="8"/>
      </top>
      <bottom style="hair">
        <color indexed="8"/>
      </bottom>
    </border>
    <border>
      <left style="medium"/>
      <right/>
      <top style="hair">
        <color indexed="8"/>
      </top>
      <bottom style="thin">
        <color indexed="8"/>
      </bottom>
    </border>
    <border>
      <left/>
      <right style="medium"/>
      <top style="hair">
        <color indexed="8"/>
      </top>
      <bottom style="thin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thin">
        <color indexed="8"/>
      </bottom>
    </border>
    <border>
      <left style="medium"/>
      <right/>
      <top/>
      <bottom style="hair">
        <color indexed="8"/>
      </bottom>
    </border>
    <border>
      <left/>
      <right style="medium"/>
      <top/>
      <bottom style="hair">
        <color indexed="8"/>
      </bottom>
    </border>
    <border>
      <left style="medium"/>
      <right/>
      <top style="hair">
        <color indexed="8"/>
      </top>
      <bottom/>
    </border>
    <border>
      <left/>
      <right style="medium"/>
      <top style="medium">
        <color indexed="8"/>
      </top>
      <bottom style="medium">
        <color indexed="8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hair">
        <color indexed="8"/>
      </right>
      <top/>
      <bottom style="medium"/>
    </border>
    <border>
      <left style="hair">
        <color indexed="8"/>
      </left>
      <right/>
      <top/>
      <bottom style="medium"/>
    </border>
    <border>
      <left style="thin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/>
      <top style="hair">
        <color indexed="8"/>
      </top>
      <bottom style="medium"/>
    </border>
    <border>
      <left/>
      <right/>
      <top style="hair">
        <color indexed="8"/>
      </top>
      <bottom style="medium"/>
    </border>
    <border>
      <left/>
      <right style="hair">
        <color indexed="8"/>
      </right>
      <top style="hair">
        <color indexed="8"/>
      </top>
      <bottom style="medium"/>
    </border>
    <border>
      <left/>
      <right style="medium"/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medium"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/>
      <top style="thin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0" borderId="0" applyNumberFormat="0" applyBorder="0" applyAlignment="0" applyProtection="0"/>
    <xf numFmtId="0" fontId="5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445">
    <xf numFmtId="0" fontId="0" fillId="0" borderId="0" xfId="0" applyAlignment="1" applyProtection="1">
      <alignment vertical="top"/>
      <protection locked="0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164" fontId="3" fillId="0" borderId="13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/>
    </xf>
    <xf numFmtId="164" fontId="3" fillId="0" borderId="15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164" fontId="3" fillId="0" borderId="19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164" fontId="3" fillId="0" borderId="20" xfId="0" applyNumberFormat="1" applyFont="1" applyBorder="1" applyAlignment="1">
      <alignment horizontal="right" vertical="center"/>
    </xf>
    <xf numFmtId="49" fontId="3" fillId="0" borderId="17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165" fontId="0" fillId="0" borderId="30" xfId="0" applyNumberFormat="1" applyFont="1" applyBorder="1" applyAlignment="1">
      <alignment horizontal="right" vertical="center"/>
    </xf>
    <xf numFmtId="165" fontId="7" fillId="0" borderId="31" xfId="0" applyNumberFormat="1" applyFont="1" applyBorder="1" applyAlignment="1">
      <alignment horizontal="right" vertical="center"/>
    </xf>
    <xf numFmtId="166" fontId="7" fillId="0" borderId="32" xfId="0" applyNumberFormat="1" applyFont="1" applyBorder="1" applyAlignment="1">
      <alignment horizontal="right" vertical="center"/>
    </xf>
    <xf numFmtId="165" fontId="0" fillId="0" borderId="31" xfId="0" applyNumberFormat="1" applyFont="1" applyBorder="1" applyAlignment="1">
      <alignment horizontal="right" vertical="center"/>
    </xf>
    <xf numFmtId="165" fontId="0" fillId="0" borderId="32" xfId="0" applyNumberFormat="1" applyFont="1" applyBorder="1" applyAlignment="1">
      <alignment horizontal="right" vertical="center"/>
    </xf>
    <xf numFmtId="165" fontId="7" fillId="0" borderId="30" xfId="0" applyNumberFormat="1" applyFont="1" applyBorder="1" applyAlignment="1">
      <alignment horizontal="right" vertical="center"/>
    </xf>
    <xf numFmtId="166" fontId="7" fillId="0" borderId="30" xfId="0" applyNumberFormat="1" applyFont="1" applyBorder="1" applyAlignment="1">
      <alignment horizontal="right" vertical="center"/>
    </xf>
    <xf numFmtId="0" fontId="6" fillId="0" borderId="25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164" fontId="2" fillId="0" borderId="35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166" fontId="7" fillId="0" borderId="18" xfId="0" applyNumberFormat="1" applyFont="1" applyBorder="1" applyAlignment="1">
      <alignment horizontal="right" vertical="center"/>
    </xf>
    <xf numFmtId="0" fontId="2" fillId="0" borderId="36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166" fontId="0" fillId="0" borderId="18" xfId="0" applyNumberFormat="1" applyFont="1" applyBorder="1" applyAlignment="1">
      <alignment horizontal="right" vertical="center"/>
    </xf>
    <xf numFmtId="165" fontId="0" fillId="0" borderId="19" xfId="0" applyNumberFormat="1" applyFont="1" applyBorder="1" applyAlignment="1">
      <alignment horizontal="right" vertical="center"/>
    </xf>
    <xf numFmtId="0" fontId="10" fillId="0" borderId="19" xfId="0" applyFont="1" applyBorder="1" applyAlignment="1">
      <alignment horizontal="right" vertical="center"/>
    </xf>
    <xf numFmtId="0" fontId="10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164" fontId="2" fillId="0" borderId="37" xfId="0" applyNumberFormat="1" applyFont="1" applyBorder="1" applyAlignment="1">
      <alignment horizontal="center" vertical="center"/>
    </xf>
    <xf numFmtId="165" fontId="0" fillId="0" borderId="18" xfId="0" applyNumberFormat="1" applyFont="1" applyBorder="1" applyAlignment="1">
      <alignment horizontal="right" vertical="center"/>
    </xf>
    <xf numFmtId="0" fontId="9" fillId="0" borderId="18" xfId="0" applyFont="1" applyBorder="1" applyAlignment="1">
      <alignment horizontal="left" vertical="center"/>
    </xf>
    <xf numFmtId="166" fontId="7" fillId="0" borderId="38" xfId="0" applyNumberFormat="1" applyFont="1" applyBorder="1" applyAlignment="1">
      <alignment horizontal="right" vertical="center"/>
    </xf>
    <xf numFmtId="166" fontId="0" fillId="0" borderId="38" xfId="0" applyNumberFormat="1" applyFont="1" applyBorder="1" applyAlignment="1">
      <alignment horizontal="right" vertical="center"/>
    </xf>
    <xf numFmtId="165" fontId="0" fillId="0" borderId="26" xfId="0" applyNumberFormat="1" applyFont="1" applyBorder="1" applyAlignment="1">
      <alignment horizontal="right" vertical="center"/>
    </xf>
    <xf numFmtId="0" fontId="2" fillId="0" borderId="39" xfId="0" applyFont="1" applyBorder="1" applyAlignment="1">
      <alignment horizontal="left" vertical="center"/>
    </xf>
    <xf numFmtId="164" fontId="2" fillId="0" borderId="40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166" fontId="7" fillId="0" borderId="41" xfId="0" applyNumberFormat="1" applyFont="1" applyBorder="1" applyAlignment="1">
      <alignment horizontal="right" vertical="center"/>
    </xf>
    <xf numFmtId="166" fontId="7" fillId="0" borderId="25" xfId="0" applyNumberFormat="1" applyFont="1" applyBorder="1" applyAlignment="1">
      <alignment horizontal="right" vertical="center"/>
    </xf>
    <xf numFmtId="165" fontId="11" fillId="0" borderId="10" xfId="0" applyNumberFormat="1" applyFont="1" applyBorder="1" applyAlignment="1">
      <alignment horizontal="right" vertical="center"/>
    </xf>
    <xf numFmtId="0" fontId="2" fillId="0" borderId="42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21" xfId="0" applyFont="1" applyBorder="1" applyAlignment="1">
      <alignment horizontal="left"/>
    </xf>
    <xf numFmtId="165" fontId="3" fillId="0" borderId="21" xfId="0" applyNumberFormat="1" applyFont="1" applyBorder="1" applyAlignment="1">
      <alignment horizontal="right" vertical="center"/>
    </xf>
    <xf numFmtId="166" fontId="3" fillId="0" borderId="18" xfId="0" applyNumberFormat="1" applyFont="1" applyBorder="1" applyAlignment="1">
      <alignment horizontal="right" vertical="center"/>
    </xf>
    <xf numFmtId="166" fontId="7" fillId="0" borderId="2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165" fontId="3" fillId="0" borderId="18" xfId="0" applyNumberFormat="1" applyFont="1" applyBorder="1" applyAlignment="1">
      <alignment horizontal="right" vertical="center"/>
    </xf>
    <xf numFmtId="0" fontId="6" fillId="0" borderId="32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166" fontId="13" fillId="0" borderId="45" xfId="0" applyNumberFormat="1" applyFont="1" applyBorder="1" applyAlignment="1">
      <alignment horizontal="right" vertical="center"/>
    </xf>
    <xf numFmtId="0" fontId="0" fillId="0" borderId="27" xfId="0" applyFont="1" applyBorder="1" applyAlignment="1">
      <alignment horizontal="left" vertical="center"/>
    </xf>
    <xf numFmtId="0" fontId="0" fillId="0" borderId="11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0" xfId="0" applyFont="1" applyAlignment="1">
      <alignment horizontal="left" vertical="top"/>
    </xf>
    <xf numFmtId="0" fontId="0" fillId="0" borderId="46" xfId="0" applyFont="1" applyBorder="1" applyAlignment="1">
      <alignment horizontal="left"/>
    </xf>
    <xf numFmtId="0" fontId="0" fillId="0" borderId="47" xfId="0" applyFont="1" applyBorder="1" applyAlignment="1">
      <alignment horizontal="left"/>
    </xf>
    <xf numFmtId="0" fontId="0" fillId="0" borderId="48" xfId="0" applyFont="1" applyBorder="1" applyAlignment="1">
      <alignment horizontal="left"/>
    </xf>
    <xf numFmtId="0" fontId="0" fillId="0" borderId="49" xfId="0" applyFont="1" applyBorder="1" applyAlignment="1">
      <alignment horizontal="left"/>
    </xf>
    <xf numFmtId="0" fontId="0" fillId="0" borderId="50" xfId="0" applyFont="1" applyBorder="1" applyAlignment="1">
      <alignment horizontal="left"/>
    </xf>
    <xf numFmtId="0" fontId="0" fillId="0" borderId="51" xfId="0" applyFont="1" applyBorder="1" applyAlignment="1">
      <alignment horizontal="left"/>
    </xf>
    <xf numFmtId="0" fontId="0" fillId="0" borderId="52" xfId="0" applyFont="1" applyBorder="1" applyAlignment="1">
      <alignment horizontal="left"/>
    </xf>
    <xf numFmtId="0" fontId="2" fillId="0" borderId="49" xfId="0" applyFont="1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0" fontId="2" fillId="0" borderId="5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4" xfId="0" applyFont="1" applyBorder="1" applyAlignment="1">
      <alignment horizontal="left" vertical="center"/>
    </xf>
    <xf numFmtId="164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/>
    </xf>
    <xf numFmtId="0" fontId="2" fillId="0" borderId="52" xfId="0" applyFont="1" applyBorder="1" applyAlignment="1">
      <alignment horizontal="left" vertical="center"/>
    </xf>
    <xf numFmtId="0" fontId="2" fillId="0" borderId="55" xfId="0" applyFont="1" applyBorder="1" applyAlignment="1">
      <alignment horizontal="left" vertical="center"/>
    </xf>
    <xf numFmtId="0" fontId="2" fillId="0" borderId="56" xfId="0" applyFont="1" applyBorder="1" applyAlignment="1">
      <alignment horizontal="left" vertical="center"/>
    </xf>
    <xf numFmtId="0" fontId="2" fillId="0" borderId="57" xfId="0" applyFont="1" applyBorder="1" applyAlignment="1">
      <alignment horizontal="left" vertical="center"/>
    </xf>
    <xf numFmtId="0" fontId="2" fillId="0" borderId="58" xfId="0" applyFont="1" applyBorder="1" applyAlignment="1">
      <alignment horizontal="left" vertical="center"/>
    </xf>
    <xf numFmtId="165" fontId="0" fillId="0" borderId="59" xfId="0" applyNumberFormat="1" applyFont="1" applyBorder="1" applyAlignment="1">
      <alignment horizontal="right" vertical="center"/>
    </xf>
    <xf numFmtId="165" fontId="0" fillId="0" borderId="60" xfId="0" applyNumberFormat="1" applyFont="1" applyBorder="1" applyAlignment="1">
      <alignment horizontal="right" vertical="center"/>
    </xf>
    <xf numFmtId="0" fontId="8" fillId="0" borderId="57" xfId="0" applyFont="1" applyBorder="1" applyAlignment="1">
      <alignment horizontal="left" vertical="center"/>
    </xf>
    <xf numFmtId="0" fontId="6" fillId="0" borderId="58" xfId="0" applyFont="1" applyBorder="1" applyAlignment="1">
      <alignment horizontal="left" vertical="center"/>
    </xf>
    <xf numFmtId="164" fontId="2" fillId="0" borderId="61" xfId="0" applyNumberFormat="1" applyFont="1" applyBorder="1" applyAlignment="1">
      <alignment horizontal="center" vertical="center"/>
    </xf>
    <xf numFmtId="0" fontId="2" fillId="0" borderId="62" xfId="0" applyFont="1" applyBorder="1" applyAlignment="1">
      <alignment horizontal="left" vertical="center"/>
    </xf>
    <xf numFmtId="164" fontId="2" fillId="0" borderId="63" xfId="0" applyNumberFormat="1" applyFont="1" applyBorder="1" applyAlignment="1">
      <alignment horizontal="center" vertical="center"/>
    </xf>
    <xf numFmtId="0" fontId="6" fillId="0" borderId="49" xfId="0" applyFont="1" applyBorder="1" applyAlignment="1">
      <alignment horizontal="left" vertical="top"/>
    </xf>
    <xf numFmtId="167" fontId="12" fillId="0" borderId="56" xfId="0" applyNumberFormat="1" applyFont="1" applyBorder="1" applyAlignment="1">
      <alignment horizontal="right" vertical="center"/>
    </xf>
    <xf numFmtId="0" fontId="2" fillId="0" borderId="64" xfId="0" applyFont="1" applyBorder="1" applyAlignment="1">
      <alignment horizontal="left"/>
    </xf>
    <xf numFmtId="167" fontId="12" fillId="0" borderId="65" xfId="0" applyNumberFormat="1" applyFont="1" applyBorder="1" applyAlignment="1">
      <alignment horizontal="right" vertical="center"/>
    </xf>
    <xf numFmtId="0" fontId="6" fillId="0" borderId="66" xfId="0" applyFont="1" applyBorder="1" applyAlignment="1">
      <alignment horizontal="left" vertical="top"/>
    </xf>
    <xf numFmtId="167" fontId="12" fillId="0" borderId="62" xfId="0" applyNumberFormat="1" applyFont="1" applyBorder="1" applyAlignment="1">
      <alignment horizontal="right" vertical="center"/>
    </xf>
    <xf numFmtId="0" fontId="2" fillId="0" borderId="67" xfId="0" applyFont="1" applyBorder="1" applyAlignment="1">
      <alignment horizontal="left" vertical="center"/>
    </xf>
    <xf numFmtId="0" fontId="2" fillId="0" borderId="68" xfId="0" applyFont="1" applyBorder="1" applyAlignment="1">
      <alignment horizontal="left"/>
    </xf>
    <xf numFmtId="0" fontId="2" fillId="0" borderId="69" xfId="0" applyFont="1" applyBorder="1" applyAlignment="1">
      <alignment horizontal="left" vertical="center"/>
    </xf>
    <xf numFmtId="0" fontId="2" fillId="0" borderId="70" xfId="0" applyFont="1" applyBorder="1" applyAlignment="1">
      <alignment horizontal="left" vertical="center"/>
    </xf>
    <xf numFmtId="0" fontId="2" fillId="0" borderId="71" xfId="0" applyFont="1" applyBorder="1" applyAlignment="1">
      <alignment horizontal="left"/>
    </xf>
    <xf numFmtId="164" fontId="2" fillId="0" borderId="72" xfId="0" applyNumberFormat="1" applyFont="1" applyBorder="1" applyAlignment="1">
      <alignment horizontal="center" vertical="center"/>
    </xf>
    <xf numFmtId="0" fontId="2" fillId="0" borderId="73" xfId="0" applyFont="1" applyBorder="1" applyAlignment="1">
      <alignment horizontal="left" vertical="center"/>
    </xf>
    <xf numFmtId="0" fontId="2" fillId="0" borderId="74" xfId="0" applyFont="1" applyBorder="1" applyAlignment="1">
      <alignment horizontal="left" vertical="center"/>
    </xf>
    <xf numFmtId="0" fontId="2" fillId="0" borderId="75" xfId="0" applyFont="1" applyBorder="1" applyAlignment="1">
      <alignment horizontal="left" vertical="center"/>
    </xf>
    <xf numFmtId="166" fontId="7" fillId="0" borderId="73" xfId="0" applyNumberFormat="1" applyFont="1" applyBorder="1" applyAlignment="1">
      <alignment horizontal="right" vertical="center"/>
    </xf>
    <xf numFmtId="0" fontId="2" fillId="0" borderId="76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5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3" fillId="0" borderId="77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wrapText="1"/>
    </xf>
    <xf numFmtId="164" fontId="3" fillId="0" borderId="79" xfId="0" applyNumberFormat="1" applyFont="1" applyFill="1" applyBorder="1" applyAlignment="1">
      <alignment horizontal="center" vertical="center"/>
    </xf>
    <xf numFmtId="164" fontId="3" fillId="0" borderId="80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left"/>
    </xf>
    <xf numFmtId="0" fontId="9" fillId="0" borderId="0" xfId="0" applyFont="1" applyFill="1" applyAlignment="1">
      <alignment horizontal="left" vertical="center"/>
    </xf>
    <xf numFmtId="168" fontId="9" fillId="0" borderId="0" xfId="0" applyNumberFormat="1" applyFont="1" applyFill="1" applyAlignment="1">
      <alignment horizontal="right" vertical="center"/>
    </xf>
    <xf numFmtId="0" fontId="15" fillId="0" borderId="0" xfId="0" applyFont="1" applyFill="1" applyAlignment="1">
      <alignment horizontal="left" vertical="center"/>
    </xf>
    <xf numFmtId="168" fontId="15" fillId="0" borderId="0" xfId="0" applyNumberFormat="1" applyFont="1" applyFill="1" applyAlignment="1">
      <alignment horizontal="right" vertical="center"/>
    </xf>
    <xf numFmtId="0" fontId="3" fillId="0" borderId="28" xfId="0" applyFont="1" applyFill="1" applyBorder="1" applyAlignment="1">
      <alignment horizontal="center" vertical="center" wrapText="1"/>
    </xf>
    <xf numFmtId="164" fontId="3" fillId="0" borderId="31" xfId="0" applyNumberFormat="1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18" fillId="0" borderId="46" xfId="0" applyFont="1" applyFill="1" applyBorder="1" applyAlignment="1">
      <alignment horizontal="left"/>
    </xf>
    <xf numFmtId="0" fontId="5" fillId="0" borderId="47" xfId="0" applyFont="1" applyFill="1" applyBorder="1" applyAlignment="1">
      <alignment horizontal="left"/>
    </xf>
    <xf numFmtId="0" fontId="5" fillId="0" borderId="48" xfId="0" applyFont="1" applyFill="1" applyBorder="1" applyAlignment="1">
      <alignment horizontal="left"/>
    </xf>
    <xf numFmtId="0" fontId="14" fillId="0" borderId="53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5" fillId="0" borderId="54" xfId="0" applyFont="1" applyFill="1" applyBorder="1" applyAlignment="1">
      <alignment horizontal="left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center"/>
    </xf>
    <xf numFmtId="0" fontId="5" fillId="0" borderId="53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54" xfId="0" applyFont="1" applyFill="1" applyBorder="1" applyAlignment="1">
      <alignment horizontal="left"/>
    </xf>
    <xf numFmtId="0" fontId="3" fillId="0" borderId="82" xfId="0" applyFont="1" applyFill="1" applyBorder="1" applyAlignment="1">
      <alignment horizontal="center" vertical="center" wrapText="1"/>
    </xf>
    <xf numFmtId="0" fontId="3" fillId="0" borderId="83" xfId="0" applyFont="1" applyFill="1" applyBorder="1" applyAlignment="1">
      <alignment horizontal="center" vertical="center" wrapText="1"/>
    </xf>
    <xf numFmtId="164" fontId="3" fillId="0" borderId="84" xfId="0" applyNumberFormat="1" applyFont="1" applyFill="1" applyBorder="1" applyAlignment="1">
      <alignment horizontal="center" vertical="center"/>
    </xf>
    <xf numFmtId="164" fontId="3" fillId="0" borderId="85" xfId="0" applyNumberFormat="1" applyFont="1" applyFill="1" applyBorder="1" applyAlignment="1">
      <alignment horizontal="center" vertical="center"/>
    </xf>
    <xf numFmtId="164" fontId="3" fillId="0" borderId="86" xfId="0" applyNumberFormat="1" applyFont="1" applyFill="1" applyBorder="1" applyAlignment="1">
      <alignment horizontal="center" vertical="center"/>
    </xf>
    <xf numFmtId="0" fontId="9" fillId="0" borderId="87" xfId="0" applyFont="1" applyFill="1" applyBorder="1" applyAlignment="1">
      <alignment horizontal="center" vertical="center"/>
    </xf>
    <xf numFmtId="0" fontId="9" fillId="0" borderId="87" xfId="0" applyFont="1" applyFill="1" applyBorder="1" applyAlignment="1">
      <alignment horizontal="left" vertical="center"/>
    </xf>
    <xf numFmtId="166" fontId="9" fillId="0" borderId="87" xfId="0" applyNumberFormat="1" applyFont="1" applyFill="1" applyBorder="1" applyAlignment="1">
      <alignment horizontal="right" vertical="center"/>
    </xf>
    <xf numFmtId="0" fontId="15" fillId="0" borderId="87" xfId="0" applyFont="1" applyFill="1" applyBorder="1" applyAlignment="1">
      <alignment horizontal="left" vertical="center"/>
    </xf>
    <xf numFmtId="166" fontId="15" fillId="0" borderId="87" xfId="0" applyNumberFormat="1" applyFont="1" applyFill="1" applyBorder="1" applyAlignment="1">
      <alignment horizontal="right" vertical="center"/>
    </xf>
    <xf numFmtId="0" fontId="3" fillId="0" borderId="47" xfId="0" applyFont="1" applyFill="1" applyBorder="1" applyAlignment="1">
      <alignment horizontal="left"/>
    </xf>
    <xf numFmtId="0" fontId="2" fillId="0" borderId="47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53" xfId="0" applyFont="1" applyFill="1" applyBorder="1" applyAlignment="1">
      <alignment horizontal="left"/>
    </xf>
    <xf numFmtId="0" fontId="2" fillId="0" borderId="29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2" fillId="0" borderId="88" xfId="0" applyFont="1" applyFill="1" applyBorder="1" applyAlignment="1">
      <alignment horizontal="left"/>
    </xf>
    <xf numFmtId="164" fontId="2" fillId="0" borderId="32" xfId="0" applyNumberFormat="1" applyFont="1" applyFill="1" applyBorder="1" applyAlignment="1">
      <alignment horizontal="center" vertical="center"/>
    </xf>
    <xf numFmtId="164" fontId="3" fillId="0" borderId="32" xfId="0" applyNumberFormat="1" applyFont="1" applyFill="1" applyBorder="1" applyAlignment="1">
      <alignment horizontal="center" vertical="center"/>
    </xf>
    <xf numFmtId="0" fontId="2" fillId="0" borderId="89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165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0" fillId="0" borderId="47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0" fillId="0" borderId="53" xfId="0" applyFont="1" applyFill="1" applyBorder="1" applyAlignment="1">
      <alignment horizontal="left" vertical="top"/>
    </xf>
    <xf numFmtId="0" fontId="2" fillId="0" borderId="28" xfId="0" applyFont="1" applyFill="1" applyBorder="1" applyAlignment="1">
      <alignment horizontal="center" vertical="center" wrapText="1"/>
    </xf>
    <xf numFmtId="164" fontId="2" fillId="0" borderId="31" xfId="0" applyNumberFormat="1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left"/>
    </xf>
    <xf numFmtId="0" fontId="3" fillId="0" borderId="54" xfId="0" applyFont="1" applyFill="1" applyBorder="1" applyAlignment="1">
      <alignment horizontal="left"/>
    </xf>
    <xf numFmtId="0" fontId="9" fillId="0" borderId="90" xfId="0" applyFont="1" applyFill="1" applyBorder="1" applyAlignment="1">
      <alignment horizontal="left" vertical="center"/>
    </xf>
    <xf numFmtId="0" fontId="9" fillId="0" borderId="90" xfId="0" applyFont="1" applyFill="1" applyBorder="1" applyAlignment="1">
      <alignment horizontal="center" vertical="center"/>
    </xf>
    <xf numFmtId="166" fontId="9" fillId="0" borderId="90" xfId="0" applyNumberFormat="1" applyFont="1" applyFill="1" applyBorder="1" applyAlignment="1">
      <alignment horizontal="right" vertical="center"/>
    </xf>
    <xf numFmtId="168" fontId="9" fillId="0" borderId="90" xfId="0" applyNumberFormat="1" applyFont="1" applyFill="1" applyBorder="1" applyAlignment="1">
      <alignment horizontal="right" vertical="center"/>
    </xf>
    <xf numFmtId="0" fontId="2" fillId="0" borderId="90" xfId="0" applyFont="1" applyFill="1" applyBorder="1" applyAlignment="1">
      <alignment horizontal="center" vertical="center"/>
    </xf>
    <xf numFmtId="49" fontId="2" fillId="0" borderId="90" xfId="0" applyNumberFormat="1" applyFont="1" applyFill="1" applyBorder="1" applyAlignment="1">
      <alignment horizontal="left" vertical="top"/>
    </xf>
    <xf numFmtId="0" fontId="2" fillId="0" borderId="90" xfId="0" applyFont="1" applyFill="1" applyBorder="1" applyAlignment="1">
      <alignment horizontal="left" vertical="center" wrapText="1"/>
    </xf>
    <xf numFmtId="168" fontId="2" fillId="0" borderId="90" xfId="0" applyNumberFormat="1" applyFont="1" applyFill="1" applyBorder="1" applyAlignment="1">
      <alignment horizontal="right" vertical="center"/>
    </xf>
    <xf numFmtId="166" fontId="2" fillId="0" borderId="90" xfId="0" applyNumberFormat="1" applyFont="1" applyFill="1" applyBorder="1" applyAlignment="1">
      <alignment horizontal="right" vertical="center"/>
    </xf>
    <xf numFmtId="169" fontId="2" fillId="0" borderId="90" xfId="0" applyNumberFormat="1" applyFont="1" applyFill="1" applyBorder="1" applyAlignment="1">
      <alignment horizontal="right" vertical="center"/>
    </xf>
    <xf numFmtId="170" fontId="2" fillId="0" borderId="90" xfId="0" applyNumberFormat="1" applyFont="1" applyFill="1" applyBorder="1" applyAlignment="1">
      <alignment horizontal="right" vertical="center"/>
    </xf>
    <xf numFmtId="0" fontId="15" fillId="0" borderId="90" xfId="0" applyFont="1" applyFill="1" applyBorder="1" applyAlignment="1">
      <alignment horizontal="left" vertical="center"/>
    </xf>
    <xf numFmtId="166" fontId="15" fillId="0" borderId="90" xfId="0" applyNumberFormat="1" applyFont="1" applyFill="1" applyBorder="1" applyAlignment="1">
      <alignment horizontal="right" vertical="center"/>
    </xf>
    <xf numFmtId="168" fontId="15" fillId="0" borderId="90" xfId="0" applyNumberFormat="1" applyFont="1" applyFill="1" applyBorder="1" applyAlignment="1">
      <alignment horizontal="right" vertic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4" fontId="7" fillId="0" borderId="0" xfId="0" applyNumberFormat="1" applyFont="1" applyAlignment="1">
      <alignment/>
    </xf>
    <xf numFmtId="0" fontId="17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3" fillId="0" borderId="91" xfId="0" applyFont="1" applyBorder="1" applyAlignment="1">
      <alignment horizontal="center" vertical="center" wrapText="1"/>
    </xf>
    <xf numFmtId="0" fontId="13" fillId="0" borderId="92" xfId="0" applyFont="1" applyBorder="1" applyAlignment="1">
      <alignment horizontal="center" vertical="center" wrapText="1"/>
    </xf>
    <xf numFmtId="0" fontId="13" fillId="0" borderId="92" xfId="0" applyFont="1" applyFill="1" applyBorder="1" applyAlignment="1">
      <alignment horizontal="center" vertical="center" wrapText="1"/>
    </xf>
    <xf numFmtId="4" fontId="13" fillId="0" borderId="92" xfId="0" applyNumberFormat="1" applyFont="1" applyFill="1" applyBorder="1" applyAlignment="1">
      <alignment horizontal="center" vertical="center" wrapText="1"/>
    </xf>
    <xf numFmtId="4" fontId="13" fillId="0" borderId="93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7" fillId="0" borderId="94" xfId="0" applyFont="1" applyBorder="1" applyAlignment="1">
      <alignment/>
    </xf>
    <xf numFmtId="0" fontId="21" fillId="0" borderId="95" xfId="0" applyFont="1" applyBorder="1" applyAlignment="1">
      <alignment horizontal="left" vertical="center" indent="1"/>
    </xf>
    <xf numFmtId="0" fontId="7" fillId="0" borderId="95" xfId="0" applyFont="1" applyBorder="1" applyAlignment="1">
      <alignment/>
    </xf>
    <xf numFmtId="0" fontId="7" fillId="0" borderId="95" xfId="0" applyFont="1" applyFill="1" applyBorder="1" applyAlignment="1">
      <alignment/>
    </xf>
    <xf numFmtId="4" fontId="7" fillId="0" borderId="95" xfId="0" applyNumberFormat="1" applyFont="1" applyFill="1" applyBorder="1" applyAlignment="1">
      <alignment/>
    </xf>
    <xf numFmtId="4" fontId="7" fillId="0" borderId="96" xfId="0" applyNumberFormat="1" applyFont="1" applyBorder="1" applyAlignment="1">
      <alignment/>
    </xf>
    <xf numFmtId="0" fontId="7" fillId="0" borderId="97" xfId="0" applyFont="1" applyBorder="1" applyAlignment="1">
      <alignment horizontal="center"/>
    </xf>
    <xf numFmtId="0" fontId="7" fillId="0" borderId="90" xfId="0" applyFont="1" applyBorder="1" applyAlignment="1">
      <alignment/>
    </xf>
    <xf numFmtId="0" fontId="7" fillId="0" borderId="90" xfId="0" applyFont="1" applyBorder="1" applyAlignment="1">
      <alignment horizontal="center"/>
    </xf>
    <xf numFmtId="2" fontId="7" fillId="0" borderId="90" xfId="0" applyNumberFormat="1" applyFont="1" applyBorder="1" applyAlignment="1">
      <alignment/>
    </xf>
    <xf numFmtId="4" fontId="7" fillId="0" borderId="98" xfId="0" applyNumberFormat="1" applyFont="1" applyBorder="1" applyAlignment="1">
      <alignment/>
    </xf>
    <xf numFmtId="0" fontId="7" fillId="0" borderId="90" xfId="0" applyFont="1" applyFill="1" applyBorder="1" applyAlignment="1">
      <alignment/>
    </xf>
    <xf numFmtId="0" fontId="7" fillId="0" borderId="90" xfId="0" applyFont="1" applyFill="1" applyBorder="1" applyAlignment="1">
      <alignment wrapText="1"/>
    </xf>
    <xf numFmtId="0" fontId="7" fillId="0" borderId="99" xfId="0" applyFont="1" applyBorder="1" applyAlignment="1">
      <alignment vertical="center"/>
    </xf>
    <xf numFmtId="0" fontId="13" fillId="0" borderId="100" xfId="0" applyFont="1" applyBorder="1" applyAlignment="1">
      <alignment vertical="center"/>
    </xf>
    <xf numFmtId="0" fontId="7" fillId="0" borderId="100" xfId="0" applyFont="1" applyBorder="1" applyAlignment="1">
      <alignment horizontal="center" vertical="center"/>
    </xf>
    <xf numFmtId="0" fontId="7" fillId="0" borderId="100" xfId="0" applyFont="1" applyFill="1" applyBorder="1" applyAlignment="1">
      <alignment vertical="center"/>
    </xf>
    <xf numFmtId="4" fontId="7" fillId="0" borderId="100" xfId="0" applyNumberFormat="1" applyFont="1" applyFill="1" applyBorder="1" applyAlignment="1">
      <alignment vertical="center"/>
    </xf>
    <xf numFmtId="4" fontId="13" fillId="0" borderId="101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4" fontId="13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center"/>
    </xf>
    <xf numFmtId="0" fontId="17" fillId="0" borderId="0" xfId="0" applyFont="1" applyBorder="1" applyAlignment="1">
      <alignment/>
    </xf>
    <xf numFmtId="4" fontId="7" fillId="0" borderId="0" xfId="0" applyNumberFormat="1" applyFont="1" applyAlignment="1">
      <alignment horizontal="right"/>
    </xf>
    <xf numFmtId="0" fontId="17" fillId="0" borderId="0" xfId="0" applyFont="1" applyBorder="1" applyAlignment="1">
      <alignment vertical="center"/>
    </xf>
    <xf numFmtId="49" fontId="7" fillId="0" borderId="0" xfId="0" applyNumberFormat="1" applyFont="1" applyAlignment="1">
      <alignment horizontal="center" vertical="top"/>
    </xf>
    <xf numFmtId="49" fontId="7" fillId="0" borderId="0" xfId="0" applyNumberFormat="1" applyFont="1" applyAlignment="1">
      <alignment vertical="top"/>
    </xf>
    <xf numFmtId="4" fontId="7" fillId="0" borderId="0" xfId="34" applyNumberFormat="1" applyFont="1" applyFill="1" applyAlignment="1" applyProtection="1">
      <alignment horizontal="right" vertical="top"/>
      <protection/>
    </xf>
    <xf numFmtId="4" fontId="7" fillId="0" borderId="0" xfId="0" applyNumberFormat="1" applyFont="1" applyAlignment="1">
      <alignment vertical="top"/>
    </xf>
    <xf numFmtId="4" fontId="7" fillId="0" borderId="0" xfId="34" applyNumberFormat="1" applyFont="1" applyAlignment="1" applyProtection="1">
      <alignment horizontal="center" vertical="top"/>
      <protection/>
    </xf>
    <xf numFmtId="49" fontId="7" fillId="0" borderId="102" xfId="0" applyNumberFormat="1" applyFont="1" applyFill="1" applyBorder="1" applyAlignment="1">
      <alignment horizontal="center" vertical="center"/>
    </xf>
    <xf numFmtId="49" fontId="7" fillId="0" borderId="103" xfId="0" applyNumberFormat="1" applyFont="1" applyFill="1" applyBorder="1" applyAlignment="1">
      <alignment horizontal="left" vertical="center"/>
    </xf>
    <xf numFmtId="49" fontId="7" fillId="0" borderId="103" xfId="0" applyNumberFormat="1" applyFont="1" applyFill="1" applyBorder="1" applyAlignment="1">
      <alignment horizontal="center" vertical="center"/>
    </xf>
    <xf numFmtId="4" fontId="7" fillId="0" borderId="103" xfId="0" applyNumberFormat="1" applyFont="1" applyFill="1" applyBorder="1" applyAlignment="1">
      <alignment horizontal="center" vertical="center"/>
    </xf>
    <xf numFmtId="4" fontId="7" fillId="0" borderId="103" xfId="34" applyNumberFormat="1" applyFont="1" applyFill="1" applyBorder="1" applyAlignment="1" applyProtection="1">
      <alignment horizontal="center" vertical="center" wrapText="1"/>
      <protection/>
    </xf>
    <xf numFmtId="4" fontId="7" fillId="0" borderId="104" xfId="34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>
      <alignment vertical="top"/>
    </xf>
    <xf numFmtId="4" fontId="7" fillId="0" borderId="105" xfId="0" applyNumberFormat="1" applyFont="1" applyFill="1" applyBorder="1" applyAlignment="1">
      <alignment horizontal="center" vertical="top"/>
    </xf>
    <xf numFmtId="4" fontId="7" fillId="0" borderId="106" xfId="0" applyNumberFormat="1" applyFont="1" applyFill="1" applyBorder="1" applyAlignment="1">
      <alignment horizontal="center" vertical="top"/>
    </xf>
    <xf numFmtId="4" fontId="7" fillId="0" borderId="106" xfId="34" applyNumberFormat="1" applyFont="1" applyFill="1" applyBorder="1" applyAlignment="1" applyProtection="1">
      <alignment horizontal="right" vertical="top"/>
      <protection/>
    </xf>
    <xf numFmtId="4" fontId="7" fillId="0" borderId="106" xfId="34" applyNumberFormat="1" applyFont="1" applyFill="1" applyBorder="1" applyAlignment="1" applyProtection="1">
      <alignment horizontal="center" vertical="top"/>
      <protection/>
    </xf>
    <xf numFmtId="4" fontId="7" fillId="0" borderId="107" xfId="34" applyNumberFormat="1" applyFont="1" applyFill="1" applyBorder="1" applyAlignment="1" applyProtection="1">
      <alignment horizontal="center" vertical="top"/>
      <protection/>
    </xf>
    <xf numFmtId="49" fontId="7" fillId="0" borderId="0" xfId="0" applyNumberFormat="1" applyFont="1" applyFill="1" applyBorder="1" applyAlignment="1">
      <alignment horizontal="center" vertical="top"/>
    </xf>
    <xf numFmtId="4" fontId="7" fillId="0" borderId="90" xfId="0" applyNumberFormat="1" applyFont="1" applyFill="1" applyBorder="1" applyAlignment="1">
      <alignment vertical="top"/>
    </xf>
    <xf numFmtId="49" fontId="7" fillId="0" borderId="0" xfId="0" applyNumberFormat="1" applyFont="1" applyFill="1" applyBorder="1" applyAlignment="1">
      <alignment vertical="top"/>
    </xf>
    <xf numFmtId="1" fontId="7" fillId="0" borderId="90" xfId="0" applyNumberFormat="1" applyFont="1" applyFill="1" applyBorder="1" applyAlignment="1">
      <alignment horizontal="center" vertical="center"/>
    </xf>
    <xf numFmtId="0" fontId="7" fillId="0" borderId="90" xfId="0" applyFont="1" applyFill="1" applyBorder="1" applyAlignment="1" applyProtection="1">
      <alignment horizontal="left" vertical="center" wrapText="1"/>
      <protection/>
    </xf>
    <xf numFmtId="49" fontId="7" fillId="0" borderId="90" xfId="0" applyNumberFormat="1" applyFont="1" applyFill="1" applyBorder="1" applyAlignment="1">
      <alignment horizontal="center" vertical="center" wrapText="1"/>
    </xf>
    <xf numFmtId="4" fontId="7" fillId="0" borderId="90" xfId="34" applyNumberFormat="1" applyFont="1" applyFill="1" applyBorder="1" applyAlignment="1" applyProtection="1">
      <alignment horizontal="right" vertical="center" wrapText="1"/>
      <protection/>
    </xf>
    <xf numFmtId="4" fontId="7" fillId="0" borderId="90" xfId="34" applyNumberFormat="1" applyFont="1" applyFill="1" applyBorder="1" applyAlignment="1" applyProtection="1">
      <alignment horizontal="right" vertical="center" wrapText="1" indent="1"/>
      <protection/>
    </xf>
    <xf numFmtId="4" fontId="7" fillId="0" borderId="90" xfId="0" applyNumberFormat="1" applyFont="1" applyFill="1" applyBorder="1" applyAlignment="1">
      <alignment horizontal="right" vertical="top" indent="1"/>
    </xf>
    <xf numFmtId="3" fontId="22" fillId="0" borderId="0" xfId="34" applyNumberFormat="1" applyFont="1" applyFill="1" applyBorder="1" applyAlignment="1" applyProtection="1">
      <alignment horizontal="right" vertical="center" wrapText="1" indent="1"/>
      <protection/>
    </xf>
    <xf numFmtId="49" fontId="22" fillId="0" borderId="0" xfId="0" applyNumberFormat="1" applyFont="1" applyFill="1" applyBorder="1" applyAlignment="1">
      <alignment vertical="top"/>
    </xf>
    <xf numFmtId="1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left" vertical="center" wrapText="1"/>
      <protection/>
    </xf>
    <xf numFmtId="49" fontId="7" fillId="0" borderId="0" xfId="0" applyNumberFormat="1" applyFont="1" applyFill="1" applyBorder="1" applyAlignment="1">
      <alignment horizontal="center" vertical="center" wrapText="1"/>
    </xf>
    <xf numFmtId="4" fontId="7" fillId="0" borderId="0" xfId="34" applyNumberFormat="1" applyFont="1" applyFill="1" applyBorder="1" applyAlignment="1" applyProtection="1">
      <alignment horizontal="right" vertical="center" wrapText="1"/>
      <protection/>
    </xf>
    <xf numFmtId="4" fontId="7" fillId="0" borderId="0" xfId="34" applyNumberFormat="1" applyFont="1" applyFill="1" applyBorder="1" applyAlignment="1" applyProtection="1">
      <alignment horizontal="right" vertical="center" wrapText="1" indent="1"/>
      <protection/>
    </xf>
    <xf numFmtId="4" fontId="13" fillId="0" borderId="92" xfId="0" applyNumberFormat="1" applyFont="1" applyFill="1" applyBorder="1" applyAlignment="1">
      <alignment vertical="top"/>
    </xf>
    <xf numFmtId="4" fontId="13" fillId="0" borderId="92" xfId="34" applyNumberFormat="1" applyFont="1" applyFill="1" applyBorder="1" applyAlignment="1" applyProtection="1">
      <alignment horizontal="center" vertical="center" wrapText="1"/>
      <protection/>
    </xf>
    <xf numFmtId="4" fontId="13" fillId="0" borderId="108" xfId="34" applyNumberFormat="1" applyFont="1" applyFill="1" applyBorder="1" applyAlignment="1" applyProtection="1">
      <alignment horizontal="right" vertical="center" wrapText="1" indent="1"/>
      <protection/>
    </xf>
    <xf numFmtId="49" fontId="23" fillId="0" borderId="0" xfId="0" applyNumberFormat="1" applyFont="1" applyFill="1" applyBorder="1" applyAlignment="1">
      <alignment vertical="top" wrapText="1"/>
    </xf>
    <xf numFmtId="4" fontId="7" fillId="0" borderId="0" xfId="34" applyNumberFormat="1" applyFont="1" applyFill="1" applyBorder="1" applyAlignment="1" applyProtection="1">
      <alignment horizontal="right" vertical="top" wrapText="1"/>
      <protection/>
    </xf>
    <xf numFmtId="4" fontId="7" fillId="0" borderId="0" xfId="0" applyNumberFormat="1" applyFont="1" applyFill="1" applyAlignment="1">
      <alignment vertical="top"/>
    </xf>
    <xf numFmtId="4" fontId="23" fillId="0" borderId="0" xfId="34" applyNumberFormat="1" applyFont="1" applyFill="1" applyBorder="1" applyAlignment="1" applyProtection="1">
      <alignment vertical="top" wrapText="1"/>
      <protection/>
    </xf>
    <xf numFmtId="49" fontId="24" fillId="0" borderId="0" xfId="0" applyNumberFormat="1" applyFont="1" applyFill="1" applyAlignment="1">
      <alignment vertical="top"/>
    </xf>
    <xf numFmtId="49" fontId="7" fillId="0" borderId="0" xfId="0" applyNumberFormat="1" applyFont="1" applyFill="1" applyAlignment="1">
      <alignment horizontal="right" vertical="top"/>
    </xf>
    <xf numFmtId="49" fontId="7" fillId="0" borderId="0" xfId="0" applyNumberFormat="1" applyFont="1" applyFill="1" applyAlignment="1">
      <alignment vertical="top"/>
    </xf>
    <xf numFmtId="49" fontId="7" fillId="0" borderId="0" xfId="0" applyNumberFormat="1" applyFont="1" applyFill="1" applyAlignment="1">
      <alignment horizontal="center" vertical="top"/>
    </xf>
    <xf numFmtId="4" fontId="7" fillId="0" borderId="0" xfId="34" applyNumberFormat="1" applyFont="1" applyFill="1" applyAlignment="1" applyProtection="1">
      <alignment horizontal="center" vertical="top"/>
      <protection/>
    </xf>
    <xf numFmtId="49" fontId="24" fillId="0" borderId="0" xfId="0" applyNumberFormat="1" applyFont="1" applyAlignment="1">
      <alignment vertical="top"/>
    </xf>
    <xf numFmtId="49" fontId="7" fillId="0" borderId="0" xfId="0" applyNumberFormat="1" applyFont="1" applyFill="1" applyAlignment="1">
      <alignment vertical="top" wrapText="1"/>
    </xf>
    <xf numFmtId="171" fontId="7" fillId="0" borderId="0" xfId="0" applyNumberFormat="1" applyFont="1" applyFill="1" applyAlignment="1">
      <alignment vertical="top" wrapText="1"/>
    </xf>
    <xf numFmtId="0" fontId="7" fillId="0" borderId="0" xfId="47" applyFont="1" applyFill="1">
      <alignment/>
      <protection/>
    </xf>
    <xf numFmtId="49" fontId="23" fillId="0" borderId="0" xfId="0" applyNumberFormat="1" applyFont="1" applyFill="1" applyAlignment="1">
      <alignment vertical="top" wrapText="1"/>
    </xf>
    <xf numFmtId="4" fontId="7" fillId="0" borderId="0" xfId="34" applyNumberFormat="1" applyFont="1" applyFill="1" applyAlignment="1" applyProtection="1">
      <alignment horizontal="right" vertical="top" wrapText="1"/>
      <protection/>
    </xf>
    <xf numFmtId="4" fontId="23" fillId="0" borderId="0" xfId="34" applyNumberFormat="1" applyFont="1" applyFill="1" applyAlignment="1" applyProtection="1">
      <alignment vertical="top" wrapText="1"/>
      <protection/>
    </xf>
    <xf numFmtId="4" fontId="7" fillId="0" borderId="0" xfId="34" applyNumberFormat="1" applyFont="1" applyFill="1" applyAlignment="1" applyProtection="1">
      <alignment horizontal="left" vertical="top"/>
      <protection/>
    </xf>
    <xf numFmtId="49" fontId="7" fillId="0" borderId="0" xfId="0" applyNumberFormat="1" applyFont="1" applyFill="1" applyAlignment="1">
      <alignment horizontal="left" vertical="top"/>
    </xf>
    <xf numFmtId="4" fontId="7" fillId="0" borderId="0" xfId="34" applyNumberFormat="1" applyFont="1" applyFill="1" applyAlignment="1" applyProtection="1">
      <alignment vertical="top"/>
      <protection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4" fontId="25" fillId="0" borderId="0" xfId="0" applyNumberFormat="1" applyFont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4" fontId="26" fillId="0" borderId="0" xfId="0" applyNumberFormat="1" applyFont="1" applyAlignment="1">
      <alignment/>
    </xf>
    <xf numFmtId="0" fontId="7" fillId="0" borderId="91" xfId="0" applyFont="1" applyBorder="1" applyAlignment="1">
      <alignment horizontal="center"/>
    </xf>
    <xf numFmtId="0" fontId="7" fillId="0" borderId="109" xfId="0" applyFont="1" applyBorder="1" applyAlignment="1">
      <alignment/>
    </xf>
    <xf numFmtId="2" fontId="7" fillId="0" borderId="109" xfId="0" applyNumberFormat="1" applyFont="1" applyBorder="1" applyAlignment="1">
      <alignment/>
    </xf>
    <xf numFmtId="4" fontId="27" fillId="0" borderId="109" xfId="0" applyNumberFormat="1" applyFont="1" applyBorder="1" applyAlignment="1">
      <alignment horizontal="center" wrapText="1"/>
    </xf>
    <xf numFmtId="4" fontId="27" fillId="0" borderId="93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4" fontId="27" fillId="0" borderId="0" xfId="0" applyNumberFormat="1" applyFont="1" applyBorder="1" applyAlignment="1">
      <alignment horizontal="center" wrapText="1"/>
    </xf>
    <xf numFmtId="0" fontId="28" fillId="0" borderId="0" xfId="0" applyFont="1" applyAlignment="1">
      <alignment/>
    </xf>
    <xf numFmtId="0" fontId="7" fillId="0" borderId="110" xfId="0" applyFont="1" applyBorder="1" applyAlignment="1">
      <alignment horizontal="center"/>
    </xf>
    <xf numFmtId="49" fontId="7" fillId="0" borderId="111" xfId="0" applyNumberFormat="1" applyFont="1" applyBorder="1" applyAlignment="1">
      <alignment/>
    </xf>
    <xf numFmtId="2" fontId="7" fillId="0" borderId="111" xfId="0" applyNumberFormat="1" applyFont="1" applyBorder="1" applyAlignment="1">
      <alignment/>
    </xf>
    <xf numFmtId="4" fontId="7" fillId="0" borderId="112" xfId="0" applyNumberFormat="1" applyFont="1" applyBorder="1" applyAlignment="1">
      <alignment/>
    </xf>
    <xf numFmtId="49" fontId="7" fillId="0" borderId="90" xfId="0" applyNumberFormat="1" applyFont="1" applyBorder="1" applyAlignment="1">
      <alignment/>
    </xf>
    <xf numFmtId="49" fontId="7" fillId="0" borderId="90" xfId="0" applyNumberFormat="1" applyFont="1" applyBorder="1" applyAlignment="1">
      <alignment wrapText="1"/>
    </xf>
    <xf numFmtId="4" fontId="7" fillId="0" borderId="113" xfId="0" applyNumberFormat="1" applyFont="1" applyBorder="1" applyAlignment="1">
      <alignment/>
    </xf>
    <xf numFmtId="0" fontId="13" fillId="0" borderId="99" xfId="0" applyFont="1" applyBorder="1" applyAlignment="1">
      <alignment horizontal="center"/>
    </xf>
    <xf numFmtId="4" fontId="13" fillId="0" borderId="114" xfId="0" applyNumberFormat="1" applyFont="1" applyBorder="1" applyAlignment="1">
      <alignment/>
    </xf>
    <xf numFmtId="0" fontId="13" fillId="0" borderId="0" xfId="0" applyFont="1" applyAlignment="1">
      <alignment horizontal="center"/>
    </xf>
    <xf numFmtId="49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0" fontId="13" fillId="0" borderId="0" xfId="0" applyFont="1" applyBorder="1" applyAlignment="1">
      <alignment horizontal="center"/>
    </xf>
    <xf numFmtId="49" fontId="13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4" fontId="13" fillId="0" borderId="0" xfId="0" applyNumberFormat="1" applyFont="1" applyBorder="1" applyAlignment="1">
      <alignment/>
    </xf>
    <xf numFmtId="4" fontId="29" fillId="0" borderId="114" xfId="0" applyNumberFormat="1" applyFont="1" applyBorder="1" applyAlignment="1">
      <alignment/>
    </xf>
    <xf numFmtId="0" fontId="30" fillId="0" borderId="0" xfId="0" applyFont="1" applyAlignment="1">
      <alignment/>
    </xf>
    <xf numFmtId="0" fontId="7" fillId="0" borderId="0" xfId="0" applyFont="1" applyFill="1" applyAlignment="1">
      <alignment horizontal="center" vertical="top"/>
    </xf>
    <xf numFmtId="4" fontId="7" fillId="0" borderId="0" xfId="0" applyNumberFormat="1" applyFont="1" applyFill="1" applyAlignment="1">
      <alignment horizontal="center" vertical="top"/>
    </xf>
    <xf numFmtId="4" fontId="7" fillId="0" borderId="0" xfId="0" applyNumberFormat="1" applyFont="1" applyFill="1" applyAlignment="1">
      <alignment horizontal="right" vertical="top"/>
    </xf>
    <xf numFmtId="0" fontId="7" fillId="0" borderId="0" xfId="0" applyFont="1" applyFill="1" applyAlignment="1">
      <alignment vertical="top"/>
    </xf>
    <xf numFmtId="0" fontId="7" fillId="0" borderId="0" xfId="0" applyFont="1" applyAlignment="1">
      <alignment vertical="top"/>
    </xf>
    <xf numFmtId="0" fontId="3" fillId="0" borderId="0" xfId="0" applyFont="1" applyAlignment="1">
      <alignment vertical="top"/>
    </xf>
    <xf numFmtId="49" fontId="13" fillId="0" borderId="91" xfId="0" applyNumberFormat="1" applyFont="1" applyFill="1" applyBorder="1" applyAlignment="1">
      <alignment horizontal="center" vertical="center"/>
    </xf>
    <xf numFmtId="0" fontId="13" fillId="0" borderId="109" xfId="0" applyFont="1" applyFill="1" applyBorder="1" applyAlignment="1">
      <alignment horizontal="center" vertical="center"/>
    </xf>
    <xf numFmtId="4" fontId="13" fillId="0" borderId="109" xfId="0" applyNumberFormat="1" applyFont="1" applyFill="1" applyBorder="1" applyAlignment="1">
      <alignment horizontal="center" vertical="center"/>
    </xf>
    <xf numFmtId="4" fontId="13" fillId="0" borderId="109" xfId="0" applyNumberFormat="1" applyFont="1" applyFill="1" applyBorder="1" applyAlignment="1">
      <alignment horizontal="right" vertical="center"/>
    </xf>
    <xf numFmtId="0" fontId="13" fillId="0" borderId="93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13" fillId="0" borderId="53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right" vertical="center"/>
    </xf>
    <xf numFmtId="0" fontId="13" fillId="0" borderId="54" xfId="0" applyFont="1" applyFill="1" applyBorder="1" applyAlignment="1">
      <alignment horizontal="left" vertical="center"/>
    </xf>
    <xf numFmtId="0" fontId="24" fillId="0" borderId="0" xfId="0" applyFont="1" applyFill="1" applyAlignment="1">
      <alignment vertical="top"/>
    </xf>
    <xf numFmtId="49" fontId="7" fillId="0" borderId="97" xfId="0" applyNumberFormat="1" applyFont="1" applyFill="1" applyBorder="1" applyAlignment="1">
      <alignment vertical="top"/>
    </xf>
    <xf numFmtId="0" fontId="7" fillId="0" borderId="90" xfId="0" applyFont="1" applyFill="1" applyBorder="1" applyAlignment="1">
      <alignment horizontal="left" vertical="top"/>
    </xf>
    <xf numFmtId="4" fontId="7" fillId="0" borderId="90" xfId="0" applyNumberFormat="1" applyFont="1" applyFill="1" applyBorder="1" applyAlignment="1">
      <alignment horizontal="left" vertical="top"/>
    </xf>
    <xf numFmtId="4" fontId="7" fillId="0" borderId="90" xfId="0" applyNumberFormat="1" applyFont="1" applyFill="1" applyBorder="1" applyAlignment="1">
      <alignment horizontal="right" vertical="top"/>
    </xf>
    <xf numFmtId="49" fontId="7" fillId="0" borderId="98" xfId="0" applyNumberFormat="1" applyFont="1" applyFill="1" applyBorder="1" applyAlignment="1">
      <alignment vertical="top"/>
    </xf>
    <xf numFmtId="0" fontId="24" fillId="0" borderId="0" xfId="0" applyFont="1" applyAlignment="1">
      <alignment vertical="top"/>
    </xf>
    <xf numFmtId="49" fontId="7" fillId="0" borderId="97" xfId="0" applyNumberFormat="1" applyFont="1" applyFill="1" applyBorder="1" applyAlignment="1">
      <alignment horizontal="center" vertical="top"/>
    </xf>
    <xf numFmtId="0" fontId="7" fillId="0" borderId="90" xfId="0" applyFont="1" applyFill="1" applyBorder="1" applyAlignment="1">
      <alignment horizontal="center" vertical="top"/>
    </xf>
    <xf numFmtId="4" fontId="7" fillId="0" borderId="90" xfId="0" applyNumberFormat="1" applyFont="1" applyFill="1" applyBorder="1" applyAlignment="1">
      <alignment horizontal="center" vertical="top"/>
    </xf>
    <xf numFmtId="49" fontId="7" fillId="0" borderId="98" xfId="0" applyNumberFormat="1" applyFont="1" applyFill="1" applyBorder="1" applyAlignment="1">
      <alignment vertical="top" wrapText="1"/>
    </xf>
    <xf numFmtId="0" fontId="7" fillId="0" borderId="0" xfId="46" applyFont="1" applyFill="1" applyAlignment="1">
      <alignment horizontal="center" vertical="center"/>
      <protection/>
    </xf>
    <xf numFmtId="0" fontId="7" fillId="0" borderId="98" xfId="0" applyFont="1" applyFill="1" applyBorder="1" applyAlignment="1">
      <alignment vertical="top"/>
    </xf>
    <xf numFmtId="49" fontId="7" fillId="0" borderId="115" xfId="0" applyNumberFormat="1" applyFont="1" applyFill="1" applyBorder="1" applyAlignment="1">
      <alignment horizontal="center" vertical="top"/>
    </xf>
    <xf numFmtId="4" fontId="7" fillId="0" borderId="116" xfId="0" applyNumberFormat="1" applyFont="1" applyFill="1" applyBorder="1" applyAlignment="1">
      <alignment horizontal="center" vertical="top"/>
    </xf>
    <xf numFmtId="4" fontId="7" fillId="0" borderId="116" xfId="0" applyNumberFormat="1" applyFont="1" applyFill="1" applyBorder="1" applyAlignment="1">
      <alignment horizontal="right" vertical="top"/>
    </xf>
    <xf numFmtId="49" fontId="7" fillId="0" borderId="113" xfId="0" applyNumberFormat="1" applyFont="1" applyFill="1" applyBorder="1" applyAlignment="1">
      <alignment vertical="top" wrapText="1"/>
    </xf>
    <xf numFmtId="49" fontId="7" fillId="0" borderId="99" xfId="0" applyNumberFormat="1" applyFont="1" applyFill="1" applyBorder="1" applyAlignment="1">
      <alignment horizontal="center" vertical="top"/>
    </xf>
    <xf numFmtId="0" fontId="7" fillId="0" borderId="100" xfId="0" applyFont="1" applyFill="1" applyBorder="1" applyAlignment="1">
      <alignment horizontal="center" vertical="top"/>
    </xf>
    <xf numFmtId="4" fontId="7" fillId="0" borderId="100" xfId="0" applyNumberFormat="1" applyFont="1" applyFill="1" applyBorder="1" applyAlignment="1">
      <alignment horizontal="center" vertical="top"/>
    </xf>
    <xf numFmtId="4" fontId="7" fillId="0" borderId="100" xfId="0" applyNumberFormat="1" applyFont="1" applyFill="1" applyBorder="1" applyAlignment="1">
      <alignment horizontal="right" vertical="top"/>
    </xf>
    <xf numFmtId="4" fontId="13" fillId="0" borderId="100" xfId="0" applyNumberFormat="1" applyFont="1" applyFill="1" applyBorder="1" applyAlignment="1">
      <alignment horizontal="right" vertical="top"/>
    </xf>
    <xf numFmtId="0" fontId="7" fillId="0" borderId="101" xfId="0" applyFont="1" applyFill="1" applyBorder="1" applyAlignment="1">
      <alignment vertical="top"/>
    </xf>
    <xf numFmtId="49" fontId="7" fillId="0" borderId="94" xfId="0" applyNumberFormat="1" applyFont="1" applyBorder="1" applyAlignment="1">
      <alignment vertical="top"/>
    </xf>
    <xf numFmtId="0" fontId="7" fillId="0" borderId="117" xfId="0" applyFont="1" applyBorder="1" applyAlignment="1">
      <alignment horizontal="left" vertical="top"/>
    </xf>
    <xf numFmtId="4" fontId="7" fillId="0" borderId="117" xfId="0" applyNumberFormat="1" applyFont="1" applyBorder="1" applyAlignment="1">
      <alignment horizontal="left" vertical="top"/>
    </xf>
    <xf numFmtId="4" fontId="7" fillId="0" borderId="117" xfId="0" applyNumberFormat="1" applyFont="1" applyBorder="1" applyAlignment="1">
      <alignment horizontal="right" vertical="top"/>
    </xf>
    <xf numFmtId="4" fontId="7" fillId="0" borderId="117" xfId="0" applyNumberFormat="1" applyFont="1" applyFill="1" applyBorder="1" applyAlignment="1">
      <alignment horizontal="right" vertical="top"/>
    </xf>
    <xf numFmtId="49" fontId="7" fillId="0" borderId="96" xfId="0" applyNumberFormat="1" applyFont="1" applyBorder="1" applyAlignment="1">
      <alignment vertical="top"/>
    </xf>
    <xf numFmtId="0" fontId="7" fillId="0" borderId="98" xfId="0" applyFont="1" applyBorder="1" applyAlignment="1">
      <alignment vertical="top"/>
    </xf>
    <xf numFmtId="0" fontId="7" fillId="0" borderId="116" xfId="0" applyFont="1" applyFill="1" applyBorder="1" applyAlignment="1">
      <alignment horizontal="center" vertical="top"/>
    </xf>
    <xf numFmtId="0" fontId="7" fillId="0" borderId="113" xfId="0" applyFont="1" applyBorder="1" applyAlignment="1">
      <alignment vertical="top"/>
    </xf>
    <xf numFmtId="4" fontId="13" fillId="0" borderId="114" xfId="0" applyNumberFormat="1" applyFont="1" applyFill="1" applyBorder="1" applyAlignment="1">
      <alignment horizontal="right" vertical="top"/>
    </xf>
    <xf numFmtId="0" fontId="13" fillId="0" borderId="114" xfId="0" applyFont="1" applyFill="1" applyBorder="1" applyAlignment="1">
      <alignment vertical="top"/>
    </xf>
    <xf numFmtId="0" fontId="32" fillId="0" borderId="0" xfId="0" applyFont="1" applyAlignment="1">
      <alignment vertical="top"/>
    </xf>
    <xf numFmtId="0" fontId="14" fillId="0" borderId="12" xfId="0" applyFont="1" applyBorder="1" applyAlignment="1">
      <alignment horizontal="left" vertical="center" wrapText="1"/>
    </xf>
    <xf numFmtId="164" fontId="14" fillId="0" borderId="13" xfId="0" applyNumberFormat="1" applyFont="1" applyBorder="1" applyAlignment="1">
      <alignment horizontal="left" vertical="center"/>
    </xf>
    <xf numFmtId="164" fontId="14" fillId="0" borderId="14" xfId="0" applyNumberFormat="1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 wrapText="1"/>
    </xf>
    <xf numFmtId="164" fontId="14" fillId="0" borderId="0" xfId="0" applyNumberFormat="1" applyFont="1" applyBorder="1" applyAlignment="1">
      <alignment horizontal="left" vertical="center"/>
    </xf>
    <xf numFmtId="164" fontId="14" fillId="0" borderId="16" xfId="0" applyNumberFormat="1" applyFont="1" applyBorder="1" applyAlignment="1">
      <alignment horizontal="left" vertical="center"/>
    </xf>
    <xf numFmtId="0" fontId="3" fillId="0" borderId="21" xfId="0" applyFont="1" applyBorder="1" applyAlignment="1">
      <alignment horizontal="left" vertical="top" wrapText="1"/>
    </xf>
    <xf numFmtId="164" fontId="3" fillId="0" borderId="22" xfId="0" applyNumberFormat="1" applyFont="1" applyBorder="1" applyAlignment="1">
      <alignment horizontal="left" vertical="center"/>
    </xf>
    <xf numFmtId="164" fontId="3" fillId="0" borderId="23" xfId="0" applyNumberFormat="1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 wrapText="1"/>
    </xf>
    <xf numFmtId="14" fontId="3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19" fillId="0" borderId="118" xfId="0" applyFont="1" applyFill="1" applyBorder="1" applyAlignment="1">
      <alignment horizontal="left" vertical="center"/>
    </xf>
    <xf numFmtId="0" fontId="20" fillId="0" borderId="92" xfId="0" applyFont="1" applyBorder="1" applyAlignment="1">
      <alignment horizontal="left" vertical="center"/>
    </xf>
    <xf numFmtId="0" fontId="20" fillId="0" borderId="108" xfId="0" applyFont="1" applyBorder="1" applyAlignment="1">
      <alignment horizontal="left" vertical="center"/>
    </xf>
    <xf numFmtId="49" fontId="13" fillId="0" borderId="90" xfId="0" applyNumberFormat="1" applyFont="1" applyFill="1" applyBorder="1" applyAlignment="1">
      <alignment horizontal="left" vertical="center" wrapText="1"/>
    </xf>
    <xf numFmtId="49" fontId="13" fillId="0" borderId="118" xfId="0" applyNumberFormat="1" applyFont="1" applyFill="1" applyBorder="1" applyAlignment="1">
      <alignment horizontal="left" vertical="center" wrapText="1"/>
    </xf>
    <xf numFmtId="49" fontId="13" fillId="0" borderId="92" xfId="0" applyNumberFormat="1" applyFont="1" applyFill="1" applyBorder="1" applyAlignment="1">
      <alignment horizontal="left" vertical="center" wrapText="1"/>
    </xf>
    <xf numFmtId="0" fontId="17" fillId="0" borderId="108" xfId="0" applyFont="1" applyBorder="1" applyAlignment="1">
      <alignment horizontal="left" vertical="center"/>
    </xf>
    <xf numFmtId="0" fontId="13" fillId="0" borderId="118" xfId="0" applyFont="1" applyBorder="1" applyAlignment="1">
      <alignment/>
    </xf>
    <xf numFmtId="0" fontId="7" fillId="0" borderId="92" xfId="0" applyFont="1" applyBorder="1" applyAlignment="1">
      <alignment/>
    </xf>
    <xf numFmtId="0" fontId="7" fillId="0" borderId="108" xfId="0" applyFont="1" applyBorder="1" applyAlignment="1">
      <alignment/>
    </xf>
    <xf numFmtId="49" fontId="13" fillId="0" borderId="119" xfId="0" applyNumberFormat="1" applyFont="1" applyBorder="1" applyAlignment="1">
      <alignment/>
    </xf>
    <xf numFmtId="0" fontId="17" fillId="0" borderId="120" xfId="0" applyFont="1" applyBorder="1" applyAlignment="1">
      <alignment/>
    </xf>
    <xf numFmtId="0" fontId="13" fillId="0" borderId="91" xfId="0" applyFont="1" applyBorder="1" applyAlignment="1">
      <alignment horizontal="left"/>
    </xf>
    <xf numFmtId="0" fontId="7" fillId="0" borderId="109" xfId="0" applyFont="1" applyBorder="1" applyAlignment="1">
      <alignment horizontal="left"/>
    </xf>
    <xf numFmtId="0" fontId="7" fillId="0" borderId="93" xfId="0" applyFont="1" applyBorder="1" applyAlignment="1">
      <alignment horizontal="left"/>
    </xf>
    <xf numFmtId="0" fontId="29" fillId="0" borderId="118" xfId="0" applyFont="1" applyBorder="1" applyAlignment="1">
      <alignment/>
    </xf>
    <xf numFmtId="0" fontId="17" fillId="0" borderId="92" xfId="0" applyFont="1" applyBorder="1" applyAlignment="1">
      <alignment/>
    </xf>
    <xf numFmtId="0" fontId="17" fillId="0" borderId="108" xfId="0" applyFont="1" applyBorder="1" applyAlignment="1">
      <alignment/>
    </xf>
    <xf numFmtId="0" fontId="13" fillId="0" borderId="118" xfId="0" applyFont="1" applyBorder="1" applyAlignment="1">
      <alignment horizontal="left"/>
    </xf>
    <xf numFmtId="0" fontId="7" fillId="0" borderId="92" xfId="0" applyFont="1" applyBorder="1" applyAlignment="1">
      <alignment horizontal="left"/>
    </xf>
    <xf numFmtId="0" fontId="7" fillId="0" borderId="108" xfId="0" applyFont="1" applyBorder="1" applyAlignment="1">
      <alignment horizontal="left"/>
    </xf>
    <xf numFmtId="172" fontId="31" fillId="0" borderId="0" xfId="0" applyNumberFormat="1" applyFont="1" applyBorder="1" applyAlignment="1">
      <alignment vertical="top"/>
    </xf>
    <xf numFmtId="172" fontId="3" fillId="0" borderId="0" xfId="0" applyNumberFormat="1" applyFont="1" applyBorder="1" applyAlignment="1">
      <alignment vertical="top"/>
    </xf>
    <xf numFmtId="49" fontId="19" fillId="0" borderId="94" xfId="0" applyNumberFormat="1" applyFont="1" applyFill="1" applyBorder="1" applyAlignment="1">
      <alignment vertical="top" wrapText="1"/>
    </xf>
    <xf numFmtId="49" fontId="19" fillId="0" borderId="117" xfId="0" applyNumberFormat="1" applyFont="1" applyFill="1" applyBorder="1" applyAlignment="1">
      <alignment vertical="top" wrapText="1"/>
    </xf>
    <xf numFmtId="49" fontId="19" fillId="0" borderId="96" xfId="0" applyNumberFormat="1" applyFont="1" applyFill="1" applyBorder="1" applyAlignment="1">
      <alignment vertical="top" wrapText="1"/>
    </xf>
    <xf numFmtId="49" fontId="19" fillId="0" borderId="118" xfId="0" applyNumberFormat="1" applyFont="1" applyFill="1" applyBorder="1" applyAlignment="1">
      <alignment vertical="top" wrapText="1"/>
    </xf>
    <xf numFmtId="49" fontId="19" fillId="0" borderId="92" xfId="0" applyNumberFormat="1" applyFont="1" applyFill="1" applyBorder="1" applyAlignment="1">
      <alignment vertical="top" wrapText="1"/>
    </xf>
    <xf numFmtId="49" fontId="19" fillId="0" borderId="108" xfId="0" applyNumberFormat="1" applyFont="1" applyFill="1" applyBorder="1" applyAlignment="1">
      <alignment vertical="top" wrapText="1"/>
    </xf>
    <xf numFmtId="0" fontId="19" fillId="0" borderId="118" xfId="0" applyFont="1" applyFill="1" applyBorder="1" applyAlignment="1">
      <alignment horizontal="left" vertical="center" wrapText="1"/>
    </xf>
    <xf numFmtId="0" fontId="20" fillId="0" borderId="92" xfId="0" applyFont="1" applyBorder="1" applyAlignment="1">
      <alignment horizontal="left" vertical="center" wrapText="1"/>
    </xf>
    <xf numFmtId="0" fontId="20" fillId="0" borderId="108" xfId="0" applyFont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1" xfId="46"/>
    <cellStyle name="normální_UT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showGridLines="0" tabSelected="1" view="pageBreakPreview" zoomScaleSheetLayoutView="100" zoomScalePageLayoutView="0" workbookViewId="0" topLeftCell="A1">
      <selection activeCell="E5" sqref="E5:J5"/>
    </sheetView>
  </sheetViews>
  <sheetFormatPr defaultColWidth="9.140625" defaultRowHeight="12.75" customHeight="1"/>
  <cols>
    <col min="1" max="1" width="2.421875" style="2" customWidth="1"/>
    <col min="2" max="2" width="1.8515625" style="2" customWidth="1"/>
    <col min="3" max="3" width="2.7109375" style="2" customWidth="1"/>
    <col min="4" max="4" width="6.8515625" style="2" customWidth="1"/>
    <col min="5" max="5" width="13.57421875" style="2" customWidth="1"/>
    <col min="6" max="6" width="0.5625" style="2" customWidth="1"/>
    <col min="7" max="7" width="2.57421875" style="2" customWidth="1"/>
    <col min="8" max="8" width="2.7109375" style="2" customWidth="1"/>
    <col min="9" max="9" width="9.7109375" style="2" customWidth="1"/>
    <col min="10" max="10" width="13.57421875" style="2" customWidth="1"/>
    <col min="11" max="11" width="0.71875" style="2" customWidth="1"/>
    <col min="12" max="12" width="2.421875" style="2" customWidth="1"/>
    <col min="13" max="13" width="2.8515625" style="2" customWidth="1"/>
    <col min="14" max="14" width="2.00390625" style="2" customWidth="1"/>
    <col min="15" max="15" width="12.7109375" style="2" customWidth="1"/>
    <col min="16" max="16" width="2.8515625" style="2" customWidth="1"/>
    <col min="17" max="17" width="2.00390625" style="2" customWidth="1"/>
    <col min="18" max="18" width="13.57421875" style="2" customWidth="1"/>
    <col min="19" max="19" width="0.5625" style="2" customWidth="1"/>
    <col min="20" max="16384" width="9.140625" style="2" customWidth="1"/>
  </cols>
  <sheetData>
    <row r="1" spans="1:19" ht="14.25" customHeight="1">
      <c r="A1" s="87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9"/>
    </row>
    <row r="2" spans="1:19" s="86" customFormat="1" ht="23.25" customHeight="1">
      <c r="A2" s="90"/>
      <c r="B2" s="83"/>
      <c r="C2" s="83"/>
      <c r="D2" s="83"/>
      <c r="E2" s="83"/>
      <c r="F2" s="83"/>
      <c r="G2" s="84" t="s">
        <v>715</v>
      </c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91"/>
    </row>
    <row r="3" spans="1:19" ht="12" customHeight="1" hidden="1">
      <c r="A3" s="9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93"/>
    </row>
    <row r="4" spans="1:19" ht="8.25" customHeight="1">
      <c r="A4" s="9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95"/>
    </row>
    <row r="5" spans="1:19" ht="24" customHeight="1">
      <c r="A5" s="96"/>
      <c r="B5" s="97" t="s">
        <v>716</v>
      </c>
      <c r="C5" s="97"/>
      <c r="D5" s="97"/>
      <c r="E5" s="401" t="s">
        <v>1415</v>
      </c>
      <c r="F5" s="402"/>
      <c r="G5" s="402"/>
      <c r="H5" s="402"/>
      <c r="I5" s="402"/>
      <c r="J5" s="403"/>
      <c r="K5" s="97"/>
      <c r="L5" s="97"/>
      <c r="M5" s="97"/>
      <c r="N5" s="97"/>
      <c r="O5" s="97" t="s">
        <v>718</v>
      </c>
      <c r="P5" s="5" t="s">
        <v>719</v>
      </c>
      <c r="Q5" s="6"/>
      <c r="R5" s="7"/>
      <c r="S5" s="98"/>
    </row>
    <row r="6" spans="1:19" ht="17.25" customHeight="1" hidden="1">
      <c r="A6" s="96"/>
      <c r="B6" s="97" t="s">
        <v>720</v>
      </c>
      <c r="C6" s="97"/>
      <c r="D6" s="97"/>
      <c r="E6" s="8" t="s">
        <v>721</v>
      </c>
      <c r="F6" s="97"/>
      <c r="G6" s="97"/>
      <c r="H6" s="97"/>
      <c r="I6" s="97"/>
      <c r="J6" s="9"/>
      <c r="K6" s="97"/>
      <c r="L6" s="97"/>
      <c r="M6" s="97"/>
      <c r="N6" s="97"/>
      <c r="O6" s="97"/>
      <c r="P6" s="10"/>
      <c r="Q6" s="99"/>
      <c r="R6" s="9"/>
      <c r="S6" s="98"/>
    </row>
    <row r="7" spans="1:19" ht="24" customHeight="1">
      <c r="A7" s="96"/>
      <c r="B7" s="97" t="s">
        <v>722</v>
      </c>
      <c r="C7" s="97"/>
      <c r="D7" s="97"/>
      <c r="E7" s="404" t="s">
        <v>717</v>
      </c>
      <c r="F7" s="405"/>
      <c r="G7" s="405"/>
      <c r="H7" s="405"/>
      <c r="I7" s="405"/>
      <c r="J7" s="406"/>
      <c r="K7" s="97"/>
      <c r="L7" s="97"/>
      <c r="M7" s="97"/>
      <c r="N7" s="97"/>
      <c r="O7" s="97" t="s">
        <v>723</v>
      </c>
      <c r="P7" s="11"/>
      <c r="Q7" s="99"/>
      <c r="R7" s="9"/>
      <c r="S7" s="98"/>
    </row>
    <row r="8" spans="1:19" ht="17.25" customHeight="1" hidden="1">
      <c r="A8" s="96"/>
      <c r="B8" s="97" t="s">
        <v>724</v>
      </c>
      <c r="C8" s="97"/>
      <c r="D8" s="97"/>
      <c r="E8" s="8" t="s">
        <v>725</v>
      </c>
      <c r="F8" s="97"/>
      <c r="G8" s="97"/>
      <c r="H8" s="97"/>
      <c r="I8" s="97"/>
      <c r="J8" s="9"/>
      <c r="K8" s="97"/>
      <c r="L8" s="97"/>
      <c r="M8" s="97"/>
      <c r="N8" s="97"/>
      <c r="O8" s="97"/>
      <c r="P8" s="10"/>
      <c r="Q8" s="99"/>
      <c r="R8" s="9"/>
      <c r="S8" s="98"/>
    </row>
    <row r="9" spans="1:19" ht="24" customHeight="1">
      <c r="A9" s="96"/>
      <c r="B9" s="97" t="s">
        <v>726</v>
      </c>
      <c r="C9" s="97"/>
      <c r="D9" s="97"/>
      <c r="E9" s="407" t="s">
        <v>727</v>
      </c>
      <c r="F9" s="408"/>
      <c r="G9" s="408"/>
      <c r="H9" s="408"/>
      <c r="I9" s="408"/>
      <c r="J9" s="409"/>
      <c r="K9" s="97"/>
      <c r="L9" s="97"/>
      <c r="M9" s="97"/>
      <c r="N9" s="97"/>
      <c r="O9" s="97" t="s">
        <v>728</v>
      </c>
      <c r="P9" s="410" t="s">
        <v>729</v>
      </c>
      <c r="Q9" s="408"/>
      <c r="R9" s="409"/>
      <c r="S9" s="98"/>
    </row>
    <row r="10" spans="1:19" ht="17.25" customHeight="1" hidden="1">
      <c r="A10" s="96"/>
      <c r="B10" s="97" t="s">
        <v>730</v>
      </c>
      <c r="C10" s="97"/>
      <c r="D10" s="97"/>
      <c r="E10" s="100" t="s">
        <v>727</v>
      </c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9"/>
      <c r="Q10" s="99"/>
      <c r="R10" s="97"/>
      <c r="S10" s="98"/>
    </row>
    <row r="11" spans="1:19" ht="17.25" customHeight="1" hidden="1">
      <c r="A11" s="96"/>
      <c r="B11" s="97" t="s">
        <v>731</v>
      </c>
      <c r="C11" s="97"/>
      <c r="D11" s="97"/>
      <c r="E11" s="100" t="s">
        <v>727</v>
      </c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9"/>
      <c r="Q11" s="99"/>
      <c r="R11" s="97"/>
      <c r="S11" s="98"/>
    </row>
    <row r="12" spans="1:19" ht="17.25" customHeight="1" hidden="1">
      <c r="A12" s="96"/>
      <c r="B12" s="97" t="s">
        <v>732</v>
      </c>
      <c r="C12" s="97"/>
      <c r="D12" s="97"/>
      <c r="E12" s="100" t="s">
        <v>727</v>
      </c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9"/>
      <c r="Q12" s="99"/>
      <c r="R12" s="97"/>
      <c r="S12" s="98"/>
    </row>
    <row r="13" spans="1:19" ht="17.25" customHeight="1" hidden="1">
      <c r="A13" s="96"/>
      <c r="B13" s="97"/>
      <c r="C13" s="97"/>
      <c r="D13" s="97"/>
      <c r="E13" s="100" t="s">
        <v>727</v>
      </c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9"/>
      <c r="Q13" s="99"/>
      <c r="R13" s="97"/>
      <c r="S13" s="98"/>
    </row>
    <row r="14" spans="1:19" ht="17.25" customHeight="1" hidden="1">
      <c r="A14" s="96"/>
      <c r="B14" s="97"/>
      <c r="C14" s="97"/>
      <c r="D14" s="97"/>
      <c r="E14" s="100" t="s">
        <v>727</v>
      </c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9"/>
      <c r="Q14" s="99"/>
      <c r="R14" s="97"/>
      <c r="S14" s="98"/>
    </row>
    <row r="15" spans="1:19" ht="17.25" customHeight="1" hidden="1">
      <c r="A15" s="96"/>
      <c r="B15" s="97"/>
      <c r="C15" s="97"/>
      <c r="D15" s="97"/>
      <c r="E15" s="100" t="s">
        <v>727</v>
      </c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9"/>
      <c r="Q15" s="99"/>
      <c r="R15" s="97"/>
      <c r="S15" s="98"/>
    </row>
    <row r="16" spans="1:19" ht="17.25" customHeight="1" hidden="1">
      <c r="A16" s="96"/>
      <c r="B16" s="97"/>
      <c r="C16" s="97"/>
      <c r="D16" s="97"/>
      <c r="E16" s="100" t="s">
        <v>727</v>
      </c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9"/>
      <c r="Q16" s="99"/>
      <c r="R16" s="97"/>
      <c r="S16" s="98"/>
    </row>
    <row r="17" spans="1:19" ht="17.25" customHeight="1" hidden="1">
      <c r="A17" s="96"/>
      <c r="B17" s="97"/>
      <c r="C17" s="97"/>
      <c r="D17" s="97"/>
      <c r="E17" s="100" t="s">
        <v>727</v>
      </c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9"/>
      <c r="Q17" s="99"/>
      <c r="R17" s="97"/>
      <c r="S17" s="98"/>
    </row>
    <row r="18" spans="1:19" ht="17.25" customHeight="1" hidden="1">
      <c r="A18" s="96"/>
      <c r="B18" s="97"/>
      <c r="C18" s="97"/>
      <c r="D18" s="97"/>
      <c r="E18" s="100" t="s">
        <v>727</v>
      </c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9"/>
      <c r="Q18" s="99"/>
      <c r="R18" s="97"/>
      <c r="S18" s="98"/>
    </row>
    <row r="19" spans="1:19" ht="17.25" customHeight="1" hidden="1">
      <c r="A19" s="96"/>
      <c r="B19" s="97"/>
      <c r="C19" s="97"/>
      <c r="D19" s="97"/>
      <c r="E19" s="100" t="s">
        <v>727</v>
      </c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9"/>
      <c r="Q19" s="99"/>
      <c r="R19" s="97"/>
      <c r="S19" s="98"/>
    </row>
    <row r="20" spans="1:19" ht="17.25" customHeight="1" hidden="1">
      <c r="A20" s="96"/>
      <c r="B20" s="97"/>
      <c r="C20" s="97"/>
      <c r="D20" s="97"/>
      <c r="E20" s="100" t="s">
        <v>727</v>
      </c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9"/>
      <c r="Q20" s="99"/>
      <c r="R20" s="97"/>
      <c r="S20" s="98"/>
    </row>
    <row r="21" spans="1:19" ht="17.25" customHeight="1" hidden="1">
      <c r="A21" s="96"/>
      <c r="B21" s="97"/>
      <c r="C21" s="97"/>
      <c r="D21" s="97"/>
      <c r="E21" s="100" t="s">
        <v>727</v>
      </c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9"/>
      <c r="Q21" s="99"/>
      <c r="R21" s="97"/>
      <c r="S21" s="98"/>
    </row>
    <row r="22" spans="1:19" ht="17.25" customHeight="1" hidden="1">
      <c r="A22" s="96"/>
      <c r="B22" s="97"/>
      <c r="C22" s="97"/>
      <c r="D22" s="97"/>
      <c r="E22" s="100" t="s">
        <v>727</v>
      </c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9"/>
      <c r="Q22" s="99"/>
      <c r="R22" s="97"/>
      <c r="S22" s="98"/>
    </row>
    <row r="23" spans="1:19" ht="17.25" customHeight="1" hidden="1">
      <c r="A23" s="96"/>
      <c r="B23" s="97"/>
      <c r="C23" s="97"/>
      <c r="D23" s="97"/>
      <c r="E23" s="100" t="s">
        <v>727</v>
      </c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9"/>
      <c r="Q23" s="99"/>
      <c r="R23" s="97"/>
      <c r="S23" s="98"/>
    </row>
    <row r="24" spans="1:19" ht="17.25" customHeight="1" hidden="1">
      <c r="A24" s="96"/>
      <c r="B24" s="97"/>
      <c r="C24" s="97"/>
      <c r="D24" s="97"/>
      <c r="E24" s="101" t="s">
        <v>727</v>
      </c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9"/>
      <c r="Q24" s="99"/>
      <c r="R24" s="97"/>
      <c r="S24" s="98"/>
    </row>
    <row r="25" spans="1:19" ht="17.25" customHeight="1">
      <c r="A25" s="96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 t="s">
        <v>733</v>
      </c>
      <c r="P25" s="97" t="s">
        <v>734</v>
      </c>
      <c r="Q25" s="97"/>
      <c r="R25" s="97"/>
      <c r="S25" s="98"/>
    </row>
    <row r="26" spans="1:19" ht="17.25" customHeight="1">
      <c r="A26" s="96"/>
      <c r="B26" s="97" t="s">
        <v>735</v>
      </c>
      <c r="C26" s="97"/>
      <c r="D26" s="97"/>
      <c r="E26" s="5" t="s">
        <v>413</v>
      </c>
      <c r="F26" s="12"/>
      <c r="G26" s="12"/>
      <c r="H26" s="12"/>
      <c r="I26" s="12"/>
      <c r="J26" s="7"/>
      <c r="K26" s="97"/>
      <c r="L26" s="97"/>
      <c r="M26" s="97"/>
      <c r="N26" s="97"/>
      <c r="O26" s="13"/>
      <c r="P26" s="14"/>
      <c r="Q26" s="15"/>
      <c r="R26" s="16"/>
      <c r="S26" s="98"/>
    </row>
    <row r="27" spans="1:19" ht="17.25" customHeight="1">
      <c r="A27" s="96"/>
      <c r="B27" s="97" t="s">
        <v>736</v>
      </c>
      <c r="C27" s="97"/>
      <c r="D27" s="97"/>
      <c r="E27" s="11" t="s">
        <v>737</v>
      </c>
      <c r="F27" s="97"/>
      <c r="G27" s="97"/>
      <c r="H27" s="97"/>
      <c r="I27" s="97"/>
      <c r="J27" s="9"/>
      <c r="K27" s="97"/>
      <c r="L27" s="97"/>
      <c r="M27" s="97"/>
      <c r="N27" s="97"/>
      <c r="O27" s="13"/>
      <c r="P27" s="14"/>
      <c r="Q27" s="15"/>
      <c r="R27" s="16"/>
      <c r="S27" s="98"/>
    </row>
    <row r="28" spans="1:19" ht="17.25" customHeight="1">
      <c r="A28" s="96"/>
      <c r="B28" s="97" t="s">
        <v>738</v>
      </c>
      <c r="C28" s="97"/>
      <c r="D28" s="97"/>
      <c r="E28" s="11" t="s">
        <v>727</v>
      </c>
      <c r="F28" s="97"/>
      <c r="G28" s="97"/>
      <c r="H28" s="97"/>
      <c r="I28" s="97"/>
      <c r="J28" s="9"/>
      <c r="K28" s="97"/>
      <c r="L28" s="97"/>
      <c r="M28" s="97"/>
      <c r="N28" s="97"/>
      <c r="O28" s="13"/>
      <c r="P28" s="14"/>
      <c r="Q28" s="15"/>
      <c r="R28" s="16"/>
      <c r="S28" s="98"/>
    </row>
    <row r="29" spans="1:19" ht="17.25" customHeight="1">
      <c r="A29" s="96"/>
      <c r="B29" s="97"/>
      <c r="C29" s="97"/>
      <c r="D29" s="97"/>
      <c r="E29" s="17"/>
      <c r="F29" s="18"/>
      <c r="G29" s="18"/>
      <c r="H29" s="18"/>
      <c r="I29" s="18"/>
      <c r="J29" s="19"/>
      <c r="K29" s="97"/>
      <c r="L29" s="97"/>
      <c r="M29" s="97"/>
      <c r="N29" s="97"/>
      <c r="O29" s="99"/>
      <c r="P29" s="99"/>
      <c r="Q29" s="99"/>
      <c r="R29" s="97"/>
      <c r="S29" s="98"/>
    </row>
    <row r="30" spans="1:19" ht="17.25" customHeight="1">
      <c r="A30" s="96"/>
      <c r="B30" s="97"/>
      <c r="C30" s="97"/>
      <c r="D30" s="97"/>
      <c r="E30" s="102" t="s">
        <v>739</v>
      </c>
      <c r="F30" s="97"/>
      <c r="G30" s="97" t="s">
        <v>740</v>
      </c>
      <c r="H30" s="97"/>
      <c r="I30" s="97"/>
      <c r="J30" s="97"/>
      <c r="K30" s="97"/>
      <c r="L30" s="97"/>
      <c r="M30" s="97"/>
      <c r="N30" s="97"/>
      <c r="O30" s="102" t="s">
        <v>741</v>
      </c>
      <c r="P30" s="99"/>
      <c r="Q30" s="99"/>
      <c r="R30" s="103"/>
      <c r="S30" s="98"/>
    </row>
    <row r="31" spans="1:19" ht="17.25" customHeight="1">
      <c r="A31" s="96"/>
      <c r="B31" s="97"/>
      <c r="C31" s="97"/>
      <c r="D31" s="97"/>
      <c r="E31" s="13"/>
      <c r="F31" s="97"/>
      <c r="G31" s="14" t="s">
        <v>742</v>
      </c>
      <c r="H31" s="20"/>
      <c r="I31" s="21"/>
      <c r="J31" s="97"/>
      <c r="K31" s="97"/>
      <c r="L31" s="97"/>
      <c r="M31" s="97"/>
      <c r="N31" s="97"/>
      <c r="O31" s="22" t="s">
        <v>412</v>
      </c>
      <c r="P31" s="99"/>
      <c r="Q31" s="99"/>
      <c r="R31" s="104"/>
      <c r="S31" s="98"/>
    </row>
    <row r="32" spans="1:19" ht="8.25" customHeight="1">
      <c r="A32" s="105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106"/>
    </row>
    <row r="33" spans="1:19" ht="20.25" customHeight="1">
      <c r="A33" s="107"/>
      <c r="B33" s="25"/>
      <c r="C33" s="25"/>
      <c r="D33" s="25"/>
      <c r="E33" s="26" t="s">
        <v>743</v>
      </c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108"/>
    </row>
    <row r="34" spans="1:19" ht="20.25" customHeight="1">
      <c r="A34" s="109" t="s">
        <v>744</v>
      </c>
      <c r="B34" s="28"/>
      <c r="C34" s="28"/>
      <c r="D34" s="29"/>
      <c r="E34" s="30" t="s">
        <v>745</v>
      </c>
      <c r="F34" s="29"/>
      <c r="G34" s="30" t="s">
        <v>746</v>
      </c>
      <c r="H34" s="28"/>
      <c r="I34" s="29"/>
      <c r="J34" s="30" t="s">
        <v>747</v>
      </c>
      <c r="K34" s="28"/>
      <c r="L34" s="30" t="s">
        <v>748</v>
      </c>
      <c r="M34" s="28"/>
      <c r="N34" s="28"/>
      <c r="O34" s="29"/>
      <c r="P34" s="30" t="s">
        <v>749</v>
      </c>
      <c r="Q34" s="28"/>
      <c r="R34" s="28"/>
      <c r="S34" s="110"/>
    </row>
    <row r="35" spans="1:19" ht="20.25" customHeight="1">
      <c r="A35" s="111"/>
      <c r="B35" s="31"/>
      <c r="C35" s="31"/>
      <c r="D35" s="32">
        <v>0</v>
      </c>
      <c r="E35" s="33">
        <f>IF(D35=0,0,R47/D35)</f>
        <v>0</v>
      </c>
      <c r="F35" s="34"/>
      <c r="G35" s="35"/>
      <c r="H35" s="31"/>
      <c r="I35" s="32">
        <v>0</v>
      </c>
      <c r="J35" s="33">
        <f>IF(I35=0,0,R47/I35)</f>
        <v>0</v>
      </c>
      <c r="K35" s="36"/>
      <c r="L35" s="35"/>
      <c r="M35" s="31"/>
      <c r="N35" s="31"/>
      <c r="O35" s="32">
        <v>0</v>
      </c>
      <c r="P35" s="35"/>
      <c r="Q35" s="31"/>
      <c r="R35" s="37">
        <f>IF(O35=0,0,R47/O35)</f>
        <v>0</v>
      </c>
      <c r="S35" s="112"/>
    </row>
    <row r="36" spans="1:19" ht="20.25" customHeight="1">
      <c r="A36" s="107"/>
      <c r="B36" s="25"/>
      <c r="C36" s="25"/>
      <c r="D36" s="25"/>
      <c r="E36" s="26" t="s">
        <v>750</v>
      </c>
      <c r="F36" s="25"/>
      <c r="G36" s="25"/>
      <c r="H36" s="25"/>
      <c r="I36" s="25"/>
      <c r="J36" s="38" t="s">
        <v>751</v>
      </c>
      <c r="K36" s="25"/>
      <c r="L36" s="25"/>
      <c r="M36" s="25"/>
      <c r="N36" s="25"/>
      <c r="O36" s="25"/>
      <c r="P36" s="25"/>
      <c r="Q36" s="25"/>
      <c r="R36" s="25"/>
      <c r="S36" s="108"/>
    </row>
    <row r="37" spans="1:19" ht="20.25" customHeight="1">
      <c r="A37" s="113" t="s">
        <v>752</v>
      </c>
      <c r="B37" s="40"/>
      <c r="C37" s="41" t="s">
        <v>753</v>
      </c>
      <c r="D37" s="42"/>
      <c r="E37" s="42"/>
      <c r="F37" s="43"/>
      <c r="G37" s="39" t="s">
        <v>754</v>
      </c>
      <c r="H37" s="44"/>
      <c r="I37" s="41" t="s">
        <v>755</v>
      </c>
      <c r="J37" s="42"/>
      <c r="K37" s="42"/>
      <c r="L37" s="39" t="s">
        <v>756</v>
      </c>
      <c r="M37" s="44"/>
      <c r="N37" s="41" t="s">
        <v>757</v>
      </c>
      <c r="O37" s="42"/>
      <c r="P37" s="42"/>
      <c r="Q37" s="42"/>
      <c r="R37" s="42"/>
      <c r="S37" s="114"/>
    </row>
    <row r="38" spans="1:19" ht="20.25" customHeight="1">
      <c r="A38" s="115">
        <v>1</v>
      </c>
      <c r="B38" s="46" t="s">
        <v>758</v>
      </c>
      <c r="C38" s="7"/>
      <c r="D38" s="47" t="s">
        <v>759</v>
      </c>
      <c r="E38" s="48">
        <f>SUMIF(Rozpocet!O5:O400,8,Rozpocet!I5:I400)</f>
        <v>0</v>
      </c>
      <c r="F38" s="49"/>
      <c r="G38" s="45">
        <v>8</v>
      </c>
      <c r="H38" s="50" t="s">
        <v>760</v>
      </c>
      <c r="I38" s="16"/>
      <c r="J38" s="51">
        <v>0</v>
      </c>
      <c r="K38" s="52"/>
      <c r="L38" s="45">
        <v>13</v>
      </c>
      <c r="M38" s="14" t="s">
        <v>761</v>
      </c>
      <c r="N38" s="20"/>
      <c r="O38" s="20"/>
      <c r="P38" s="53">
        <f>M49</f>
        <v>21</v>
      </c>
      <c r="Q38" s="54" t="s">
        <v>762</v>
      </c>
      <c r="R38" s="48">
        <v>0</v>
      </c>
      <c r="S38" s="116"/>
    </row>
    <row r="39" spans="1:19" ht="20.25" customHeight="1">
      <c r="A39" s="115">
        <v>2</v>
      </c>
      <c r="B39" s="55"/>
      <c r="C39" s="19"/>
      <c r="D39" s="47" t="s">
        <v>763</v>
      </c>
      <c r="E39" s="48">
        <f>SUMIF(Rozpocet!O10:O400,4,Rozpocet!I10:I400)</f>
        <v>0</v>
      </c>
      <c r="F39" s="49"/>
      <c r="G39" s="45">
        <v>9</v>
      </c>
      <c r="H39" s="97" t="s">
        <v>764</v>
      </c>
      <c r="I39" s="47"/>
      <c r="J39" s="51">
        <v>0</v>
      </c>
      <c r="K39" s="52"/>
      <c r="L39" s="45">
        <v>14</v>
      </c>
      <c r="M39" s="14" t="s">
        <v>410</v>
      </c>
      <c r="N39" s="20"/>
      <c r="O39" s="20"/>
      <c r="P39" s="53">
        <f>M49</f>
        <v>21</v>
      </c>
      <c r="Q39" s="54" t="s">
        <v>762</v>
      </c>
      <c r="R39" s="48">
        <v>0</v>
      </c>
      <c r="S39" s="116"/>
    </row>
    <row r="40" spans="1:19" ht="20.25" customHeight="1">
      <c r="A40" s="115">
        <v>3</v>
      </c>
      <c r="B40" s="46" t="s">
        <v>765</v>
      </c>
      <c r="C40" s="7"/>
      <c r="D40" s="47" t="s">
        <v>759</v>
      </c>
      <c r="E40" s="48">
        <f>SUMIF(Rozpocet!O11:O400,32,Rozpocet!I11:I400)</f>
        <v>0</v>
      </c>
      <c r="F40" s="49"/>
      <c r="G40" s="45">
        <v>10</v>
      </c>
      <c r="H40" s="50" t="s">
        <v>766</v>
      </c>
      <c r="I40" s="16"/>
      <c r="J40" s="51">
        <v>0</v>
      </c>
      <c r="K40" s="52"/>
      <c r="L40" s="45">
        <v>15</v>
      </c>
      <c r="M40" s="14" t="s">
        <v>767</v>
      </c>
      <c r="N40" s="20"/>
      <c r="O40" s="20"/>
      <c r="P40" s="53">
        <f>M49</f>
        <v>21</v>
      </c>
      <c r="Q40" s="54" t="s">
        <v>762</v>
      </c>
      <c r="R40" s="48">
        <v>0</v>
      </c>
      <c r="S40" s="116"/>
    </row>
    <row r="41" spans="1:19" ht="20.25" customHeight="1">
      <c r="A41" s="115">
        <v>4</v>
      </c>
      <c r="B41" s="55"/>
      <c r="C41" s="19"/>
      <c r="D41" s="47" t="s">
        <v>763</v>
      </c>
      <c r="E41" s="48">
        <f>SUMIF(Rozpocet!O12:O400,16,Rozpocet!I12:I400)+SUMIF(Rozpocet!O12:O400,128,Rozpocet!I12:I400)</f>
        <v>0</v>
      </c>
      <c r="F41" s="49"/>
      <c r="G41" s="45">
        <v>11</v>
      </c>
      <c r="H41" s="50"/>
      <c r="I41" s="16"/>
      <c r="J41" s="51">
        <v>0</v>
      </c>
      <c r="K41" s="52"/>
      <c r="L41" s="45">
        <v>16</v>
      </c>
      <c r="M41" s="14" t="s">
        <v>768</v>
      </c>
      <c r="N41" s="20"/>
      <c r="O41" s="20"/>
      <c r="P41" s="53">
        <f>M49</f>
        <v>21</v>
      </c>
      <c r="Q41" s="54" t="s">
        <v>762</v>
      </c>
      <c r="R41" s="48">
        <v>0</v>
      </c>
      <c r="S41" s="116"/>
    </row>
    <row r="42" spans="1:19" ht="20.25" customHeight="1">
      <c r="A42" s="115">
        <v>5</v>
      </c>
      <c r="B42" s="46" t="s">
        <v>769</v>
      </c>
      <c r="C42" s="7"/>
      <c r="D42" s="47" t="s">
        <v>759</v>
      </c>
      <c r="E42" s="48">
        <f>SUMIF(Rozpocet!O13:O400,256,Rozpocet!I13:I400)</f>
        <v>0</v>
      </c>
      <c r="F42" s="49"/>
      <c r="G42" s="56"/>
      <c r="H42" s="20"/>
      <c r="I42" s="16"/>
      <c r="J42" s="57"/>
      <c r="K42" s="52"/>
      <c r="L42" s="45">
        <v>17</v>
      </c>
      <c r="M42" s="14" t="s">
        <v>770</v>
      </c>
      <c r="N42" s="20"/>
      <c r="O42" s="20"/>
      <c r="P42" s="53">
        <f>M49</f>
        <v>21</v>
      </c>
      <c r="Q42" s="54" t="s">
        <v>762</v>
      </c>
      <c r="R42" s="48">
        <v>0</v>
      </c>
      <c r="S42" s="116"/>
    </row>
    <row r="43" spans="1:19" ht="20.25" customHeight="1">
      <c r="A43" s="115">
        <v>6</v>
      </c>
      <c r="B43" s="55"/>
      <c r="C43" s="19"/>
      <c r="D43" s="47" t="s">
        <v>763</v>
      </c>
      <c r="E43" s="48">
        <f>SUMIF(Rozpocet!O14:O400,64,Rozpocet!I14:I400)</f>
        <v>0</v>
      </c>
      <c r="F43" s="49"/>
      <c r="G43" s="56"/>
      <c r="H43" s="20"/>
      <c r="I43" s="16"/>
      <c r="J43" s="57"/>
      <c r="K43" s="52"/>
      <c r="L43" s="45">
        <v>18</v>
      </c>
      <c r="M43" s="50" t="s">
        <v>411</v>
      </c>
      <c r="N43" s="20"/>
      <c r="O43" s="20"/>
      <c r="P43" s="20"/>
      <c r="Q43" s="16"/>
      <c r="R43" s="48">
        <f>SUMIF(Rozpocet!O14:O400,1024,Rozpocet!I14:I400)</f>
        <v>0</v>
      </c>
      <c r="S43" s="116"/>
    </row>
    <row r="44" spans="1:19" ht="20.25" customHeight="1">
      <c r="A44" s="115">
        <v>7</v>
      </c>
      <c r="B44" s="58" t="s">
        <v>771</v>
      </c>
      <c r="C44" s="20"/>
      <c r="D44" s="16"/>
      <c r="E44" s="59">
        <f>SUM(E38:E43)</f>
        <v>0</v>
      </c>
      <c r="F44" s="27"/>
      <c r="G44" s="45">
        <v>12</v>
      </c>
      <c r="H44" s="58" t="s">
        <v>772</v>
      </c>
      <c r="I44" s="16"/>
      <c r="J44" s="60">
        <f>SUM(J38:J41)</f>
        <v>0</v>
      </c>
      <c r="K44" s="61"/>
      <c r="L44" s="45">
        <v>19</v>
      </c>
      <c r="M44" s="46" t="s">
        <v>773</v>
      </c>
      <c r="N44" s="12"/>
      <c r="O44" s="12"/>
      <c r="P44" s="12"/>
      <c r="Q44" s="62"/>
      <c r="R44" s="59">
        <f>SUM(R38:R43)</f>
        <v>0</v>
      </c>
      <c r="S44" s="108"/>
    </row>
    <row r="45" spans="1:19" ht="20.25" customHeight="1">
      <c r="A45" s="117">
        <v>20</v>
      </c>
      <c r="B45" s="64" t="s">
        <v>774</v>
      </c>
      <c r="C45" s="65"/>
      <c r="D45" s="66"/>
      <c r="E45" s="67">
        <f>SUMIF(Rozpocet!O14:O400,512,Rozpocet!I14:I400)</f>
        <v>0</v>
      </c>
      <c r="F45" s="24"/>
      <c r="G45" s="63">
        <v>21</v>
      </c>
      <c r="H45" s="64" t="s">
        <v>775</v>
      </c>
      <c r="I45" s="66"/>
      <c r="J45" s="68">
        <v>0</v>
      </c>
      <c r="K45" s="69">
        <f>M49</f>
        <v>21</v>
      </c>
      <c r="L45" s="63">
        <v>22</v>
      </c>
      <c r="M45" s="64" t="s">
        <v>776</v>
      </c>
      <c r="N45" s="65"/>
      <c r="O45" s="65"/>
      <c r="P45" s="65"/>
      <c r="Q45" s="66"/>
      <c r="R45" s="67">
        <f>SUMIF(Rozpocet!O14:O400,"&lt;4",Rozpocet!I14:I400)+SUMIF(Rozpocet!O14:O400,"&gt;1024",Rozpocet!I14:I400)</f>
        <v>0</v>
      </c>
      <c r="S45" s="106"/>
    </row>
    <row r="46" spans="1:19" ht="20.25" customHeight="1">
      <c r="A46" s="118" t="s">
        <v>736</v>
      </c>
      <c r="B46" s="4"/>
      <c r="C46" s="4"/>
      <c r="D46" s="4"/>
      <c r="E46" s="4"/>
      <c r="F46" s="70"/>
      <c r="G46" s="71"/>
      <c r="H46" s="4"/>
      <c r="I46" s="4"/>
      <c r="J46" s="4"/>
      <c r="K46" s="4"/>
      <c r="L46" s="39" t="s">
        <v>777</v>
      </c>
      <c r="M46" s="29"/>
      <c r="N46" s="41" t="s">
        <v>778</v>
      </c>
      <c r="O46" s="28"/>
      <c r="P46" s="28"/>
      <c r="Q46" s="28"/>
      <c r="R46" s="28"/>
      <c r="S46" s="110"/>
    </row>
    <row r="47" spans="1:19" ht="20.25" customHeight="1">
      <c r="A47" s="96"/>
      <c r="B47" s="97"/>
      <c r="C47" s="97"/>
      <c r="D47" s="97"/>
      <c r="E47" s="97"/>
      <c r="F47" s="9"/>
      <c r="G47" s="72"/>
      <c r="H47" s="97"/>
      <c r="I47" s="97"/>
      <c r="J47" s="97"/>
      <c r="K47" s="97"/>
      <c r="L47" s="45">
        <v>23</v>
      </c>
      <c r="M47" s="135" t="s">
        <v>409</v>
      </c>
      <c r="N47" s="20"/>
      <c r="O47" s="20"/>
      <c r="P47" s="20"/>
      <c r="Q47" s="49"/>
      <c r="R47" s="59">
        <f>ROUND(E44+J44+R44+E45+J45+R45,2)</f>
        <v>0</v>
      </c>
      <c r="S47" s="119">
        <f>E44+J44+R44+E45+J45+R45</f>
        <v>0</v>
      </c>
    </row>
    <row r="48" spans="1:19" ht="20.25" customHeight="1">
      <c r="A48" s="120" t="s">
        <v>779</v>
      </c>
      <c r="B48" s="18"/>
      <c r="C48" s="18"/>
      <c r="D48" s="18"/>
      <c r="E48" s="18"/>
      <c r="F48" s="19"/>
      <c r="G48" s="73" t="s">
        <v>780</v>
      </c>
      <c r="H48" s="18"/>
      <c r="I48" s="18"/>
      <c r="J48" s="18"/>
      <c r="K48" s="18"/>
      <c r="L48" s="45">
        <v>24</v>
      </c>
      <c r="M48" s="74">
        <v>15</v>
      </c>
      <c r="N48" s="19" t="s">
        <v>762</v>
      </c>
      <c r="O48" s="75">
        <f>R47-O49</f>
        <v>0</v>
      </c>
      <c r="P48" s="20" t="s">
        <v>781</v>
      </c>
      <c r="Q48" s="16"/>
      <c r="R48" s="76">
        <f>ROUNDUP(O48*M48/100,1)</f>
        <v>0</v>
      </c>
      <c r="S48" s="121">
        <f>O48*M48/100</f>
        <v>0</v>
      </c>
    </row>
    <row r="49" spans="1:19" ht="20.25" customHeight="1" thickBot="1">
      <c r="A49" s="122" t="s">
        <v>735</v>
      </c>
      <c r="B49" s="12"/>
      <c r="C49" s="12"/>
      <c r="D49" s="12"/>
      <c r="E49" s="12"/>
      <c r="F49" s="7"/>
      <c r="G49" s="77"/>
      <c r="H49" s="12"/>
      <c r="I49" s="12"/>
      <c r="J49" s="12"/>
      <c r="K49" s="12"/>
      <c r="L49" s="45">
        <v>25</v>
      </c>
      <c r="M49" s="78">
        <v>21</v>
      </c>
      <c r="N49" s="16" t="s">
        <v>762</v>
      </c>
      <c r="O49" s="75">
        <f>ROUND(SUMIF(Rozpocet!N14:N400,M49,Rozpocet!I14:I400)+SUMIF(P38:P42,M49,R38:R42)+IF(K45=M49,J45,0),2)</f>
        <v>0</v>
      </c>
      <c r="P49" s="20" t="s">
        <v>781</v>
      </c>
      <c r="Q49" s="16"/>
      <c r="R49" s="48">
        <f>ROUNDUP(O49*M49/100,1)</f>
        <v>0</v>
      </c>
      <c r="S49" s="123">
        <f>O49*M49/100</f>
        <v>0</v>
      </c>
    </row>
    <row r="50" spans="1:19" ht="20.25" customHeight="1" thickBot="1">
      <c r="A50" s="96"/>
      <c r="B50" s="97"/>
      <c r="C50" s="97"/>
      <c r="D50" s="97"/>
      <c r="E50" s="97"/>
      <c r="F50" s="9"/>
      <c r="G50" s="72"/>
      <c r="H50" s="97"/>
      <c r="I50" s="97"/>
      <c r="J50" s="97"/>
      <c r="K50" s="97"/>
      <c r="L50" s="63">
        <v>26</v>
      </c>
      <c r="M50" s="79" t="s">
        <v>782</v>
      </c>
      <c r="N50" s="65"/>
      <c r="O50" s="65"/>
      <c r="P50" s="65"/>
      <c r="Q50" s="80"/>
      <c r="R50" s="81">
        <f>R47+R48+R49</f>
        <v>0</v>
      </c>
      <c r="S50" s="124"/>
    </row>
    <row r="51" spans="1:19" ht="20.25" customHeight="1">
      <c r="A51" s="120" t="s">
        <v>779</v>
      </c>
      <c r="B51" s="18"/>
      <c r="C51" s="18"/>
      <c r="D51" s="18"/>
      <c r="E51" s="18"/>
      <c r="F51" s="19"/>
      <c r="G51" s="73" t="s">
        <v>780</v>
      </c>
      <c r="H51" s="18"/>
      <c r="I51" s="18"/>
      <c r="J51" s="18"/>
      <c r="K51" s="18"/>
      <c r="L51" s="39" t="s">
        <v>783</v>
      </c>
      <c r="M51" s="29"/>
      <c r="N51" s="41" t="s">
        <v>784</v>
      </c>
      <c r="O51" s="28"/>
      <c r="P51" s="28"/>
      <c r="Q51" s="28"/>
      <c r="R51" s="82"/>
      <c r="S51" s="110"/>
    </row>
    <row r="52" spans="1:19" ht="20.25" customHeight="1">
      <c r="A52" s="122" t="s">
        <v>738</v>
      </c>
      <c r="B52" s="12"/>
      <c r="C52" s="12"/>
      <c r="D52" s="12"/>
      <c r="E52" s="12"/>
      <c r="F52" s="7"/>
      <c r="G52" s="77"/>
      <c r="H52" s="12"/>
      <c r="I52" s="12"/>
      <c r="J52" s="12"/>
      <c r="K52" s="12"/>
      <c r="L52" s="45">
        <v>27</v>
      </c>
      <c r="M52" s="50" t="s">
        <v>785</v>
      </c>
      <c r="N52" s="20"/>
      <c r="O52" s="20"/>
      <c r="P52" s="20"/>
      <c r="Q52" s="16"/>
      <c r="R52" s="48">
        <v>0</v>
      </c>
      <c r="S52" s="116"/>
    </row>
    <row r="53" spans="1:19" ht="20.25" customHeight="1">
      <c r="A53" s="96"/>
      <c r="B53" s="97"/>
      <c r="C53" s="97"/>
      <c r="D53" s="97"/>
      <c r="E53" s="97"/>
      <c r="F53" s="9"/>
      <c r="G53" s="72"/>
      <c r="H53" s="97"/>
      <c r="I53" s="97"/>
      <c r="J53" s="97"/>
      <c r="K53" s="97"/>
      <c r="L53" s="45">
        <v>28</v>
      </c>
      <c r="M53" s="50" t="s">
        <v>786</v>
      </c>
      <c r="N53" s="20"/>
      <c r="O53" s="20"/>
      <c r="P53" s="20"/>
      <c r="Q53" s="16"/>
      <c r="R53" s="48">
        <v>0</v>
      </c>
      <c r="S53" s="116"/>
    </row>
    <row r="54" spans="1:19" ht="20.25" customHeight="1" thickBot="1">
      <c r="A54" s="125" t="s">
        <v>779</v>
      </c>
      <c r="B54" s="126"/>
      <c r="C54" s="126"/>
      <c r="D54" s="126"/>
      <c r="E54" s="126"/>
      <c r="F54" s="127"/>
      <c r="G54" s="128" t="s">
        <v>780</v>
      </c>
      <c r="H54" s="126"/>
      <c r="I54" s="126"/>
      <c r="J54" s="126"/>
      <c r="K54" s="126"/>
      <c r="L54" s="129">
        <v>29</v>
      </c>
      <c r="M54" s="130" t="s">
        <v>787</v>
      </c>
      <c r="N54" s="131"/>
      <c r="O54" s="131"/>
      <c r="P54" s="131"/>
      <c r="Q54" s="132"/>
      <c r="R54" s="133">
        <v>0</v>
      </c>
      <c r="S54" s="134"/>
    </row>
  </sheetData>
  <sheetProtection/>
  <mergeCells count="4">
    <mergeCell ref="E5:J5"/>
    <mergeCell ref="E7:J7"/>
    <mergeCell ref="E9:J9"/>
    <mergeCell ref="P9:R9"/>
  </mergeCells>
  <printOptions verticalCentered="1"/>
  <pageMargins left="0.5905511975288391" right="0.5905511975288391" top="0.9055117964744568" bottom="0.9055117964744568" header="0" footer="0"/>
  <pageSetup fitToHeight="1" fitToWidth="1"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showGridLines="0" view="pageBreakPreview" zoomScaleSheetLayoutView="100" zoomScalePageLayoutView="0" workbookViewId="0" topLeftCell="A1">
      <pane ySplit="13" topLeftCell="A14" activePane="bottomLeft" state="frozen"/>
      <selection pane="topLeft" activeCell="A1" sqref="A1"/>
      <selection pane="bottomLeft" activeCell="B3" sqref="B3"/>
    </sheetView>
  </sheetViews>
  <sheetFormatPr defaultColWidth="9.140625" defaultRowHeight="12.75" customHeight="1"/>
  <cols>
    <col min="1" max="1" width="11.7109375" style="137" customWidth="1"/>
    <col min="2" max="2" width="52.57421875" style="137" customWidth="1"/>
    <col min="3" max="3" width="13.57421875" style="137" customWidth="1"/>
    <col min="4" max="4" width="13.7109375" style="137" hidden="1" customWidth="1"/>
    <col min="5" max="5" width="13.8515625" style="137" hidden="1" customWidth="1"/>
    <col min="6" max="16384" width="9.140625" style="137" customWidth="1"/>
  </cols>
  <sheetData>
    <row r="1" spans="1:5" ht="18" customHeight="1">
      <c r="A1" s="155" t="s">
        <v>788</v>
      </c>
      <c r="B1" s="156"/>
      <c r="C1" s="157"/>
      <c r="D1" s="136"/>
      <c r="E1" s="136"/>
    </row>
    <row r="2" spans="1:5" ht="12" customHeight="1">
      <c r="A2" s="158" t="s">
        <v>789</v>
      </c>
      <c r="B2" s="159" t="str">
        <f>'Krycí list'!E5</f>
        <v>Revitalizace parteru hlavní budovy FFUK - výtah pro bezbariérové propojení budovy</v>
      </c>
      <c r="C2" s="160"/>
      <c r="D2" s="139"/>
      <c r="E2" s="139"/>
    </row>
    <row r="3" spans="1:5" ht="12" customHeight="1">
      <c r="A3" s="158" t="s">
        <v>790</v>
      </c>
      <c r="B3" s="159" t="str">
        <f>'Krycí list'!E7</f>
        <v>FILOZOFICKÁ FAKULTA UNIVERZITY KARLOVY</v>
      </c>
      <c r="C3" s="161"/>
      <c r="D3" s="138"/>
      <c r="E3" s="140"/>
    </row>
    <row r="4" spans="1:5" ht="12" customHeight="1">
      <c r="A4" s="158" t="s">
        <v>791</v>
      </c>
      <c r="B4" s="159" t="str">
        <f>'Krycí list'!E9</f>
        <v> </v>
      </c>
      <c r="C4" s="161"/>
      <c r="D4" s="138"/>
      <c r="E4" s="140"/>
    </row>
    <row r="5" spans="1:5" ht="12" customHeight="1">
      <c r="A5" s="162" t="s">
        <v>792</v>
      </c>
      <c r="B5" s="159" t="str">
        <f>'Krycí list'!P5</f>
        <v>801 35</v>
      </c>
      <c r="C5" s="161"/>
      <c r="D5" s="138"/>
      <c r="E5" s="140"/>
    </row>
    <row r="6" spans="1:5" ht="6" customHeight="1">
      <c r="A6" s="162"/>
      <c r="B6" s="159"/>
      <c r="C6" s="161"/>
      <c r="D6" s="138"/>
      <c r="E6" s="140"/>
    </row>
    <row r="7" spans="1:5" ht="12" customHeight="1">
      <c r="A7" s="162" t="s">
        <v>793</v>
      </c>
      <c r="B7" s="159" t="str">
        <f>'Krycí list'!E26</f>
        <v> Univarzita Karlova, Filozofická fakulta, Praha 2</v>
      </c>
      <c r="C7" s="161"/>
      <c r="D7" s="138"/>
      <c r="E7" s="140"/>
    </row>
    <row r="8" spans="1:5" ht="12" customHeight="1">
      <c r="A8" s="162" t="s">
        <v>794</v>
      </c>
      <c r="B8" s="159" t="str">
        <f>'Krycí list'!E28</f>
        <v> </v>
      </c>
      <c r="C8" s="161"/>
      <c r="D8" s="138"/>
      <c r="E8" s="140"/>
    </row>
    <row r="9" spans="1:5" ht="12" customHeight="1">
      <c r="A9" s="162" t="s">
        <v>795</v>
      </c>
      <c r="B9" s="163">
        <v>41593</v>
      </c>
      <c r="C9" s="161"/>
      <c r="D9" s="138"/>
      <c r="E9" s="140"/>
    </row>
    <row r="10" spans="1:5" ht="6" customHeight="1">
      <c r="A10" s="164"/>
      <c r="B10" s="165"/>
      <c r="C10" s="166"/>
      <c r="D10" s="136"/>
      <c r="E10" s="136"/>
    </row>
    <row r="11" spans="1:5" ht="12" customHeight="1">
      <c r="A11" s="167" t="s">
        <v>796</v>
      </c>
      <c r="B11" s="141" t="s">
        <v>797</v>
      </c>
      <c r="C11" s="168" t="s">
        <v>798</v>
      </c>
      <c r="D11" s="151" t="s">
        <v>799</v>
      </c>
      <c r="E11" s="142" t="s">
        <v>800</v>
      </c>
    </row>
    <row r="12" spans="1:5" ht="12" customHeight="1" thickBot="1">
      <c r="A12" s="169">
        <v>1</v>
      </c>
      <c r="B12" s="170">
        <v>2</v>
      </c>
      <c r="C12" s="171">
        <v>3</v>
      </c>
      <c r="D12" s="152">
        <v>4</v>
      </c>
      <c r="E12" s="144">
        <v>5</v>
      </c>
    </row>
    <row r="13" spans="1:5" ht="3.75" customHeight="1">
      <c r="A13" s="153"/>
      <c r="B13" s="154"/>
      <c r="C13" s="154"/>
      <c r="D13" s="145"/>
      <c r="E13" s="146"/>
    </row>
    <row r="14" spans="1:5" s="147" customFormat="1" ht="12.75" customHeight="1">
      <c r="A14" s="172" t="str">
        <f>Rozpocet!D14</f>
        <v>HSV</v>
      </c>
      <c r="B14" s="173" t="str">
        <f>Rozpocet!E14</f>
        <v>Práce a dodávky HSV</v>
      </c>
      <c r="C14" s="174">
        <f>Rozpocet!I14</f>
        <v>0</v>
      </c>
      <c r="D14" s="148">
        <f>Rozpocet!K14</f>
        <v>87.64322831706</v>
      </c>
      <c r="E14" s="148">
        <f>Rozpocet!M14</f>
        <v>141.95046900000003</v>
      </c>
    </row>
    <row r="15" spans="1:5" s="147" customFormat="1" ht="12.75" customHeight="1">
      <c r="A15" s="172" t="str">
        <f>Rozpocet!D15</f>
        <v>1</v>
      </c>
      <c r="B15" s="173" t="str">
        <f>Rozpocet!E15</f>
        <v>Zemní práce</v>
      </c>
      <c r="C15" s="174">
        <f>Rozpocet!I15</f>
        <v>0</v>
      </c>
      <c r="D15" s="148">
        <f>Rozpocet!K15</f>
        <v>0</v>
      </c>
      <c r="E15" s="148">
        <f>Rozpocet!M15</f>
        <v>26.41808</v>
      </c>
    </row>
    <row r="16" spans="1:5" s="147" customFormat="1" ht="12.75" customHeight="1">
      <c r="A16" s="172" t="str">
        <f>Rozpocet!D33</f>
        <v>2</v>
      </c>
      <c r="B16" s="173" t="str">
        <f>Rozpocet!E33</f>
        <v>Zakládání</v>
      </c>
      <c r="C16" s="174">
        <f>Rozpocet!I33</f>
        <v>0</v>
      </c>
      <c r="D16" s="148">
        <f>Rozpocet!K33</f>
        <v>11.349556249696</v>
      </c>
      <c r="E16" s="148">
        <f>Rozpocet!M33</f>
        <v>0</v>
      </c>
    </row>
    <row r="17" spans="1:5" s="147" customFormat="1" ht="12.75" customHeight="1">
      <c r="A17" s="172" t="str">
        <f>Rozpocet!D46</f>
        <v>3</v>
      </c>
      <c r="B17" s="173" t="str">
        <f>Rozpocet!E46</f>
        <v>Svislé a kompletní konstrukce</v>
      </c>
      <c r="C17" s="174">
        <f>Rozpocet!I46</f>
        <v>0</v>
      </c>
      <c r="D17" s="148">
        <f>Rozpocet!K46</f>
        <v>36.589785949469984</v>
      </c>
      <c r="E17" s="148">
        <f>Rozpocet!M46</f>
        <v>0</v>
      </c>
    </row>
    <row r="18" spans="1:5" s="147" customFormat="1" ht="12.75" customHeight="1">
      <c r="A18" s="172" t="str">
        <f>Rozpocet!D81</f>
        <v>4</v>
      </c>
      <c r="B18" s="173" t="str">
        <f>Rozpocet!E81</f>
        <v>Vodorovné konstrukce</v>
      </c>
      <c r="C18" s="174">
        <f>Rozpocet!I81</f>
        <v>0</v>
      </c>
      <c r="D18" s="148">
        <f>Rozpocet!K81</f>
        <v>13.50611437006</v>
      </c>
      <c r="E18" s="148">
        <f>Rozpocet!M81</f>
        <v>0</v>
      </c>
    </row>
    <row r="19" spans="1:5" s="147" customFormat="1" ht="12.75" customHeight="1">
      <c r="A19" s="172" t="str">
        <f>Rozpocet!D91</f>
        <v>5</v>
      </c>
      <c r="B19" s="173" t="str">
        <f>Rozpocet!E91</f>
        <v>Komunikace</v>
      </c>
      <c r="C19" s="174">
        <f>Rozpocet!I91</f>
        <v>0</v>
      </c>
      <c r="D19" s="148">
        <f>Rozpocet!K91</f>
        <v>13.436417</v>
      </c>
      <c r="E19" s="148">
        <f>Rozpocet!M91</f>
        <v>0</v>
      </c>
    </row>
    <row r="20" spans="1:5" s="147" customFormat="1" ht="12.75" customHeight="1">
      <c r="A20" s="172" t="str">
        <f>Rozpocet!D97</f>
        <v>6</v>
      </c>
      <c r="B20" s="173" t="str">
        <f>Rozpocet!E97</f>
        <v>Úpravy povrchů, podlahy a osazování výplní</v>
      </c>
      <c r="C20" s="174">
        <f>Rozpocet!I97</f>
        <v>0</v>
      </c>
      <c r="D20" s="148">
        <f>Rozpocet!K97</f>
        <v>10.635764380544002</v>
      </c>
      <c r="E20" s="148">
        <f>Rozpocet!M97</f>
        <v>0</v>
      </c>
    </row>
    <row r="21" spans="1:5" s="147" customFormat="1" ht="12.75" customHeight="1">
      <c r="A21" s="172" t="str">
        <f>Rozpocet!D124</f>
        <v>8</v>
      </c>
      <c r="B21" s="173" t="str">
        <f>Rozpocet!E124</f>
        <v>Trubní vedení</v>
      </c>
      <c r="C21" s="174">
        <f>Rozpocet!I124</f>
        <v>0</v>
      </c>
      <c r="D21" s="148">
        <f>Rozpocet!K124</f>
        <v>0.23491</v>
      </c>
      <c r="E21" s="148">
        <f>Rozpocet!M124</f>
        <v>0</v>
      </c>
    </row>
    <row r="22" spans="1:5" s="147" customFormat="1" ht="12.75" customHeight="1">
      <c r="A22" s="172" t="str">
        <f>Rozpocet!D128</f>
        <v>9</v>
      </c>
      <c r="B22" s="173" t="str">
        <f>Rozpocet!E128</f>
        <v>Ostatní konstrukce a práce-bourání</v>
      </c>
      <c r="C22" s="174">
        <f>Rozpocet!I128</f>
        <v>0</v>
      </c>
      <c r="D22" s="148">
        <f>Rozpocet!K128</f>
        <v>1.89068036729</v>
      </c>
      <c r="E22" s="148">
        <f>Rozpocet!M128</f>
        <v>115.53238900000002</v>
      </c>
    </row>
    <row r="23" spans="1:5" s="147" customFormat="1" ht="12.75" customHeight="1">
      <c r="A23" s="172" t="str">
        <f>Rozpocet!D201</f>
        <v>99</v>
      </c>
      <c r="B23" s="173" t="str">
        <f>Rozpocet!E201</f>
        <v>Přesun hmot</v>
      </c>
      <c r="C23" s="174">
        <f>Rozpocet!I201</f>
        <v>0</v>
      </c>
      <c r="D23" s="148">
        <f>Rozpocet!K201</f>
        <v>0</v>
      </c>
      <c r="E23" s="148">
        <f>Rozpocet!M201</f>
        <v>0</v>
      </c>
    </row>
    <row r="24" spans="1:5" s="147" customFormat="1" ht="12.75" customHeight="1">
      <c r="A24" s="172" t="str">
        <f>Rozpocet!D216</f>
        <v>PSV</v>
      </c>
      <c r="B24" s="173" t="str">
        <f>Rozpocet!E216</f>
        <v>Práce a dodávky PSV</v>
      </c>
      <c r="C24" s="174">
        <f>Rozpocet!I216</f>
        <v>0</v>
      </c>
      <c r="D24" s="148">
        <f>Rozpocet!K216</f>
        <v>8.285942613932297</v>
      </c>
      <c r="E24" s="148">
        <f>Rozpocet!M216</f>
        <v>1.4291175999999999</v>
      </c>
    </row>
    <row r="25" spans="1:5" s="147" customFormat="1" ht="12.75" customHeight="1">
      <c r="A25" s="172" t="str">
        <f>Rozpocet!D217</f>
        <v>711</v>
      </c>
      <c r="B25" s="173" t="str">
        <f>Rozpocet!E217</f>
        <v>Izolace proti vodě, vlhkosti a plynům</v>
      </c>
      <c r="C25" s="174">
        <f>Rozpocet!I217</f>
        <v>0</v>
      </c>
      <c r="D25" s="148">
        <f>Rozpocet!K217</f>
        <v>0.5798012328</v>
      </c>
      <c r="E25" s="148">
        <f>Rozpocet!M217</f>
        <v>0</v>
      </c>
    </row>
    <row r="26" spans="1:5" s="147" customFormat="1" ht="12.75" customHeight="1">
      <c r="A26" s="172" t="str">
        <f>Rozpocet!D232</f>
        <v>712</v>
      </c>
      <c r="B26" s="173" t="str">
        <f>Rozpocet!E232</f>
        <v>Povlakové krytiny</v>
      </c>
      <c r="C26" s="174">
        <f>Rozpocet!I232</f>
        <v>0</v>
      </c>
      <c r="D26" s="148">
        <f>Rozpocet!K232</f>
        <v>0.0062575999999999994</v>
      </c>
      <c r="E26" s="148">
        <f>Rozpocet!M232</f>
        <v>0</v>
      </c>
    </row>
    <row r="27" spans="1:5" s="147" customFormat="1" ht="12.75" customHeight="1">
      <c r="A27" s="172" t="str">
        <f>Rozpocet!D236</f>
        <v>713</v>
      </c>
      <c r="B27" s="173" t="str">
        <f>Rozpocet!E236</f>
        <v>Izolace tepelné</v>
      </c>
      <c r="C27" s="174">
        <f>Rozpocet!I236</f>
        <v>0</v>
      </c>
      <c r="D27" s="148">
        <f>Rozpocet!K236</f>
        <v>0.22745409999999994</v>
      </c>
      <c r="E27" s="148">
        <f>Rozpocet!M236</f>
        <v>0</v>
      </c>
    </row>
    <row r="28" spans="1:5" s="147" customFormat="1" ht="12.75" customHeight="1">
      <c r="A28" s="172" t="str">
        <f>Rozpocet!D247</f>
        <v>721</v>
      </c>
      <c r="B28" s="173" t="str">
        <f>Rozpocet!E247</f>
        <v>Zdravotechnika - vnitřní kanalizace</v>
      </c>
      <c r="C28" s="174">
        <f>Rozpocet!I247</f>
        <v>0</v>
      </c>
      <c r="D28" s="148">
        <f>Rozpocet!K247</f>
        <v>0.00058</v>
      </c>
      <c r="E28" s="148">
        <f>Rozpocet!M247</f>
        <v>0.00042</v>
      </c>
    </row>
    <row r="29" spans="1:5" s="147" customFormat="1" ht="12.75" customHeight="1">
      <c r="A29" s="172" t="str">
        <f>Rozpocet!D249</f>
        <v>731</v>
      </c>
      <c r="B29" s="173" t="str">
        <f>Rozpocet!E249</f>
        <v>Ústřední vytápění </v>
      </c>
      <c r="C29" s="174">
        <f>Rozpocet!I249</f>
        <v>0</v>
      </c>
      <c r="D29" s="148">
        <f>Rozpocet!K249</f>
        <v>0.01017</v>
      </c>
      <c r="E29" s="148">
        <f>Rozpocet!M249</f>
        <v>0</v>
      </c>
    </row>
    <row r="30" spans="1:5" s="147" customFormat="1" ht="12.75" customHeight="1">
      <c r="A30" s="172" t="str">
        <f>Rozpocet!D251</f>
        <v>742</v>
      </c>
      <c r="B30" s="173" t="str">
        <f>Rozpocet!E251</f>
        <v>Elektromontáže </v>
      </c>
      <c r="C30" s="174">
        <f>Rozpocet!I251</f>
        <v>0</v>
      </c>
      <c r="D30" s="148">
        <f>Rozpocet!K251</f>
        <v>0</v>
      </c>
      <c r="E30" s="148">
        <f>Rozpocet!M251</f>
        <v>0</v>
      </c>
    </row>
    <row r="31" spans="1:5" s="147" customFormat="1" ht="12.75" customHeight="1">
      <c r="A31" s="172" t="str">
        <f>Rozpocet!D253</f>
        <v>748</v>
      </c>
      <c r="B31" s="173" t="str">
        <f>Rozpocet!E253</f>
        <v>Elektromontáže - osvětlovací zařízení a svítidla</v>
      </c>
      <c r="C31" s="174">
        <f>Rozpocet!I253</f>
        <v>0</v>
      </c>
      <c r="D31" s="148">
        <f>Rozpocet!K253</f>
        <v>0.23236000000000004</v>
      </c>
      <c r="E31" s="148">
        <f>Rozpocet!M253</f>
        <v>0</v>
      </c>
    </row>
    <row r="32" spans="1:5" s="147" customFormat="1" ht="12.75" customHeight="1">
      <c r="A32" s="172" t="str">
        <f>Rozpocet!D265</f>
        <v>751</v>
      </c>
      <c r="B32" s="173" t="str">
        <f>Rozpocet!E265</f>
        <v>Vzduchotechnika</v>
      </c>
      <c r="C32" s="174">
        <f>Rozpocet!I265</f>
        <v>0</v>
      </c>
      <c r="D32" s="148">
        <f>Rozpocet!K265</f>
        <v>0</v>
      </c>
      <c r="E32" s="148">
        <f>Rozpocet!M265</f>
        <v>0</v>
      </c>
    </row>
    <row r="33" spans="1:5" s="147" customFormat="1" ht="12.75" customHeight="1">
      <c r="A33" s="172" t="str">
        <f>Rozpocet!D267</f>
        <v>762</v>
      </c>
      <c r="B33" s="173" t="str">
        <f>Rozpocet!E267</f>
        <v>Konstrukce tesařské</v>
      </c>
      <c r="C33" s="174">
        <f>Rozpocet!I267</f>
        <v>0</v>
      </c>
      <c r="D33" s="148">
        <f>Rozpocet!K267</f>
        <v>0.682172895093</v>
      </c>
      <c r="E33" s="148">
        <f>Rozpocet!M267</f>
        <v>0</v>
      </c>
    </row>
    <row r="34" spans="1:5" s="147" customFormat="1" ht="12.75" customHeight="1">
      <c r="A34" s="172" t="str">
        <f>Rozpocet!D282</f>
        <v>763</v>
      </c>
      <c r="B34" s="173" t="str">
        <f>Rozpocet!E282</f>
        <v>Konstrukce suché výstavby</v>
      </c>
      <c r="C34" s="174">
        <f>Rozpocet!I282</f>
        <v>0</v>
      </c>
      <c r="D34" s="148">
        <f>Rozpocet!K282</f>
        <v>0.6737575499999999</v>
      </c>
      <c r="E34" s="148">
        <f>Rozpocet!M282</f>
        <v>0.6884</v>
      </c>
    </row>
    <row r="35" spans="1:5" s="147" customFormat="1" ht="12.75" customHeight="1">
      <c r="A35" s="172" t="str">
        <f>Rozpocet!D288</f>
        <v>764</v>
      </c>
      <c r="B35" s="173" t="str">
        <f>Rozpocet!E288</f>
        <v>Konstrukce klempířské</v>
      </c>
      <c r="C35" s="174">
        <f>Rozpocet!I288</f>
        <v>0</v>
      </c>
      <c r="D35" s="148">
        <f>Rozpocet!K288</f>
        <v>0.4060448255</v>
      </c>
      <c r="E35" s="148">
        <f>Rozpocet!M288</f>
        <v>0.24759759999999997</v>
      </c>
    </row>
    <row r="36" spans="1:5" s="147" customFormat="1" ht="12.75" customHeight="1">
      <c r="A36" s="172" t="str">
        <f>Rozpocet!D313</f>
        <v>766</v>
      </c>
      <c r="B36" s="173" t="str">
        <f>Rozpocet!E313</f>
        <v>Konstrukce truhlářské</v>
      </c>
      <c r="C36" s="174">
        <f>Rozpocet!I313</f>
        <v>0</v>
      </c>
      <c r="D36" s="148">
        <f>Rozpocet!K313</f>
        <v>0.3511126508593</v>
      </c>
      <c r="E36" s="148">
        <f>Rozpocet!M313</f>
        <v>0.3427</v>
      </c>
    </row>
    <row r="37" spans="1:5" s="147" customFormat="1" ht="12.75" customHeight="1">
      <c r="A37" s="172" t="str">
        <f>Rozpocet!D335</f>
        <v>767</v>
      </c>
      <c r="B37" s="173" t="str">
        <f>Rozpocet!E335</f>
        <v>Konstrukce zámečnické</v>
      </c>
      <c r="C37" s="174">
        <f>Rozpocet!I335</f>
        <v>0</v>
      </c>
      <c r="D37" s="148">
        <f>Rozpocet!K335</f>
        <v>2.645853519</v>
      </c>
      <c r="E37" s="148">
        <f>Rozpocet!M335</f>
        <v>0.15</v>
      </c>
    </row>
    <row r="38" spans="1:5" s="147" customFormat="1" ht="12.75" customHeight="1">
      <c r="A38" s="172" t="str">
        <f>Rozpocet!D359</f>
        <v>771</v>
      </c>
      <c r="B38" s="173" t="str">
        <f>Rozpocet!E359</f>
        <v>Podlahy z dlaždic</v>
      </c>
      <c r="C38" s="174">
        <f>Rozpocet!I359</f>
        <v>0</v>
      </c>
      <c r="D38" s="148">
        <f>Rozpocet!K359</f>
        <v>0.19539382</v>
      </c>
      <c r="E38" s="148">
        <f>Rozpocet!M359</f>
        <v>0</v>
      </c>
    </row>
    <row r="39" spans="1:5" s="147" customFormat="1" ht="12.75" customHeight="1">
      <c r="A39" s="172" t="str">
        <f>Rozpocet!D370</f>
        <v>773</v>
      </c>
      <c r="B39" s="173" t="str">
        <f>Rozpocet!E370</f>
        <v>Podlahy teracové</v>
      </c>
      <c r="C39" s="174">
        <f>Rozpocet!I370</f>
        <v>0</v>
      </c>
      <c r="D39" s="148">
        <f>Rozpocet!K370</f>
        <v>1.21209845</v>
      </c>
      <c r="E39" s="148">
        <f>Rozpocet!M370</f>
        <v>0</v>
      </c>
    </row>
    <row r="40" spans="1:5" s="147" customFormat="1" ht="12.75" customHeight="1">
      <c r="A40" s="172" t="str">
        <f>Rozpocet!D379</f>
        <v>777</v>
      </c>
      <c r="B40" s="173" t="str">
        <f>Rozpocet!E379</f>
        <v>Podlahy lité</v>
      </c>
      <c r="C40" s="174">
        <f>Rozpocet!I379</f>
        <v>0</v>
      </c>
      <c r="D40" s="148">
        <f>Rozpocet!K379</f>
        <v>0.1201959</v>
      </c>
      <c r="E40" s="148">
        <f>Rozpocet!M379</f>
        <v>0</v>
      </c>
    </row>
    <row r="41" spans="1:5" s="147" customFormat="1" ht="12.75" customHeight="1">
      <c r="A41" s="172" t="str">
        <f>Rozpocet!D383</f>
        <v>781</v>
      </c>
      <c r="B41" s="173" t="str">
        <f>Rozpocet!E383</f>
        <v>Dokončovací práce - obklady keramické</v>
      </c>
      <c r="C41" s="174">
        <f>Rozpocet!I383</f>
        <v>0</v>
      </c>
      <c r="D41" s="148">
        <f>Rozpocet!K383</f>
        <v>0.7945321599999999</v>
      </c>
      <c r="E41" s="148">
        <f>Rozpocet!M383</f>
        <v>0</v>
      </c>
    </row>
    <row r="42" spans="1:5" s="147" customFormat="1" ht="12.75" customHeight="1">
      <c r="A42" s="172" t="str">
        <f>Rozpocet!D388</f>
        <v>783</v>
      </c>
      <c r="B42" s="173" t="str">
        <f>Rozpocet!E388</f>
        <v>Dokončovací práce - nátěry</v>
      </c>
      <c r="C42" s="174">
        <f>Rozpocet!I388</f>
        <v>0</v>
      </c>
      <c r="D42" s="148">
        <f>Rozpocet!K388</f>
        <v>0.10912725828</v>
      </c>
      <c r="E42" s="148">
        <f>Rozpocet!M388</f>
        <v>0</v>
      </c>
    </row>
    <row r="43" spans="1:5" s="147" customFormat="1" ht="12.75" customHeight="1">
      <c r="A43" s="172" t="str">
        <f>Rozpocet!D392</f>
        <v>784</v>
      </c>
      <c r="B43" s="173" t="str">
        <f>Rozpocet!E392</f>
        <v>Dokončovací práce - malby</v>
      </c>
      <c r="C43" s="174">
        <f>Rozpocet!I392</f>
        <v>0</v>
      </c>
      <c r="D43" s="148">
        <f>Rozpocet!K392</f>
        <v>0.039030652400000004</v>
      </c>
      <c r="E43" s="148">
        <f>Rozpocet!M392</f>
        <v>0</v>
      </c>
    </row>
    <row r="44" spans="1:5" s="147" customFormat="1" ht="12.75" customHeight="1">
      <c r="A44" s="172" t="str">
        <f>Rozpocet!D397</f>
        <v>M</v>
      </c>
      <c r="B44" s="173" t="str">
        <f>Rozpocet!E397</f>
        <v>Práce a dodávky M</v>
      </c>
      <c r="C44" s="174">
        <f>Rozpocet!I397</f>
        <v>0</v>
      </c>
      <c r="D44" s="148">
        <f>Rozpocet!K397</f>
        <v>0.20865</v>
      </c>
      <c r="E44" s="148">
        <f>Rozpocet!M397</f>
        <v>0</v>
      </c>
    </row>
    <row r="45" spans="1:5" s="147" customFormat="1" ht="12.75" customHeight="1">
      <c r="A45" s="172" t="str">
        <f>Rozpocet!D398</f>
        <v>33-M</v>
      </c>
      <c r="B45" s="173" t="str">
        <f>Rozpocet!E398</f>
        <v>Montáže dopr.zaříz.,sklad. zař. a váh</v>
      </c>
      <c r="C45" s="174">
        <f>Rozpocet!I398</f>
        <v>0</v>
      </c>
      <c r="D45" s="148">
        <f>Rozpocet!K398</f>
        <v>0.20865</v>
      </c>
      <c r="E45" s="148">
        <f>Rozpocet!M398</f>
        <v>0</v>
      </c>
    </row>
    <row r="46" spans="1:5" s="149" customFormat="1" ht="12.75" customHeight="1">
      <c r="A46" s="175"/>
      <c r="B46" s="175" t="s">
        <v>801</v>
      </c>
      <c r="C46" s="176">
        <f>Rozpocet!I400</f>
        <v>0</v>
      </c>
      <c r="D46" s="150">
        <f>Rozpocet!K400</f>
        <v>96.13782093099229</v>
      </c>
      <c r="E46" s="150">
        <f>Rozpocet!M400</f>
        <v>143.37958660000004</v>
      </c>
    </row>
  </sheetData>
  <sheetProtection/>
  <printOptions horizontalCentered="1"/>
  <pageMargins left="1.1023621559143066" right="1.1023621559143066" top="0.787401556968689" bottom="0.787401556968689" header="0" footer="0"/>
  <pageSetup fitToHeight="999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00"/>
  <sheetViews>
    <sheetView showGridLines="0" view="pageBreakPreview" zoomScaleSheetLayoutView="100" workbookViewId="0" topLeftCell="A1">
      <pane ySplit="3150" topLeftCell="A313" activePane="topLeft" state="split"/>
      <selection pane="topLeft" activeCell="C2" sqref="C2"/>
      <selection pane="bottomLeft" activeCell="H326" sqref="H326"/>
    </sheetView>
  </sheetViews>
  <sheetFormatPr defaultColWidth="9.140625" defaultRowHeight="11.25" customHeight="1"/>
  <cols>
    <col min="1" max="1" width="5.57421875" style="194" customWidth="1"/>
    <col min="2" max="2" width="4.421875" style="193" customWidth="1"/>
    <col min="3" max="3" width="4.7109375" style="193" customWidth="1"/>
    <col min="4" max="4" width="12.7109375" style="193" customWidth="1"/>
    <col min="5" max="5" width="63.28125" style="193" customWidth="1"/>
    <col min="6" max="6" width="4.7109375" style="193" customWidth="1"/>
    <col min="7" max="7" width="9.8515625" style="193" customWidth="1"/>
    <col min="8" max="8" width="9.7109375" style="193" customWidth="1"/>
    <col min="9" max="9" width="13.57421875" style="193" customWidth="1"/>
    <col min="10" max="10" width="10.57421875" style="193" hidden="1" customWidth="1"/>
    <col min="11" max="11" width="10.8515625" style="193" hidden="1" customWidth="1"/>
    <col min="12" max="12" width="9.7109375" style="193" hidden="1" customWidth="1"/>
    <col min="13" max="13" width="11.57421875" style="193" hidden="1" customWidth="1"/>
    <col min="14" max="14" width="5.28125" style="193" customWidth="1"/>
    <col min="15" max="15" width="7.00390625" style="193" hidden="1" customWidth="1"/>
    <col min="16" max="16" width="7.28125" style="193" hidden="1" customWidth="1"/>
    <col min="17" max="19" width="9.140625" style="193" hidden="1" customWidth="1"/>
    <col min="20" max="20" width="0" style="193" hidden="1" customWidth="1"/>
    <col min="21" max="21" width="1.28515625" style="193" customWidth="1"/>
    <col min="22" max="16384" width="9.140625" style="193" customWidth="1"/>
  </cols>
  <sheetData>
    <row r="1" spans="1:20" s="192" customFormat="1" ht="18" customHeight="1">
      <c r="A1" s="155" t="s">
        <v>802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97"/>
      <c r="O1" s="178"/>
      <c r="P1" s="178"/>
      <c r="Q1" s="177"/>
      <c r="R1" s="177"/>
      <c r="S1" s="177"/>
      <c r="T1" s="177"/>
    </row>
    <row r="2" spans="1:20" ht="11.25" customHeight="1">
      <c r="A2" s="158" t="s">
        <v>789</v>
      </c>
      <c r="B2" s="159"/>
      <c r="C2" s="159" t="str">
        <f>'Krycí list'!E5</f>
        <v>Revitalizace parteru hlavní budovy FFUK - výtah pro bezbariérové propojení budovy</v>
      </c>
      <c r="D2" s="159"/>
      <c r="E2" s="159"/>
      <c r="F2" s="159"/>
      <c r="G2" s="159"/>
      <c r="H2" s="159"/>
      <c r="I2" s="159"/>
      <c r="J2" s="159"/>
      <c r="K2" s="159"/>
      <c r="L2" s="179"/>
      <c r="M2" s="179"/>
      <c r="N2" s="198"/>
      <c r="O2" s="180"/>
      <c r="P2" s="180"/>
      <c r="Q2" s="179"/>
      <c r="R2" s="179"/>
      <c r="S2" s="179"/>
      <c r="T2" s="179"/>
    </row>
    <row r="3" spans="1:20" ht="11.25" customHeight="1">
      <c r="A3" s="158" t="s">
        <v>790</v>
      </c>
      <c r="B3" s="159"/>
      <c r="C3" s="159" t="str">
        <f>'Krycí list'!E7</f>
        <v>FILOZOFICKÁ FAKULTA UNIVERZITY KARLOVY</v>
      </c>
      <c r="D3" s="159"/>
      <c r="E3" s="159"/>
      <c r="F3" s="159"/>
      <c r="G3" s="159"/>
      <c r="H3" s="159"/>
      <c r="I3" s="159"/>
      <c r="J3" s="159"/>
      <c r="K3" s="159"/>
      <c r="L3" s="179"/>
      <c r="M3" s="179"/>
      <c r="N3" s="198"/>
      <c r="O3" s="180"/>
      <c r="P3" s="180"/>
      <c r="Q3" s="179"/>
      <c r="R3" s="179"/>
      <c r="S3" s="179"/>
      <c r="T3" s="179"/>
    </row>
    <row r="4" spans="1:20" ht="11.25" customHeight="1">
      <c r="A4" s="158" t="s">
        <v>791</v>
      </c>
      <c r="B4" s="159"/>
      <c r="C4" s="159" t="str">
        <f>'Krycí list'!E9</f>
        <v> </v>
      </c>
      <c r="D4" s="159"/>
      <c r="E4" s="159"/>
      <c r="F4" s="159"/>
      <c r="G4" s="159"/>
      <c r="H4" s="159"/>
      <c r="I4" s="159"/>
      <c r="J4" s="159"/>
      <c r="K4" s="159"/>
      <c r="L4" s="179"/>
      <c r="M4" s="179"/>
      <c r="N4" s="198"/>
      <c r="O4" s="180"/>
      <c r="P4" s="180"/>
      <c r="Q4" s="179"/>
      <c r="R4" s="179"/>
      <c r="S4" s="179"/>
      <c r="T4" s="179"/>
    </row>
    <row r="5" spans="1:20" ht="11.25" customHeight="1">
      <c r="A5" s="162" t="s">
        <v>803</v>
      </c>
      <c r="B5" s="159"/>
      <c r="C5" s="159" t="str">
        <f>'Krycí list'!P5</f>
        <v>801 35</v>
      </c>
      <c r="D5" s="159"/>
      <c r="E5" s="159"/>
      <c r="F5" s="159"/>
      <c r="G5" s="159"/>
      <c r="H5" s="159"/>
      <c r="I5" s="159"/>
      <c r="J5" s="159"/>
      <c r="K5" s="159"/>
      <c r="L5" s="179"/>
      <c r="M5" s="179"/>
      <c r="N5" s="198"/>
      <c r="O5" s="180"/>
      <c r="P5" s="180"/>
      <c r="Q5" s="179"/>
      <c r="R5" s="179"/>
      <c r="S5" s="179"/>
      <c r="T5" s="179"/>
    </row>
    <row r="6" spans="1:20" ht="6" customHeight="1">
      <c r="A6" s="162"/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79"/>
      <c r="M6" s="179"/>
      <c r="N6" s="198"/>
      <c r="O6" s="180"/>
      <c r="P6" s="180"/>
      <c r="Q6" s="179"/>
      <c r="R6" s="179"/>
      <c r="S6" s="179"/>
      <c r="T6" s="179"/>
    </row>
    <row r="7" spans="1:20" ht="11.25" customHeight="1">
      <c r="A7" s="162" t="s">
        <v>793</v>
      </c>
      <c r="B7" s="159"/>
      <c r="C7" s="159" t="str">
        <f>'Krycí list'!E26</f>
        <v> Univarzita Karlova, Filozofická fakulta, Praha 2</v>
      </c>
      <c r="D7" s="159"/>
      <c r="E7" s="159"/>
      <c r="F7" s="159"/>
      <c r="G7" s="159"/>
      <c r="H7" s="159"/>
      <c r="I7" s="159"/>
      <c r="J7" s="159"/>
      <c r="K7" s="159"/>
      <c r="L7" s="179"/>
      <c r="M7" s="179"/>
      <c r="N7" s="198"/>
      <c r="O7" s="180"/>
      <c r="P7" s="180"/>
      <c r="Q7" s="179"/>
      <c r="R7" s="179"/>
      <c r="S7" s="179"/>
      <c r="T7" s="179"/>
    </row>
    <row r="8" spans="1:20" ht="11.25" customHeight="1">
      <c r="A8" s="162" t="s">
        <v>794</v>
      </c>
      <c r="B8" s="159"/>
      <c r="C8" s="159" t="str">
        <f>'Krycí list'!E28</f>
        <v> </v>
      </c>
      <c r="D8" s="159"/>
      <c r="E8" s="159"/>
      <c r="F8" s="159"/>
      <c r="G8" s="159"/>
      <c r="H8" s="159"/>
      <c r="I8" s="159"/>
      <c r="J8" s="159"/>
      <c r="K8" s="159"/>
      <c r="L8" s="179"/>
      <c r="M8" s="179"/>
      <c r="N8" s="198"/>
      <c r="O8" s="180"/>
      <c r="P8" s="180"/>
      <c r="Q8" s="179"/>
      <c r="R8" s="179"/>
      <c r="S8" s="179"/>
      <c r="T8" s="179"/>
    </row>
    <row r="9" spans="1:20" ht="11.25" customHeight="1">
      <c r="A9" s="162" t="s">
        <v>795</v>
      </c>
      <c r="B9" s="159"/>
      <c r="C9" s="411">
        <v>41593</v>
      </c>
      <c r="D9" s="412"/>
      <c r="E9" s="159"/>
      <c r="F9" s="159"/>
      <c r="G9" s="159"/>
      <c r="H9" s="159"/>
      <c r="I9" s="159"/>
      <c r="J9" s="159"/>
      <c r="K9" s="159"/>
      <c r="L9" s="179"/>
      <c r="M9" s="179"/>
      <c r="N9" s="198"/>
      <c r="O9" s="180"/>
      <c r="P9" s="180"/>
      <c r="Q9" s="179"/>
      <c r="R9" s="179"/>
      <c r="S9" s="179"/>
      <c r="T9" s="179"/>
    </row>
    <row r="10" spans="1:20" ht="5.25" customHeight="1">
      <c r="A10" s="181"/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98"/>
      <c r="O10" s="180"/>
      <c r="P10" s="180"/>
      <c r="Q10" s="179"/>
      <c r="R10" s="179"/>
      <c r="S10" s="179"/>
      <c r="T10" s="179"/>
    </row>
    <row r="11" spans="1:21" ht="21.75" customHeight="1">
      <c r="A11" s="167" t="s">
        <v>804</v>
      </c>
      <c r="B11" s="141" t="s">
        <v>805</v>
      </c>
      <c r="C11" s="141" t="s">
        <v>806</v>
      </c>
      <c r="D11" s="141" t="s">
        <v>807</v>
      </c>
      <c r="E11" s="141" t="s">
        <v>797</v>
      </c>
      <c r="F11" s="141" t="s">
        <v>808</v>
      </c>
      <c r="G11" s="141" t="s">
        <v>809</v>
      </c>
      <c r="H11" s="141" t="s">
        <v>810</v>
      </c>
      <c r="I11" s="141" t="s">
        <v>798</v>
      </c>
      <c r="J11" s="141" t="s">
        <v>811</v>
      </c>
      <c r="K11" s="141" t="s">
        <v>799</v>
      </c>
      <c r="L11" s="141" t="s">
        <v>812</v>
      </c>
      <c r="M11" s="141" t="s">
        <v>813</v>
      </c>
      <c r="N11" s="168" t="s">
        <v>814</v>
      </c>
      <c r="O11" s="195" t="s">
        <v>815</v>
      </c>
      <c r="P11" s="182" t="s">
        <v>816</v>
      </c>
      <c r="Q11" s="141"/>
      <c r="R11" s="141"/>
      <c r="S11" s="141"/>
      <c r="T11" s="183" t="s">
        <v>817</v>
      </c>
      <c r="U11" s="184"/>
    </row>
    <row r="12" spans="1:21" ht="11.25" customHeight="1" thickBot="1">
      <c r="A12" s="169">
        <v>1</v>
      </c>
      <c r="B12" s="170">
        <v>2</v>
      </c>
      <c r="C12" s="170">
        <v>3</v>
      </c>
      <c r="D12" s="170">
        <v>4</v>
      </c>
      <c r="E12" s="170">
        <v>5</v>
      </c>
      <c r="F12" s="170">
        <v>6</v>
      </c>
      <c r="G12" s="170">
        <v>7</v>
      </c>
      <c r="H12" s="170">
        <v>8</v>
      </c>
      <c r="I12" s="170">
        <v>9</v>
      </c>
      <c r="J12" s="170"/>
      <c r="K12" s="170"/>
      <c r="L12" s="170"/>
      <c r="M12" s="170"/>
      <c r="N12" s="171">
        <v>10</v>
      </c>
      <c r="O12" s="196">
        <v>11</v>
      </c>
      <c r="P12" s="185">
        <v>12</v>
      </c>
      <c r="Q12" s="143"/>
      <c r="R12" s="143"/>
      <c r="S12" s="143"/>
      <c r="T12" s="186">
        <v>11</v>
      </c>
      <c r="U12" s="184"/>
    </row>
    <row r="13" spans="1:20" ht="3.75" customHeight="1">
      <c r="A13" s="181"/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80"/>
      <c r="P13" s="187"/>
      <c r="Q13" s="179"/>
      <c r="R13" s="179"/>
      <c r="S13" s="179"/>
      <c r="T13" s="179"/>
    </row>
    <row r="14" spans="1:16" s="188" customFormat="1" ht="12.75" customHeight="1">
      <c r="A14" s="199"/>
      <c r="B14" s="200" t="s">
        <v>777</v>
      </c>
      <c r="C14" s="199"/>
      <c r="D14" s="199" t="s">
        <v>758</v>
      </c>
      <c r="E14" s="199" t="s">
        <v>818</v>
      </c>
      <c r="F14" s="199"/>
      <c r="G14" s="199"/>
      <c r="H14" s="199"/>
      <c r="I14" s="201">
        <f>I15+I33+I46+I81+I91+I97+I124+I128</f>
        <v>0</v>
      </c>
      <c r="J14" s="199"/>
      <c r="K14" s="202">
        <f>K15+K33+K46+K81+K91+K97+K124+K128</f>
        <v>87.64322831706</v>
      </c>
      <c r="L14" s="199"/>
      <c r="M14" s="202">
        <f>M15+M33+M46+M81+M91+M97+M124+M128</f>
        <v>141.95046900000003</v>
      </c>
      <c r="N14" s="199"/>
      <c r="P14" s="188" t="s">
        <v>819</v>
      </c>
    </row>
    <row r="15" spans="1:16" s="188" customFormat="1" ht="12.75" customHeight="1">
      <c r="A15" s="199"/>
      <c r="B15" s="200" t="s">
        <v>777</v>
      </c>
      <c r="C15" s="199"/>
      <c r="D15" s="199" t="s">
        <v>820</v>
      </c>
      <c r="E15" s="199" t="s">
        <v>821</v>
      </c>
      <c r="F15" s="199"/>
      <c r="G15" s="199"/>
      <c r="H15" s="199"/>
      <c r="I15" s="201">
        <f>SUM(I16:I32)</f>
        <v>0</v>
      </c>
      <c r="J15" s="199"/>
      <c r="K15" s="202">
        <f>SUM(K16:K32)</f>
        <v>0</v>
      </c>
      <c r="L15" s="199"/>
      <c r="M15" s="202">
        <f>SUM(M16:M32)</f>
        <v>26.41808</v>
      </c>
      <c r="N15" s="199"/>
      <c r="P15" s="188" t="s">
        <v>820</v>
      </c>
    </row>
    <row r="16" spans="1:16" s="190" customFormat="1" ht="13.5" customHeight="1">
      <c r="A16" s="203" t="s">
        <v>820</v>
      </c>
      <c r="B16" s="203" t="s">
        <v>822</v>
      </c>
      <c r="C16" s="203" t="s">
        <v>823</v>
      </c>
      <c r="D16" s="204" t="s">
        <v>824</v>
      </c>
      <c r="E16" s="205" t="s">
        <v>825</v>
      </c>
      <c r="F16" s="203" t="s">
        <v>826</v>
      </c>
      <c r="G16" s="206">
        <v>63.505</v>
      </c>
      <c r="H16" s="207">
        <v>0</v>
      </c>
      <c r="I16" s="207">
        <f aca="true" t="shared" si="0" ref="I16:I32">ROUND(G16*H16,2)</f>
        <v>0</v>
      </c>
      <c r="J16" s="208">
        <v>0</v>
      </c>
      <c r="K16" s="206">
        <f aca="true" t="shared" si="1" ref="K16:K32">G16*J16</f>
        <v>0</v>
      </c>
      <c r="L16" s="208">
        <v>0.235</v>
      </c>
      <c r="M16" s="206">
        <f aca="true" t="shared" si="2" ref="M16:M32">G16*L16</f>
        <v>14.923675</v>
      </c>
      <c r="N16" s="209">
        <v>21</v>
      </c>
      <c r="O16" s="189">
        <v>4</v>
      </c>
      <c r="P16" s="190" t="s">
        <v>827</v>
      </c>
    </row>
    <row r="17" spans="1:16" s="190" customFormat="1" ht="13.5" customHeight="1">
      <c r="A17" s="203" t="s">
        <v>827</v>
      </c>
      <c r="B17" s="203" t="s">
        <v>822</v>
      </c>
      <c r="C17" s="203" t="s">
        <v>823</v>
      </c>
      <c r="D17" s="204" t="s">
        <v>828</v>
      </c>
      <c r="E17" s="205" t="s">
        <v>829</v>
      </c>
      <c r="F17" s="203" t="s">
        <v>826</v>
      </c>
      <c r="G17" s="206">
        <v>63.505</v>
      </c>
      <c r="H17" s="207">
        <v>0</v>
      </c>
      <c r="I17" s="207">
        <f t="shared" si="0"/>
        <v>0</v>
      </c>
      <c r="J17" s="208">
        <v>0</v>
      </c>
      <c r="K17" s="206">
        <f t="shared" si="1"/>
        <v>0</v>
      </c>
      <c r="L17" s="208">
        <v>0.181</v>
      </c>
      <c r="M17" s="206">
        <f t="shared" si="2"/>
        <v>11.494405</v>
      </c>
      <c r="N17" s="209">
        <v>21</v>
      </c>
      <c r="O17" s="189">
        <v>4</v>
      </c>
      <c r="P17" s="190" t="s">
        <v>827</v>
      </c>
    </row>
    <row r="18" spans="1:16" s="190" customFormat="1" ht="13.5" customHeight="1">
      <c r="A18" s="203" t="s">
        <v>830</v>
      </c>
      <c r="B18" s="203" t="s">
        <v>822</v>
      </c>
      <c r="C18" s="203" t="s">
        <v>831</v>
      </c>
      <c r="D18" s="204" t="s">
        <v>832</v>
      </c>
      <c r="E18" s="205" t="s">
        <v>833</v>
      </c>
      <c r="F18" s="203" t="s">
        <v>834</v>
      </c>
      <c r="G18" s="206">
        <v>50.815</v>
      </c>
      <c r="H18" s="207">
        <v>0</v>
      </c>
      <c r="I18" s="207">
        <f t="shared" si="0"/>
        <v>0</v>
      </c>
      <c r="J18" s="208">
        <v>0</v>
      </c>
      <c r="K18" s="206">
        <f t="shared" si="1"/>
        <v>0</v>
      </c>
      <c r="L18" s="208">
        <v>0</v>
      </c>
      <c r="M18" s="206">
        <f t="shared" si="2"/>
        <v>0</v>
      </c>
      <c r="N18" s="209">
        <v>21</v>
      </c>
      <c r="O18" s="189">
        <v>4</v>
      </c>
      <c r="P18" s="190" t="s">
        <v>827</v>
      </c>
    </row>
    <row r="19" spans="1:16" s="190" customFormat="1" ht="13.5" customHeight="1">
      <c r="A19" s="203" t="s">
        <v>835</v>
      </c>
      <c r="B19" s="203" t="s">
        <v>822</v>
      </c>
      <c r="C19" s="203" t="s">
        <v>831</v>
      </c>
      <c r="D19" s="204" t="s">
        <v>836</v>
      </c>
      <c r="E19" s="205" t="s">
        <v>837</v>
      </c>
      <c r="F19" s="203" t="s">
        <v>834</v>
      </c>
      <c r="G19" s="206">
        <v>5.015</v>
      </c>
      <c r="H19" s="207">
        <v>0</v>
      </c>
      <c r="I19" s="207">
        <f t="shared" si="0"/>
        <v>0</v>
      </c>
      <c r="J19" s="208">
        <v>0</v>
      </c>
      <c r="K19" s="206">
        <f t="shared" si="1"/>
        <v>0</v>
      </c>
      <c r="L19" s="208">
        <v>0</v>
      </c>
      <c r="M19" s="206">
        <f t="shared" si="2"/>
        <v>0</v>
      </c>
      <c r="N19" s="209">
        <v>21</v>
      </c>
      <c r="O19" s="189">
        <v>4</v>
      </c>
      <c r="P19" s="190" t="s">
        <v>827</v>
      </c>
    </row>
    <row r="20" spans="1:16" s="190" customFormat="1" ht="13.5" customHeight="1">
      <c r="A20" s="203" t="s">
        <v>838</v>
      </c>
      <c r="B20" s="203" t="s">
        <v>822</v>
      </c>
      <c r="C20" s="203" t="s">
        <v>831</v>
      </c>
      <c r="D20" s="204" t="s">
        <v>839</v>
      </c>
      <c r="E20" s="205" t="s">
        <v>840</v>
      </c>
      <c r="F20" s="203" t="s">
        <v>834</v>
      </c>
      <c r="G20" s="206">
        <v>0.7</v>
      </c>
      <c r="H20" s="207">
        <v>0</v>
      </c>
      <c r="I20" s="207">
        <f t="shared" si="0"/>
        <v>0</v>
      </c>
      <c r="J20" s="208">
        <v>0</v>
      </c>
      <c r="K20" s="206">
        <f t="shared" si="1"/>
        <v>0</v>
      </c>
      <c r="L20" s="208">
        <v>0</v>
      </c>
      <c r="M20" s="206">
        <f t="shared" si="2"/>
        <v>0</v>
      </c>
      <c r="N20" s="209">
        <v>21</v>
      </c>
      <c r="O20" s="189">
        <v>4</v>
      </c>
      <c r="P20" s="190" t="s">
        <v>827</v>
      </c>
    </row>
    <row r="21" spans="1:16" s="190" customFormat="1" ht="13.5" customHeight="1">
      <c r="A21" s="203" t="s">
        <v>841</v>
      </c>
      <c r="B21" s="203" t="s">
        <v>822</v>
      </c>
      <c r="C21" s="203" t="s">
        <v>831</v>
      </c>
      <c r="D21" s="204" t="s">
        <v>842</v>
      </c>
      <c r="E21" s="205" t="s">
        <v>843</v>
      </c>
      <c r="F21" s="203" t="s">
        <v>834</v>
      </c>
      <c r="G21" s="206">
        <v>0.07</v>
      </c>
      <c r="H21" s="207">
        <v>0</v>
      </c>
      <c r="I21" s="207">
        <f t="shared" si="0"/>
        <v>0</v>
      </c>
      <c r="J21" s="208">
        <v>0</v>
      </c>
      <c r="K21" s="206">
        <f t="shared" si="1"/>
        <v>0</v>
      </c>
      <c r="L21" s="208">
        <v>0</v>
      </c>
      <c r="M21" s="206">
        <f t="shared" si="2"/>
        <v>0</v>
      </c>
      <c r="N21" s="209">
        <v>21</v>
      </c>
      <c r="O21" s="189">
        <v>4</v>
      </c>
      <c r="P21" s="190" t="s">
        <v>827</v>
      </c>
    </row>
    <row r="22" spans="1:16" s="190" customFormat="1" ht="13.5" customHeight="1">
      <c r="A22" s="203" t="s">
        <v>844</v>
      </c>
      <c r="B22" s="203" t="s">
        <v>822</v>
      </c>
      <c r="C22" s="203" t="s">
        <v>831</v>
      </c>
      <c r="D22" s="204" t="s">
        <v>845</v>
      </c>
      <c r="E22" s="205" t="s">
        <v>846</v>
      </c>
      <c r="F22" s="203" t="s">
        <v>834</v>
      </c>
      <c r="G22" s="206">
        <v>4.41</v>
      </c>
      <c r="H22" s="207">
        <v>0</v>
      </c>
      <c r="I22" s="207">
        <f t="shared" si="0"/>
        <v>0</v>
      </c>
      <c r="J22" s="208">
        <v>0</v>
      </c>
      <c r="K22" s="206">
        <f t="shared" si="1"/>
        <v>0</v>
      </c>
      <c r="L22" s="208">
        <v>0</v>
      </c>
      <c r="M22" s="206">
        <f t="shared" si="2"/>
        <v>0</v>
      </c>
      <c r="N22" s="209">
        <v>21</v>
      </c>
      <c r="O22" s="189">
        <v>4</v>
      </c>
      <c r="P22" s="190" t="s">
        <v>827</v>
      </c>
    </row>
    <row r="23" spans="1:16" s="190" customFormat="1" ht="13.5" customHeight="1">
      <c r="A23" s="203" t="s">
        <v>847</v>
      </c>
      <c r="B23" s="203" t="s">
        <v>822</v>
      </c>
      <c r="C23" s="203" t="s">
        <v>831</v>
      </c>
      <c r="D23" s="204" t="s">
        <v>848</v>
      </c>
      <c r="E23" s="205" t="s">
        <v>849</v>
      </c>
      <c r="F23" s="203" t="s">
        <v>834</v>
      </c>
      <c r="G23" s="206">
        <v>0.41</v>
      </c>
      <c r="H23" s="207">
        <v>0</v>
      </c>
      <c r="I23" s="207">
        <f t="shared" si="0"/>
        <v>0</v>
      </c>
      <c r="J23" s="208">
        <v>0</v>
      </c>
      <c r="K23" s="206">
        <f t="shared" si="1"/>
        <v>0</v>
      </c>
      <c r="L23" s="208">
        <v>0</v>
      </c>
      <c r="M23" s="206">
        <f t="shared" si="2"/>
        <v>0</v>
      </c>
      <c r="N23" s="209">
        <v>21</v>
      </c>
      <c r="O23" s="189">
        <v>4</v>
      </c>
      <c r="P23" s="190" t="s">
        <v>827</v>
      </c>
    </row>
    <row r="24" spans="1:16" s="190" customFormat="1" ht="13.5" customHeight="1">
      <c r="A24" s="203" t="s">
        <v>850</v>
      </c>
      <c r="B24" s="203" t="s">
        <v>822</v>
      </c>
      <c r="C24" s="203" t="s">
        <v>831</v>
      </c>
      <c r="D24" s="204" t="s">
        <v>851</v>
      </c>
      <c r="E24" s="205" t="s">
        <v>852</v>
      </c>
      <c r="F24" s="203" t="s">
        <v>834</v>
      </c>
      <c r="G24" s="206">
        <v>45.897</v>
      </c>
      <c r="H24" s="207">
        <v>0</v>
      </c>
      <c r="I24" s="207">
        <f t="shared" si="0"/>
        <v>0</v>
      </c>
      <c r="J24" s="208">
        <v>0</v>
      </c>
      <c r="K24" s="206">
        <f t="shared" si="1"/>
        <v>0</v>
      </c>
      <c r="L24" s="208">
        <v>0</v>
      </c>
      <c r="M24" s="206">
        <f t="shared" si="2"/>
        <v>0</v>
      </c>
      <c r="N24" s="209">
        <v>21</v>
      </c>
      <c r="O24" s="189">
        <v>4</v>
      </c>
      <c r="P24" s="190" t="s">
        <v>827</v>
      </c>
    </row>
    <row r="25" spans="1:16" s="190" customFormat="1" ht="13.5" customHeight="1">
      <c r="A25" s="203" t="s">
        <v>853</v>
      </c>
      <c r="B25" s="203" t="s">
        <v>822</v>
      </c>
      <c r="C25" s="203" t="s">
        <v>831</v>
      </c>
      <c r="D25" s="204" t="s">
        <v>854</v>
      </c>
      <c r="E25" s="205" t="s">
        <v>855</v>
      </c>
      <c r="F25" s="203" t="s">
        <v>834</v>
      </c>
      <c r="G25" s="206">
        <v>59.8</v>
      </c>
      <c r="H25" s="207">
        <v>0</v>
      </c>
      <c r="I25" s="207">
        <f t="shared" si="0"/>
        <v>0</v>
      </c>
      <c r="J25" s="208">
        <v>0</v>
      </c>
      <c r="K25" s="206">
        <f t="shared" si="1"/>
        <v>0</v>
      </c>
      <c r="L25" s="208">
        <v>0</v>
      </c>
      <c r="M25" s="206">
        <f t="shared" si="2"/>
        <v>0</v>
      </c>
      <c r="N25" s="209">
        <v>21</v>
      </c>
      <c r="O25" s="189">
        <v>4</v>
      </c>
      <c r="P25" s="190" t="s">
        <v>827</v>
      </c>
    </row>
    <row r="26" spans="1:16" s="190" customFormat="1" ht="13.5" customHeight="1">
      <c r="A26" s="203" t="s">
        <v>856</v>
      </c>
      <c r="B26" s="203" t="s">
        <v>822</v>
      </c>
      <c r="C26" s="203" t="s">
        <v>831</v>
      </c>
      <c r="D26" s="204" t="s">
        <v>857</v>
      </c>
      <c r="E26" s="205" t="s">
        <v>858</v>
      </c>
      <c r="F26" s="203" t="s">
        <v>834</v>
      </c>
      <c r="G26" s="206">
        <v>26.025</v>
      </c>
      <c r="H26" s="207">
        <v>0</v>
      </c>
      <c r="I26" s="207">
        <f t="shared" si="0"/>
        <v>0</v>
      </c>
      <c r="J26" s="208">
        <v>0</v>
      </c>
      <c r="K26" s="206">
        <f t="shared" si="1"/>
        <v>0</v>
      </c>
      <c r="L26" s="208">
        <v>0</v>
      </c>
      <c r="M26" s="206">
        <f t="shared" si="2"/>
        <v>0</v>
      </c>
      <c r="N26" s="209">
        <v>21</v>
      </c>
      <c r="O26" s="189">
        <v>4</v>
      </c>
      <c r="P26" s="190" t="s">
        <v>827</v>
      </c>
    </row>
    <row r="27" spans="1:16" s="190" customFormat="1" ht="24" customHeight="1">
      <c r="A27" s="203" t="s">
        <v>859</v>
      </c>
      <c r="B27" s="203" t="s">
        <v>822</v>
      </c>
      <c r="C27" s="203" t="s">
        <v>831</v>
      </c>
      <c r="D27" s="204" t="s">
        <v>860</v>
      </c>
      <c r="E27" s="205" t="s">
        <v>861</v>
      </c>
      <c r="F27" s="203" t="s">
        <v>834</v>
      </c>
      <c r="G27" s="206">
        <v>390.375</v>
      </c>
      <c r="H27" s="207">
        <v>0</v>
      </c>
      <c r="I27" s="207">
        <f t="shared" si="0"/>
        <v>0</v>
      </c>
      <c r="J27" s="208">
        <v>0</v>
      </c>
      <c r="K27" s="206">
        <f t="shared" si="1"/>
        <v>0</v>
      </c>
      <c r="L27" s="208">
        <v>0</v>
      </c>
      <c r="M27" s="206">
        <f t="shared" si="2"/>
        <v>0</v>
      </c>
      <c r="N27" s="209">
        <v>21</v>
      </c>
      <c r="O27" s="189">
        <v>4</v>
      </c>
      <c r="P27" s="190" t="s">
        <v>827</v>
      </c>
    </row>
    <row r="28" spans="1:16" s="190" customFormat="1" ht="13.5" customHeight="1">
      <c r="A28" s="203" t="s">
        <v>862</v>
      </c>
      <c r="B28" s="203" t="s">
        <v>822</v>
      </c>
      <c r="C28" s="203" t="s">
        <v>831</v>
      </c>
      <c r="D28" s="204" t="s">
        <v>863</v>
      </c>
      <c r="E28" s="205" t="s">
        <v>864</v>
      </c>
      <c r="F28" s="203" t="s">
        <v>834</v>
      </c>
      <c r="G28" s="206">
        <v>29.9</v>
      </c>
      <c r="H28" s="207">
        <v>0</v>
      </c>
      <c r="I28" s="207">
        <f t="shared" si="0"/>
        <v>0</v>
      </c>
      <c r="J28" s="208">
        <v>0</v>
      </c>
      <c r="K28" s="206">
        <f t="shared" si="1"/>
        <v>0</v>
      </c>
      <c r="L28" s="208">
        <v>0</v>
      </c>
      <c r="M28" s="206">
        <f t="shared" si="2"/>
        <v>0</v>
      </c>
      <c r="N28" s="209">
        <v>21</v>
      </c>
      <c r="O28" s="189">
        <v>4</v>
      </c>
      <c r="P28" s="190" t="s">
        <v>827</v>
      </c>
    </row>
    <row r="29" spans="1:16" s="190" customFormat="1" ht="13.5" customHeight="1">
      <c r="A29" s="203" t="s">
        <v>865</v>
      </c>
      <c r="B29" s="203" t="s">
        <v>822</v>
      </c>
      <c r="C29" s="203" t="s">
        <v>831</v>
      </c>
      <c r="D29" s="204" t="s">
        <v>866</v>
      </c>
      <c r="E29" s="205" t="s">
        <v>867</v>
      </c>
      <c r="F29" s="203" t="s">
        <v>834</v>
      </c>
      <c r="G29" s="206">
        <v>26.025</v>
      </c>
      <c r="H29" s="207">
        <v>0</v>
      </c>
      <c r="I29" s="207">
        <f t="shared" si="0"/>
        <v>0</v>
      </c>
      <c r="J29" s="208">
        <v>0</v>
      </c>
      <c r="K29" s="206">
        <f t="shared" si="1"/>
        <v>0</v>
      </c>
      <c r="L29" s="208">
        <v>0</v>
      </c>
      <c r="M29" s="206">
        <f t="shared" si="2"/>
        <v>0</v>
      </c>
      <c r="N29" s="209">
        <v>21</v>
      </c>
      <c r="O29" s="189">
        <v>4</v>
      </c>
      <c r="P29" s="190" t="s">
        <v>827</v>
      </c>
    </row>
    <row r="30" spans="1:16" s="190" customFormat="1" ht="13.5" customHeight="1">
      <c r="A30" s="203" t="s">
        <v>868</v>
      </c>
      <c r="B30" s="203" t="s">
        <v>822</v>
      </c>
      <c r="C30" s="203" t="s">
        <v>831</v>
      </c>
      <c r="D30" s="204" t="s">
        <v>869</v>
      </c>
      <c r="E30" s="205" t="s">
        <v>870</v>
      </c>
      <c r="F30" s="203" t="s">
        <v>871</v>
      </c>
      <c r="G30" s="206">
        <v>46.845</v>
      </c>
      <c r="H30" s="207">
        <v>0</v>
      </c>
      <c r="I30" s="207">
        <f t="shared" si="0"/>
        <v>0</v>
      </c>
      <c r="J30" s="208">
        <v>0</v>
      </c>
      <c r="K30" s="206">
        <f t="shared" si="1"/>
        <v>0</v>
      </c>
      <c r="L30" s="208">
        <v>0</v>
      </c>
      <c r="M30" s="206">
        <f t="shared" si="2"/>
        <v>0</v>
      </c>
      <c r="N30" s="209">
        <v>21</v>
      </c>
      <c r="O30" s="189">
        <v>4</v>
      </c>
      <c r="P30" s="190" t="s">
        <v>827</v>
      </c>
    </row>
    <row r="31" spans="1:16" s="190" customFormat="1" ht="13.5" customHeight="1">
      <c r="A31" s="203" t="s">
        <v>872</v>
      </c>
      <c r="B31" s="203" t="s">
        <v>822</v>
      </c>
      <c r="C31" s="203" t="s">
        <v>831</v>
      </c>
      <c r="D31" s="204" t="s">
        <v>873</v>
      </c>
      <c r="E31" s="205" t="s">
        <v>874</v>
      </c>
      <c r="F31" s="203" t="s">
        <v>834</v>
      </c>
      <c r="G31" s="206">
        <v>29.9</v>
      </c>
      <c r="H31" s="207">
        <v>0</v>
      </c>
      <c r="I31" s="207">
        <f t="shared" si="0"/>
        <v>0</v>
      </c>
      <c r="J31" s="208">
        <v>0</v>
      </c>
      <c r="K31" s="206">
        <f t="shared" si="1"/>
        <v>0</v>
      </c>
      <c r="L31" s="208">
        <v>0</v>
      </c>
      <c r="M31" s="206">
        <f t="shared" si="2"/>
        <v>0</v>
      </c>
      <c r="N31" s="209">
        <v>21</v>
      </c>
      <c r="O31" s="189">
        <v>4</v>
      </c>
      <c r="P31" s="190" t="s">
        <v>827</v>
      </c>
    </row>
    <row r="32" spans="1:16" s="190" customFormat="1" ht="13.5" customHeight="1">
      <c r="A32" s="203" t="s">
        <v>875</v>
      </c>
      <c r="B32" s="203" t="s">
        <v>822</v>
      </c>
      <c r="C32" s="203" t="s">
        <v>831</v>
      </c>
      <c r="D32" s="204" t="s">
        <v>876</v>
      </c>
      <c r="E32" s="205" t="s">
        <v>877</v>
      </c>
      <c r="F32" s="203" t="s">
        <v>826</v>
      </c>
      <c r="G32" s="206">
        <v>61.264</v>
      </c>
      <c r="H32" s="207">
        <v>0</v>
      </c>
      <c r="I32" s="207">
        <f t="shared" si="0"/>
        <v>0</v>
      </c>
      <c r="J32" s="208">
        <v>0</v>
      </c>
      <c r="K32" s="206">
        <f t="shared" si="1"/>
        <v>0</v>
      </c>
      <c r="L32" s="208">
        <v>0</v>
      </c>
      <c r="M32" s="206">
        <f t="shared" si="2"/>
        <v>0</v>
      </c>
      <c r="N32" s="209">
        <v>21</v>
      </c>
      <c r="O32" s="189">
        <v>4</v>
      </c>
      <c r="P32" s="190" t="s">
        <v>827</v>
      </c>
    </row>
    <row r="33" spans="1:16" s="188" customFormat="1" ht="12.75" customHeight="1">
      <c r="A33" s="199"/>
      <c r="B33" s="200" t="s">
        <v>777</v>
      </c>
      <c r="C33" s="199"/>
      <c r="D33" s="199" t="s">
        <v>827</v>
      </c>
      <c r="E33" s="199" t="s">
        <v>878</v>
      </c>
      <c r="F33" s="199"/>
      <c r="G33" s="199"/>
      <c r="H33" s="199"/>
      <c r="I33" s="201">
        <f>SUM(I34:I45)</f>
        <v>0</v>
      </c>
      <c r="J33" s="199"/>
      <c r="K33" s="202">
        <f>SUM(K34:K45)</f>
        <v>11.349556249696</v>
      </c>
      <c r="L33" s="199"/>
      <c r="M33" s="202">
        <f>SUM(M34:M45)</f>
        <v>0</v>
      </c>
      <c r="N33" s="199"/>
      <c r="P33" s="188" t="s">
        <v>820</v>
      </c>
    </row>
    <row r="34" spans="1:16" s="190" customFormat="1" ht="13.5" customHeight="1">
      <c r="A34" s="203" t="s">
        <v>879</v>
      </c>
      <c r="B34" s="203" t="s">
        <v>822</v>
      </c>
      <c r="C34" s="203" t="s">
        <v>880</v>
      </c>
      <c r="D34" s="204" t="s">
        <v>881</v>
      </c>
      <c r="E34" s="205" t="s">
        <v>882</v>
      </c>
      <c r="F34" s="203" t="s">
        <v>834</v>
      </c>
      <c r="G34" s="206">
        <v>1.418</v>
      </c>
      <c r="H34" s="207">
        <v>0</v>
      </c>
      <c r="I34" s="207">
        <f aca="true" t="shared" si="3" ref="I34:I45">ROUND(G34*H34,2)</f>
        <v>0</v>
      </c>
      <c r="J34" s="208">
        <v>2.453292204</v>
      </c>
      <c r="K34" s="206">
        <f aca="true" t="shared" si="4" ref="K34:K45">G34*J34</f>
        <v>3.4787683452719995</v>
      </c>
      <c r="L34" s="208">
        <v>0</v>
      </c>
      <c r="M34" s="206">
        <f aca="true" t="shared" si="5" ref="M34:M45">G34*L34</f>
        <v>0</v>
      </c>
      <c r="N34" s="209">
        <v>21</v>
      </c>
      <c r="O34" s="189">
        <v>4</v>
      </c>
      <c r="P34" s="190" t="s">
        <v>827</v>
      </c>
    </row>
    <row r="35" spans="1:16" s="190" customFormat="1" ht="13.5" customHeight="1">
      <c r="A35" s="203" t="s">
        <v>883</v>
      </c>
      <c r="B35" s="203" t="s">
        <v>822</v>
      </c>
      <c r="C35" s="203" t="s">
        <v>880</v>
      </c>
      <c r="D35" s="204" t="s">
        <v>884</v>
      </c>
      <c r="E35" s="205" t="s">
        <v>885</v>
      </c>
      <c r="F35" s="203" t="s">
        <v>826</v>
      </c>
      <c r="G35" s="206">
        <v>1.198</v>
      </c>
      <c r="H35" s="207">
        <v>0</v>
      </c>
      <c r="I35" s="207">
        <f t="shared" si="3"/>
        <v>0</v>
      </c>
      <c r="J35" s="208">
        <v>0.0010259</v>
      </c>
      <c r="K35" s="206">
        <f t="shared" si="4"/>
        <v>0.0012290282</v>
      </c>
      <c r="L35" s="208">
        <v>0</v>
      </c>
      <c r="M35" s="206">
        <f t="shared" si="5"/>
        <v>0</v>
      </c>
      <c r="N35" s="209">
        <v>21</v>
      </c>
      <c r="O35" s="189">
        <v>4</v>
      </c>
      <c r="P35" s="190" t="s">
        <v>827</v>
      </c>
    </row>
    <row r="36" spans="1:16" s="190" customFormat="1" ht="13.5" customHeight="1">
      <c r="A36" s="203" t="s">
        <v>886</v>
      </c>
      <c r="B36" s="203" t="s">
        <v>822</v>
      </c>
      <c r="C36" s="203" t="s">
        <v>880</v>
      </c>
      <c r="D36" s="204" t="s">
        <v>887</v>
      </c>
      <c r="E36" s="205" t="s">
        <v>888</v>
      </c>
      <c r="F36" s="203" t="s">
        <v>826</v>
      </c>
      <c r="G36" s="206">
        <v>1.198</v>
      </c>
      <c r="H36" s="207">
        <v>0</v>
      </c>
      <c r="I36" s="207">
        <f t="shared" si="3"/>
        <v>0</v>
      </c>
      <c r="J36" s="208">
        <v>0</v>
      </c>
      <c r="K36" s="206">
        <f t="shared" si="4"/>
        <v>0</v>
      </c>
      <c r="L36" s="208">
        <v>0</v>
      </c>
      <c r="M36" s="206">
        <f t="shared" si="5"/>
        <v>0</v>
      </c>
      <c r="N36" s="209">
        <v>21</v>
      </c>
      <c r="O36" s="189">
        <v>4</v>
      </c>
      <c r="P36" s="190" t="s">
        <v>827</v>
      </c>
    </row>
    <row r="37" spans="1:16" s="190" customFormat="1" ht="13.5" customHeight="1">
      <c r="A37" s="203" t="s">
        <v>889</v>
      </c>
      <c r="B37" s="203" t="s">
        <v>822</v>
      </c>
      <c r="C37" s="203" t="s">
        <v>880</v>
      </c>
      <c r="D37" s="204" t="s">
        <v>890</v>
      </c>
      <c r="E37" s="205" t="s">
        <v>891</v>
      </c>
      <c r="F37" s="203" t="s">
        <v>871</v>
      </c>
      <c r="G37" s="206">
        <v>0.144</v>
      </c>
      <c r="H37" s="207">
        <v>0</v>
      </c>
      <c r="I37" s="207">
        <f t="shared" si="3"/>
        <v>0</v>
      </c>
      <c r="J37" s="208">
        <v>1.06017026</v>
      </c>
      <c r="K37" s="206">
        <f t="shared" si="4"/>
        <v>0.15266451743999998</v>
      </c>
      <c r="L37" s="208">
        <v>0</v>
      </c>
      <c r="M37" s="206">
        <f t="shared" si="5"/>
        <v>0</v>
      </c>
      <c r="N37" s="209">
        <v>21</v>
      </c>
      <c r="O37" s="189">
        <v>4</v>
      </c>
      <c r="P37" s="190" t="s">
        <v>827</v>
      </c>
    </row>
    <row r="38" spans="1:16" s="190" customFormat="1" ht="13.5" customHeight="1">
      <c r="A38" s="203" t="s">
        <v>892</v>
      </c>
      <c r="B38" s="203" t="s">
        <v>822</v>
      </c>
      <c r="C38" s="203" t="s">
        <v>880</v>
      </c>
      <c r="D38" s="204" t="s">
        <v>893</v>
      </c>
      <c r="E38" s="205" t="s">
        <v>894</v>
      </c>
      <c r="F38" s="203" t="s">
        <v>834</v>
      </c>
      <c r="G38" s="206">
        <v>1</v>
      </c>
      <c r="H38" s="207">
        <v>0</v>
      </c>
      <c r="I38" s="207">
        <f t="shared" si="3"/>
        <v>0</v>
      </c>
      <c r="J38" s="208">
        <v>2.453292204</v>
      </c>
      <c r="K38" s="206">
        <f t="shared" si="4"/>
        <v>2.453292204</v>
      </c>
      <c r="L38" s="208">
        <v>0</v>
      </c>
      <c r="M38" s="206">
        <f t="shared" si="5"/>
        <v>0</v>
      </c>
      <c r="N38" s="209">
        <v>21</v>
      </c>
      <c r="O38" s="189">
        <v>4</v>
      </c>
      <c r="P38" s="190" t="s">
        <v>827</v>
      </c>
    </row>
    <row r="39" spans="1:16" s="190" customFormat="1" ht="13.5" customHeight="1">
      <c r="A39" s="203" t="s">
        <v>895</v>
      </c>
      <c r="B39" s="203" t="s">
        <v>822</v>
      </c>
      <c r="C39" s="203" t="s">
        <v>880</v>
      </c>
      <c r="D39" s="204" t="s">
        <v>896</v>
      </c>
      <c r="E39" s="205" t="s">
        <v>897</v>
      </c>
      <c r="F39" s="203" t="s">
        <v>826</v>
      </c>
      <c r="G39" s="206">
        <v>2.1</v>
      </c>
      <c r="H39" s="207">
        <v>0</v>
      </c>
      <c r="I39" s="207">
        <f t="shared" si="3"/>
        <v>0</v>
      </c>
      <c r="J39" s="208">
        <v>0.0010259</v>
      </c>
      <c r="K39" s="206">
        <f t="shared" si="4"/>
        <v>0.00215439</v>
      </c>
      <c r="L39" s="208">
        <v>0</v>
      </c>
      <c r="M39" s="206">
        <f t="shared" si="5"/>
        <v>0</v>
      </c>
      <c r="N39" s="209">
        <v>21</v>
      </c>
      <c r="O39" s="189">
        <v>4</v>
      </c>
      <c r="P39" s="190" t="s">
        <v>827</v>
      </c>
    </row>
    <row r="40" spans="1:16" s="190" customFormat="1" ht="13.5" customHeight="1">
      <c r="A40" s="203" t="s">
        <v>898</v>
      </c>
      <c r="B40" s="203" t="s">
        <v>822</v>
      </c>
      <c r="C40" s="203" t="s">
        <v>880</v>
      </c>
      <c r="D40" s="204" t="s">
        <v>899</v>
      </c>
      <c r="E40" s="205" t="s">
        <v>900</v>
      </c>
      <c r="F40" s="203" t="s">
        <v>826</v>
      </c>
      <c r="G40" s="206">
        <v>2.1</v>
      </c>
      <c r="H40" s="207">
        <v>0</v>
      </c>
      <c r="I40" s="207">
        <f t="shared" si="3"/>
        <v>0</v>
      </c>
      <c r="J40" s="208">
        <v>0</v>
      </c>
      <c r="K40" s="206">
        <f t="shared" si="4"/>
        <v>0</v>
      </c>
      <c r="L40" s="208">
        <v>0</v>
      </c>
      <c r="M40" s="206">
        <f t="shared" si="5"/>
        <v>0</v>
      </c>
      <c r="N40" s="209">
        <v>21</v>
      </c>
      <c r="O40" s="189">
        <v>4</v>
      </c>
      <c r="P40" s="190" t="s">
        <v>827</v>
      </c>
    </row>
    <row r="41" spans="1:16" s="190" customFormat="1" ht="13.5" customHeight="1">
      <c r="A41" s="203" t="s">
        <v>901</v>
      </c>
      <c r="B41" s="203" t="s">
        <v>822</v>
      </c>
      <c r="C41" s="203" t="s">
        <v>880</v>
      </c>
      <c r="D41" s="204" t="s">
        <v>902</v>
      </c>
      <c r="E41" s="205" t="s">
        <v>903</v>
      </c>
      <c r="F41" s="203" t="s">
        <v>834</v>
      </c>
      <c r="G41" s="206">
        <v>2.036</v>
      </c>
      <c r="H41" s="207">
        <v>0</v>
      </c>
      <c r="I41" s="207">
        <f t="shared" si="3"/>
        <v>0</v>
      </c>
      <c r="J41" s="208">
        <v>2.453292204</v>
      </c>
      <c r="K41" s="206">
        <f t="shared" si="4"/>
        <v>4.9949029273439995</v>
      </c>
      <c r="L41" s="208">
        <v>0</v>
      </c>
      <c r="M41" s="206">
        <f t="shared" si="5"/>
        <v>0</v>
      </c>
      <c r="N41" s="209">
        <v>21</v>
      </c>
      <c r="O41" s="189">
        <v>4</v>
      </c>
      <c r="P41" s="190" t="s">
        <v>827</v>
      </c>
    </row>
    <row r="42" spans="1:16" s="190" customFormat="1" ht="13.5" customHeight="1">
      <c r="A42" s="203" t="s">
        <v>904</v>
      </c>
      <c r="B42" s="203" t="s">
        <v>822</v>
      </c>
      <c r="C42" s="203" t="s">
        <v>880</v>
      </c>
      <c r="D42" s="204" t="s">
        <v>905</v>
      </c>
      <c r="E42" s="205" t="s">
        <v>906</v>
      </c>
      <c r="F42" s="203" t="s">
        <v>826</v>
      </c>
      <c r="G42" s="206">
        <v>15.656</v>
      </c>
      <c r="H42" s="207">
        <v>0</v>
      </c>
      <c r="I42" s="207">
        <f t="shared" si="3"/>
        <v>0</v>
      </c>
      <c r="J42" s="208">
        <v>0.00108594</v>
      </c>
      <c r="K42" s="206">
        <f t="shared" si="4"/>
        <v>0.017001476640000002</v>
      </c>
      <c r="L42" s="208">
        <v>0</v>
      </c>
      <c r="M42" s="206">
        <f t="shared" si="5"/>
        <v>0</v>
      </c>
      <c r="N42" s="209">
        <v>21</v>
      </c>
      <c r="O42" s="189">
        <v>4</v>
      </c>
      <c r="P42" s="190" t="s">
        <v>827</v>
      </c>
    </row>
    <row r="43" spans="1:16" s="190" customFormat="1" ht="13.5" customHeight="1">
      <c r="A43" s="203" t="s">
        <v>907</v>
      </c>
      <c r="B43" s="203" t="s">
        <v>822</v>
      </c>
      <c r="C43" s="203" t="s">
        <v>880</v>
      </c>
      <c r="D43" s="204" t="s">
        <v>908</v>
      </c>
      <c r="E43" s="205" t="s">
        <v>909</v>
      </c>
      <c r="F43" s="203" t="s">
        <v>826</v>
      </c>
      <c r="G43" s="206">
        <v>15.656</v>
      </c>
      <c r="H43" s="207">
        <v>0</v>
      </c>
      <c r="I43" s="207">
        <f t="shared" si="3"/>
        <v>0</v>
      </c>
      <c r="J43" s="208">
        <v>0</v>
      </c>
      <c r="K43" s="206">
        <f t="shared" si="4"/>
        <v>0</v>
      </c>
      <c r="L43" s="208">
        <v>0</v>
      </c>
      <c r="M43" s="206">
        <f t="shared" si="5"/>
        <v>0</v>
      </c>
      <c r="N43" s="209">
        <v>21</v>
      </c>
      <c r="O43" s="189">
        <v>4</v>
      </c>
      <c r="P43" s="190" t="s">
        <v>827</v>
      </c>
    </row>
    <row r="44" spans="1:16" s="190" customFormat="1" ht="13.5" customHeight="1">
      <c r="A44" s="203" t="s">
        <v>910</v>
      </c>
      <c r="B44" s="203" t="s">
        <v>822</v>
      </c>
      <c r="C44" s="203" t="s">
        <v>880</v>
      </c>
      <c r="D44" s="204" t="s">
        <v>911</v>
      </c>
      <c r="E44" s="205" t="s">
        <v>912</v>
      </c>
      <c r="F44" s="203" t="s">
        <v>871</v>
      </c>
      <c r="G44" s="206">
        <v>0.158</v>
      </c>
      <c r="H44" s="207">
        <v>0</v>
      </c>
      <c r="I44" s="207">
        <f t="shared" si="3"/>
        <v>0</v>
      </c>
      <c r="J44" s="208">
        <v>1.0587076</v>
      </c>
      <c r="K44" s="206">
        <f t="shared" si="4"/>
        <v>0.16727580079999999</v>
      </c>
      <c r="L44" s="208">
        <v>0</v>
      </c>
      <c r="M44" s="206">
        <f t="shared" si="5"/>
        <v>0</v>
      </c>
      <c r="N44" s="209">
        <v>21</v>
      </c>
      <c r="O44" s="189">
        <v>4</v>
      </c>
      <c r="P44" s="190" t="s">
        <v>827</v>
      </c>
    </row>
    <row r="45" spans="1:16" s="190" customFormat="1" ht="13.5" customHeight="1">
      <c r="A45" s="203" t="s">
        <v>913</v>
      </c>
      <c r="B45" s="203" t="s">
        <v>822</v>
      </c>
      <c r="C45" s="203" t="s">
        <v>914</v>
      </c>
      <c r="D45" s="204" t="s">
        <v>915</v>
      </c>
      <c r="E45" s="205" t="s">
        <v>916</v>
      </c>
      <c r="F45" s="203" t="s">
        <v>917</v>
      </c>
      <c r="G45" s="206">
        <v>90</v>
      </c>
      <c r="H45" s="207">
        <v>0</v>
      </c>
      <c r="I45" s="207">
        <f t="shared" si="3"/>
        <v>0</v>
      </c>
      <c r="J45" s="208">
        <v>0.000914084</v>
      </c>
      <c r="K45" s="206">
        <f t="shared" si="4"/>
        <v>0.08226756</v>
      </c>
      <c r="L45" s="208">
        <v>0</v>
      </c>
      <c r="M45" s="206">
        <f t="shared" si="5"/>
        <v>0</v>
      </c>
      <c r="N45" s="209">
        <v>21</v>
      </c>
      <c r="O45" s="189">
        <v>4</v>
      </c>
      <c r="P45" s="190" t="s">
        <v>827</v>
      </c>
    </row>
    <row r="46" spans="1:16" s="188" customFormat="1" ht="12.75" customHeight="1">
      <c r="A46" s="199"/>
      <c r="B46" s="200" t="s">
        <v>777</v>
      </c>
      <c r="C46" s="199"/>
      <c r="D46" s="199" t="s">
        <v>830</v>
      </c>
      <c r="E46" s="199" t="s">
        <v>918</v>
      </c>
      <c r="F46" s="199"/>
      <c r="G46" s="199"/>
      <c r="H46" s="199"/>
      <c r="I46" s="201">
        <f>SUM(I47:I80)</f>
        <v>0</v>
      </c>
      <c r="J46" s="199"/>
      <c r="K46" s="202">
        <f>SUM(K47:K80)</f>
        <v>36.589785949469984</v>
      </c>
      <c r="L46" s="199"/>
      <c r="M46" s="202">
        <f>SUM(M47:M80)</f>
        <v>0</v>
      </c>
      <c r="N46" s="199"/>
      <c r="P46" s="188" t="s">
        <v>820</v>
      </c>
    </row>
    <row r="47" spans="1:16" s="190" customFormat="1" ht="13.5" customHeight="1">
      <c r="A47" s="203" t="s">
        <v>919</v>
      </c>
      <c r="B47" s="203" t="s">
        <v>822</v>
      </c>
      <c r="C47" s="203" t="s">
        <v>880</v>
      </c>
      <c r="D47" s="204" t="s">
        <v>920</v>
      </c>
      <c r="E47" s="205" t="s">
        <v>921</v>
      </c>
      <c r="F47" s="203" t="s">
        <v>834</v>
      </c>
      <c r="G47" s="206">
        <v>5.401</v>
      </c>
      <c r="H47" s="207">
        <v>0</v>
      </c>
      <c r="I47" s="207">
        <f aca="true" t="shared" si="6" ref="I47:I80">ROUND(G47*H47,2)</f>
        <v>0</v>
      </c>
      <c r="J47" s="208">
        <v>1.78636</v>
      </c>
      <c r="K47" s="206">
        <f aca="true" t="shared" si="7" ref="K47:K80">G47*J47</f>
        <v>9.64813036</v>
      </c>
      <c r="L47" s="208">
        <v>0</v>
      </c>
      <c r="M47" s="206">
        <f aca="true" t="shared" si="8" ref="M47:M80">G47*L47</f>
        <v>0</v>
      </c>
      <c r="N47" s="209">
        <v>21</v>
      </c>
      <c r="O47" s="189">
        <v>4</v>
      </c>
      <c r="P47" s="190" t="s">
        <v>827</v>
      </c>
    </row>
    <row r="48" spans="1:16" s="190" customFormat="1" ht="13.5" customHeight="1">
      <c r="A48" s="203" t="s">
        <v>922</v>
      </c>
      <c r="B48" s="203" t="s">
        <v>822</v>
      </c>
      <c r="C48" s="203" t="s">
        <v>880</v>
      </c>
      <c r="D48" s="204" t="s">
        <v>923</v>
      </c>
      <c r="E48" s="205" t="s">
        <v>924</v>
      </c>
      <c r="F48" s="203" t="s">
        <v>826</v>
      </c>
      <c r="G48" s="206">
        <v>15.087</v>
      </c>
      <c r="H48" s="207">
        <v>0</v>
      </c>
      <c r="I48" s="207">
        <f t="shared" si="6"/>
        <v>0</v>
      </c>
      <c r="J48" s="208">
        <v>0.175116</v>
      </c>
      <c r="K48" s="206">
        <f t="shared" si="7"/>
        <v>2.641975092</v>
      </c>
      <c r="L48" s="208">
        <v>0</v>
      </c>
      <c r="M48" s="206">
        <f t="shared" si="8"/>
        <v>0</v>
      </c>
      <c r="N48" s="209">
        <v>21</v>
      </c>
      <c r="O48" s="189">
        <v>4</v>
      </c>
      <c r="P48" s="190" t="s">
        <v>827</v>
      </c>
    </row>
    <row r="49" spans="1:16" s="190" customFormat="1" ht="13.5" customHeight="1">
      <c r="A49" s="203" t="s">
        <v>925</v>
      </c>
      <c r="B49" s="203" t="s">
        <v>822</v>
      </c>
      <c r="C49" s="203" t="s">
        <v>880</v>
      </c>
      <c r="D49" s="204" t="s">
        <v>926</v>
      </c>
      <c r="E49" s="205" t="s">
        <v>927</v>
      </c>
      <c r="F49" s="203" t="s">
        <v>826</v>
      </c>
      <c r="G49" s="206">
        <v>0.54</v>
      </c>
      <c r="H49" s="207">
        <v>0</v>
      </c>
      <c r="I49" s="207">
        <f t="shared" si="6"/>
        <v>0</v>
      </c>
      <c r="J49" s="208">
        <v>0.303808</v>
      </c>
      <c r="K49" s="206">
        <f t="shared" si="7"/>
        <v>0.16405632000000003</v>
      </c>
      <c r="L49" s="208">
        <v>0</v>
      </c>
      <c r="M49" s="206">
        <f t="shared" si="8"/>
        <v>0</v>
      </c>
      <c r="N49" s="209">
        <v>21</v>
      </c>
      <c r="O49" s="189">
        <v>4</v>
      </c>
      <c r="P49" s="190" t="s">
        <v>827</v>
      </c>
    </row>
    <row r="50" spans="1:16" s="190" customFormat="1" ht="13.5" customHeight="1">
      <c r="A50" s="203" t="s">
        <v>928</v>
      </c>
      <c r="B50" s="203" t="s">
        <v>822</v>
      </c>
      <c r="C50" s="203" t="s">
        <v>880</v>
      </c>
      <c r="D50" s="204" t="s">
        <v>929</v>
      </c>
      <c r="E50" s="205" t="s">
        <v>930</v>
      </c>
      <c r="F50" s="203" t="s">
        <v>826</v>
      </c>
      <c r="G50" s="206">
        <v>1.32</v>
      </c>
      <c r="H50" s="207">
        <v>0</v>
      </c>
      <c r="I50" s="207">
        <f t="shared" si="6"/>
        <v>0</v>
      </c>
      <c r="J50" s="208">
        <v>0.409488</v>
      </c>
      <c r="K50" s="206">
        <f t="shared" si="7"/>
        <v>0.54052416</v>
      </c>
      <c r="L50" s="208">
        <v>0</v>
      </c>
      <c r="M50" s="206">
        <f t="shared" si="8"/>
        <v>0</v>
      </c>
      <c r="N50" s="209">
        <v>21</v>
      </c>
      <c r="O50" s="189">
        <v>4</v>
      </c>
      <c r="P50" s="190" t="s">
        <v>827</v>
      </c>
    </row>
    <row r="51" spans="1:16" s="190" customFormat="1" ht="13.5" customHeight="1">
      <c r="A51" s="203" t="s">
        <v>931</v>
      </c>
      <c r="B51" s="203" t="s">
        <v>822</v>
      </c>
      <c r="C51" s="203" t="s">
        <v>880</v>
      </c>
      <c r="D51" s="204" t="s">
        <v>932</v>
      </c>
      <c r="E51" s="205" t="s">
        <v>933</v>
      </c>
      <c r="F51" s="203" t="s">
        <v>834</v>
      </c>
      <c r="G51" s="206">
        <v>5.128</v>
      </c>
      <c r="H51" s="207">
        <v>0</v>
      </c>
      <c r="I51" s="207">
        <f t="shared" si="6"/>
        <v>0</v>
      </c>
      <c r="J51" s="208">
        <v>2.453292204</v>
      </c>
      <c r="K51" s="206">
        <f t="shared" si="7"/>
        <v>12.580482422111999</v>
      </c>
      <c r="L51" s="208">
        <v>0</v>
      </c>
      <c r="M51" s="206">
        <f t="shared" si="8"/>
        <v>0</v>
      </c>
      <c r="N51" s="209">
        <v>21</v>
      </c>
      <c r="O51" s="189">
        <v>4</v>
      </c>
      <c r="P51" s="190" t="s">
        <v>827</v>
      </c>
    </row>
    <row r="52" spans="1:16" s="190" customFormat="1" ht="13.5" customHeight="1">
      <c r="A52" s="203" t="s">
        <v>934</v>
      </c>
      <c r="B52" s="203" t="s">
        <v>822</v>
      </c>
      <c r="C52" s="203" t="s">
        <v>880</v>
      </c>
      <c r="D52" s="204" t="s">
        <v>935</v>
      </c>
      <c r="E52" s="205" t="s">
        <v>936</v>
      </c>
      <c r="F52" s="203" t="s">
        <v>826</v>
      </c>
      <c r="G52" s="206">
        <v>7.358</v>
      </c>
      <c r="H52" s="207">
        <v>0</v>
      </c>
      <c r="I52" s="207">
        <f t="shared" si="6"/>
        <v>0</v>
      </c>
      <c r="J52" s="208">
        <v>0.00186594</v>
      </c>
      <c r="K52" s="206">
        <f t="shared" si="7"/>
        <v>0.01372958652</v>
      </c>
      <c r="L52" s="208">
        <v>0</v>
      </c>
      <c r="M52" s="206">
        <f t="shared" si="8"/>
        <v>0</v>
      </c>
      <c r="N52" s="209">
        <v>21</v>
      </c>
      <c r="O52" s="189">
        <v>4</v>
      </c>
      <c r="P52" s="190" t="s">
        <v>827</v>
      </c>
    </row>
    <row r="53" spans="1:16" s="190" customFormat="1" ht="13.5" customHeight="1">
      <c r="A53" s="203" t="s">
        <v>937</v>
      </c>
      <c r="B53" s="203" t="s">
        <v>822</v>
      </c>
      <c r="C53" s="203" t="s">
        <v>880</v>
      </c>
      <c r="D53" s="204" t="s">
        <v>938</v>
      </c>
      <c r="E53" s="205" t="s">
        <v>939</v>
      </c>
      <c r="F53" s="203" t="s">
        <v>826</v>
      </c>
      <c r="G53" s="206">
        <v>7.358</v>
      </c>
      <c r="H53" s="207">
        <v>0</v>
      </c>
      <c r="I53" s="207">
        <f t="shared" si="6"/>
        <v>0</v>
      </c>
      <c r="J53" s="208">
        <v>0</v>
      </c>
      <c r="K53" s="206">
        <f t="shared" si="7"/>
        <v>0</v>
      </c>
      <c r="L53" s="208">
        <v>0</v>
      </c>
      <c r="M53" s="206">
        <f t="shared" si="8"/>
        <v>0</v>
      </c>
      <c r="N53" s="209">
        <v>21</v>
      </c>
      <c r="O53" s="189">
        <v>4</v>
      </c>
      <c r="P53" s="190" t="s">
        <v>827</v>
      </c>
    </row>
    <row r="54" spans="1:16" s="190" customFormat="1" ht="13.5" customHeight="1">
      <c r="A54" s="203" t="s">
        <v>940</v>
      </c>
      <c r="B54" s="203" t="s">
        <v>822</v>
      </c>
      <c r="C54" s="203" t="s">
        <v>880</v>
      </c>
      <c r="D54" s="204" t="s">
        <v>941</v>
      </c>
      <c r="E54" s="205" t="s">
        <v>942</v>
      </c>
      <c r="F54" s="203" t="s">
        <v>826</v>
      </c>
      <c r="G54" s="206">
        <v>39.257</v>
      </c>
      <c r="H54" s="207">
        <v>0</v>
      </c>
      <c r="I54" s="207">
        <f t="shared" si="6"/>
        <v>0</v>
      </c>
      <c r="J54" s="208">
        <v>0.00108594</v>
      </c>
      <c r="K54" s="206">
        <f t="shared" si="7"/>
        <v>0.042630746580000003</v>
      </c>
      <c r="L54" s="208">
        <v>0</v>
      </c>
      <c r="M54" s="206">
        <f t="shared" si="8"/>
        <v>0</v>
      </c>
      <c r="N54" s="209">
        <v>21</v>
      </c>
      <c r="O54" s="189">
        <v>4</v>
      </c>
      <c r="P54" s="190" t="s">
        <v>827</v>
      </c>
    </row>
    <row r="55" spans="1:16" s="190" customFormat="1" ht="13.5" customHeight="1">
      <c r="A55" s="203" t="s">
        <v>943</v>
      </c>
      <c r="B55" s="203" t="s">
        <v>822</v>
      </c>
      <c r="C55" s="203" t="s">
        <v>880</v>
      </c>
      <c r="D55" s="204" t="s">
        <v>944</v>
      </c>
      <c r="E55" s="205" t="s">
        <v>945</v>
      </c>
      <c r="F55" s="203" t="s">
        <v>826</v>
      </c>
      <c r="G55" s="206">
        <v>39.257</v>
      </c>
      <c r="H55" s="207">
        <v>0</v>
      </c>
      <c r="I55" s="207">
        <f t="shared" si="6"/>
        <v>0</v>
      </c>
      <c r="J55" s="208">
        <v>0</v>
      </c>
      <c r="K55" s="206">
        <f t="shared" si="7"/>
        <v>0</v>
      </c>
      <c r="L55" s="208">
        <v>0</v>
      </c>
      <c r="M55" s="206">
        <f t="shared" si="8"/>
        <v>0</v>
      </c>
      <c r="N55" s="209">
        <v>21</v>
      </c>
      <c r="O55" s="189">
        <v>4</v>
      </c>
      <c r="P55" s="190" t="s">
        <v>827</v>
      </c>
    </row>
    <row r="56" spans="1:16" s="190" customFormat="1" ht="13.5" customHeight="1">
      <c r="A56" s="203" t="s">
        <v>946</v>
      </c>
      <c r="B56" s="203" t="s">
        <v>822</v>
      </c>
      <c r="C56" s="203" t="s">
        <v>880</v>
      </c>
      <c r="D56" s="204" t="s">
        <v>947</v>
      </c>
      <c r="E56" s="205" t="s">
        <v>948</v>
      </c>
      <c r="F56" s="203" t="s">
        <v>871</v>
      </c>
      <c r="G56" s="206">
        <v>0.532</v>
      </c>
      <c r="H56" s="207">
        <v>0</v>
      </c>
      <c r="I56" s="207">
        <f t="shared" si="6"/>
        <v>0</v>
      </c>
      <c r="J56" s="208">
        <v>1.04881371</v>
      </c>
      <c r="K56" s="206">
        <f t="shared" si="7"/>
        <v>0.55796889372</v>
      </c>
      <c r="L56" s="208">
        <v>0</v>
      </c>
      <c r="M56" s="206">
        <f t="shared" si="8"/>
        <v>0</v>
      </c>
      <c r="N56" s="209">
        <v>21</v>
      </c>
      <c r="O56" s="189">
        <v>4</v>
      </c>
      <c r="P56" s="190" t="s">
        <v>827</v>
      </c>
    </row>
    <row r="57" spans="1:16" s="190" customFormat="1" ht="13.5" customHeight="1">
      <c r="A57" s="203" t="s">
        <v>949</v>
      </c>
      <c r="B57" s="203" t="s">
        <v>822</v>
      </c>
      <c r="C57" s="203" t="s">
        <v>950</v>
      </c>
      <c r="D57" s="204" t="s">
        <v>951</v>
      </c>
      <c r="E57" s="205" t="s">
        <v>952</v>
      </c>
      <c r="F57" s="203" t="s">
        <v>834</v>
      </c>
      <c r="G57" s="206">
        <v>0.307</v>
      </c>
      <c r="H57" s="207">
        <v>0</v>
      </c>
      <c r="I57" s="207">
        <f t="shared" si="6"/>
        <v>0</v>
      </c>
      <c r="J57" s="208">
        <v>1.84872</v>
      </c>
      <c r="K57" s="206">
        <f t="shared" si="7"/>
        <v>0.56755704</v>
      </c>
      <c r="L57" s="208">
        <v>0</v>
      </c>
      <c r="M57" s="206">
        <f t="shared" si="8"/>
        <v>0</v>
      </c>
      <c r="N57" s="209">
        <v>21</v>
      </c>
      <c r="O57" s="189">
        <v>4</v>
      </c>
      <c r="P57" s="190" t="s">
        <v>827</v>
      </c>
    </row>
    <row r="58" spans="1:16" s="190" customFormat="1" ht="13.5" customHeight="1">
      <c r="A58" s="203" t="s">
        <v>953</v>
      </c>
      <c r="B58" s="203" t="s">
        <v>822</v>
      </c>
      <c r="C58" s="203" t="s">
        <v>880</v>
      </c>
      <c r="D58" s="204" t="s">
        <v>954</v>
      </c>
      <c r="E58" s="205" t="s">
        <v>955</v>
      </c>
      <c r="F58" s="203" t="s">
        <v>956</v>
      </c>
      <c r="G58" s="206">
        <v>9.5</v>
      </c>
      <c r="H58" s="207">
        <v>0</v>
      </c>
      <c r="I58" s="207">
        <f t="shared" si="6"/>
        <v>0</v>
      </c>
      <c r="J58" s="208">
        <v>0.00264</v>
      </c>
      <c r="K58" s="206">
        <f t="shared" si="7"/>
        <v>0.025079999999999998</v>
      </c>
      <c r="L58" s="208">
        <v>0</v>
      </c>
      <c r="M58" s="206">
        <f t="shared" si="8"/>
        <v>0</v>
      </c>
      <c r="N58" s="209">
        <v>21</v>
      </c>
      <c r="O58" s="189">
        <v>4</v>
      </c>
      <c r="P58" s="190" t="s">
        <v>827</v>
      </c>
    </row>
    <row r="59" spans="1:16" s="190" customFormat="1" ht="13.5" customHeight="1">
      <c r="A59" s="203" t="s">
        <v>957</v>
      </c>
      <c r="B59" s="203" t="s">
        <v>822</v>
      </c>
      <c r="C59" s="203" t="s">
        <v>880</v>
      </c>
      <c r="D59" s="204" t="s">
        <v>958</v>
      </c>
      <c r="E59" s="205" t="s">
        <v>959</v>
      </c>
      <c r="F59" s="203" t="s">
        <v>826</v>
      </c>
      <c r="G59" s="206">
        <v>2.706</v>
      </c>
      <c r="H59" s="207">
        <v>0</v>
      </c>
      <c r="I59" s="207">
        <f t="shared" si="6"/>
        <v>0</v>
      </c>
      <c r="J59" s="208">
        <v>0.0525</v>
      </c>
      <c r="K59" s="206">
        <f t="shared" si="7"/>
        <v>0.142065</v>
      </c>
      <c r="L59" s="208">
        <v>0</v>
      </c>
      <c r="M59" s="206">
        <f t="shared" si="8"/>
        <v>0</v>
      </c>
      <c r="N59" s="209">
        <v>21</v>
      </c>
      <c r="O59" s="189">
        <v>4</v>
      </c>
      <c r="P59" s="190" t="s">
        <v>827</v>
      </c>
    </row>
    <row r="60" spans="1:16" s="190" customFormat="1" ht="13.5" customHeight="1">
      <c r="A60" s="203" t="s">
        <v>960</v>
      </c>
      <c r="B60" s="203" t="s">
        <v>822</v>
      </c>
      <c r="C60" s="203" t="s">
        <v>880</v>
      </c>
      <c r="D60" s="204" t="s">
        <v>961</v>
      </c>
      <c r="E60" s="205" t="s">
        <v>962</v>
      </c>
      <c r="F60" s="203" t="s">
        <v>834</v>
      </c>
      <c r="G60" s="206">
        <v>0.315</v>
      </c>
      <c r="H60" s="207">
        <v>0</v>
      </c>
      <c r="I60" s="207">
        <f t="shared" si="6"/>
        <v>0</v>
      </c>
      <c r="J60" s="208">
        <v>2.453297352</v>
      </c>
      <c r="K60" s="206">
        <f t="shared" si="7"/>
        <v>0.77278866588</v>
      </c>
      <c r="L60" s="208">
        <v>0</v>
      </c>
      <c r="M60" s="206">
        <f t="shared" si="8"/>
        <v>0</v>
      </c>
      <c r="N60" s="209">
        <v>21</v>
      </c>
      <c r="O60" s="189">
        <v>4</v>
      </c>
      <c r="P60" s="190" t="s">
        <v>827</v>
      </c>
    </row>
    <row r="61" spans="1:16" s="190" customFormat="1" ht="13.5" customHeight="1">
      <c r="A61" s="203" t="s">
        <v>963</v>
      </c>
      <c r="B61" s="203" t="s">
        <v>822</v>
      </c>
      <c r="C61" s="203" t="s">
        <v>880</v>
      </c>
      <c r="D61" s="204" t="s">
        <v>964</v>
      </c>
      <c r="E61" s="205" t="s">
        <v>965</v>
      </c>
      <c r="F61" s="203" t="s">
        <v>834</v>
      </c>
      <c r="G61" s="206">
        <v>0.567</v>
      </c>
      <c r="H61" s="207">
        <v>0</v>
      </c>
      <c r="I61" s="207">
        <f t="shared" si="6"/>
        <v>0</v>
      </c>
      <c r="J61" s="208">
        <v>2.453297352</v>
      </c>
      <c r="K61" s="206">
        <f t="shared" si="7"/>
        <v>1.3910195985839997</v>
      </c>
      <c r="L61" s="208">
        <v>0</v>
      </c>
      <c r="M61" s="206">
        <f t="shared" si="8"/>
        <v>0</v>
      </c>
      <c r="N61" s="209">
        <v>21</v>
      </c>
      <c r="O61" s="189">
        <v>4</v>
      </c>
      <c r="P61" s="190" t="s">
        <v>827</v>
      </c>
    </row>
    <row r="62" spans="1:16" s="190" customFormat="1" ht="13.5" customHeight="1">
      <c r="A62" s="203" t="s">
        <v>966</v>
      </c>
      <c r="B62" s="203" t="s">
        <v>822</v>
      </c>
      <c r="C62" s="203" t="s">
        <v>880</v>
      </c>
      <c r="D62" s="204" t="s">
        <v>967</v>
      </c>
      <c r="E62" s="205" t="s">
        <v>968</v>
      </c>
      <c r="F62" s="203" t="s">
        <v>826</v>
      </c>
      <c r="G62" s="206">
        <v>3.51</v>
      </c>
      <c r="H62" s="207">
        <v>0</v>
      </c>
      <c r="I62" s="207">
        <f t="shared" si="6"/>
        <v>0</v>
      </c>
      <c r="J62" s="208">
        <v>0.00954564</v>
      </c>
      <c r="K62" s="206">
        <f t="shared" si="7"/>
        <v>0.03350519639999999</v>
      </c>
      <c r="L62" s="208">
        <v>0</v>
      </c>
      <c r="M62" s="206">
        <f t="shared" si="8"/>
        <v>0</v>
      </c>
      <c r="N62" s="209">
        <v>21</v>
      </c>
      <c r="O62" s="189">
        <v>4</v>
      </c>
      <c r="P62" s="190" t="s">
        <v>827</v>
      </c>
    </row>
    <row r="63" spans="1:16" s="190" customFormat="1" ht="13.5" customHeight="1">
      <c r="A63" s="203" t="s">
        <v>969</v>
      </c>
      <c r="B63" s="203" t="s">
        <v>822</v>
      </c>
      <c r="C63" s="203" t="s">
        <v>880</v>
      </c>
      <c r="D63" s="204" t="s">
        <v>970</v>
      </c>
      <c r="E63" s="205" t="s">
        <v>971</v>
      </c>
      <c r="F63" s="203" t="s">
        <v>826</v>
      </c>
      <c r="G63" s="206">
        <v>3.51</v>
      </c>
      <c r="H63" s="207">
        <v>0</v>
      </c>
      <c r="I63" s="207">
        <f t="shared" si="6"/>
        <v>0</v>
      </c>
      <c r="J63" s="208">
        <v>0</v>
      </c>
      <c r="K63" s="206">
        <f t="shared" si="7"/>
        <v>0</v>
      </c>
      <c r="L63" s="208">
        <v>0</v>
      </c>
      <c r="M63" s="206">
        <f t="shared" si="8"/>
        <v>0</v>
      </c>
      <c r="N63" s="209">
        <v>21</v>
      </c>
      <c r="O63" s="189">
        <v>4</v>
      </c>
      <c r="P63" s="190" t="s">
        <v>827</v>
      </c>
    </row>
    <row r="64" spans="1:16" s="190" customFormat="1" ht="24" customHeight="1">
      <c r="A64" s="203" t="s">
        <v>972</v>
      </c>
      <c r="B64" s="203" t="s">
        <v>822</v>
      </c>
      <c r="C64" s="203" t="s">
        <v>880</v>
      </c>
      <c r="D64" s="204" t="s">
        <v>973</v>
      </c>
      <c r="E64" s="205" t="s">
        <v>974</v>
      </c>
      <c r="F64" s="203" t="s">
        <v>826</v>
      </c>
      <c r="G64" s="206">
        <v>3.51</v>
      </c>
      <c r="H64" s="207">
        <v>0</v>
      </c>
      <c r="I64" s="207">
        <f t="shared" si="6"/>
        <v>0</v>
      </c>
      <c r="J64" s="208">
        <v>0.002287587</v>
      </c>
      <c r="K64" s="206">
        <f t="shared" si="7"/>
        <v>0.00802943037</v>
      </c>
      <c r="L64" s="208">
        <v>0</v>
      </c>
      <c r="M64" s="206">
        <f t="shared" si="8"/>
        <v>0</v>
      </c>
      <c r="N64" s="209">
        <v>21</v>
      </c>
      <c r="O64" s="189">
        <v>4</v>
      </c>
      <c r="P64" s="190" t="s">
        <v>827</v>
      </c>
    </row>
    <row r="65" spans="1:16" s="190" customFormat="1" ht="13.5" customHeight="1">
      <c r="A65" s="203" t="s">
        <v>975</v>
      </c>
      <c r="B65" s="203" t="s">
        <v>822</v>
      </c>
      <c r="C65" s="203" t="s">
        <v>880</v>
      </c>
      <c r="D65" s="204" t="s">
        <v>976</v>
      </c>
      <c r="E65" s="205" t="s">
        <v>977</v>
      </c>
      <c r="F65" s="203" t="s">
        <v>826</v>
      </c>
      <c r="G65" s="206">
        <v>1.95</v>
      </c>
      <c r="H65" s="207">
        <v>0</v>
      </c>
      <c r="I65" s="207">
        <f t="shared" si="6"/>
        <v>0</v>
      </c>
      <c r="J65" s="208">
        <v>0.01051718</v>
      </c>
      <c r="K65" s="206">
        <f t="shared" si="7"/>
        <v>0.020508501</v>
      </c>
      <c r="L65" s="208">
        <v>0</v>
      </c>
      <c r="M65" s="206">
        <f t="shared" si="8"/>
        <v>0</v>
      </c>
      <c r="N65" s="209">
        <v>21</v>
      </c>
      <c r="O65" s="189">
        <v>4</v>
      </c>
      <c r="P65" s="190" t="s">
        <v>827</v>
      </c>
    </row>
    <row r="66" spans="1:16" s="190" customFormat="1" ht="13.5" customHeight="1">
      <c r="A66" s="203" t="s">
        <v>978</v>
      </c>
      <c r="B66" s="203" t="s">
        <v>822</v>
      </c>
      <c r="C66" s="203" t="s">
        <v>880</v>
      </c>
      <c r="D66" s="204" t="s">
        <v>979</v>
      </c>
      <c r="E66" s="205" t="s">
        <v>980</v>
      </c>
      <c r="F66" s="203" t="s">
        <v>826</v>
      </c>
      <c r="G66" s="206">
        <v>1.95</v>
      </c>
      <c r="H66" s="207">
        <v>0</v>
      </c>
      <c r="I66" s="207">
        <f t="shared" si="6"/>
        <v>0</v>
      </c>
      <c r="J66" s="208">
        <v>0</v>
      </c>
      <c r="K66" s="206">
        <f t="shared" si="7"/>
        <v>0</v>
      </c>
      <c r="L66" s="208">
        <v>0</v>
      </c>
      <c r="M66" s="206">
        <f t="shared" si="8"/>
        <v>0</v>
      </c>
      <c r="N66" s="209">
        <v>21</v>
      </c>
      <c r="O66" s="189">
        <v>4</v>
      </c>
      <c r="P66" s="190" t="s">
        <v>827</v>
      </c>
    </row>
    <row r="67" spans="1:16" s="190" customFormat="1" ht="13.5" customHeight="1">
      <c r="A67" s="203" t="s">
        <v>981</v>
      </c>
      <c r="B67" s="203" t="s">
        <v>822</v>
      </c>
      <c r="C67" s="203" t="s">
        <v>880</v>
      </c>
      <c r="D67" s="204" t="s">
        <v>982</v>
      </c>
      <c r="E67" s="205" t="s">
        <v>983</v>
      </c>
      <c r="F67" s="203" t="s">
        <v>871</v>
      </c>
      <c r="G67" s="206">
        <v>0.123</v>
      </c>
      <c r="H67" s="207">
        <v>0</v>
      </c>
      <c r="I67" s="207">
        <f t="shared" si="6"/>
        <v>0</v>
      </c>
      <c r="J67" s="208">
        <v>1.0452812</v>
      </c>
      <c r="K67" s="206">
        <f t="shared" si="7"/>
        <v>0.1285695876</v>
      </c>
      <c r="L67" s="208">
        <v>0</v>
      </c>
      <c r="M67" s="206">
        <f t="shared" si="8"/>
        <v>0</v>
      </c>
      <c r="N67" s="209">
        <v>21</v>
      </c>
      <c r="O67" s="189">
        <v>4</v>
      </c>
      <c r="P67" s="190" t="s">
        <v>827</v>
      </c>
    </row>
    <row r="68" spans="1:16" s="190" customFormat="1" ht="13.5" customHeight="1">
      <c r="A68" s="203" t="s">
        <v>984</v>
      </c>
      <c r="B68" s="203" t="s">
        <v>822</v>
      </c>
      <c r="C68" s="203" t="s">
        <v>880</v>
      </c>
      <c r="D68" s="204" t="s">
        <v>985</v>
      </c>
      <c r="E68" s="205" t="s">
        <v>986</v>
      </c>
      <c r="F68" s="203" t="s">
        <v>871</v>
      </c>
      <c r="G68" s="206">
        <v>0.157</v>
      </c>
      <c r="H68" s="207">
        <v>0</v>
      </c>
      <c r="I68" s="207">
        <f t="shared" si="6"/>
        <v>0</v>
      </c>
      <c r="J68" s="208">
        <v>0.017094</v>
      </c>
      <c r="K68" s="206">
        <f t="shared" si="7"/>
        <v>0.002683758</v>
      </c>
      <c r="L68" s="208">
        <v>0</v>
      </c>
      <c r="M68" s="206">
        <f t="shared" si="8"/>
        <v>0</v>
      </c>
      <c r="N68" s="209">
        <v>21</v>
      </c>
      <c r="O68" s="189">
        <v>4</v>
      </c>
      <c r="P68" s="190" t="s">
        <v>827</v>
      </c>
    </row>
    <row r="69" spans="1:16" s="190" customFormat="1" ht="13.5" customHeight="1">
      <c r="A69" s="203" t="s">
        <v>987</v>
      </c>
      <c r="B69" s="203" t="s">
        <v>988</v>
      </c>
      <c r="C69" s="203" t="s">
        <v>989</v>
      </c>
      <c r="D69" s="204" t="s">
        <v>990</v>
      </c>
      <c r="E69" s="205" t="s">
        <v>991</v>
      </c>
      <c r="F69" s="203" t="s">
        <v>871</v>
      </c>
      <c r="G69" s="206">
        <v>0.147</v>
      </c>
      <c r="H69" s="207">
        <v>0</v>
      </c>
      <c r="I69" s="207">
        <f t="shared" si="6"/>
        <v>0</v>
      </c>
      <c r="J69" s="208">
        <v>1</v>
      </c>
      <c r="K69" s="206">
        <f t="shared" si="7"/>
        <v>0.147</v>
      </c>
      <c r="L69" s="208">
        <v>0</v>
      </c>
      <c r="M69" s="206">
        <f t="shared" si="8"/>
        <v>0</v>
      </c>
      <c r="N69" s="209">
        <v>21</v>
      </c>
      <c r="O69" s="189">
        <v>8</v>
      </c>
      <c r="P69" s="190" t="s">
        <v>827</v>
      </c>
    </row>
    <row r="70" spans="1:16" s="190" customFormat="1" ht="13.5" customHeight="1">
      <c r="A70" s="203" t="s">
        <v>992</v>
      </c>
      <c r="B70" s="203" t="s">
        <v>988</v>
      </c>
      <c r="C70" s="203" t="s">
        <v>989</v>
      </c>
      <c r="D70" s="204" t="s">
        <v>993</v>
      </c>
      <c r="E70" s="205" t="s">
        <v>994</v>
      </c>
      <c r="F70" s="203" t="s">
        <v>871</v>
      </c>
      <c r="G70" s="206">
        <v>0.022</v>
      </c>
      <c r="H70" s="207">
        <v>0</v>
      </c>
      <c r="I70" s="207">
        <f t="shared" si="6"/>
        <v>0</v>
      </c>
      <c r="J70" s="208">
        <v>1</v>
      </c>
      <c r="K70" s="206">
        <f t="shared" si="7"/>
        <v>0.022</v>
      </c>
      <c r="L70" s="208">
        <v>0</v>
      </c>
      <c r="M70" s="206">
        <f t="shared" si="8"/>
        <v>0</v>
      </c>
      <c r="N70" s="209">
        <v>21</v>
      </c>
      <c r="O70" s="189">
        <v>8</v>
      </c>
      <c r="P70" s="190" t="s">
        <v>827</v>
      </c>
    </row>
    <row r="71" spans="1:16" s="190" customFormat="1" ht="13.5" customHeight="1">
      <c r="A71" s="203" t="s">
        <v>995</v>
      </c>
      <c r="B71" s="203" t="s">
        <v>822</v>
      </c>
      <c r="C71" s="203" t="s">
        <v>950</v>
      </c>
      <c r="D71" s="204" t="s">
        <v>996</v>
      </c>
      <c r="E71" s="205" t="s">
        <v>997</v>
      </c>
      <c r="F71" s="203" t="s">
        <v>826</v>
      </c>
      <c r="G71" s="206">
        <v>41.156</v>
      </c>
      <c r="H71" s="207">
        <v>0</v>
      </c>
      <c r="I71" s="207">
        <f t="shared" si="6"/>
        <v>0</v>
      </c>
      <c r="J71" s="208">
        <v>0.02857</v>
      </c>
      <c r="K71" s="206">
        <f t="shared" si="7"/>
        <v>1.17582692</v>
      </c>
      <c r="L71" s="208">
        <v>0</v>
      </c>
      <c r="M71" s="206">
        <f t="shared" si="8"/>
        <v>0</v>
      </c>
      <c r="N71" s="209">
        <v>21</v>
      </c>
      <c r="O71" s="189">
        <v>4</v>
      </c>
      <c r="P71" s="190" t="s">
        <v>827</v>
      </c>
    </row>
    <row r="72" spans="1:16" s="190" customFormat="1" ht="13.5" customHeight="1">
      <c r="A72" s="203" t="s">
        <v>998</v>
      </c>
      <c r="B72" s="203" t="s">
        <v>822</v>
      </c>
      <c r="C72" s="203" t="s">
        <v>999</v>
      </c>
      <c r="D72" s="204" t="s">
        <v>1000</v>
      </c>
      <c r="E72" s="205" t="s">
        <v>1001</v>
      </c>
      <c r="F72" s="203" t="s">
        <v>871</v>
      </c>
      <c r="G72" s="206">
        <v>3.806</v>
      </c>
      <c r="H72" s="207">
        <v>0</v>
      </c>
      <c r="I72" s="207">
        <f t="shared" si="6"/>
        <v>0</v>
      </c>
      <c r="J72" s="208">
        <v>0</v>
      </c>
      <c r="K72" s="206">
        <f t="shared" si="7"/>
        <v>0</v>
      </c>
      <c r="L72" s="208">
        <v>0</v>
      </c>
      <c r="M72" s="206">
        <f t="shared" si="8"/>
        <v>0</v>
      </c>
      <c r="N72" s="209">
        <v>21</v>
      </c>
      <c r="O72" s="189">
        <v>4</v>
      </c>
      <c r="P72" s="190" t="s">
        <v>827</v>
      </c>
    </row>
    <row r="73" spans="1:16" s="190" customFormat="1" ht="13.5" customHeight="1">
      <c r="A73" s="203" t="s">
        <v>1002</v>
      </c>
      <c r="B73" s="203" t="s">
        <v>988</v>
      </c>
      <c r="C73" s="203" t="s">
        <v>989</v>
      </c>
      <c r="D73" s="204" t="s">
        <v>1003</v>
      </c>
      <c r="E73" s="205" t="s">
        <v>1004</v>
      </c>
      <c r="F73" s="203" t="s">
        <v>1005</v>
      </c>
      <c r="G73" s="206">
        <v>1</v>
      </c>
      <c r="H73" s="207">
        <v>0</v>
      </c>
      <c r="I73" s="207">
        <f t="shared" si="6"/>
        <v>0</v>
      </c>
      <c r="J73" s="208">
        <v>3.8062</v>
      </c>
      <c r="K73" s="206">
        <f t="shared" si="7"/>
        <v>3.8062</v>
      </c>
      <c r="L73" s="208">
        <v>0</v>
      </c>
      <c r="M73" s="206">
        <f t="shared" si="8"/>
        <v>0</v>
      </c>
      <c r="N73" s="209">
        <v>21</v>
      </c>
      <c r="O73" s="189">
        <v>8</v>
      </c>
      <c r="P73" s="190" t="s">
        <v>827</v>
      </c>
    </row>
    <row r="74" spans="1:16" s="190" customFormat="1" ht="13.5" customHeight="1">
      <c r="A74" s="203" t="s">
        <v>1006</v>
      </c>
      <c r="B74" s="203" t="s">
        <v>822</v>
      </c>
      <c r="C74" s="203" t="s">
        <v>880</v>
      </c>
      <c r="D74" s="204" t="s">
        <v>1007</v>
      </c>
      <c r="E74" s="205" t="s">
        <v>1008</v>
      </c>
      <c r="F74" s="203" t="s">
        <v>826</v>
      </c>
      <c r="G74" s="206">
        <v>3.44</v>
      </c>
      <c r="H74" s="207">
        <v>0</v>
      </c>
      <c r="I74" s="207">
        <f t="shared" si="6"/>
        <v>0</v>
      </c>
      <c r="J74" s="208">
        <v>0.24124</v>
      </c>
      <c r="K74" s="206">
        <f t="shared" si="7"/>
        <v>0.8298656</v>
      </c>
      <c r="L74" s="208">
        <v>0</v>
      </c>
      <c r="M74" s="206">
        <f t="shared" si="8"/>
        <v>0</v>
      </c>
      <c r="N74" s="209">
        <v>21</v>
      </c>
      <c r="O74" s="189">
        <v>4</v>
      </c>
      <c r="P74" s="190" t="s">
        <v>827</v>
      </c>
    </row>
    <row r="75" spans="1:16" s="190" customFormat="1" ht="13.5" customHeight="1">
      <c r="A75" s="203" t="s">
        <v>1009</v>
      </c>
      <c r="B75" s="203" t="s">
        <v>822</v>
      </c>
      <c r="C75" s="203" t="s">
        <v>880</v>
      </c>
      <c r="D75" s="204" t="s">
        <v>1010</v>
      </c>
      <c r="E75" s="205" t="s">
        <v>1011</v>
      </c>
      <c r="F75" s="203" t="s">
        <v>834</v>
      </c>
      <c r="G75" s="206">
        <v>0.484</v>
      </c>
      <c r="H75" s="207">
        <v>0</v>
      </c>
      <c r="I75" s="207">
        <f t="shared" si="6"/>
        <v>0</v>
      </c>
      <c r="J75" s="208">
        <v>2.453311</v>
      </c>
      <c r="K75" s="206">
        <f t="shared" si="7"/>
        <v>1.187402524</v>
      </c>
      <c r="L75" s="208">
        <v>0</v>
      </c>
      <c r="M75" s="206">
        <f t="shared" si="8"/>
        <v>0</v>
      </c>
      <c r="N75" s="209">
        <v>21</v>
      </c>
      <c r="O75" s="189">
        <v>4</v>
      </c>
      <c r="P75" s="190" t="s">
        <v>827</v>
      </c>
    </row>
    <row r="76" spans="1:16" s="190" customFormat="1" ht="24" customHeight="1">
      <c r="A76" s="203" t="s">
        <v>1012</v>
      </c>
      <c r="B76" s="203" t="s">
        <v>822</v>
      </c>
      <c r="C76" s="203" t="s">
        <v>880</v>
      </c>
      <c r="D76" s="204" t="s">
        <v>1013</v>
      </c>
      <c r="E76" s="205" t="s">
        <v>1014</v>
      </c>
      <c r="F76" s="203" t="s">
        <v>826</v>
      </c>
      <c r="G76" s="206">
        <v>6.94</v>
      </c>
      <c r="H76" s="207">
        <v>0</v>
      </c>
      <c r="I76" s="207">
        <f t="shared" si="6"/>
        <v>0</v>
      </c>
      <c r="J76" s="208">
        <v>0.00094497</v>
      </c>
      <c r="K76" s="206">
        <f t="shared" si="7"/>
        <v>0.0065580918</v>
      </c>
      <c r="L76" s="208">
        <v>0</v>
      </c>
      <c r="M76" s="206">
        <f t="shared" si="8"/>
        <v>0</v>
      </c>
      <c r="N76" s="209">
        <v>21</v>
      </c>
      <c r="O76" s="189">
        <v>4</v>
      </c>
      <c r="P76" s="190" t="s">
        <v>827</v>
      </c>
    </row>
    <row r="77" spans="1:16" s="190" customFormat="1" ht="24" customHeight="1">
      <c r="A77" s="203" t="s">
        <v>1015</v>
      </c>
      <c r="B77" s="203" t="s">
        <v>822</v>
      </c>
      <c r="C77" s="203" t="s">
        <v>880</v>
      </c>
      <c r="D77" s="204" t="s">
        <v>1016</v>
      </c>
      <c r="E77" s="205" t="s">
        <v>1017</v>
      </c>
      <c r="F77" s="203" t="s">
        <v>826</v>
      </c>
      <c r="G77" s="206">
        <v>6.94</v>
      </c>
      <c r="H77" s="207">
        <v>0</v>
      </c>
      <c r="I77" s="207">
        <f t="shared" si="6"/>
        <v>0</v>
      </c>
      <c r="J77" s="208">
        <v>0</v>
      </c>
      <c r="K77" s="206">
        <f t="shared" si="7"/>
        <v>0</v>
      </c>
      <c r="L77" s="208">
        <v>0</v>
      </c>
      <c r="M77" s="206">
        <f t="shared" si="8"/>
        <v>0</v>
      </c>
      <c r="N77" s="209">
        <v>21</v>
      </c>
      <c r="O77" s="189">
        <v>4</v>
      </c>
      <c r="P77" s="190" t="s">
        <v>827</v>
      </c>
    </row>
    <row r="78" spans="1:16" s="190" customFormat="1" ht="24" customHeight="1">
      <c r="A78" s="203" t="s">
        <v>1018</v>
      </c>
      <c r="B78" s="203" t="s">
        <v>822</v>
      </c>
      <c r="C78" s="203" t="s">
        <v>880</v>
      </c>
      <c r="D78" s="204" t="s">
        <v>1019</v>
      </c>
      <c r="E78" s="205" t="s">
        <v>1020</v>
      </c>
      <c r="F78" s="203" t="s">
        <v>871</v>
      </c>
      <c r="G78" s="206">
        <v>0.02</v>
      </c>
      <c r="H78" s="207">
        <v>0</v>
      </c>
      <c r="I78" s="207">
        <f t="shared" si="6"/>
        <v>0</v>
      </c>
      <c r="J78" s="208">
        <v>1.0530555952</v>
      </c>
      <c r="K78" s="206">
        <f t="shared" si="7"/>
        <v>0.021061111904</v>
      </c>
      <c r="L78" s="208">
        <v>0</v>
      </c>
      <c r="M78" s="206">
        <f t="shared" si="8"/>
        <v>0</v>
      </c>
      <c r="N78" s="209">
        <v>21</v>
      </c>
      <c r="O78" s="189">
        <v>4</v>
      </c>
      <c r="P78" s="190" t="s">
        <v>827</v>
      </c>
    </row>
    <row r="79" spans="1:16" s="190" customFormat="1" ht="13.5" customHeight="1">
      <c r="A79" s="203" t="s">
        <v>1021</v>
      </c>
      <c r="B79" s="203" t="s">
        <v>822</v>
      </c>
      <c r="C79" s="203" t="s">
        <v>880</v>
      </c>
      <c r="D79" s="204" t="s">
        <v>1022</v>
      </c>
      <c r="E79" s="205" t="s">
        <v>1023</v>
      </c>
      <c r="F79" s="203" t="s">
        <v>826</v>
      </c>
      <c r="G79" s="206">
        <v>0.532</v>
      </c>
      <c r="H79" s="207">
        <v>0</v>
      </c>
      <c r="I79" s="207">
        <f t="shared" si="6"/>
        <v>0</v>
      </c>
      <c r="J79" s="208">
        <v>0.178184</v>
      </c>
      <c r="K79" s="206">
        <f t="shared" si="7"/>
        <v>0.094793888</v>
      </c>
      <c r="L79" s="208">
        <v>0</v>
      </c>
      <c r="M79" s="206">
        <f t="shared" si="8"/>
        <v>0</v>
      </c>
      <c r="N79" s="209">
        <v>21</v>
      </c>
      <c r="O79" s="189">
        <v>4</v>
      </c>
      <c r="P79" s="190" t="s">
        <v>827</v>
      </c>
    </row>
    <row r="80" spans="1:16" s="190" customFormat="1" ht="13.5" customHeight="1">
      <c r="A80" s="203" t="s">
        <v>1024</v>
      </c>
      <c r="B80" s="203" t="s">
        <v>822</v>
      </c>
      <c r="C80" s="203" t="s">
        <v>880</v>
      </c>
      <c r="D80" s="204" t="s">
        <v>1025</v>
      </c>
      <c r="E80" s="205" t="s">
        <v>1026</v>
      </c>
      <c r="F80" s="203" t="s">
        <v>826</v>
      </c>
      <c r="G80" s="206">
        <v>2.265</v>
      </c>
      <c r="H80" s="207">
        <v>0</v>
      </c>
      <c r="I80" s="207">
        <f t="shared" si="6"/>
        <v>0</v>
      </c>
      <c r="J80" s="208">
        <v>0.007847</v>
      </c>
      <c r="K80" s="206">
        <f t="shared" si="7"/>
        <v>0.017773455</v>
      </c>
      <c r="L80" s="208">
        <v>0</v>
      </c>
      <c r="M80" s="206">
        <f t="shared" si="8"/>
        <v>0</v>
      </c>
      <c r="N80" s="209">
        <v>21</v>
      </c>
      <c r="O80" s="189">
        <v>4</v>
      </c>
      <c r="P80" s="190" t="s">
        <v>827</v>
      </c>
    </row>
    <row r="81" spans="1:16" s="188" customFormat="1" ht="12.75" customHeight="1">
      <c r="A81" s="199"/>
      <c r="B81" s="200" t="s">
        <v>777</v>
      </c>
      <c r="C81" s="199"/>
      <c r="D81" s="199" t="s">
        <v>835</v>
      </c>
      <c r="E81" s="199" t="s">
        <v>1027</v>
      </c>
      <c r="F81" s="199"/>
      <c r="G81" s="199"/>
      <c r="H81" s="199"/>
      <c r="I81" s="201">
        <f>SUM(I82:I90)</f>
        <v>0</v>
      </c>
      <c r="J81" s="199"/>
      <c r="K81" s="202">
        <f>SUM(K82:K90)</f>
        <v>13.50611437006</v>
      </c>
      <c r="L81" s="199"/>
      <c r="M81" s="202">
        <f>SUM(M82:M90)</f>
        <v>0</v>
      </c>
      <c r="N81" s="199"/>
      <c r="P81" s="188" t="s">
        <v>820</v>
      </c>
    </row>
    <row r="82" spans="1:16" s="190" customFormat="1" ht="13.5" customHeight="1">
      <c r="A82" s="203" t="s">
        <v>1028</v>
      </c>
      <c r="B82" s="203" t="s">
        <v>822</v>
      </c>
      <c r="C82" s="203" t="s">
        <v>880</v>
      </c>
      <c r="D82" s="204" t="s">
        <v>1029</v>
      </c>
      <c r="E82" s="205" t="s">
        <v>1030</v>
      </c>
      <c r="F82" s="203" t="s">
        <v>834</v>
      </c>
      <c r="G82" s="206">
        <v>3.747</v>
      </c>
      <c r="H82" s="207">
        <v>0</v>
      </c>
      <c r="I82" s="207">
        <f aca="true" t="shared" si="9" ref="I82:I90">ROUND(G82*H82,2)</f>
        <v>0</v>
      </c>
      <c r="J82" s="208">
        <v>2.45336574</v>
      </c>
      <c r="K82" s="206">
        <f aca="true" t="shared" si="10" ref="K82:K90">G82*J82</f>
        <v>9.19276142778</v>
      </c>
      <c r="L82" s="208">
        <v>0</v>
      </c>
      <c r="M82" s="206">
        <f aca="true" t="shared" si="11" ref="M82:M90">G82*L82</f>
        <v>0</v>
      </c>
      <c r="N82" s="209">
        <v>21</v>
      </c>
      <c r="O82" s="189">
        <v>4</v>
      </c>
      <c r="P82" s="190" t="s">
        <v>827</v>
      </c>
    </row>
    <row r="83" spans="1:16" s="190" customFormat="1" ht="13.5" customHeight="1">
      <c r="A83" s="203" t="s">
        <v>1031</v>
      </c>
      <c r="B83" s="203" t="s">
        <v>822</v>
      </c>
      <c r="C83" s="203" t="s">
        <v>880</v>
      </c>
      <c r="D83" s="204" t="s">
        <v>1032</v>
      </c>
      <c r="E83" s="205" t="s">
        <v>1033</v>
      </c>
      <c r="F83" s="203" t="s">
        <v>871</v>
      </c>
      <c r="G83" s="206">
        <v>0.797</v>
      </c>
      <c r="H83" s="207">
        <v>0</v>
      </c>
      <c r="I83" s="207">
        <f t="shared" si="9"/>
        <v>0</v>
      </c>
      <c r="J83" s="208">
        <v>1.048867</v>
      </c>
      <c r="K83" s="206">
        <f t="shared" si="10"/>
        <v>0.835946999</v>
      </c>
      <c r="L83" s="208">
        <v>0</v>
      </c>
      <c r="M83" s="206">
        <f t="shared" si="11"/>
        <v>0</v>
      </c>
      <c r="N83" s="209">
        <v>21</v>
      </c>
      <c r="O83" s="189">
        <v>4</v>
      </c>
      <c r="P83" s="190" t="s">
        <v>827</v>
      </c>
    </row>
    <row r="84" spans="1:16" s="190" customFormat="1" ht="13.5" customHeight="1">
      <c r="A84" s="203" t="s">
        <v>1034</v>
      </c>
      <c r="B84" s="203" t="s">
        <v>822</v>
      </c>
      <c r="C84" s="203" t="s">
        <v>880</v>
      </c>
      <c r="D84" s="204" t="s">
        <v>1035</v>
      </c>
      <c r="E84" s="205" t="s">
        <v>1036</v>
      </c>
      <c r="F84" s="203" t="s">
        <v>826</v>
      </c>
      <c r="G84" s="206">
        <v>24.205</v>
      </c>
      <c r="H84" s="207">
        <v>0</v>
      </c>
      <c r="I84" s="207">
        <f t="shared" si="9"/>
        <v>0</v>
      </c>
      <c r="J84" s="208">
        <v>0.012884856</v>
      </c>
      <c r="K84" s="206">
        <f t="shared" si="10"/>
        <v>0.31187793948</v>
      </c>
      <c r="L84" s="208">
        <v>0</v>
      </c>
      <c r="M84" s="206">
        <f t="shared" si="11"/>
        <v>0</v>
      </c>
      <c r="N84" s="209">
        <v>21</v>
      </c>
      <c r="O84" s="189">
        <v>4</v>
      </c>
      <c r="P84" s="190" t="s">
        <v>827</v>
      </c>
    </row>
    <row r="85" spans="1:16" s="190" customFormat="1" ht="13.5" customHeight="1">
      <c r="A85" s="203" t="s">
        <v>1037</v>
      </c>
      <c r="B85" s="203" t="s">
        <v>822</v>
      </c>
      <c r="C85" s="203" t="s">
        <v>880</v>
      </c>
      <c r="D85" s="204" t="s">
        <v>1038</v>
      </c>
      <c r="E85" s="205" t="s">
        <v>1039</v>
      </c>
      <c r="F85" s="203" t="s">
        <v>826</v>
      </c>
      <c r="G85" s="206">
        <v>24.205</v>
      </c>
      <c r="H85" s="207">
        <v>0</v>
      </c>
      <c r="I85" s="207">
        <f t="shared" si="9"/>
        <v>0</v>
      </c>
      <c r="J85" s="208">
        <v>0</v>
      </c>
      <c r="K85" s="206">
        <f t="shared" si="10"/>
        <v>0</v>
      </c>
      <c r="L85" s="208">
        <v>0</v>
      </c>
      <c r="M85" s="206">
        <f t="shared" si="11"/>
        <v>0</v>
      </c>
      <c r="N85" s="209">
        <v>21</v>
      </c>
      <c r="O85" s="189">
        <v>4</v>
      </c>
      <c r="P85" s="190" t="s">
        <v>827</v>
      </c>
    </row>
    <row r="86" spans="1:16" s="190" customFormat="1" ht="13.5" customHeight="1">
      <c r="A86" s="203" t="s">
        <v>1040</v>
      </c>
      <c r="B86" s="203" t="s">
        <v>822</v>
      </c>
      <c r="C86" s="203" t="s">
        <v>880</v>
      </c>
      <c r="D86" s="204" t="s">
        <v>1041</v>
      </c>
      <c r="E86" s="205" t="s">
        <v>1042</v>
      </c>
      <c r="F86" s="203" t="s">
        <v>956</v>
      </c>
      <c r="G86" s="206">
        <v>35.21</v>
      </c>
      <c r="H86" s="207">
        <v>0</v>
      </c>
      <c r="I86" s="207">
        <f t="shared" si="9"/>
        <v>0</v>
      </c>
      <c r="J86" s="208">
        <v>0.03465428</v>
      </c>
      <c r="K86" s="206">
        <f t="shared" si="10"/>
        <v>1.2201771988</v>
      </c>
      <c r="L86" s="208">
        <v>0</v>
      </c>
      <c r="M86" s="206">
        <f t="shared" si="11"/>
        <v>0</v>
      </c>
      <c r="N86" s="209">
        <v>21</v>
      </c>
      <c r="O86" s="189">
        <v>4</v>
      </c>
      <c r="P86" s="190" t="s">
        <v>827</v>
      </c>
    </row>
    <row r="87" spans="1:16" s="190" customFormat="1" ht="24" customHeight="1">
      <c r="A87" s="203" t="s">
        <v>1043</v>
      </c>
      <c r="B87" s="203" t="s">
        <v>988</v>
      </c>
      <c r="C87" s="203" t="s">
        <v>989</v>
      </c>
      <c r="D87" s="204" t="s">
        <v>1044</v>
      </c>
      <c r="E87" s="205" t="s">
        <v>1045</v>
      </c>
      <c r="F87" s="203" t="s">
        <v>917</v>
      </c>
      <c r="G87" s="206">
        <v>15</v>
      </c>
      <c r="H87" s="207">
        <v>0</v>
      </c>
      <c r="I87" s="207">
        <f t="shared" si="9"/>
        <v>0</v>
      </c>
      <c r="J87" s="208">
        <v>0.088</v>
      </c>
      <c r="K87" s="206">
        <f t="shared" si="10"/>
        <v>1.3199999999999998</v>
      </c>
      <c r="L87" s="208">
        <v>0</v>
      </c>
      <c r="M87" s="206">
        <f t="shared" si="11"/>
        <v>0</v>
      </c>
      <c r="N87" s="209">
        <v>21</v>
      </c>
      <c r="O87" s="189">
        <v>8</v>
      </c>
      <c r="P87" s="190" t="s">
        <v>827</v>
      </c>
    </row>
    <row r="88" spans="1:16" s="190" customFormat="1" ht="24" customHeight="1">
      <c r="A88" s="203" t="s">
        <v>1046</v>
      </c>
      <c r="B88" s="203" t="s">
        <v>988</v>
      </c>
      <c r="C88" s="203" t="s">
        <v>989</v>
      </c>
      <c r="D88" s="204" t="s">
        <v>1047</v>
      </c>
      <c r="E88" s="205" t="s">
        <v>1048</v>
      </c>
      <c r="F88" s="203" t="s">
        <v>917</v>
      </c>
      <c r="G88" s="206">
        <v>5</v>
      </c>
      <c r="H88" s="207">
        <v>0</v>
      </c>
      <c r="I88" s="207">
        <f t="shared" si="9"/>
        <v>0</v>
      </c>
      <c r="J88" s="208">
        <v>0.088</v>
      </c>
      <c r="K88" s="206">
        <f t="shared" si="10"/>
        <v>0.43999999999999995</v>
      </c>
      <c r="L88" s="208">
        <v>0</v>
      </c>
      <c r="M88" s="206">
        <f t="shared" si="11"/>
        <v>0</v>
      </c>
      <c r="N88" s="209">
        <v>21</v>
      </c>
      <c r="O88" s="189">
        <v>8</v>
      </c>
      <c r="P88" s="190" t="s">
        <v>827</v>
      </c>
    </row>
    <row r="89" spans="1:16" s="190" customFormat="1" ht="13.5" customHeight="1">
      <c r="A89" s="203" t="s">
        <v>1049</v>
      </c>
      <c r="B89" s="203" t="s">
        <v>822</v>
      </c>
      <c r="C89" s="203" t="s">
        <v>1050</v>
      </c>
      <c r="D89" s="204" t="s">
        <v>1051</v>
      </c>
      <c r="E89" s="205" t="s">
        <v>1052</v>
      </c>
      <c r="F89" s="203" t="s">
        <v>917</v>
      </c>
      <c r="G89" s="206">
        <v>1</v>
      </c>
      <c r="H89" s="207">
        <v>0</v>
      </c>
      <c r="I89" s="207">
        <f t="shared" si="9"/>
        <v>0</v>
      </c>
      <c r="J89" s="208">
        <v>0.081496945</v>
      </c>
      <c r="K89" s="206">
        <f t="shared" si="10"/>
        <v>0.081496945</v>
      </c>
      <c r="L89" s="208">
        <v>0</v>
      </c>
      <c r="M89" s="206">
        <f t="shared" si="11"/>
        <v>0</v>
      </c>
      <c r="N89" s="209">
        <v>21</v>
      </c>
      <c r="O89" s="189">
        <v>4</v>
      </c>
      <c r="P89" s="190" t="s">
        <v>827</v>
      </c>
    </row>
    <row r="90" spans="1:16" s="190" customFormat="1" ht="13.5" customHeight="1">
      <c r="A90" s="203" t="s">
        <v>1053</v>
      </c>
      <c r="B90" s="203" t="s">
        <v>822</v>
      </c>
      <c r="C90" s="203" t="s">
        <v>1050</v>
      </c>
      <c r="D90" s="204" t="s">
        <v>1054</v>
      </c>
      <c r="E90" s="205" t="s">
        <v>1055</v>
      </c>
      <c r="F90" s="203" t="s">
        <v>917</v>
      </c>
      <c r="G90" s="206">
        <v>1</v>
      </c>
      <c r="H90" s="207">
        <v>0</v>
      </c>
      <c r="I90" s="207">
        <f t="shared" si="9"/>
        <v>0</v>
      </c>
      <c r="J90" s="208">
        <v>0.10385386</v>
      </c>
      <c r="K90" s="206">
        <f t="shared" si="10"/>
        <v>0.10385386</v>
      </c>
      <c r="L90" s="208">
        <v>0</v>
      </c>
      <c r="M90" s="206">
        <f t="shared" si="11"/>
        <v>0</v>
      </c>
      <c r="N90" s="209">
        <v>21</v>
      </c>
      <c r="O90" s="189">
        <v>4</v>
      </c>
      <c r="P90" s="190" t="s">
        <v>827</v>
      </c>
    </row>
    <row r="91" spans="1:16" s="188" customFormat="1" ht="12.75" customHeight="1">
      <c r="A91" s="199"/>
      <c r="B91" s="200" t="s">
        <v>777</v>
      </c>
      <c r="C91" s="199"/>
      <c r="D91" s="199" t="s">
        <v>838</v>
      </c>
      <c r="E91" s="199" t="s">
        <v>1056</v>
      </c>
      <c r="F91" s="199"/>
      <c r="G91" s="199"/>
      <c r="H91" s="199"/>
      <c r="I91" s="201">
        <f>SUM(I92:I96)</f>
        <v>0</v>
      </c>
      <c r="J91" s="199"/>
      <c r="K91" s="202">
        <f>SUM(K92:K96)</f>
        <v>13.436417</v>
      </c>
      <c r="L91" s="199"/>
      <c r="M91" s="202">
        <f>SUM(M92:M96)</f>
        <v>0</v>
      </c>
      <c r="N91" s="199"/>
      <c r="P91" s="188" t="s">
        <v>820</v>
      </c>
    </row>
    <row r="92" spans="1:16" s="190" customFormat="1" ht="13.5" customHeight="1">
      <c r="A92" s="203" t="s">
        <v>1057</v>
      </c>
      <c r="B92" s="203" t="s">
        <v>822</v>
      </c>
      <c r="C92" s="203" t="s">
        <v>823</v>
      </c>
      <c r="D92" s="204" t="s">
        <v>1058</v>
      </c>
      <c r="E92" s="205" t="s">
        <v>1059</v>
      </c>
      <c r="F92" s="203" t="s">
        <v>826</v>
      </c>
      <c r="G92" s="206">
        <v>61.264</v>
      </c>
      <c r="H92" s="207">
        <v>0</v>
      </c>
      <c r="I92" s="207">
        <f>ROUND(G92*H92,2)</f>
        <v>0</v>
      </c>
      <c r="J92" s="208">
        <v>0</v>
      </c>
      <c r="K92" s="206">
        <f>G92*J92</f>
        <v>0</v>
      </c>
      <c r="L92" s="208">
        <v>0</v>
      </c>
      <c r="M92" s="206">
        <f>G92*L92</f>
        <v>0</v>
      </c>
      <c r="N92" s="209">
        <v>21</v>
      </c>
      <c r="O92" s="189">
        <v>4</v>
      </c>
      <c r="P92" s="190" t="s">
        <v>827</v>
      </c>
    </row>
    <row r="93" spans="1:16" s="190" customFormat="1" ht="13.5" customHeight="1">
      <c r="A93" s="203" t="s">
        <v>1060</v>
      </c>
      <c r="B93" s="203" t="s">
        <v>822</v>
      </c>
      <c r="C93" s="203" t="s">
        <v>823</v>
      </c>
      <c r="D93" s="204" t="s">
        <v>1061</v>
      </c>
      <c r="E93" s="205" t="s">
        <v>1062</v>
      </c>
      <c r="F93" s="203" t="s">
        <v>826</v>
      </c>
      <c r="G93" s="206">
        <v>7.358</v>
      </c>
      <c r="H93" s="207">
        <v>0</v>
      </c>
      <c r="I93" s="207">
        <f>ROUND(G93*H93,2)</f>
        <v>0</v>
      </c>
      <c r="J93" s="208">
        <v>0</v>
      </c>
      <c r="K93" s="206">
        <f>G93*J93</f>
        <v>0</v>
      </c>
      <c r="L93" s="208">
        <v>0</v>
      </c>
      <c r="M93" s="206">
        <f>G93*L93</f>
        <v>0</v>
      </c>
      <c r="N93" s="209">
        <v>21</v>
      </c>
      <c r="O93" s="189">
        <v>4</v>
      </c>
      <c r="P93" s="190" t="s">
        <v>827</v>
      </c>
    </row>
    <row r="94" spans="1:16" s="190" customFormat="1" ht="13.5" customHeight="1">
      <c r="A94" s="203" t="s">
        <v>1063</v>
      </c>
      <c r="B94" s="203" t="s">
        <v>822</v>
      </c>
      <c r="C94" s="203" t="s">
        <v>823</v>
      </c>
      <c r="D94" s="204" t="s">
        <v>1064</v>
      </c>
      <c r="E94" s="205" t="s">
        <v>1065</v>
      </c>
      <c r="F94" s="203" t="s">
        <v>826</v>
      </c>
      <c r="G94" s="206">
        <v>61.264</v>
      </c>
      <c r="H94" s="207">
        <v>0</v>
      </c>
      <c r="I94" s="207">
        <f>ROUND(G94*H94,2)</f>
        <v>0</v>
      </c>
      <c r="J94" s="208">
        <v>0</v>
      </c>
      <c r="K94" s="206">
        <f>G94*J94</f>
        <v>0</v>
      </c>
      <c r="L94" s="208">
        <v>0</v>
      </c>
      <c r="M94" s="206">
        <f>G94*L94</f>
        <v>0</v>
      </c>
      <c r="N94" s="209">
        <v>21</v>
      </c>
      <c r="O94" s="189">
        <v>4</v>
      </c>
      <c r="P94" s="190" t="s">
        <v>827</v>
      </c>
    </row>
    <row r="95" spans="1:16" s="190" customFormat="1" ht="24" customHeight="1">
      <c r="A95" s="203" t="s">
        <v>1066</v>
      </c>
      <c r="B95" s="203" t="s">
        <v>822</v>
      </c>
      <c r="C95" s="203" t="s">
        <v>823</v>
      </c>
      <c r="D95" s="204" t="s">
        <v>1067</v>
      </c>
      <c r="E95" s="205" t="s">
        <v>1068</v>
      </c>
      <c r="F95" s="203" t="s">
        <v>826</v>
      </c>
      <c r="G95" s="206">
        <v>61.264</v>
      </c>
      <c r="H95" s="207">
        <v>0</v>
      </c>
      <c r="I95" s="207">
        <f>ROUND(G95*H95,2)</f>
        <v>0</v>
      </c>
      <c r="J95" s="208">
        <v>0.101</v>
      </c>
      <c r="K95" s="206">
        <f>G95*J95</f>
        <v>6.187664000000001</v>
      </c>
      <c r="L95" s="208">
        <v>0</v>
      </c>
      <c r="M95" s="206">
        <f>G95*L95</f>
        <v>0</v>
      </c>
      <c r="N95" s="209">
        <v>21</v>
      </c>
      <c r="O95" s="189">
        <v>4</v>
      </c>
      <c r="P95" s="190" t="s">
        <v>827</v>
      </c>
    </row>
    <row r="96" spans="1:16" s="190" customFormat="1" ht="13.5" customHeight="1">
      <c r="A96" s="203" t="s">
        <v>1069</v>
      </c>
      <c r="B96" s="203" t="s">
        <v>988</v>
      </c>
      <c r="C96" s="203" t="s">
        <v>989</v>
      </c>
      <c r="D96" s="204" t="s">
        <v>1070</v>
      </c>
      <c r="E96" s="205" t="s">
        <v>1071</v>
      </c>
      <c r="F96" s="203" t="s">
        <v>917</v>
      </c>
      <c r="G96" s="206">
        <v>249.957</v>
      </c>
      <c r="H96" s="207">
        <v>0</v>
      </c>
      <c r="I96" s="207">
        <f>ROUND(G96*H96,2)</f>
        <v>0</v>
      </c>
      <c r="J96" s="208">
        <v>0.029</v>
      </c>
      <c r="K96" s="206">
        <f>G96*J96</f>
        <v>7.248753</v>
      </c>
      <c r="L96" s="208">
        <v>0</v>
      </c>
      <c r="M96" s="206">
        <f>G96*L96</f>
        <v>0</v>
      </c>
      <c r="N96" s="209">
        <v>21</v>
      </c>
      <c r="O96" s="189">
        <v>8</v>
      </c>
      <c r="P96" s="190" t="s">
        <v>827</v>
      </c>
    </row>
    <row r="97" spans="1:16" s="188" customFormat="1" ht="12.75" customHeight="1">
      <c r="A97" s="199"/>
      <c r="B97" s="200" t="s">
        <v>777</v>
      </c>
      <c r="C97" s="199"/>
      <c r="D97" s="199" t="s">
        <v>841</v>
      </c>
      <c r="E97" s="199" t="s">
        <v>1072</v>
      </c>
      <c r="F97" s="199"/>
      <c r="G97" s="199"/>
      <c r="H97" s="199"/>
      <c r="I97" s="201">
        <f>SUM(I98:I123)</f>
        <v>0</v>
      </c>
      <c r="J97" s="199"/>
      <c r="K97" s="202">
        <f>SUM(K98:K123)</f>
        <v>10.635764380544002</v>
      </c>
      <c r="L97" s="199"/>
      <c r="M97" s="202">
        <f>SUM(M98:M123)</f>
        <v>0</v>
      </c>
      <c r="N97" s="199"/>
      <c r="P97" s="188" t="s">
        <v>820</v>
      </c>
    </row>
    <row r="98" spans="1:16" s="190" customFormat="1" ht="13.5" customHeight="1">
      <c r="A98" s="203" t="s">
        <v>1073</v>
      </c>
      <c r="B98" s="203" t="s">
        <v>822</v>
      </c>
      <c r="C98" s="203" t="s">
        <v>880</v>
      </c>
      <c r="D98" s="204" t="s">
        <v>1074</v>
      </c>
      <c r="E98" s="205" t="s">
        <v>1075</v>
      </c>
      <c r="F98" s="203" t="s">
        <v>826</v>
      </c>
      <c r="G98" s="206">
        <v>53.943</v>
      </c>
      <c r="H98" s="207">
        <v>0</v>
      </c>
      <c r="I98" s="207">
        <f aca="true" t="shared" si="12" ref="I98:I123">ROUND(G98*H98,2)</f>
        <v>0</v>
      </c>
      <c r="J98" s="208">
        <v>0.002</v>
      </c>
      <c r="K98" s="206">
        <f aca="true" t="shared" si="13" ref="K98:K123">G98*J98</f>
        <v>0.107886</v>
      </c>
      <c r="L98" s="208">
        <v>0</v>
      </c>
      <c r="M98" s="206">
        <f aca="true" t="shared" si="14" ref="M98:M123">G98*L98</f>
        <v>0</v>
      </c>
      <c r="N98" s="209">
        <v>21</v>
      </c>
      <c r="O98" s="189">
        <v>4</v>
      </c>
      <c r="P98" s="190" t="s">
        <v>827</v>
      </c>
    </row>
    <row r="99" spans="1:16" s="190" customFormat="1" ht="13.5" customHeight="1">
      <c r="A99" s="203" t="s">
        <v>1076</v>
      </c>
      <c r="B99" s="203" t="s">
        <v>822</v>
      </c>
      <c r="C99" s="203" t="s">
        <v>880</v>
      </c>
      <c r="D99" s="204" t="s">
        <v>1077</v>
      </c>
      <c r="E99" s="205" t="s">
        <v>1078</v>
      </c>
      <c r="F99" s="203" t="s">
        <v>826</v>
      </c>
      <c r="G99" s="206">
        <v>7.136</v>
      </c>
      <c r="H99" s="207">
        <v>0</v>
      </c>
      <c r="I99" s="207">
        <f t="shared" si="12"/>
        <v>0</v>
      </c>
      <c r="J99" s="208">
        <v>0.0154</v>
      </c>
      <c r="K99" s="206">
        <f t="shared" si="13"/>
        <v>0.1098944</v>
      </c>
      <c r="L99" s="208">
        <v>0</v>
      </c>
      <c r="M99" s="206">
        <f t="shared" si="14"/>
        <v>0</v>
      </c>
      <c r="N99" s="209">
        <v>21</v>
      </c>
      <c r="O99" s="189">
        <v>4</v>
      </c>
      <c r="P99" s="190" t="s">
        <v>827</v>
      </c>
    </row>
    <row r="100" spans="1:16" s="190" customFormat="1" ht="13.5" customHeight="1">
      <c r="A100" s="203" t="s">
        <v>1079</v>
      </c>
      <c r="B100" s="203" t="s">
        <v>822</v>
      </c>
      <c r="C100" s="203" t="s">
        <v>880</v>
      </c>
      <c r="D100" s="204" t="s">
        <v>1080</v>
      </c>
      <c r="E100" s="205" t="s">
        <v>1081</v>
      </c>
      <c r="F100" s="203" t="s">
        <v>826</v>
      </c>
      <c r="G100" s="206">
        <v>29.16</v>
      </c>
      <c r="H100" s="207">
        <v>0</v>
      </c>
      <c r="I100" s="207">
        <f t="shared" si="12"/>
        <v>0</v>
      </c>
      <c r="J100" s="208">
        <v>0.01838</v>
      </c>
      <c r="K100" s="206">
        <f t="shared" si="13"/>
        <v>0.5359608</v>
      </c>
      <c r="L100" s="208">
        <v>0</v>
      </c>
      <c r="M100" s="206">
        <f t="shared" si="14"/>
        <v>0</v>
      </c>
      <c r="N100" s="209">
        <v>21</v>
      </c>
      <c r="O100" s="189">
        <v>4</v>
      </c>
      <c r="P100" s="190" t="s">
        <v>827</v>
      </c>
    </row>
    <row r="101" spans="1:16" s="190" customFormat="1" ht="13.5" customHeight="1">
      <c r="A101" s="203" t="s">
        <v>1082</v>
      </c>
      <c r="B101" s="203" t="s">
        <v>822</v>
      </c>
      <c r="C101" s="203" t="s">
        <v>950</v>
      </c>
      <c r="D101" s="204" t="s">
        <v>1083</v>
      </c>
      <c r="E101" s="205" t="s">
        <v>1084</v>
      </c>
      <c r="F101" s="203" t="s">
        <v>826</v>
      </c>
      <c r="G101" s="206">
        <v>35.612</v>
      </c>
      <c r="H101" s="207">
        <v>0</v>
      </c>
      <c r="I101" s="207">
        <f t="shared" si="12"/>
        <v>0</v>
      </c>
      <c r="J101" s="208">
        <v>0.03045</v>
      </c>
      <c r="K101" s="206">
        <f t="shared" si="13"/>
        <v>1.0843854000000002</v>
      </c>
      <c r="L101" s="208">
        <v>0</v>
      </c>
      <c r="M101" s="206">
        <f t="shared" si="14"/>
        <v>0</v>
      </c>
      <c r="N101" s="209">
        <v>21</v>
      </c>
      <c r="O101" s="189">
        <v>4</v>
      </c>
      <c r="P101" s="190" t="s">
        <v>827</v>
      </c>
    </row>
    <row r="102" spans="1:16" s="190" customFormat="1" ht="13.5" customHeight="1">
      <c r="A102" s="203" t="s">
        <v>1085</v>
      </c>
      <c r="B102" s="203" t="s">
        <v>822</v>
      </c>
      <c r="C102" s="203" t="s">
        <v>950</v>
      </c>
      <c r="D102" s="204" t="s">
        <v>1086</v>
      </c>
      <c r="E102" s="205" t="s">
        <v>1087</v>
      </c>
      <c r="F102" s="203" t="s">
        <v>826</v>
      </c>
      <c r="G102" s="206">
        <v>21.791</v>
      </c>
      <c r="H102" s="207">
        <v>0</v>
      </c>
      <c r="I102" s="207">
        <f t="shared" si="12"/>
        <v>0</v>
      </c>
      <c r="J102" s="208">
        <v>0.0156</v>
      </c>
      <c r="K102" s="206">
        <f t="shared" si="13"/>
        <v>0.3399396</v>
      </c>
      <c r="L102" s="208">
        <v>0</v>
      </c>
      <c r="M102" s="206">
        <f t="shared" si="14"/>
        <v>0</v>
      </c>
      <c r="N102" s="209">
        <v>21</v>
      </c>
      <c r="O102" s="189">
        <v>4</v>
      </c>
      <c r="P102" s="190" t="s">
        <v>827</v>
      </c>
    </row>
    <row r="103" spans="1:16" s="190" customFormat="1" ht="13.5" customHeight="1">
      <c r="A103" s="203" t="s">
        <v>1088</v>
      </c>
      <c r="B103" s="203" t="s">
        <v>822</v>
      </c>
      <c r="C103" s="203" t="s">
        <v>880</v>
      </c>
      <c r="D103" s="204" t="s">
        <v>1089</v>
      </c>
      <c r="E103" s="205" t="s">
        <v>1090</v>
      </c>
      <c r="F103" s="203" t="s">
        <v>826</v>
      </c>
      <c r="G103" s="206">
        <v>14.843</v>
      </c>
      <c r="H103" s="207">
        <v>0</v>
      </c>
      <c r="I103" s="207">
        <f t="shared" si="12"/>
        <v>0</v>
      </c>
      <c r="J103" s="208">
        <v>4.8E-07</v>
      </c>
      <c r="K103" s="206">
        <f t="shared" si="13"/>
        <v>7.12464E-06</v>
      </c>
      <c r="L103" s="208">
        <v>0</v>
      </c>
      <c r="M103" s="206">
        <f t="shared" si="14"/>
        <v>0</v>
      </c>
      <c r="N103" s="209">
        <v>21</v>
      </c>
      <c r="O103" s="189">
        <v>4</v>
      </c>
      <c r="P103" s="190" t="s">
        <v>827</v>
      </c>
    </row>
    <row r="104" spans="1:16" s="190" customFormat="1" ht="24" customHeight="1">
      <c r="A104" s="203" t="s">
        <v>1091</v>
      </c>
      <c r="B104" s="203" t="s">
        <v>822</v>
      </c>
      <c r="C104" s="203" t="s">
        <v>880</v>
      </c>
      <c r="D104" s="204" t="s">
        <v>1092</v>
      </c>
      <c r="E104" s="205" t="s">
        <v>1093</v>
      </c>
      <c r="F104" s="203" t="s">
        <v>826</v>
      </c>
      <c r="G104" s="206">
        <v>14.843</v>
      </c>
      <c r="H104" s="207">
        <v>0</v>
      </c>
      <c r="I104" s="207">
        <f t="shared" si="12"/>
        <v>0</v>
      </c>
      <c r="J104" s="208">
        <v>0.0063</v>
      </c>
      <c r="K104" s="206">
        <f t="shared" si="13"/>
        <v>0.0935109</v>
      </c>
      <c r="L104" s="208">
        <v>0</v>
      </c>
      <c r="M104" s="206">
        <f t="shared" si="14"/>
        <v>0</v>
      </c>
      <c r="N104" s="209">
        <v>21</v>
      </c>
      <c r="O104" s="189">
        <v>4</v>
      </c>
      <c r="P104" s="190" t="s">
        <v>827</v>
      </c>
    </row>
    <row r="105" spans="1:16" s="190" customFormat="1" ht="24" customHeight="1">
      <c r="A105" s="203" t="s">
        <v>1094</v>
      </c>
      <c r="B105" s="203" t="s">
        <v>822</v>
      </c>
      <c r="C105" s="203" t="s">
        <v>880</v>
      </c>
      <c r="D105" s="204" t="s">
        <v>1095</v>
      </c>
      <c r="E105" s="205" t="s">
        <v>1096</v>
      </c>
      <c r="F105" s="203" t="s">
        <v>826</v>
      </c>
      <c r="G105" s="206">
        <v>14.843</v>
      </c>
      <c r="H105" s="207">
        <v>0</v>
      </c>
      <c r="I105" s="207">
        <f t="shared" si="12"/>
        <v>0</v>
      </c>
      <c r="J105" s="208">
        <v>0.0003</v>
      </c>
      <c r="K105" s="206">
        <f t="shared" si="13"/>
        <v>0.004452899999999999</v>
      </c>
      <c r="L105" s="208">
        <v>0</v>
      </c>
      <c r="M105" s="206">
        <f t="shared" si="14"/>
        <v>0</v>
      </c>
      <c r="N105" s="209">
        <v>21</v>
      </c>
      <c r="O105" s="189">
        <v>4</v>
      </c>
      <c r="P105" s="190" t="s">
        <v>827</v>
      </c>
    </row>
    <row r="106" spans="1:16" s="190" customFormat="1" ht="13.5" customHeight="1">
      <c r="A106" s="203" t="s">
        <v>1097</v>
      </c>
      <c r="B106" s="203" t="s">
        <v>822</v>
      </c>
      <c r="C106" s="203" t="s">
        <v>880</v>
      </c>
      <c r="D106" s="204" t="s">
        <v>1098</v>
      </c>
      <c r="E106" s="205" t="s">
        <v>1099</v>
      </c>
      <c r="F106" s="203" t="s">
        <v>826</v>
      </c>
      <c r="G106" s="206">
        <v>1.758</v>
      </c>
      <c r="H106" s="207">
        <v>0</v>
      </c>
      <c r="I106" s="207">
        <f t="shared" si="12"/>
        <v>0</v>
      </c>
      <c r="J106" s="208">
        <v>0.00489</v>
      </c>
      <c r="K106" s="206">
        <f t="shared" si="13"/>
        <v>0.008596620000000001</v>
      </c>
      <c r="L106" s="208">
        <v>0</v>
      </c>
      <c r="M106" s="206">
        <f t="shared" si="14"/>
        <v>0</v>
      </c>
      <c r="N106" s="209">
        <v>21</v>
      </c>
      <c r="O106" s="189">
        <v>4</v>
      </c>
      <c r="P106" s="190" t="s">
        <v>827</v>
      </c>
    </row>
    <row r="107" spans="1:16" s="190" customFormat="1" ht="13.5" customHeight="1">
      <c r="A107" s="203" t="s">
        <v>1100</v>
      </c>
      <c r="B107" s="203" t="s">
        <v>822</v>
      </c>
      <c r="C107" s="203" t="s">
        <v>880</v>
      </c>
      <c r="D107" s="204" t="s">
        <v>1101</v>
      </c>
      <c r="E107" s="205" t="s">
        <v>1102</v>
      </c>
      <c r="F107" s="203" t="s">
        <v>826</v>
      </c>
      <c r="G107" s="206">
        <v>12.456</v>
      </c>
      <c r="H107" s="207">
        <v>0</v>
      </c>
      <c r="I107" s="207">
        <f t="shared" si="12"/>
        <v>0</v>
      </c>
      <c r="J107" s="208">
        <v>0.0315</v>
      </c>
      <c r="K107" s="206">
        <f t="shared" si="13"/>
        <v>0.392364</v>
      </c>
      <c r="L107" s="208">
        <v>0</v>
      </c>
      <c r="M107" s="206">
        <f t="shared" si="14"/>
        <v>0</v>
      </c>
      <c r="N107" s="209">
        <v>21</v>
      </c>
      <c r="O107" s="189">
        <v>4</v>
      </c>
      <c r="P107" s="190" t="s">
        <v>827</v>
      </c>
    </row>
    <row r="108" spans="1:16" s="190" customFormat="1" ht="13.5" customHeight="1">
      <c r="A108" s="203" t="s">
        <v>1103</v>
      </c>
      <c r="B108" s="203" t="s">
        <v>822</v>
      </c>
      <c r="C108" s="203" t="s">
        <v>880</v>
      </c>
      <c r="D108" s="204" t="s">
        <v>1104</v>
      </c>
      <c r="E108" s="205" t="s">
        <v>1105</v>
      </c>
      <c r="F108" s="203" t="s">
        <v>826</v>
      </c>
      <c r="G108" s="206">
        <v>30.442</v>
      </c>
      <c r="H108" s="207">
        <v>0</v>
      </c>
      <c r="I108" s="207">
        <f t="shared" si="12"/>
        <v>0</v>
      </c>
      <c r="J108" s="208">
        <v>0.0315</v>
      </c>
      <c r="K108" s="206">
        <f t="shared" si="13"/>
        <v>0.958923</v>
      </c>
      <c r="L108" s="208">
        <v>0</v>
      </c>
      <c r="M108" s="206">
        <f t="shared" si="14"/>
        <v>0</v>
      </c>
      <c r="N108" s="209">
        <v>21</v>
      </c>
      <c r="O108" s="189">
        <v>4</v>
      </c>
      <c r="P108" s="190" t="s">
        <v>827</v>
      </c>
    </row>
    <row r="109" spans="1:16" s="190" customFormat="1" ht="24" customHeight="1">
      <c r="A109" s="203" t="s">
        <v>1106</v>
      </c>
      <c r="B109" s="203" t="s">
        <v>822</v>
      </c>
      <c r="C109" s="203" t="s">
        <v>880</v>
      </c>
      <c r="D109" s="204" t="s">
        <v>1107</v>
      </c>
      <c r="E109" s="205" t="s">
        <v>1108</v>
      </c>
      <c r="F109" s="203" t="s">
        <v>826</v>
      </c>
      <c r="G109" s="206">
        <v>45.269</v>
      </c>
      <c r="H109" s="207">
        <v>0</v>
      </c>
      <c r="I109" s="207">
        <f t="shared" si="12"/>
        <v>0</v>
      </c>
      <c r="J109" s="208">
        <v>0.0416</v>
      </c>
      <c r="K109" s="206">
        <f t="shared" si="13"/>
        <v>1.8831904</v>
      </c>
      <c r="L109" s="208">
        <v>0</v>
      </c>
      <c r="M109" s="206">
        <f t="shared" si="14"/>
        <v>0</v>
      </c>
      <c r="N109" s="209">
        <v>21</v>
      </c>
      <c r="O109" s="189">
        <v>4</v>
      </c>
      <c r="P109" s="190" t="s">
        <v>827</v>
      </c>
    </row>
    <row r="110" spans="1:16" s="190" customFormat="1" ht="24" customHeight="1">
      <c r="A110" s="203" t="s">
        <v>1109</v>
      </c>
      <c r="B110" s="203" t="s">
        <v>822</v>
      </c>
      <c r="C110" s="203" t="s">
        <v>880</v>
      </c>
      <c r="D110" s="204" t="s">
        <v>1110</v>
      </c>
      <c r="E110" s="205" t="s">
        <v>1111</v>
      </c>
      <c r="F110" s="203" t="s">
        <v>826</v>
      </c>
      <c r="G110" s="206">
        <v>0.548</v>
      </c>
      <c r="H110" s="207">
        <v>0</v>
      </c>
      <c r="I110" s="207">
        <f t="shared" si="12"/>
        <v>0</v>
      </c>
      <c r="J110" s="208">
        <v>0.00628</v>
      </c>
      <c r="K110" s="206">
        <f t="shared" si="13"/>
        <v>0.0034414400000000005</v>
      </c>
      <c r="L110" s="208">
        <v>0</v>
      </c>
      <c r="M110" s="206">
        <f t="shared" si="14"/>
        <v>0</v>
      </c>
      <c r="N110" s="209">
        <v>21</v>
      </c>
      <c r="O110" s="189">
        <v>4</v>
      </c>
      <c r="P110" s="190" t="s">
        <v>827</v>
      </c>
    </row>
    <row r="111" spans="1:16" s="190" customFormat="1" ht="13.5" customHeight="1">
      <c r="A111" s="203" t="s">
        <v>1112</v>
      </c>
      <c r="B111" s="203" t="s">
        <v>822</v>
      </c>
      <c r="C111" s="203" t="s">
        <v>880</v>
      </c>
      <c r="D111" s="204" t="s">
        <v>1113</v>
      </c>
      <c r="E111" s="205" t="s">
        <v>1114</v>
      </c>
      <c r="F111" s="203" t="s">
        <v>826</v>
      </c>
      <c r="G111" s="206">
        <v>1.21</v>
      </c>
      <c r="H111" s="207">
        <v>0</v>
      </c>
      <c r="I111" s="207">
        <f t="shared" si="12"/>
        <v>0</v>
      </c>
      <c r="J111" s="208">
        <v>0.00348</v>
      </c>
      <c r="K111" s="206">
        <f t="shared" si="13"/>
        <v>0.0042108</v>
      </c>
      <c r="L111" s="208">
        <v>0</v>
      </c>
      <c r="M111" s="206">
        <f t="shared" si="14"/>
        <v>0</v>
      </c>
      <c r="N111" s="209">
        <v>21</v>
      </c>
      <c r="O111" s="189">
        <v>4</v>
      </c>
      <c r="P111" s="190" t="s">
        <v>827</v>
      </c>
    </row>
    <row r="112" spans="1:16" s="190" customFormat="1" ht="13.5" customHeight="1">
      <c r="A112" s="203" t="s">
        <v>1115</v>
      </c>
      <c r="B112" s="203" t="s">
        <v>822</v>
      </c>
      <c r="C112" s="203" t="s">
        <v>880</v>
      </c>
      <c r="D112" s="204" t="s">
        <v>1116</v>
      </c>
      <c r="E112" s="205" t="s">
        <v>1117</v>
      </c>
      <c r="F112" s="203" t="s">
        <v>826</v>
      </c>
      <c r="G112" s="206">
        <v>53.8</v>
      </c>
      <c r="H112" s="207">
        <v>0</v>
      </c>
      <c r="I112" s="207">
        <f t="shared" si="12"/>
        <v>0</v>
      </c>
      <c r="J112" s="208">
        <v>0.00012648</v>
      </c>
      <c r="K112" s="206">
        <f t="shared" si="13"/>
        <v>0.006804624</v>
      </c>
      <c r="L112" s="208">
        <v>0</v>
      </c>
      <c r="M112" s="206">
        <f t="shared" si="14"/>
        <v>0</v>
      </c>
      <c r="N112" s="209">
        <v>21</v>
      </c>
      <c r="O112" s="189">
        <v>4</v>
      </c>
      <c r="P112" s="190" t="s">
        <v>827</v>
      </c>
    </row>
    <row r="113" spans="1:16" s="190" customFormat="1" ht="13.5" customHeight="1">
      <c r="A113" s="203" t="s">
        <v>1118</v>
      </c>
      <c r="B113" s="203" t="s">
        <v>822</v>
      </c>
      <c r="C113" s="203" t="s">
        <v>950</v>
      </c>
      <c r="D113" s="204" t="s">
        <v>1119</v>
      </c>
      <c r="E113" s="205" t="s">
        <v>1120</v>
      </c>
      <c r="F113" s="203" t="s">
        <v>826</v>
      </c>
      <c r="G113" s="206">
        <v>12.456</v>
      </c>
      <c r="H113" s="207">
        <v>0</v>
      </c>
      <c r="I113" s="207">
        <f t="shared" si="12"/>
        <v>0</v>
      </c>
      <c r="J113" s="208">
        <v>0</v>
      </c>
      <c r="K113" s="206">
        <f t="shared" si="13"/>
        <v>0</v>
      </c>
      <c r="L113" s="208">
        <v>0</v>
      </c>
      <c r="M113" s="206">
        <f t="shared" si="14"/>
        <v>0</v>
      </c>
      <c r="N113" s="209">
        <v>21</v>
      </c>
      <c r="O113" s="189">
        <v>4</v>
      </c>
      <c r="P113" s="190" t="s">
        <v>827</v>
      </c>
    </row>
    <row r="114" spans="1:16" s="190" customFormat="1" ht="13.5" customHeight="1">
      <c r="A114" s="203" t="s">
        <v>1121</v>
      </c>
      <c r="B114" s="203" t="s">
        <v>822</v>
      </c>
      <c r="C114" s="203" t="s">
        <v>880</v>
      </c>
      <c r="D114" s="204" t="s">
        <v>1122</v>
      </c>
      <c r="E114" s="205" t="s">
        <v>1123</v>
      </c>
      <c r="F114" s="203" t="s">
        <v>834</v>
      </c>
      <c r="G114" s="206">
        <v>0.33</v>
      </c>
      <c r="H114" s="207">
        <v>0</v>
      </c>
      <c r="I114" s="207">
        <f t="shared" si="12"/>
        <v>0</v>
      </c>
      <c r="J114" s="208">
        <v>2.45329</v>
      </c>
      <c r="K114" s="206">
        <f t="shared" si="13"/>
        <v>0.8095857000000001</v>
      </c>
      <c r="L114" s="208">
        <v>0</v>
      </c>
      <c r="M114" s="206">
        <f t="shared" si="14"/>
        <v>0</v>
      </c>
      <c r="N114" s="209">
        <v>21</v>
      </c>
      <c r="O114" s="189">
        <v>4</v>
      </c>
      <c r="P114" s="190" t="s">
        <v>827</v>
      </c>
    </row>
    <row r="115" spans="1:16" s="190" customFormat="1" ht="13.5" customHeight="1">
      <c r="A115" s="203" t="s">
        <v>1124</v>
      </c>
      <c r="B115" s="203" t="s">
        <v>822</v>
      </c>
      <c r="C115" s="203" t="s">
        <v>880</v>
      </c>
      <c r="D115" s="204" t="s">
        <v>1125</v>
      </c>
      <c r="E115" s="205" t="s">
        <v>1126</v>
      </c>
      <c r="F115" s="203" t="s">
        <v>834</v>
      </c>
      <c r="G115" s="206">
        <v>0.507</v>
      </c>
      <c r="H115" s="207">
        <v>0</v>
      </c>
      <c r="I115" s="207">
        <f t="shared" si="12"/>
        <v>0</v>
      </c>
      <c r="J115" s="208">
        <v>2.45329</v>
      </c>
      <c r="K115" s="206">
        <f t="shared" si="13"/>
        <v>1.24381803</v>
      </c>
      <c r="L115" s="208">
        <v>0</v>
      </c>
      <c r="M115" s="206">
        <f t="shared" si="14"/>
        <v>0</v>
      </c>
      <c r="N115" s="209">
        <v>21</v>
      </c>
      <c r="O115" s="189">
        <v>4</v>
      </c>
      <c r="P115" s="190" t="s">
        <v>827</v>
      </c>
    </row>
    <row r="116" spans="1:16" s="190" customFormat="1" ht="13.5" customHeight="1">
      <c r="A116" s="203" t="s">
        <v>1127</v>
      </c>
      <c r="B116" s="203" t="s">
        <v>822</v>
      </c>
      <c r="C116" s="203" t="s">
        <v>880</v>
      </c>
      <c r="D116" s="204" t="s">
        <v>1128</v>
      </c>
      <c r="E116" s="205" t="s">
        <v>1129</v>
      </c>
      <c r="F116" s="203" t="s">
        <v>834</v>
      </c>
      <c r="G116" s="206">
        <v>0.937</v>
      </c>
      <c r="H116" s="207">
        <v>0</v>
      </c>
      <c r="I116" s="207">
        <f t="shared" si="12"/>
        <v>0</v>
      </c>
      <c r="J116" s="208">
        <v>2.45329</v>
      </c>
      <c r="K116" s="206">
        <f t="shared" si="13"/>
        <v>2.2987327300000002</v>
      </c>
      <c r="L116" s="208">
        <v>0</v>
      </c>
      <c r="M116" s="206">
        <f t="shared" si="14"/>
        <v>0</v>
      </c>
      <c r="N116" s="209">
        <v>21</v>
      </c>
      <c r="O116" s="189">
        <v>4</v>
      </c>
      <c r="P116" s="190" t="s">
        <v>827</v>
      </c>
    </row>
    <row r="117" spans="1:16" s="190" customFormat="1" ht="24" customHeight="1">
      <c r="A117" s="203" t="s">
        <v>1130</v>
      </c>
      <c r="B117" s="203" t="s">
        <v>822</v>
      </c>
      <c r="C117" s="203" t="s">
        <v>880</v>
      </c>
      <c r="D117" s="204" t="s">
        <v>1131</v>
      </c>
      <c r="E117" s="205" t="s">
        <v>1132</v>
      </c>
      <c r="F117" s="203" t="s">
        <v>834</v>
      </c>
      <c r="G117" s="206">
        <v>0.33</v>
      </c>
      <c r="H117" s="207">
        <v>0</v>
      </c>
      <c r="I117" s="207">
        <f t="shared" si="12"/>
        <v>0</v>
      </c>
      <c r="J117" s="208">
        <v>0</v>
      </c>
      <c r="K117" s="206">
        <f t="shared" si="13"/>
        <v>0</v>
      </c>
      <c r="L117" s="208">
        <v>0</v>
      </c>
      <c r="M117" s="206">
        <f t="shared" si="14"/>
        <v>0</v>
      </c>
      <c r="N117" s="209">
        <v>21</v>
      </c>
      <c r="O117" s="189">
        <v>4</v>
      </c>
      <c r="P117" s="190" t="s">
        <v>827</v>
      </c>
    </row>
    <row r="118" spans="1:16" s="190" customFormat="1" ht="24" customHeight="1">
      <c r="A118" s="203" t="s">
        <v>1133</v>
      </c>
      <c r="B118" s="203" t="s">
        <v>822</v>
      </c>
      <c r="C118" s="203" t="s">
        <v>880</v>
      </c>
      <c r="D118" s="204" t="s">
        <v>1134</v>
      </c>
      <c r="E118" s="205" t="s">
        <v>1135</v>
      </c>
      <c r="F118" s="203" t="s">
        <v>834</v>
      </c>
      <c r="G118" s="206">
        <v>0.507</v>
      </c>
      <c r="H118" s="207">
        <v>0</v>
      </c>
      <c r="I118" s="207">
        <f t="shared" si="12"/>
        <v>0</v>
      </c>
      <c r="J118" s="208">
        <v>0</v>
      </c>
      <c r="K118" s="206">
        <f t="shared" si="13"/>
        <v>0</v>
      </c>
      <c r="L118" s="208">
        <v>0</v>
      </c>
      <c r="M118" s="206">
        <f t="shared" si="14"/>
        <v>0</v>
      </c>
      <c r="N118" s="209">
        <v>21</v>
      </c>
      <c r="O118" s="189">
        <v>4</v>
      </c>
      <c r="P118" s="190" t="s">
        <v>827</v>
      </c>
    </row>
    <row r="119" spans="1:16" s="190" customFormat="1" ht="24" customHeight="1">
      <c r="A119" s="203" t="s">
        <v>1136</v>
      </c>
      <c r="B119" s="203" t="s">
        <v>822</v>
      </c>
      <c r="C119" s="203" t="s">
        <v>880</v>
      </c>
      <c r="D119" s="204" t="s">
        <v>1137</v>
      </c>
      <c r="E119" s="205" t="s">
        <v>1138</v>
      </c>
      <c r="F119" s="203" t="s">
        <v>834</v>
      </c>
      <c r="G119" s="206">
        <v>0.937</v>
      </c>
      <c r="H119" s="207">
        <v>0</v>
      </c>
      <c r="I119" s="207">
        <f t="shared" si="12"/>
        <v>0</v>
      </c>
      <c r="J119" s="208">
        <v>0</v>
      </c>
      <c r="K119" s="206">
        <f t="shared" si="13"/>
        <v>0</v>
      </c>
      <c r="L119" s="208">
        <v>0</v>
      </c>
      <c r="M119" s="206">
        <f t="shared" si="14"/>
        <v>0</v>
      </c>
      <c r="N119" s="209">
        <v>21</v>
      </c>
      <c r="O119" s="189">
        <v>4</v>
      </c>
      <c r="P119" s="190" t="s">
        <v>827</v>
      </c>
    </row>
    <row r="120" spans="1:16" s="190" customFormat="1" ht="13.5" customHeight="1">
      <c r="A120" s="203" t="s">
        <v>1139</v>
      </c>
      <c r="B120" s="203" t="s">
        <v>822</v>
      </c>
      <c r="C120" s="203" t="s">
        <v>880</v>
      </c>
      <c r="D120" s="204" t="s">
        <v>1140</v>
      </c>
      <c r="E120" s="205" t="s">
        <v>1141</v>
      </c>
      <c r="F120" s="203" t="s">
        <v>871</v>
      </c>
      <c r="G120" s="206">
        <v>0.02</v>
      </c>
      <c r="H120" s="207">
        <v>0</v>
      </c>
      <c r="I120" s="207">
        <f t="shared" si="12"/>
        <v>0</v>
      </c>
      <c r="J120" s="208">
        <v>1.0530555952</v>
      </c>
      <c r="K120" s="206">
        <f t="shared" si="13"/>
        <v>0.021061111904</v>
      </c>
      <c r="L120" s="208">
        <v>0</v>
      </c>
      <c r="M120" s="206">
        <f t="shared" si="14"/>
        <v>0</v>
      </c>
      <c r="N120" s="209">
        <v>21</v>
      </c>
      <c r="O120" s="189">
        <v>4</v>
      </c>
      <c r="P120" s="190" t="s">
        <v>827</v>
      </c>
    </row>
    <row r="121" spans="1:16" s="190" customFormat="1" ht="13.5" customHeight="1">
      <c r="A121" s="203" t="s">
        <v>1142</v>
      </c>
      <c r="B121" s="203" t="s">
        <v>822</v>
      </c>
      <c r="C121" s="203" t="s">
        <v>880</v>
      </c>
      <c r="D121" s="204" t="s">
        <v>1143</v>
      </c>
      <c r="E121" s="205" t="s">
        <v>1144</v>
      </c>
      <c r="F121" s="203" t="s">
        <v>826</v>
      </c>
      <c r="G121" s="206">
        <v>5.698</v>
      </c>
      <c r="H121" s="207">
        <v>0</v>
      </c>
      <c r="I121" s="207">
        <f t="shared" si="12"/>
        <v>0</v>
      </c>
      <c r="J121" s="208">
        <v>0.1231</v>
      </c>
      <c r="K121" s="206">
        <f t="shared" si="13"/>
        <v>0.7014238</v>
      </c>
      <c r="L121" s="208">
        <v>0</v>
      </c>
      <c r="M121" s="206">
        <f t="shared" si="14"/>
        <v>0</v>
      </c>
      <c r="N121" s="209">
        <v>21</v>
      </c>
      <c r="O121" s="189">
        <v>4</v>
      </c>
      <c r="P121" s="190" t="s">
        <v>827</v>
      </c>
    </row>
    <row r="122" spans="1:16" s="190" customFormat="1" ht="13.5" customHeight="1">
      <c r="A122" s="203" t="s">
        <v>1145</v>
      </c>
      <c r="B122" s="203" t="s">
        <v>822</v>
      </c>
      <c r="C122" s="203" t="s">
        <v>880</v>
      </c>
      <c r="D122" s="204" t="s">
        <v>1146</v>
      </c>
      <c r="E122" s="205" t="s">
        <v>1147</v>
      </c>
      <c r="F122" s="203" t="s">
        <v>917</v>
      </c>
      <c r="G122" s="206">
        <v>1</v>
      </c>
      <c r="H122" s="207">
        <v>0</v>
      </c>
      <c r="I122" s="207">
        <f t="shared" si="12"/>
        <v>0</v>
      </c>
      <c r="J122" s="208">
        <v>0.016975</v>
      </c>
      <c r="K122" s="206">
        <f t="shared" si="13"/>
        <v>0.016975</v>
      </c>
      <c r="L122" s="208">
        <v>0</v>
      </c>
      <c r="M122" s="206">
        <f t="shared" si="14"/>
        <v>0</v>
      </c>
      <c r="N122" s="209">
        <v>21</v>
      </c>
      <c r="O122" s="189">
        <v>4</v>
      </c>
      <c r="P122" s="190" t="s">
        <v>827</v>
      </c>
    </row>
    <row r="123" spans="1:16" s="190" customFormat="1" ht="13.5" customHeight="1">
      <c r="A123" s="203" t="s">
        <v>1148</v>
      </c>
      <c r="B123" s="203" t="s">
        <v>988</v>
      </c>
      <c r="C123" s="203" t="s">
        <v>989</v>
      </c>
      <c r="D123" s="204" t="s">
        <v>1149</v>
      </c>
      <c r="E123" s="205" t="s">
        <v>1150</v>
      </c>
      <c r="F123" s="203" t="s">
        <v>917</v>
      </c>
      <c r="G123" s="206">
        <v>1</v>
      </c>
      <c r="H123" s="207">
        <v>0</v>
      </c>
      <c r="I123" s="207">
        <f t="shared" si="12"/>
        <v>0</v>
      </c>
      <c r="J123" s="208">
        <v>0.0106</v>
      </c>
      <c r="K123" s="206">
        <f t="shared" si="13"/>
        <v>0.0106</v>
      </c>
      <c r="L123" s="208">
        <v>0</v>
      </c>
      <c r="M123" s="206">
        <f t="shared" si="14"/>
        <v>0</v>
      </c>
      <c r="N123" s="209">
        <v>21</v>
      </c>
      <c r="O123" s="189">
        <v>8</v>
      </c>
      <c r="P123" s="190" t="s">
        <v>827</v>
      </c>
    </row>
    <row r="124" spans="1:16" s="188" customFormat="1" ht="12.75" customHeight="1">
      <c r="A124" s="199"/>
      <c r="B124" s="200" t="s">
        <v>777</v>
      </c>
      <c r="C124" s="199"/>
      <c r="D124" s="199" t="s">
        <v>847</v>
      </c>
      <c r="E124" s="199" t="s">
        <v>1151</v>
      </c>
      <c r="F124" s="199"/>
      <c r="G124" s="199"/>
      <c r="H124" s="199"/>
      <c r="I124" s="201">
        <f>SUM(I125:I127)</f>
        <v>0</v>
      </c>
      <c r="J124" s="199"/>
      <c r="K124" s="202">
        <f>SUM(K125:K127)</f>
        <v>0.23491</v>
      </c>
      <c r="L124" s="199"/>
      <c r="M124" s="202">
        <f>SUM(M125:M127)</f>
        <v>0</v>
      </c>
      <c r="N124" s="199"/>
      <c r="P124" s="188" t="s">
        <v>820</v>
      </c>
    </row>
    <row r="125" spans="1:16" s="190" customFormat="1" ht="24" customHeight="1">
      <c r="A125" s="203" t="s">
        <v>1152</v>
      </c>
      <c r="B125" s="203" t="s">
        <v>822</v>
      </c>
      <c r="C125" s="203" t="s">
        <v>1050</v>
      </c>
      <c r="D125" s="204" t="s">
        <v>1153</v>
      </c>
      <c r="E125" s="205" t="s">
        <v>1154</v>
      </c>
      <c r="F125" s="203" t="s">
        <v>917</v>
      </c>
      <c r="G125" s="206">
        <v>2</v>
      </c>
      <c r="H125" s="207">
        <v>0</v>
      </c>
      <c r="I125" s="207">
        <f>ROUND(G125*H125,2)</f>
        <v>0</v>
      </c>
      <c r="J125" s="208">
        <v>0.00702</v>
      </c>
      <c r="K125" s="206">
        <f>G125*J125</f>
        <v>0.01404</v>
      </c>
      <c r="L125" s="208">
        <v>0</v>
      </c>
      <c r="M125" s="206">
        <f>G125*L125</f>
        <v>0</v>
      </c>
      <c r="N125" s="209">
        <v>21</v>
      </c>
      <c r="O125" s="189">
        <v>4</v>
      </c>
      <c r="P125" s="190" t="s">
        <v>827</v>
      </c>
    </row>
    <row r="126" spans="1:16" s="190" customFormat="1" ht="24" customHeight="1">
      <c r="A126" s="203" t="s">
        <v>1155</v>
      </c>
      <c r="B126" s="203" t="s">
        <v>988</v>
      </c>
      <c r="C126" s="203" t="s">
        <v>989</v>
      </c>
      <c r="D126" s="204" t="s">
        <v>1156</v>
      </c>
      <c r="E126" s="205" t="s">
        <v>1157</v>
      </c>
      <c r="F126" s="203" t="s">
        <v>917</v>
      </c>
      <c r="G126" s="206">
        <v>1</v>
      </c>
      <c r="H126" s="207">
        <v>0</v>
      </c>
      <c r="I126" s="207">
        <f>ROUND(G126*H126,2)</f>
        <v>0</v>
      </c>
      <c r="J126" s="208">
        <v>0.11647</v>
      </c>
      <c r="K126" s="206">
        <f>G126*J126</f>
        <v>0.11647</v>
      </c>
      <c r="L126" s="208">
        <v>0</v>
      </c>
      <c r="M126" s="206">
        <f>G126*L126</f>
        <v>0</v>
      </c>
      <c r="N126" s="209">
        <v>21</v>
      </c>
      <c r="O126" s="189">
        <v>8</v>
      </c>
      <c r="P126" s="190" t="s">
        <v>827</v>
      </c>
    </row>
    <row r="127" spans="1:16" s="190" customFormat="1" ht="24" customHeight="1">
      <c r="A127" s="203" t="s">
        <v>1158</v>
      </c>
      <c r="B127" s="203" t="s">
        <v>988</v>
      </c>
      <c r="C127" s="203" t="s">
        <v>989</v>
      </c>
      <c r="D127" s="204" t="s">
        <v>1159</v>
      </c>
      <c r="E127" s="205" t="s">
        <v>1160</v>
      </c>
      <c r="F127" s="203" t="s">
        <v>917</v>
      </c>
      <c r="G127" s="206">
        <v>1</v>
      </c>
      <c r="H127" s="207">
        <v>0</v>
      </c>
      <c r="I127" s="207">
        <f>ROUND(G127*H127,2)</f>
        <v>0</v>
      </c>
      <c r="J127" s="208">
        <v>0.1044</v>
      </c>
      <c r="K127" s="206">
        <f>G127*J127</f>
        <v>0.1044</v>
      </c>
      <c r="L127" s="208">
        <v>0</v>
      </c>
      <c r="M127" s="206">
        <f>G127*L127</f>
        <v>0</v>
      </c>
      <c r="N127" s="209">
        <v>21</v>
      </c>
      <c r="O127" s="189">
        <v>8</v>
      </c>
      <c r="P127" s="190" t="s">
        <v>827</v>
      </c>
    </row>
    <row r="128" spans="1:16" s="188" customFormat="1" ht="12.75" customHeight="1">
      <c r="A128" s="199"/>
      <c r="B128" s="200" t="s">
        <v>777</v>
      </c>
      <c r="C128" s="199"/>
      <c r="D128" s="199" t="s">
        <v>850</v>
      </c>
      <c r="E128" s="199" t="s">
        <v>1161</v>
      </c>
      <c r="F128" s="199"/>
      <c r="G128" s="199"/>
      <c r="H128" s="199"/>
      <c r="I128" s="201">
        <f>I129+SUM(I130:I201)</f>
        <v>0</v>
      </c>
      <c r="J128" s="199"/>
      <c r="K128" s="202">
        <f>K129+SUM(K130:K201)</f>
        <v>1.89068036729</v>
      </c>
      <c r="L128" s="199"/>
      <c r="M128" s="202">
        <f>M129+SUM(M130:M201)</f>
        <v>115.53238900000002</v>
      </c>
      <c r="N128" s="199"/>
      <c r="P128" s="188" t="s">
        <v>820</v>
      </c>
    </row>
    <row r="129" spans="1:16" s="190" customFormat="1" ht="13.5" customHeight="1">
      <c r="A129" s="203" t="s">
        <v>1162</v>
      </c>
      <c r="B129" s="203" t="s">
        <v>822</v>
      </c>
      <c r="C129" s="203" t="s">
        <v>823</v>
      </c>
      <c r="D129" s="204" t="s">
        <v>1163</v>
      </c>
      <c r="E129" s="205" t="s">
        <v>1164</v>
      </c>
      <c r="F129" s="203" t="s">
        <v>956</v>
      </c>
      <c r="G129" s="206">
        <v>8.45</v>
      </c>
      <c r="H129" s="207">
        <v>0</v>
      </c>
      <c r="I129" s="207">
        <f aca="true" t="shared" si="15" ref="I129:I160">ROUND(G129*H129,2)</f>
        <v>0</v>
      </c>
      <c r="J129" s="208">
        <v>0</v>
      </c>
      <c r="K129" s="206">
        <f aca="true" t="shared" si="16" ref="K129:K160">G129*J129</f>
        <v>0</v>
      </c>
      <c r="L129" s="208">
        <v>0</v>
      </c>
      <c r="M129" s="206">
        <f aca="true" t="shared" si="17" ref="M129:M160">G129*L129</f>
        <v>0</v>
      </c>
      <c r="N129" s="209">
        <v>21</v>
      </c>
      <c r="O129" s="189">
        <v>4</v>
      </c>
      <c r="P129" s="190" t="s">
        <v>827</v>
      </c>
    </row>
    <row r="130" spans="1:16" s="190" customFormat="1" ht="13.5" customHeight="1">
      <c r="A130" s="203" t="s">
        <v>1165</v>
      </c>
      <c r="B130" s="203" t="s">
        <v>822</v>
      </c>
      <c r="C130" s="203" t="s">
        <v>823</v>
      </c>
      <c r="D130" s="204" t="s">
        <v>1166</v>
      </c>
      <c r="E130" s="205" t="s">
        <v>1167</v>
      </c>
      <c r="F130" s="203" t="s">
        <v>956</v>
      </c>
      <c r="G130" s="206">
        <v>8.45</v>
      </c>
      <c r="H130" s="207">
        <v>0</v>
      </c>
      <c r="I130" s="207">
        <f t="shared" si="15"/>
        <v>0</v>
      </c>
      <c r="J130" s="208">
        <v>1.645E-06</v>
      </c>
      <c r="K130" s="206">
        <f t="shared" si="16"/>
        <v>1.3900249999999998E-05</v>
      </c>
      <c r="L130" s="208">
        <v>0</v>
      </c>
      <c r="M130" s="206">
        <f t="shared" si="17"/>
        <v>0</v>
      </c>
      <c r="N130" s="209">
        <v>21</v>
      </c>
      <c r="O130" s="189">
        <v>4</v>
      </c>
      <c r="P130" s="190" t="s">
        <v>827</v>
      </c>
    </row>
    <row r="131" spans="1:16" s="190" customFormat="1" ht="13.5" customHeight="1">
      <c r="A131" s="203" t="s">
        <v>1168</v>
      </c>
      <c r="B131" s="203" t="s">
        <v>822</v>
      </c>
      <c r="C131" s="203" t="s">
        <v>1169</v>
      </c>
      <c r="D131" s="204" t="s">
        <v>1170</v>
      </c>
      <c r="E131" s="205" t="s">
        <v>1171</v>
      </c>
      <c r="F131" s="203" t="s">
        <v>917</v>
      </c>
      <c r="G131" s="206">
        <v>5</v>
      </c>
      <c r="H131" s="207">
        <v>0</v>
      </c>
      <c r="I131" s="207">
        <f t="shared" si="15"/>
        <v>0</v>
      </c>
      <c r="J131" s="208">
        <v>0.001202112</v>
      </c>
      <c r="K131" s="206">
        <f t="shared" si="16"/>
        <v>0.00601056</v>
      </c>
      <c r="L131" s="208">
        <v>0</v>
      </c>
      <c r="M131" s="206">
        <f t="shared" si="17"/>
        <v>0</v>
      </c>
      <c r="N131" s="209">
        <v>21</v>
      </c>
      <c r="O131" s="189">
        <v>4</v>
      </c>
      <c r="P131" s="190" t="s">
        <v>827</v>
      </c>
    </row>
    <row r="132" spans="1:16" s="190" customFormat="1" ht="13.5" customHeight="1">
      <c r="A132" s="203" t="s">
        <v>1172</v>
      </c>
      <c r="B132" s="203" t="s">
        <v>988</v>
      </c>
      <c r="C132" s="203" t="s">
        <v>989</v>
      </c>
      <c r="D132" s="204" t="s">
        <v>1173</v>
      </c>
      <c r="E132" s="205" t="s">
        <v>1174</v>
      </c>
      <c r="F132" s="203" t="s">
        <v>917</v>
      </c>
      <c r="G132" s="206">
        <v>5</v>
      </c>
      <c r="H132" s="207">
        <v>0</v>
      </c>
      <c r="I132" s="207">
        <f t="shared" si="15"/>
        <v>0</v>
      </c>
      <c r="J132" s="208">
        <v>0.02</v>
      </c>
      <c r="K132" s="206">
        <f t="shared" si="16"/>
        <v>0.1</v>
      </c>
      <c r="L132" s="208">
        <v>0</v>
      </c>
      <c r="M132" s="206">
        <f t="shared" si="17"/>
        <v>0</v>
      </c>
      <c r="N132" s="209">
        <v>21</v>
      </c>
      <c r="O132" s="189">
        <v>8</v>
      </c>
      <c r="P132" s="190" t="s">
        <v>827</v>
      </c>
    </row>
    <row r="133" spans="1:16" s="190" customFormat="1" ht="24" customHeight="1">
      <c r="A133" s="203" t="s">
        <v>1175</v>
      </c>
      <c r="B133" s="203" t="s">
        <v>822</v>
      </c>
      <c r="C133" s="203" t="s">
        <v>1176</v>
      </c>
      <c r="D133" s="204" t="s">
        <v>1177</v>
      </c>
      <c r="E133" s="205" t="s">
        <v>1178</v>
      </c>
      <c r="F133" s="203" t="s">
        <v>826</v>
      </c>
      <c r="G133" s="206">
        <v>45</v>
      </c>
      <c r="H133" s="207">
        <v>0</v>
      </c>
      <c r="I133" s="207">
        <f t="shared" si="15"/>
        <v>0</v>
      </c>
      <c r="J133" s="208">
        <v>0</v>
      </c>
      <c r="K133" s="206">
        <f t="shared" si="16"/>
        <v>0</v>
      </c>
      <c r="L133" s="208">
        <v>0</v>
      </c>
      <c r="M133" s="206">
        <f t="shared" si="17"/>
        <v>0</v>
      </c>
      <c r="N133" s="209">
        <v>21</v>
      </c>
      <c r="O133" s="189">
        <v>4</v>
      </c>
      <c r="P133" s="190" t="s">
        <v>827</v>
      </c>
    </row>
    <row r="134" spans="1:16" s="190" customFormat="1" ht="24" customHeight="1">
      <c r="A134" s="203" t="s">
        <v>1179</v>
      </c>
      <c r="B134" s="203" t="s">
        <v>822</v>
      </c>
      <c r="C134" s="203" t="s">
        <v>1176</v>
      </c>
      <c r="D134" s="204" t="s">
        <v>1180</v>
      </c>
      <c r="E134" s="205" t="s">
        <v>1181</v>
      </c>
      <c r="F134" s="203" t="s">
        <v>826</v>
      </c>
      <c r="G134" s="206">
        <v>52.5</v>
      </c>
      <c r="H134" s="207">
        <v>0</v>
      </c>
      <c r="I134" s="207">
        <f t="shared" si="15"/>
        <v>0</v>
      </c>
      <c r="J134" s="208">
        <v>0</v>
      </c>
      <c r="K134" s="206">
        <f t="shared" si="16"/>
        <v>0</v>
      </c>
      <c r="L134" s="208">
        <v>0</v>
      </c>
      <c r="M134" s="206">
        <f t="shared" si="17"/>
        <v>0</v>
      </c>
      <c r="N134" s="209">
        <v>21</v>
      </c>
      <c r="O134" s="189">
        <v>4</v>
      </c>
      <c r="P134" s="190" t="s">
        <v>827</v>
      </c>
    </row>
    <row r="135" spans="1:16" s="190" customFormat="1" ht="24" customHeight="1">
      <c r="A135" s="203" t="s">
        <v>1182</v>
      </c>
      <c r="B135" s="203" t="s">
        <v>822</v>
      </c>
      <c r="C135" s="203" t="s">
        <v>1176</v>
      </c>
      <c r="D135" s="204" t="s">
        <v>1183</v>
      </c>
      <c r="E135" s="205" t="s">
        <v>1184</v>
      </c>
      <c r="F135" s="203" t="s">
        <v>826</v>
      </c>
      <c r="G135" s="206">
        <v>450</v>
      </c>
      <c r="H135" s="207">
        <v>0</v>
      </c>
      <c r="I135" s="207">
        <f t="shared" si="15"/>
        <v>0</v>
      </c>
      <c r="J135" s="208">
        <v>0</v>
      </c>
      <c r="K135" s="206">
        <f t="shared" si="16"/>
        <v>0</v>
      </c>
      <c r="L135" s="208">
        <v>0</v>
      </c>
      <c r="M135" s="206">
        <f t="shared" si="17"/>
        <v>0</v>
      </c>
      <c r="N135" s="209">
        <v>21</v>
      </c>
      <c r="O135" s="189">
        <v>4</v>
      </c>
      <c r="P135" s="190" t="s">
        <v>827</v>
      </c>
    </row>
    <row r="136" spans="1:16" s="190" customFormat="1" ht="24" customHeight="1">
      <c r="A136" s="203" t="s">
        <v>1185</v>
      </c>
      <c r="B136" s="203" t="s">
        <v>822</v>
      </c>
      <c r="C136" s="203" t="s">
        <v>1176</v>
      </c>
      <c r="D136" s="204" t="s">
        <v>1186</v>
      </c>
      <c r="E136" s="205" t="s">
        <v>1187</v>
      </c>
      <c r="F136" s="203" t="s">
        <v>826</v>
      </c>
      <c r="G136" s="206">
        <v>525</v>
      </c>
      <c r="H136" s="207">
        <v>0</v>
      </c>
      <c r="I136" s="207">
        <f t="shared" si="15"/>
        <v>0</v>
      </c>
      <c r="J136" s="208">
        <v>0</v>
      </c>
      <c r="K136" s="206">
        <f t="shared" si="16"/>
        <v>0</v>
      </c>
      <c r="L136" s="208">
        <v>0</v>
      </c>
      <c r="M136" s="206">
        <f t="shared" si="17"/>
        <v>0</v>
      </c>
      <c r="N136" s="209">
        <v>21</v>
      </c>
      <c r="O136" s="189">
        <v>4</v>
      </c>
      <c r="P136" s="190" t="s">
        <v>827</v>
      </c>
    </row>
    <row r="137" spans="1:16" s="190" customFormat="1" ht="24" customHeight="1">
      <c r="A137" s="203" t="s">
        <v>1188</v>
      </c>
      <c r="B137" s="203" t="s">
        <v>822</v>
      </c>
      <c r="C137" s="203" t="s">
        <v>1176</v>
      </c>
      <c r="D137" s="204" t="s">
        <v>1189</v>
      </c>
      <c r="E137" s="205" t="s">
        <v>1190</v>
      </c>
      <c r="F137" s="203" t="s">
        <v>826</v>
      </c>
      <c r="G137" s="206">
        <v>45</v>
      </c>
      <c r="H137" s="207">
        <v>0</v>
      </c>
      <c r="I137" s="207">
        <f t="shared" si="15"/>
        <v>0</v>
      </c>
      <c r="J137" s="208">
        <v>0</v>
      </c>
      <c r="K137" s="206">
        <f t="shared" si="16"/>
        <v>0</v>
      </c>
      <c r="L137" s="208">
        <v>0</v>
      </c>
      <c r="M137" s="206">
        <f t="shared" si="17"/>
        <v>0</v>
      </c>
      <c r="N137" s="209">
        <v>21</v>
      </c>
      <c r="O137" s="189">
        <v>4</v>
      </c>
      <c r="P137" s="190" t="s">
        <v>827</v>
      </c>
    </row>
    <row r="138" spans="1:16" s="190" customFormat="1" ht="24" customHeight="1">
      <c r="A138" s="203" t="s">
        <v>1191</v>
      </c>
      <c r="B138" s="203" t="s">
        <v>822</v>
      </c>
      <c r="C138" s="203" t="s">
        <v>1176</v>
      </c>
      <c r="D138" s="204" t="s">
        <v>1192</v>
      </c>
      <c r="E138" s="205" t="s">
        <v>1193</v>
      </c>
      <c r="F138" s="203" t="s">
        <v>826</v>
      </c>
      <c r="G138" s="206">
        <v>52.5</v>
      </c>
      <c r="H138" s="207">
        <v>0</v>
      </c>
      <c r="I138" s="207">
        <f t="shared" si="15"/>
        <v>0</v>
      </c>
      <c r="J138" s="208">
        <v>0</v>
      </c>
      <c r="K138" s="206">
        <f t="shared" si="16"/>
        <v>0</v>
      </c>
      <c r="L138" s="208">
        <v>0</v>
      </c>
      <c r="M138" s="206">
        <f t="shared" si="17"/>
        <v>0</v>
      </c>
      <c r="N138" s="209">
        <v>21</v>
      </c>
      <c r="O138" s="189">
        <v>4</v>
      </c>
      <c r="P138" s="190" t="s">
        <v>827</v>
      </c>
    </row>
    <row r="139" spans="1:16" s="190" customFormat="1" ht="24" customHeight="1">
      <c r="A139" s="203" t="s">
        <v>1194</v>
      </c>
      <c r="B139" s="203" t="s">
        <v>822</v>
      </c>
      <c r="C139" s="203" t="s">
        <v>1176</v>
      </c>
      <c r="D139" s="204" t="s">
        <v>1195</v>
      </c>
      <c r="E139" s="205" t="s">
        <v>1196</v>
      </c>
      <c r="F139" s="203" t="s">
        <v>826</v>
      </c>
      <c r="G139" s="206">
        <v>564.92</v>
      </c>
      <c r="H139" s="207">
        <v>0</v>
      </c>
      <c r="I139" s="207">
        <f t="shared" si="15"/>
        <v>0</v>
      </c>
      <c r="J139" s="208">
        <v>0</v>
      </c>
      <c r="K139" s="206">
        <f t="shared" si="16"/>
        <v>0</v>
      </c>
      <c r="L139" s="208">
        <v>0</v>
      </c>
      <c r="M139" s="206">
        <f t="shared" si="17"/>
        <v>0</v>
      </c>
      <c r="N139" s="209">
        <v>21</v>
      </c>
      <c r="O139" s="189">
        <v>4</v>
      </c>
      <c r="P139" s="190" t="s">
        <v>827</v>
      </c>
    </row>
    <row r="140" spans="1:16" s="190" customFormat="1" ht="24" customHeight="1">
      <c r="A140" s="203" t="s">
        <v>1197</v>
      </c>
      <c r="B140" s="203" t="s">
        <v>822</v>
      </c>
      <c r="C140" s="203" t="s">
        <v>1176</v>
      </c>
      <c r="D140" s="204" t="s">
        <v>1198</v>
      </c>
      <c r="E140" s="205" t="s">
        <v>1199</v>
      </c>
      <c r="F140" s="203" t="s">
        <v>826</v>
      </c>
      <c r="G140" s="206">
        <v>15324.18</v>
      </c>
      <c r="H140" s="207">
        <v>0</v>
      </c>
      <c r="I140" s="207">
        <f t="shared" si="15"/>
        <v>0</v>
      </c>
      <c r="J140" s="208">
        <v>0</v>
      </c>
      <c r="K140" s="206">
        <f t="shared" si="16"/>
        <v>0</v>
      </c>
      <c r="L140" s="208">
        <v>0</v>
      </c>
      <c r="M140" s="206">
        <f t="shared" si="17"/>
        <v>0</v>
      </c>
      <c r="N140" s="209">
        <v>21</v>
      </c>
      <c r="O140" s="189">
        <v>4</v>
      </c>
      <c r="P140" s="190" t="s">
        <v>827</v>
      </c>
    </row>
    <row r="141" spans="1:16" s="190" customFormat="1" ht="24" customHeight="1">
      <c r="A141" s="203" t="s">
        <v>1200</v>
      </c>
      <c r="B141" s="203" t="s">
        <v>822</v>
      </c>
      <c r="C141" s="203" t="s">
        <v>1176</v>
      </c>
      <c r="D141" s="204" t="s">
        <v>1201</v>
      </c>
      <c r="E141" s="205" t="s">
        <v>1202</v>
      </c>
      <c r="F141" s="203" t="s">
        <v>826</v>
      </c>
      <c r="G141" s="206">
        <v>564.92</v>
      </c>
      <c r="H141" s="207">
        <v>0</v>
      </c>
      <c r="I141" s="207">
        <f t="shared" si="15"/>
        <v>0</v>
      </c>
      <c r="J141" s="208">
        <v>0</v>
      </c>
      <c r="K141" s="206">
        <f t="shared" si="16"/>
        <v>0</v>
      </c>
      <c r="L141" s="208">
        <v>0</v>
      </c>
      <c r="M141" s="206">
        <f t="shared" si="17"/>
        <v>0</v>
      </c>
      <c r="N141" s="209">
        <v>21</v>
      </c>
      <c r="O141" s="189">
        <v>4</v>
      </c>
      <c r="P141" s="190" t="s">
        <v>827</v>
      </c>
    </row>
    <row r="142" spans="1:16" s="190" customFormat="1" ht="24" customHeight="1">
      <c r="A142" s="203" t="s">
        <v>1203</v>
      </c>
      <c r="B142" s="203" t="s">
        <v>822</v>
      </c>
      <c r="C142" s="203" t="s">
        <v>1176</v>
      </c>
      <c r="D142" s="204" t="s">
        <v>1204</v>
      </c>
      <c r="E142" s="205" t="s">
        <v>1205</v>
      </c>
      <c r="F142" s="203" t="s">
        <v>834</v>
      </c>
      <c r="G142" s="206">
        <v>124.145</v>
      </c>
      <c r="H142" s="207">
        <v>0</v>
      </c>
      <c r="I142" s="207">
        <f t="shared" si="15"/>
        <v>0</v>
      </c>
      <c r="J142" s="208">
        <v>0</v>
      </c>
      <c r="K142" s="206">
        <f t="shared" si="16"/>
        <v>0</v>
      </c>
      <c r="L142" s="208">
        <v>0</v>
      </c>
      <c r="M142" s="206">
        <f t="shared" si="17"/>
        <v>0</v>
      </c>
      <c r="N142" s="209">
        <v>21</v>
      </c>
      <c r="O142" s="189">
        <v>4</v>
      </c>
      <c r="P142" s="190" t="s">
        <v>827</v>
      </c>
    </row>
    <row r="143" spans="1:16" s="190" customFormat="1" ht="24" customHeight="1">
      <c r="A143" s="203" t="s">
        <v>1206</v>
      </c>
      <c r="B143" s="203" t="s">
        <v>822</v>
      </c>
      <c r="C143" s="203" t="s">
        <v>1176</v>
      </c>
      <c r="D143" s="204" t="s">
        <v>1207</v>
      </c>
      <c r="E143" s="205" t="s">
        <v>1208</v>
      </c>
      <c r="F143" s="203" t="s">
        <v>834</v>
      </c>
      <c r="G143" s="206">
        <v>124.145</v>
      </c>
      <c r="H143" s="207">
        <v>0</v>
      </c>
      <c r="I143" s="207">
        <f t="shared" si="15"/>
        <v>0</v>
      </c>
      <c r="J143" s="208">
        <v>0</v>
      </c>
      <c r="K143" s="206">
        <f t="shared" si="16"/>
        <v>0</v>
      </c>
      <c r="L143" s="208">
        <v>0</v>
      </c>
      <c r="M143" s="206">
        <f t="shared" si="17"/>
        <v>0</v>
      </c>
      <c r="N143" s="209">
        <v>21</v>
      </c>
      <c r="O143" s="189">
        <v>4</v>
      </c>
      <c r="P143" s="190" t="s">
        <v>827</v>
      </c>
    </row>
    <row r="144" spans="1:16" s="190" customFormat="1" ht="24" customHeight="1">
      <c r="A144" s="203" t="s">
        <v>1209</v>
      </c>
      <c r="B144" s="203" t="s">
        <v>822</v>
      </c>
      <c r="C144" s="203" t="s">
        <v>1176</v>
      </c>
      <c r="D144" s="204" t="s">
        <v>1210</v>
      </c>
      <c r="E144" s="205" t="s">
        <v>1211</v>
      </c>
      <c r="F144" s="203" t="s">
        <v>834</v>
      </c>
      <c r="G144" s="206">
        <v>3724.35</v>
      </c>
      <c r="H144" s="207">
        <v>0</v>
      </c>
      <c r="I144" s="207">
        <f t="shared" si="15"/>
        <v>0</v>
      </c>
      <c r="J144" s="208">
        <v>0</v>
      </c>
      <c r="K144" s="206">
        <f t="shared" si="16"/>
        <v>0</v>
      </c>
      <c r="L144" s="208">
        <v>0</v>
      </c>
      <c r="M144" s="206">
        <f t="shared" si="17"/>
        <v>0</v>
      </c>
      <c r="N144" s="209">
        <v>21</v>
      </c>
      <c r="O144" s="189">
        <v>4</v>
      </c>
      <c r="P144" s="190" t="s">
        <v>827</v>
      </c>
    </row>
    <row r="145" spans="1:16" s="190" customFormat="1" ht="24" customHeight="1">
      <c r="A145" s="203" t="s">
        <v>1212</v>
      </c>
      <c r="B145" s="203" t="s">
        <v>822</v>
      </c>
      <c r="C145" s="203" t="s">
        <v>1176</v>
      </c>
      <c r="D145" s="204" t="s">
        <v>1213</v>
      </c>
      <c r="E145" s="205" t="s">
        <v>1214</v>
      </c>
      <c r="F145" s="203" t="s">
        <v>834</v>
      </c>
      <c r="G145" s="206">
        <v>124.145</v>
      </c>
      <c r="H145" s="207">
        <v>0</v>
      </c>
      <c r="I145" s="207">
        <f t="shared" si="15"/>
        <v>0</v>
      </c>
      <c r="J145" s="208">
        <v>0</v>
      </c>
      <c r="K145" s="206">
        <f t="shared" si="16"/>
        <v>0</v>
      </c>
      <c r="L145" s="208">
        <v>0</v>
      </c>
      <c r="M145" s="206">
        <f t="shared" si="17"/>
        <v>0</v>
      </c>
      <c r="N145" s="209">
        <v>21</v>
      </c>
      <c r="O145" s="189">
        <v>4</v>
      </c>
      <c r="P145" s="190" t="s">
        <v>827</v>
      </c>
    </row>
    <row r="146" spans="1:16" s="190" customFormat="1" ht="13.5" customHeight="1">
      <c r="A146" s="203" t="s">
        <v>1215</v>
      </c>
      <c r="B146" s="203" t="s">
        <v>822</v>
      </c>
      <c r="C146" s="203" t="s">
        <v>1176</v>
      </c>
      <c r="D146" s="204" t="s">
        <v>1216</v>
      </c>
      <c r="E146" s="205" t="s">
        <v>1217</v>
      </c>
      <c r="F146" s="203" t="s">
        <v>826</v>
      </c>
      <c r="G146" s="206">
        <v>662.42</v>
      </c>
      <c r="H146" s="207">
        <v>0</v>
      </c>
      <c r="I146" s="207">
        <f t="shared" si="15"/>
        <v>0</v>
      </c>
      <c r="J146" s="208">
        <v>0</v>
      </c>
      <c r="K146" s="206">
        <f t="shared" si="16"/>
        <v>0</v>
      </c>
      <c r="L146" s="208">
        <v>0</v>
      </c>
      <c r="M146" s="206">
        <f t="shared" si="17"/>
        <v>0</v>
      </c>
      <c r="N146" s="209">
        <v>21</v>
      </c>
      <c r="O146" s="189">
        <v>4</v>
      </c>
      <c r="P146" s="190" t="s">
        <v>827</v>
      </c>
    </row>
    <row r="147" spans="1:16" s="190" customFormat="1" ht="13.5" customHeight="1">
      <c r="A147" s="203" t="s">
        <v>1218</v>
      </c>
      <c r="B147" s="203" t="s">
        <v>822</v>
      </c>
      <c r="C147" s="203" t="s">
        <v>1176</v>
      </c>
      <c r="D147" s="204" t="s">
        <v>1219</v>
      </c>
      <c r="E147" s="205" t="s">
        <v>1220</v>
      </c>
      <c r="F147" s="203" t="s">
        <v>826</v>
      </c>
      <c r="G147" s="206">
        <v>16299.18</v>
      </c>
      <c r="H147" s="207">
        <v>0</v>
      </c>
      <c r="I147" s="207">
        <f t="shared" si="15"/>
        <v>0</v>
      </c>
      <c r="J147" s="208">
        <v>0</v>
      </c>
      <c r="K147" s="206">
        <f t="shared" si="16"/>
        <v>0</v>
      </c>
      <c r="L147" s="208">
        <v>0</v>
      </c>
      <c r="M147" s="206">
        <f t="shared" si="17"/>
        <v>0</v>
      </c>
      <c r="N147" s="209">
        <v>21</v>
      </c>
      <c r="O147" s="189">
        <v>4</v>
      </c>
      <c r="P147" s="190" t="s">
        <v>827</v>
      </c>
    </row>
    <row r="148" spans="1:16" s="190" customFormat="1" ht="13.5" customHeight="1">
      <c r="A148" s="203" t="s">
        <v>1221</v>
      </c>
      <c r="B148" s="203" t="s">
        <v>822</v>
      </c>
      <c r="C148" s="203" t="s">
        <v>1176</v>
      </c>
      <c r="D148" s="204" t="s">
        <v>1222</v>
      </c>
      <c r="E148" s="205" t="s">
        <v>1223</v>
      </c>
      <c r="F148" s="203" t="s">
        <v>826</v>
      </c>
      <c r="G148" s="206">
        <v>662.24</v>
      </c>
      <c r="H148" s="207">
        <v>0</v>
      </c>
      <c r="I148" s="207">
        <f t="shared" si="15"/>
        <v>0</v>
      </c>
      <c r="J148" s="208">
        <v>0</v>
      </c>
      <c r="K148" s="206">
        <f t="shared" si="16"/>
        <v>0</v>
      </c>
      <c r="L148" s="208">
        <v>0</v>
      </c>
      <c r="M148" s="206">
        <f t="shared" si="17"/>
        <v>0</v>
      </c>
      <c r="N148" s="209">
        <v>21</v>
      </c>
      <c r="O148" s="189">
        <v>4</v>
      </c>
      <c r="P148" s="190" t="s">
        <v>827</v>
      </c>
    </row>
    <row r="149" spans="1:16" s="190" customFormat="1" ht="13.5" customHeight="1">
      <c r="A149" s="203" t="s">
        <v>1224</v>
      </c>
      <c r="B149" s="203" t="s">
        <v>822</v>
      </c>
      <c r="C149" s="203" t="s">
        <v>1176</v>
      </c>
      <c r="D149" s="204" t="s">
        <v>1225</v>
      </c>
      <c r="E149" s="205" t="s">
        <v>1226</v>
      </c>
      <c r="F149" s="203" t="s">
        <v>956</v>
      </c>
      <c r="G149" s="206">
        <v>29.9</v>
      </c>
      <c r="H149" s="207">
        <v>0</v>
      </c>
      <c r="I149" s="207">
        <f t="shared" si="15"/>
        <v>0</v>
      </c>
      <c r="J149" s="208">
        <v>0</v>
      </c>
      <c r="K149" s="206">
        <f t="shared" si="16"/>
        <v>0</v>
      </c>
      <c r="L149" s="208">
        <v>0</v>
      </c>
      <c r="M149" s="206">
        <f t="shared" si="17"/>
        <v>0</v>
      </c>
      <c r="N149" s="209">
        <v>21</v>
      </c>
      <c r="O149" s="189">
        <v>4</v>
      </c>
      <c r="P149" s="190" t="s">
        <v>827</v>
      </c>
    </row>
    <row r="150" spans="1:16" s="190" customFormat="1" ht="13.5" customHeight="1">
      <c r="A150" s="203" t="s">
        <v>1227</v>
      </c>
      <c r="B150" s="203" t="s">
        <v>822</v>
      </c>
      <c r="C150" s="203" t="s">
        <v>1176</v>
      </c>
      <c r="D150" s="204" t="s">
        <v>1228</v>
      </c>
      <c r="E150" s="205" t="s">
        <v>1229</v>
      </c>
      <c r="F150" s="203" t="s">
        <v>956</v>
      </c>
      <c r="G150" s="206">
        <v>624.8</v>
      </c>
      <c r="H150" s="207">
        <v>0</v>
      </c>
      <c r="I150" s="207">
        <f t="shared" si="15"/>
        <v>0</v>
      </c>
      <c r="J150" s="208">
        <v>0</v>
      </c>
      <c r="K150" s="206">
        <f t="shared" si="16"/>
        <v>0</v>
      </c>
      <c r="L150" s="208">
        <v>0</v>
      </c>
      <c r="M150" s="206">
        <f t="shared" si="17"/>
        <v>0</v>
      </c>
      <c r="N150" s="209">
        <v>21</v>
      </c>
      <c r="O150" s="189">
        <v>4</v>
      </c>
      <c r="P150" s="190" t="s">
        <v>827</v>
      </c>
    </row>
    <row r="151" spans="1:16" s="190" customFormat="1" ht="13.5" customHeight="1">
      <c r="A151" s="203" t="s">
        <v>1230</v>
      </c>
      <c r="B151" s="203" t="s">
        <v>822</v>
      </c>
      <c r="C151" s="203" t="s">
        <v>1176</v>
      </c>
      <c r="D151" s="204" t="s">
        <v>1231</v>
      </c>
      <c r="E151" s="205" t="s">
        <v>1232</v>
      </c>
      <c r="F151" s="203" t="s">
        <v>956</v>
      </c>
      <c r="G151" s="206">
        <v>29.9</v>
      </c>
      <c r="H151" s="207">
        <v>0</v>
      </c>
      <c r="I151" s="207">
        <f t="shared" si="15"/>
        <v>0</v>
      </c>
      <c r="J151" s="208">
        <v>0</v>
      </c>
      <c r="K151" s="206">
        <f t="shared" si="16"/>
        <v>0</v>
      </c>
      <c r="L151" s="208">
        <v>0</v>
      </c>
      <c r="M151" s="206">
        <f t="shared" si="17"/>
        <v>0</v>
      </c>
      <c r="N151" s="209">
        <v>21</v>
      </c>
      <c r="O151" s="189">
        <v>4</v>
      </c>
      <c r="P151" s="190" t="s">
        <v>827</v>
      </c>
    </row>
    <row r="152" spans="1:16" s="190" customFormat="1" ht="24" customHeight="1">
      <c r="A152" s="203" t="s">
        <v>1233</v>
      </c>
      <c r="B152" s="203" t="s">
        <v>822</v>
      </c>
      <c r="C152" s="203" t="s">
        <v>1176</v>
      </c>
      <c r="D152" s="204" t="s">
        <v>1234</v>
      </c>
      <c r="E152" s="205" t="s">
        <v>1235</v>
      </c>
      <c r="F152" s="203" t="s">
        <v>826</v>
      </c>
      <c r="G152" s="206">
        <v>37.493</v>
      </c>
      <c r="H152" s="207">
        <v>0</v>
      </c>
      <c r="I152" s="207">
        <f t="shared" si="15"/>
        <v>0</v>
      </c>
      <c r="J152" s="208">
        <v>0.00013</v>
      </c>
      <c r="K152" s="206">
        <f t="shared" si="16"/>
        <v>0.00487409</v>
      </c>
      <c r="L152" s="208">
        <v>0</v>
      </c>
      <c r="M152" s="206">
        <f t="shared" si="17"/>
        <v>0</v>
      </c>
      <c r="N152" s="209">
        <v>21</v>
      </c>
      <c r="O152" s="189">
        <v>4</v>
      </c>
      <c r="P152" s="190" t="s">
        <v>827</v>
      </c>
    </row>
    <row r="153" spans="1:16" s="190" customFormat="1" ht="24" customHeight="1">
      <c r="A153" s="203" t="s">
        <v>1236</v>
      </c>
      <c r="B153" s="203" t="s">
        <v>822</v>
      </c>
      <c r="C153" s="203" t="s">
        <v>1176</v>
      </c>
      <c r="D153" s="204" t="s">
        <v>1237</v>
      </c>
      <c r="E153" s="205" t="s">
        <v>1238</v>
      </c>
      <c r="F153" s="203" t="s">
        <v>826</v>
      </c>
      <c r="G153" s="206">
        <v>56.968</v>
      </c>
      <c r="H153" s="207">
        <v>0</v>
      </c>
      <c r="I153" s="207">
        <f t="shared" si="15"/>
        <v>0</v>
      </c>
      <c r="J153" s="208">
        <v>0.00021</v>
      </c>
      <c r="K153" s="206">
        <f t="shared" si="16"/>
        <v>0.011963280000000001</v>
      </c>
      <c r="L153" s="208">
        <v>0</v>
      </c>
      <c r="M153" s="206">
        <f t="shared" si="17"/>
        <v>0</v>
      </c>
      <c r="N153" s="209">
        <v>21</v>
      </c>
      <c r="O153" s="189">
        <v>4</v>
      </c>
      <c r="P153" s="190" t="s">
        <v>827</v>
      </c>
    </row>
    <row r="154" spans="1:16" s="190" customFormat="1" ht="24" customHeight="1">
      <c r="A154" s="203" t="s">
        <v>1239</v>
      </c>
      <c r="B154" s="203" t="s">
        <v>822</v>
      </c>
      <c r="C154" s="203" t="s">
        <v>1176</v>
      </c>
      <c r="D154" s="204" t="s">
        <v>1240</v>
      </c>
      <c r="E154" s="205" t="s">
        <v>1241</v>
      </c>
      <c r="F154" s="203" t="s">
        <v>826</v>
      </c>
      <c r="G154" s="206">
        <v>70.875</v>
      </c>
      <c r="H154" s="207">
        <v>0</v>
      </c>
      <c r="I154" s="207">
        <f t="shared" si="15"/>
        <v>0</v>
      </c>
      <c r="J154" s="208">
        <v>0</v>
      </c>
      <c r="K154" s="206">
        <f t="shared" si="16"/>
        <v>0</v>
      </c>
      <c r="L154" s="208">
        <v>0</v>
      </c>
      <c r="M154" s="206">
        <f t="shared" si="17"/>
        <v>0</v>
      </c>
      <c r="N154" s="209">
        <v>21</v>
      </c>
      <c r="O154" s="189">
        <v>4</v>
      </c>
      <c r="P154" s="190" t="s">
        <v>827</v>
      </c>
    </row>
    <row r="155" spans="1:16" s="190" customFormat="1" ht="24" customHeight="1">
      <c r="A155" s="203" t="s">
        <v>1242</v>
      </c>
      <c r="B155" s="203" t="s">
        <v>822</v>
      </c>
      <c r="C155" s="203" t="s">
        <v>1176</v>
      </c>
      <c r="D155" s="204" t="s">
        <v>1243</v>
      </c>
      <c r="E155" s="205" t="s">
        <v>1244</v>
      </c>
      <c r="F155" s="203" t="s">
        <v>826</v>
      </c>
      <c r="G155" s="206">
        <v>2126.25</v>
      </c>
      <c r="H155" s="207">
        <v>0</v>
      </c>
      <c r="I155" s="207">
        <f t="shared" si="15"/>
        <v>0</v>
      </c>
      <c r="J155" s="208">
        <v>0</v>
      </c>
      <c r="K155" s="206">
        <f t="shared" si="16"/>
        <v>0</v>
      </c>
      <c r="L155" s="208">
        <v>0</v>
      </c>
      <c r="M155" s="206">
        <f t="shared" si="17"/>
        <v>0</v>
      </c>
      <c r="N155" s="209">
        <v>21</v>
      </c>
      <c r="O155" s="189">
        <v>4</v>
      </c>
      <c r="P155" s="190" t="s">
        <v>827</v>
      </c>
    </row>
    <row r="156" spans="1:16" s="190" customFormat="1" ht="24" customHeight="1">
      <c r="A156" s="203" t="s">
        <v>1245</v>
      </c>
      <c r="B156" s="203" t="s">
        <v>822</v>
      </c>
      <c r="C156" s="203" t="s">
        <v>1176</v>
      </c>
      <c r="D156" s="204" t="s">
        <v>1246</v>
      </c>
      <c r="E156" s="205" t="s">
        <v>1247</v>
      </c>
      <c r="F156" s="203" t="s">
        <v>826</v>
      </c>
      <c r="G156" s="206">
        <v>70.875</v>
      </c>
      <c r="H156" s="207">
        <v>0</v>
      </c>
      <c r="I156" s="207">
        <f t="shared" si="15"/>
        <v>0</v>
      </c>
      <c r="J156" s="208">
        <v>0</v>
      </c>
      <c r="K156" s="206">
        <f t="shared" si="16"/>
        <v>0</v>
      </c>
      <c r="L156" s="208">
        <v>0</v>
      </c>
      <c r="M156" s="206">
        <f t="shared" si="17"/>
        <v>0</v>
      </c>
      <c r="N156" s="209">
        <v>21</v>
      </c>
      <c r="O156" s="189">
        <v>4</v>
      </c>
      <c r="P156" s="190" t="s">
        <v>827</v>
      </c>
    </row>
    <row r="157" spans="1:16" s="190" customFormat="1" ht="13.5" customHeight="1">
      <c r="A157" s="203" t="s">
        <v>1248</v>
      </c>
      <c r="B157" s="203" t="s">
        <v>822</v>
      </c>
      <c r="C157" s="203" t="s">
        <v>880</v>
      </c>
      <c r="D157" s="204" t="s">
        <v>1249</v>
      </c>
      <c r="E157" s="205" t="s">
        <v>1250</v>
      </c>
      <c r="F157" s="203" t="s">
        <v>826</v>
      </c>
      <c r="G157" s="206">
        <v>71.9</v>
      </c>
      <c r="H157" s="207">
        <v>0</v>
      </c>
      <c r="I157" s="207">
        <f t="shared" si="15"/>
        <v>0</v>
      </c>
      <c r="J157" s="208">
        <v>3.95E-05</v>
      </c>
      <c r="K157" s="206">
        <f t="shared" si="16"/>
        <v>0.00284005</v>
      </c>
      <c r="L157" s="208">
        <v>0</v>
      </c>
      <c r="M157" s="206">
        <f t="shared" si="17"/>
        <v>0</v>
      </c>
      <c r="N157" s="209">
        <v>21</v>
      </c>
      <c r="O157" s="189">
        <v>4</v>
      </c>
      <c r="P157" s="190" t="s">
        <v>827</v>
      </c>
    </row>
    <row r="158" spans="1:16" s="190" customFormat="1" ht="13.5" customHeight="1">
      <c r="A158" s="203" t="s">
        <v>1251</v>
      </c>
      <c r="B158" s="203" t="s">
        <v>822</v>
      </c>
      <c r="C158" s="203" t="s">
        <v>880</v>
      </c>
      <c r="D158" s="204" t="s">
        <v>1252</v>
      </c>
      <c r="E158" s="205" t="s">
        <v>1253</v>
      </c>
      <c r="F158" s="203" t="s">
        <v>826</v>
      </c>
      <c r="G158" s="206">
        <v>60</v>
      </c>
      <c r="H158" s="207">
        <v>0</v>
      </c>
      <c r="I158" s="207">
        <f t="shared" si="15"/>
        <v>0</v>
      </c>
      <c r="J158" s="208">
        <v>3.95E-05</v>
      </c>
      <c r="K158" s="206">
        <f t="shared" si="16"/>
        <v>0.0023699999999999997</v>
      </c>
      <c r="L158" s="208">
        <v>0</v>
      </c>
      <c r="M158" s="206">
        <f t="shared" si="17"/>
        <v>0</v>
      </c>
      <c r="N158" s="209">
        <v>21</v>
      </c>
      <c r="O158" s="189">
        <v>4</v>
      </c>
      <c r="P158" s="190" t="s">
        <v>827</v>
      </c>
    </row>
    <row r="159" spans="1:16" s="190" customFormat="1" ht="13.5" customHeight="1">
      <c r="A159" s="203" t="s">
        <v>1254</v>
      </c>
      <c r="B159" s="203" t="s">
        <v>822</v>
      </c>
      <c r="C159" s="203" t="s">
        <v>950</v>
      </c>
      <c r="D159" s="204" t="s">
        <v>1255</v>
      </c>
      <c r="E159" s="205" t="s">
        <v>1256</v>
      </c>
      <c r="F159" s="203" t="s">
        <v>826</v>
      </c>
      <c r="G159" s="206">
        <v>4200</v>
      </c>
      <c r="H159" s="207">
        <v>0</v>
      </c>
      <c r="I159" s="207">
        <f t="shared" si="15"/>
        <v>0</v>
      </c>
      <c r="J159" s="208">
        <v>0</v>
      </c>
      <c r="K159" s="206">
        <f t="shared" si="16"/>
        <v>0</v>
      </c>
      <c r="L159" s="208">
        <v>0</v>
      </c>
      <c r="M159" s="206">
        <f t="shared" si="17"/>
        <v>0</v>
      </c>
      <c r="N159" s="209">
        <v>21</v>
      </c>
      <c r="O159" s="189">
        <v>4</v>
      </c>
      <c r="P159" s="190" t="s">
        <v>827</v>
      </c>
    </row>
    <row r="160" spans="1:16" s="190" customFormat="1" ht="13.5" customHeight="1">
      <c r="A160" s="203" t="s">
        <v>1257</v>
      </c>
      <c r="B160" s="203" t="s">
        <v>822</v>
      </c>
      <c r="C160" s="203" t="s">
        <v>950</v>
      </c>
      <c r="D160" s="204" t="s">
        <v>1258</v>
      </c>
      <c r="E160" s="205" t="s">
        <v>1259</v>
      </c>
      <c r="F160" s="203" t="s">
        <v>826</v>
      </c>
      <c r="G160" s="206">
        <v>2100</v>
      </c>
      <c r="H160" s="207">
        <v>0</v>
      </c>
      <c r="I160" s="207">
        <f t="shared" si="15"/>
        <v>0</v>
      </c>
      <c r="J160" s="208">
        <v>1.1875E-05</v>
      </c>
      <c r="K160" s="206">
        <f t="shared" si="16"/>
        <v>0.0249375</v>
      </c>
      <c r="L160" s="208">
        <v>0</v>
      </c>
      <c r="M160" s="206">
        <f t="shared" si="17"/>
        <v>0</v>
      </c>
      <c r="N160" s="209">
        <v>21</v>
      </c>
      <c r="O160" s="189">
        <v>4</v>
      </c>
      <c r="P160" s="190" t="s">
        <v>827</v>
      </c>
    </row>
    <row r="161" spans="1:16" s="190" customFormat="1" ht="13.5" customHeight="1">
      <c r="A161" s="203" t="s">
        <v>1260</v>
      </c>
      <c r="B161" s="203" t="s">
        <v>822</v>
      </c>
      <c r="C161" s="203" t="s">
        <v>950</v>
      </c>
      <c r="D161" s="204" t="s">
        <v>1261</v>
      </c>
      <c r="E161" s="205" t="s">
        <v>1262</v>
      </c>
      <c r="F161" s="203" t="s">
        <v>826</v>
      </c>
      <c r="G161" s="206">
        <v>3500</v>
      </c>
      <c r="H161" s="207">
        <v>0</v>
      </c>
      <c r="I161" s="207">
        <f aca="true" t="shared" si="18" ref="I161:I192">ROUND(G161*H161,2)</f>
        <v>0</v>
      </c>
      <c r="J161" s="208">
        <v>0</v>
      </c>
      <c r="K161" s="206">
        <f aca="true" t="shared" si="19" ref="K161:K192">G161*J161</f>
        <v>0</v>
      </c>
      <c r="L161" s="208">
        <v>0</v>
      </c>
      <c r="M161" s="206">
        <f aca="true" t="shared" si="20" ref="M161:M192">G161*L161</f>
        <v>0</v>
      </c>
      <c r="N161" s="209">
        <v>21</v>
      </c>
      <c r="O161" s="189">
        <v>4</v>
      </c>
      <c r="P161" s="190" t="s">
        <v>827</v>
      </c>
    </row>
    <row r="162" spans="1:16" s="190" customFormat="1" ht="13.5" customHeight="1">
      <c r="A162" s="203" t="s">
        <v>1263</v>
      </c>
      <c r="B162" s="203" t="s">
        <v>822</v>
      </c>
      <c r="C162" s="203" t="s">
        <v>950</v>
      </c>
      <c r="D162" s="204" t="s">
        <v>1264</v>
      </c>
      <c r="E162" s="205" t="s">
        <v>1265</v>
      </c>
      <c r="F162" s="203" t="s">
        <v>826</v>
      </c>
      <c r="G162" s="206">
        <v>840</v>
      </c>
      <c r="H162" s="207">
        <v>0</v>
      </c>
      <c r="I162" s="207">
        <f t="shared" si="18"/>
        <v>0</v>
      </c>
      <c r="J162" s="208">
        <v>1.33E-05</v>
      </c>
      <c r="K162" s="206">
        <f t="shared" si="19"/>
        <v>0.011172</v>
      </c>
      <c r="L162" s="208">
        <v>0</v>
      </c>
      <c r="M162" s="206">
        <f t="shared" si="20"/>
        <v>0</v>
      </c>
      <c r="N162" s="209">
        <v>21</v>
      </c>
      <c r="O162" s="189">
        <v>4</v>
      </c>
      <c r="P162" s="190" t="s">
        <v>827</v>
      </c>
    </row>
    <row r="163" spans="1:16" s="190" customFormat="1" ht="24" customHeight="1">
      <c r="A163" s="203" t="s">
        <v>1266</v>
      </c>
      <c r="B163" s="203" t="s">
        <v>822</v>
      </c>
      <c r="C163" s="203" t="s">
        <v>880</v>
      </c>
      <c r="D163" s="204" t="s">
        <v>1267</v>
      </c>
      <c r="E163" s="205" t="s">
        <v>1268</v>
      </c>
      <c r="F163" s="203" t="s">
        <v>917</v>
      </c>
      <c r="G163" s="206">
        <v>4</v>
      </c>
      <c r="H163" s="207">
        <v>0</v>
      </c>
      <c r="I163" s="207">
        <f t="shared" si="18"/>
        <v>0</v>
      </c>
      <c r="J163" s="208">
        <v>0.0001664</v>
      </c>
      <c r="K163" s="206">
        <f t="shared" si="19"/>
        <v>0.0006656</v>
      </c>
      <c r="L163" s="208">
        <v>0</v>
      </c>
      <c r="M163" s="206">
        <f t="shared" si="20"/>
        <v>0</v>
      </c>
      <c r="N163" s="209">
        <v>21</v>
      </c>
      <c r="O163" s="189">
        <v>4</v>
      </c>
      <c r="P163" s="190" t="s">
        <v>827</v>
      </c>
    </row>
    <row r="164" spans="1:16" s="190" customFormat="1" ht="13.5" customHeight="1">
      <c r="A164" s="203" t="s">
        <v>1269</v>
      </c>
      <c r="B164" s="203" t="s">
        <v>822</v>
      </c>
      <c r="C164" s="203" t="s">
        <v>880</v>
      </c>
      <c r="D164" s="204" t="s">
        <v>1270</v>
      </c>
      <c r="E164" s="205" t="s">
        <v>1271</v>
      </c>
      <c r="F164" s="203" t="s">
        <v>826</v>
      </c>
      <c r="G164" s="206">
        <v>168.96</v>
      </c>
      <c r="H164" s="207">
        <v>0</v>
      </c>
      <c r="I164" s="207">
        <f t="shared" si="18"/>
        <v>0</v>
      </c>
      <c r="J164" s="208">
        <v>0.007053024</v>
      </c>
      <c r="K164" s="206">
        <f t="shared" si="19"/>
        <v>1.19167893504</v>
      </c>
      <c r="L164" s="208">
        <v>0</v>
      </c>
      <c r="M164" s="206">
        <f t="shared" si="20"/>
        <v>0</v>
      </c>
      <c r="N164" s="209">
        <v>21</v>
      </c>
      <c r="O164" s="189">
        <v>4</v>
      </c>
      <c r="P164" s="190" t="s">
        <v>827</v>
      </c>
    </row>
    <row r="165" spans="1:16" s="190" customFormat="1" ht="13.5" customHeight="1">
      <c r="A165" s="203" t="s">
        <v>1272</v>
      </c>
      <c r="B165" s="203" t="s">
        <v>822</v>
      </c>
      <c r="C165" s="203" t="s">
        <v>880</v>
      </c>
      <c r="D165" s="204" t="s">
        <v>1273</v>
      </c>
      <c r="E165" s="205" t="s">
        <v>1274</v>
      </c>
      <c r="F165" s="203" t="s">
        <v>826</v>
      </c>
      <c r="G165" s="206">
        <v>168.96</v>
      </c>
      <c r="H165" s="207">
        <v>0</v>
      </c>
      <c r="I165" s="207">
        <f t="shared" si="18"/>
        <v>0</v>
      </c>
      <c r="J165" s="208">
        <v>0</v>
      </c>
      <c r="K165" s="206">
        <f t="shared" si="19"/>
        <v>0</v>
      </c>
      <c r="L165" s="208">
        <v>0</v>
      </c>
      <c r="M165" s="206">
        <f t="shared" si="20"/>
        <v>0</v>
      </c>
      <c r="N165" s="209">
        <v>21</v>
      </c>
      <c r="O165" s="189">
        <v>4</v>
      </c>
      <c r="P165" s="190" t="s">
        <v>827</v>
      </c>
    </row>
    <row r="166" spans="1:16" s="190" customFormat="1" ht="13.5" customHeight="1">
      <c r="A166" s="203" t="s">
        <v>1275</v>
      </c>
      <c r="B166" s="203" t="s">
        <v>822</v>
      </c>
      <c r="C166" s="203" t="s">
        <v>880</v>
      </c>
      <c r="D166" s="204" t="s">
        <v>1276</v>
      </c>
      <c r="E166" s="205" t="s">
        <v>1277</v>
      </c>
      <c r="F166" s="203" t="s">
        <v>826</v>
      </c>
      <c r="G166" s="206">
        <v>51.86</v>
      </c>
      <c r="H166" s="207">
        <v>0</v>
      </c>
      <c r="I166" s="207">
        <f t="shared" si="18"/>
        <v>0</v>
      </c>
      <c r="J166" s="208">
        <v>0.009153</v>
      </c>
      <c r="K166" s="206">
        <f t="shared" si="19"/>
        <v>0.47467457999999996</v>
      </c>
      <c r="L166" s="208">
        <v>0</v>
      </c>
      <c r="M166" s="206">
        <f t="shared" si="20"/>
        <v>0</v>
      </c>
      <c r="N166" s="209">
        <v>21</v>
      </c>
      <c r="O166" s="189">
        <v>4</v>
      </c>
      <c r="P166" s="190" t="s">
        <v>827</v>
      </c>
    </row>
    <row r="167" spans="1:16" s="190" customFormat="1" ht="13.5" customHeight="1">
      <c r="A167" s="203" t="s">
        <v>1278</v>
      </c>
      <c r="B167" s="203" t="s">
        <v>822</v>
      </c>
      <c r="C167" s="203" t="s">
        <v>880</v>
      </c>
      <c r="D167" s="204" t="s">
        <v>1279</v>
      </c>
      <c r="E167" s="205" t="s">
        <v>1280</v>
      </c>
      <c r="F167" s="203" t="s">
        <v>826</v>
      </c>
      <c r="G167" s="206">
        <v>51.86</v>
      </c>
      <c r="H167" s="207">
        <v>0</v>
      </c>
      <c r="I167" s="207">
        <f t="shared" si="18"/>
        <v>0</v>
      </c>
      <c r="J167" s="208">
        <v>0</v>
      </c>
      <c r="K167" s="206">
        <f t="shared" si="19"/>
        <v>0</v>
      </c>
      <c r="L167" s="208">
        <v>0</v>
      </c>
      <c r="M167" s="206">
        <f t="shared" si="20"/>
        <v>0</v>
      </c>
      <c r="N167" s="209">
        <v>21</v>
      </c>
      <c r="O167" s="189">
        <v>4</v>
      </c>
      <c r="P167" s="190" t="s">
        <v>827</v>
      </c>
    </row>
    <row r="168" spans="1:16" s="190" customFormat="1" ht="24" customHeight="1">
      <c r="A168" s="203" t="s">
        <v>1281</v>
      </c>
      <c r="B168" s="203" t="s">
        <v>822</v>
      </c>
      <c r="C168" s="203" t="s">
        <v>880</v>
      </c>
      <c r="D168" s="204" t="s">
        <v>1282</v>
      </c>
      <c r="E168" s="205" t="s">
        <v>1283</v>
      </c>
      <c r="F168" s="203" t="s">
        <v>917</v>
      </c>
      <c r="G168" s="206">
        <v>124</v>
      </c>
      <c r="H168" s="207">
        <v>0</v>
      </c>
      <c r="I168" s="207">
        <f t="shared" si="18"/>
        <v>0</v>
      </c>
      <c r="J168" s="208">
        <v>4.026E-05</v>
      </c>
      <c r="K168" s="206">
        <f t="shared" si="19"/>
        <v>0.004992239999999999</v>
      </c>
      <c r="L168" s="208">
        <v>0</v>
      </c>
      <c r="M168" s="206">
        <f t="shared" si="20"/>
        <v>0</v>
      </c>
      <c r="N168" s="209">
        <v>21</v>
      </c>
      <c r="O168" s="189">
        <v>4</v>
      </c>
      <c r="P168" s="190" t="s">
        <v>827</v>
      </c>
    </row>
    <row r="169" spans="1:16" s="190" customFormat="1" ht="24" customHeight="1">
      <c r="A169" s="203" t="s">
        <v>1284</v>
      </c>
      <c r="B169" s="203" t="s">
        <v>822</v>
      </c>
      <c r="C169" s="203" t="s">
        <v>880</v>
      </c>
      <c r="D169" s="204" t="s">
        <v>1285</v>
      </c>
      <c r="E169" s="205" t="s">
        <v>1286</v>
      </c>
      <c r="F169" s="203" t="s">
        <v>917</v>
      </c>
      <c r="G169" s="206">
        <v>148</v>
      </c>
      <c r="H169" s="207">
        <v>0</v>
      </c>
      <c r="I169" s="207">
        <f t="shared" si="18"/>
        <v>0</v>
      </c>
      <c r="J169" s="208">
        <v>4.2484E-05</v>
      </c>
      <c r="K169" s="206">
        <f t="shared" si="19"/>
        <v>0.0062876320000000005</v>
      </c>
      <c r="L169" s="208">
        <v>0</v>
      </c>
      <c r="M169" s="206">
        <f t="shared" si="20"/>
        <v>0</v>
      </c>
      <c r="N169" s="209">
        <v>21</v>
      </c>
      <c r="O169" s="189">
        <v>4</v>
      </c>
      <c r="P169" s="190" t="s">
        <v>827</v>
      </c>
    </row>
    <row r="170" spans="1:16" s="190" customFormat="1" ht="13.5" customHeight="1">
      <c r="A170" s="203" t="s">
        <v>1287</v>
      </c>
      <c r="B170" s="203" t="s">
        <v>822</v>
      </c>
      <c r="C170" s="203" t="s">
        <v>880</v>
      </c>
      <c r="D170" s="204" t="s">
        <v>1288</v>
      </c>
      <c r="E170" s="205" t="s">
        <v>1289</v>
      </c>
      <c r="F170" s="203" t="s">
        <v>917</v>
      </c>
      <c r="G170" s="206">
        <v>124</v>
      </c>
      <c r="H170" s="207">
        <v>0</v>
      </c>
      <c r="I170" s="207">
        <f t="shared" si="18"/>
        <v>0</v>
      </c>
      <c r="J170" s="208">
        <v>0.00015</v>
      </c>
      <c r="K170" s="206">
        <f t="shared" si="19"/>
        <v>0.0186</v>
      </c>
      <c r="L170" s="208">
        <v>0</v>
      </c>
      <c r="M170" s="206">
        <f t="shared" si="20"/>
        <v>0</v>
      </c>
      <c r="N170" s="209">
        <v>21</v>
      </c>
      <c r="O170" s="189">
        <v>4</v>
      </c>
      <c r="P170" s="190" t="s">
        <v>827</v>
      </c>
    </row>
    <row r="171" spans="1:16" s="190" customFormat="1" ht="13.5" customHeight="1">
      <c r="A171" s="203" t="s">
        <v>1290</v>
      </c>
      <c r="B171" s="203" t="s">
        <v>822</v>
      </c>
      <c r="C171" s="203" t="s">
        <v>880</v>
      </c>
      <c r="D171" s="204" t="s">
        <v>1291</v>
      </c>
      <c r="E171" s="205" t="s">
        <v>1292</v>
      </c>
      <c r="F171" s="203" t="s">
        <v>917</v>
      </c>
      <c r="G171" s="206">
        <v>148</v>
      </c>
      <c r="H171" s="207">
        <v>0</v>
      </c>
      <c r="I171" s="207">
        <f t="shared" si="18"/>
        <v>0</v>
      </c>
      <c r="J171" s="208">
        <v>0.0002</v>
      </c>
      <c r="K171" s="206">
        <f t="shared" si="19"/>
        <v>0.0296</v>
      </c>
      <c r="L171" s="208">
        <v>0</v>
      </c>
      <c r="M171" s="206">
        <f t="shared" si="20"/>
        <v>0</v>
      </c>
      <c r="N171" s="209">
        <v>21</v>
      </c>
      <c r="O171" s="189">
        <v>4</v>
      </c>
      <c r="P171" s="190" t="s">
        <v>827</v>
      </c>
    </row>
    <row r="172" spans="1:16" s="190" customFormat="1" ht="13.5" customHeight="1">
      <c r="A172" s="203" t="s">
        <v>1293</v>
      </c>
      <c r="B172" s="203" t="s">
        <v>822</v>
      </c>
      <c r="C172" s="203" t="s">
        <v>1294</v>
      </c>
      <c r="D172" s="204" t="s">
        <v>1295</v>
      </c>
      <c r="E172" s="205" t="s">
        <v>1296</v>
      </c>
      <c r="F172" s="203" t="s">
        <v>834</v>
      </c>
      <c r="G172" s="206">
        <v>3.984</v>
      </c>
      <c r="H172" s="207">
        <v>0</v>
      </c>
      <c r="I172" s="207">
        <f t="shared" si="18"/>
        <v>0</v>
      </c>
      <c r="J172" s="208">
        <v>0</v>
      </c>
      <c r="K172" s="206">
        <f t="shared" si="19"/>
        <v>0</v>
      </c>
      <c r="L172" s="208">
        <v>2</v>
      </c>
      <c r="M172" s="206">
        <f t="shared" si="20"/>
        <v>7.968</v>
      </c>
      <c r="N172" s="209">
        <v>21</v>
      </c>
      <c r="O172" s="189">
        <v>4</v>
      </c>
      <c r="P172" s="190" t="s">
        <v>827</v>
      </c>
    </row>
    <row r="173" spans="1:16" s="190" customFormat="1" ht="13.5" customHeight="1">
      <c r="A173" s="203" t="s">
        <v>1297</v>
      </c>
      <c r="B173" s="203" t="s">
        <v>822</v>
      </c>
      <c r="C173" s="203" t="s">
        <v>1294</v>
      </c>
      <c r="D173" s="204" t="s">
        <v>1298</v>
      </c>
      <c r="E173" s="205" t="s">
        <v>1299</v>
      </c>
      <c r="F173" s="203" t="s">
        <v>826</v>
      </c>
      <c r="G173" s="206">
        <v>2.846</v>
      </c>
      <c r="H173" s="207">
        <v>0</v>
      </c>
      <c r="I173" s="207">
        <f t="shared" si="18"/>
        <v>0</v>
      </c>
      <c r="J173" s="208">
        <v>0</v>
      </c>
      <c r="K173" s="206">
        <f t="shared" si="19"/>
        <v>0</v>
      </c>
      <c r="L173" s="208">
        <v>0.131</v>
      </c>
      <c r="M173" s="206">
        <f t="shared" si="20"/>
        <v>0.37282600000000005</v>
      </c>
      <c r="N173" s="209">
        <v>21</v>
      </c>
      <c r="O173" s="189">
        <v>4</v>
      </c>
      <c r="P173" s="190" t="s">
        <v>827</v>
      </c>
    </row>
    <row r="174" spans="1:16" s="190" customFormat="1" ht="13.5" customHeight="1">
      <c r="A174" s="203" t="s">
        <v>1300</v>
      </c>
      <c r="B174" s="203" t="s">
        <v>822</v>
      </c>
      <c r="C174" s="203" t="s">
        <v>1294</v>
      </c>
      <c r="D174" s="204" t="s">
        <v>1301</v>
      </c>
      <c r="E174" s="205" t="s">
        <v>1302</v>
      </c>
      <c r="F174" s="203" t="s">
        <v>834</v>
      </c>
      <c r="G174" s="206">
        <v>30.443</v>
      </c>
      <c r="H174" s="207">
        <v>0</v>
      </c>
      <c r="I174" s="207">
        <f t="shared" si="18"/>
        <v>0</v>
      </c>
      <c r="J174" s="208">
        <v>0</v>
      </c>
      <c r="K174" s="206">
        <f t="shared" si="19"/>
        <v>0</v>
      </c>
      <c r="L174" s="208">
        <v>1.8</v>
      </c>
      <c r="M174" s="206">
        <f t="shared" si="20"/>
        <v>54.7974</v>
      </c>
      <c r="N174" s="209">
        <v>21</v>
      </c>
      <c r="O174" s="189">
        <v>4</v>
      </c>
      <c r="P174" s="190" t="s">
        <v>827</v>
      </c>
    </row>
    <row r="175" spans="1:16" s="190" customFormat="1" ht="24" customHeight="1">
      <c r="A175" s="203" t="s">
        <v>1303</v>
      </c>
      <c r="B175" s="203" t="s">
        <v>822</v>
      </c>
      <c r="C175" s="203" t="s">
        <v>1294</v>
      </c>
      <c r="D175" s="204" t="s">
        <v>1304</v>
      </c>
      <c r="E175" s="205" t="s">
        <v>1305</v>
      </c>
      <c r="F175" s="203" t="s">
        <v>917</v>
      </c>
      <c r="G175" s="206">
        <v>1</v>
      </c>
      <c r="H175" s="207">
        <v>0</v>
      </c>
      <c r="I175" s="207">
        <f t="shared" si="18"/>
        <v>0</v>
      </c>
      <c r="J175" s="208">
        <v>0</v>
      </c>
      <c r="K175" s="206">
        <f t="shared" si="19"/>
        <v>0</v>
      </c>
      <c r="L175" s="208">
        <v>0.48</v>
      </c>
      <c r="M175" s="206">
        <f t="shared" si="20"/>
        <v>0.48</v>
      </c>
      <c r="N175" s="209">
        <v>21</v>
      </c>
      <c r="O175" s="189">
        <v>4</v>
      </c>
      <c r="P175" s="190" t="s">
        <v>827</v>
      </c>
    </row>
    <row r="176" spans="1:16" s="190" customFormat="1" ht="13.5" customHeight="1">
      <c r="A176" s="203" t="s">
        <v>1306</v>
      </c>
      <c r="B176" s="203" t="s">
        <v>822</v>
      </c>
      <c r="C176" s="203" t="s">
        <v>1294</v>
      </c>
      <c r="D176" s="204" t="s">
        <v>1307</v>
      </c>
      <c r="E176" s="205" t="s">
        <v>1308</v>
      </c>
      <c r="F176" s="203" t="s">
        <v>956</v>
      </c>
      <c r="G176" s="206">
        <v>11.3</v>
      </c>
      <c r="H176" s="207">
        <v>0</v>
      </c>
      <c r="I176" s="207">
        <f t="shared" si="18"/>
        <v>0</v>
      </c>
      <c r="J176" s="208">
        <v>0</v>
      </c>
      <c r="K176" s="206">
        <f t="shared" si="19"/>
        <v>0</v>
      </c>
      <c r="L176" s="208">
        <v>0.112</v>
      </c>
      <c r="M176" s="206">
        <f t="shared" si="20"/>
        <v>1.2656</v>
      </c>
      <c r="N176" s="209">
        <v>21</v>
      </c>
      <c r="O176" s="189">
        <v>4</v>
      </c>
      <c r="P176" s="190" t="s">
        <v>827</v>
      </c>
    </row>
    <row r="177" spans="1:16" s="190" customFormat="1" ht="13.5" customHeight="1">
      <c r="A177" s="203" t="s">
        <v>1309</v>
      </c>
      <c r="B177" s="203" t="s">
        <v>822</v>
      </c>
      <c r="C177" s="203" t="s">
        <v>1294</v>
      </c>
      <c r="D177" s="204" t="s">
        <v>1310</v>
      </c>
      <c r="E177" s="205" t="s">
        <v>1311</v>
      </c>
      <c r="F177" s="203" t="s">
        <v>956</v>
      </c>
      <c r="G177" s="206">
        <v>12.6</v>
      </c>
      <c r="H177" s="207">
        <v>0</v>
      </c>
      <c r="I177" s="207">
        <f t="shared" si="18"/>
        <v>0</v>
      </c>
      <c r="J177" s="208">
        <v>0</v>
      </c>
      <c r="K177" s="206">
        <f t="shared" si="19"/>
        <v>0</v>
      </c>
      <c r="L177" s="208">
        <v>0.07</v>
      </c>
      <c r="M177" s="206">
        <f t="shared" si="20"/>
        <v>0.882</v>
      </c>
      <c r="N177" s="209">
        <v>21</v>
      </c>
      <c r="O177" s="189">
        <v>4</v>
      </c>
      <c r="P177" s="190" t="s">
        <v>827</v>
      </c>
    </row>
    <row r="178" spans="1:16" s="190" customFormat="1" ht="13.5" customHeight="1">
      <c r="A178" s="203" t="s">
        <v>1312</v>
      </c>
      <c r="B178" s="203" t="s">
        <v>822</v>
      </c>
      <c r="C178" s="203" t="s">
        <v>1294</v>
      </c>
      <c r="D178" s="204" t="s">
        <v>1313</v>
      </c>
      <c r="E178" s="205" t="s">
        <v>1314</v>
      </c>
      <c r="F178" s="203" t="s">
        <v>834</v>
      </c>
      <c r="G178" s="206">
        <v>0.99</v>
      </c>
      <c r="H178" s="207">
        <v>0</v>
      </c>
      <c r="I178" s="207">
        <f t="shared" si="18"/>
        <v>0</v>
      </c>
      <c r="J178" s="208">
        <v>0</v>
      </c>
      <c r="K178" s="206">
        <f t="shared" si="19"/>
        <v>0</v>
      </c>
      <c r="L178" s="208">
        <v>2.4</v>
      </c>
      <c r="M178" s="206">
        <f t="shared" si="20"/>
        <v>2.376</v>
      </c>
      <c r="N178" s="209">
        <v>21</v>
      </c>
      <c r="O178" s="189">
        <v>4</v>
      </c>
      <c r="P178" s="190" t="s">
        <v>827</v>
      </c>
    </row>
    <row r="179" spans="1:16" s="190" customFormat="1" ht="13.5" customHeight="1">
      <c r="A179" s="203" t="s">
        <v>1315</v>
      </c>
      <c r="B179" s="203" t="s">
        <v>822</v>
      </c>
      <c r="C179" s="203" t="s">
        <v>1294</v>
      </c>
      <c r="D179" s="204" t="s">
        <v>1316</v>
      </c>
      <c r="E179" s="205" t="s">
        <v>1317</v>
      </c>
      <c r="F179" s="203" t="s">
        <v>826</v>
      </c>
      <c r="G179" s="206">
        <v>5.122</v>
      </c>
      <c r="H179" s="207">
        <v>0</v>
      </c>
      <c r="I179" s="207">
        <f t="shared" si="18"/>
        <v>0</v>
      </c>
      <c r="J179" s="208">
        <v>0</v>
      </c>
      <c r="K179" s="206">
        <f t="shared" si="19"/>
        <v>0</v>
      </c>
      <c r="L179" s="208">
        <v>0.432</v>
      </c>
      <c r="M179" s="206">
        <f t="shared" si="20"/>
        <v>2.212704</v>
      </c>
      <c r="N179" s="209">
        <v>21</v>
      </c>
      <c r="O179" s="189">
        <v>4</v>
      </c>
      <c r="P179" s="190" t="s">
        <v>827</v>
      </c>
    </row>
    <row r="180" spans="1:16" s="190" customFormat="1" ht="13.5" customHeight="1">
      <c r="A180" s="203" t="s">
        <v>1318</v>
      </c>
      <c r="B180" s="203" t="s">
        <v>822</v>
      </c>
      <c r="C180" s="203" t="s">
        <v>1294</v>
      </c>
      <c r="D180" s="204" t="s">
        <v>1319</v>
      </c>
      <c r="E180" s="205" t="s">
        <v>1320</v>
      </c>
      <c r="F180" s="203" t="s">
        <v>834</v>
      </c>
      <c r="G180" s="206">
        <v>0.71</v>
      </c>
      <c r="H180" s="207">
        <v>0</v>
      </c>
      <c r="I180" s="207">
        <f t="shared" si="18"/>
        <v>0</v>
      </c>
      <c r="J180" s="208">
        <v>0</v>
      </c>
      <c r="K180" s="206">
        <f t="shared" si="19"/>
        <v>0</v>
      </c>
      <c r="L180" s="208">
        <v>2.4</v>
      </c>
      <c r="M180" s="206">
        <f t="shared" si="20"/>
        <v>1.704</v>
      </c>
      <c r="N180" s="209">
        <v>21</v>
      </c>
      <c r="O180" s="189">
        <v>4</v>
      </c>
      <c r="P180" s="190" t="s">
        <v>827</v>
      </c>
    </row>
    <row r="181" spans="1:16" s="190" customFormat="1" ht="13.5" customHeight="1">
      <c r="A181" s="203" t="s">
        <v>1321</v>
      </c>
      <c r="B181" s="203" t="s">
        <v>822</v>
      </c>
      <c r="C181" s="203" t="s">
        <v>1294</v>
      </c>
      <c r="D181" s="204" t="s">
        <v>1322</v>
      </c>
      <c r="E181" s="205" t="s">
        <v>1323</v>
      </c>
      <c r="F181" s="203" t="s">
        <v>834</v>
      </c>
      <c r="G181" s="206">
        <v>2.667</v>
      </c>
      <c r="H181" s="207">
        <v>0</v>
      </c>
      <c r="I181" s="207">
        <f t="shared" si="18"/>
        <v>0</v>
      </c>
      <c r="J181" s="208">
        <v>0</v>
      </c>
      <c r="K181" s="206">
        <f t="shared" si="19"/>
        <v>0</v>
      </c>
      <c r="L181" s="208">
        <v>2.4</v>
      </c>
      <c r="M181" s="206">
        <f t="shared" si="20"/>
        <v>6.400799999999999</v>
      </c>
      <c r="N181" s="209">
        <v>21</v>
      </c>
      <c r="O181" s="189">
        <v>4</v>
      </c>
      <c r="P181" s="190" t="s">
        <v>827</v>
      </c>
    </row>
    <row r="182" spans="1:16" s="190" customFormat="1" ht="13.5" customHeight="1">
      <c r="A182" s="203" t="s">
        <v>1324</v>
      </c>
      <c r="B182" s="203" t="s">
        <v>822</v>
      </c>
      <c r="C182" s="203" t="s">
        <v>1294</v>
      </c>
      <c r="D182" s="204" t="s">
        <v>1325</v>
      </c>
      <c r="E182" s="205" t="s">
        <v>1326</v>
      </c>
      <c r="F182" s="203" t="s">
        <v>871</v>
      </c>
      <c r="G182" s="206">
        <v>0.53</v>
      </c>
      <c r="H182" s="207">
        <v>0</v>
      </c>
      <c r="I182" s="207">
        <f t="shared" si="18"/>
        <v>0</v>
      </c>
      <c r="J182" s="208">
        <v>0</v>
      </c>
      <c r="K182" s="206">
        <f t="shared" si="19"/>
        <v>0</v>
      </c>
      <c r="L182" s="208">
        <v>1.258</v>
      </c>
      <c r="M182" s="206">
        <f t="shared" si="20"/>
        <v>0.66674</v>
      </c>
      <c r="N182" s="209">
        <v>21</v>
      </c>
      <c r="O182" s="189">
        <v>4</v>
      </c>
      <c r="P182" s="190" t="s">
        <v>827</v>
      </c>
    </row>
    <row r="183" spans="1:16" s="190" customFormat="1" ht="13.5" customHeight="1">
      <c r="A183" s="203" t="s">
        <v>1327</v>
      </c>
      <c r="B183" s="203" t="s">
        <v>822</v>
      </c>
      <c r="C183" s="203" t="s">
        <v>1294</v>
      </c>
      <c r="D183" s="204" t="s">
        <v>1328</v>
      </c>
      <c r="E183" s="205" t="s">
        <v>1329</v>
      </c>
      <c r="F183" s="203" t="s">
        <v>871</v>
      </c>
      <c r="G183" s="206">
        <v>1.883</v>
      </c>
      <c r="H183" s="207">
        <v>0</v>
      </c>
      <c r="I183" s="207">
        <f t="shared" si="18"/>
        <v>0</v>
      </c>
      <c r="J183" s="208">
        <v>0</v>
      </c>
      <c r="K183" s="206">
        <f t="shared" si="19"/>
        <v>0</v>
      </c>
      <c r="L183" s="208">
        <v>1.258</v>
      </c>
      <c r="M183" s="206">
        <f t="shared" si="20"/>
        <v>2.368814</v>
      </c>
      <c r="N183" s="209">
        <v>21</v>
      </c>
      <c r="O183" s="189">
        <v>4</v>
      </c>
      <c r="P183" s="190" t="s">
        <v>827</v>
      </c>
    </row>
    <row r="184" spans="1:16" s="190" customFormat="1" ht="24" customHeight="1">
      <c r="A184" s="203" t="s">
        <v>1330</v>
      </c>
      <c r="B184" s="203" t="s">
        <v>822</v>
      </c>
      <c r="C184" s="203" t="s">
        <v>1294</v>
      </c>
      <c r="D184" s="204" t="s">
        <v>1331</v>
      </c>
      <c r="E184" s="205" t="s">
        <v>1332</v>
      </c>
      <c r="F184" s="203" t="s">
        <v>826</v>
      </c>
      <c r="G184" s="206">
        <v>3.321</v>
      </c>
      <c r="H184" s="207">
        <v>0</v>
      </c>
      <c r="I184" s="207">
        <f t="shared" si="18"/>
        <v>0</v>
      </c>
      <c r="J184" s="208">
        <v>0</v>
      </c>
      <c r="K184" s="206">
        <f t="shared" si="19"/>
        <v>0</v>
      </c>
      <c r="L184" s="208">
        <v>0.035</v>
      </c>
      <c r="M184" s="206">
        <f t="shared" si="20"/>
        <v>0.11623500000000002</v>
      </c>
      <c r="N184" s="209">
        <v>21</v>
      </c>
      <c r="O184" s="189">
        <v>4</v>
      </c>
      <c r="P184" s="190" t="s">
        <v>827</v>
      </c>
    </row>
    <row r="185" spans="1:16" s="190" customFormat="1" ht="13.5" customHeight="1">
      <c r="A185" s="203" t="s">
        <v>1333</v>
      </c>
      <c r="B185" s="203" t="s">
        <v>822</v>
      </c>
      <c r="C185" s="203" t="s">
        <v>1294</v>
      </c>
      <c r="D185" s="204" t="s">
        <v>1334</v>
      </c>
      <c r="E185" s="205" t="s">
        <v>1335</v>
      </c>
      <c r="F185" s="203" t="s">
        <v>826</v>
      </c>
      <c r="G185" s="206">
        <v>10.096</v>
      </c>
      <c r="H185" s="207">
        <v>0</v>
      </c>
      <c r="I185" s="207">
        <f t="shared" si="18"/>
        <v>0</v>
      </c>
      <c r="J185" s="208">
        <v>0</v>
      </c>
      <c r="K185" s="206">
        <f t="shared" si="19"/>
        <v>0</v>
      </c>
      <c r="L185" s="208">
        <v>0.038</v>
      </c>
      <c r="M185" s="206">
        <f t="shared" si="20"/>
        <v>0.383648</v>
      </c>
      <c r="N185" s="209">
        <v>21</v>
      </c>
      <c r="O185" s="189">
        <v>4</v>
      </c>
      <c r="P185" s="190" t="s">
        <v>827</v>
      </c>
    </row>
    <row r="186" spans="1:16" s="190" customFormat="1" ht="13.5" customHeight="1">
      <c r="A186" s="203" t="s">
        <v>1336</v>
      </c>
      <c r="B186" s="203" t="s">
        <v>822</v>
      </c>
      <c r="C186" s="203" t="s">
        <v>1294</v>
      </c>
      <c r="D186" s="204" t="s">
        <v>1337</v>
      </c>
      <c r="E186" s="205" t="s">
        <v>1338</v>
      </c>
      <c r="F186" s="203" t="s">
        <v>826</v>
      </c>
      <c r="G186" s="206">
        <v>41.562</v>
      </c>
      <c r="H186" s="207">
        <v>0</v>
      </c>
      <c r="I186" s="207">
        <f t="shared" si="18"/>
        <v>0</v>
      </c>
      <c r="J186" s="208">
        <v>0</v>
      </c>
      <c r="K186" s="206">
        <f t="shared" si="19"/>
        <v>0</v>
      </c>
      <c r="L186" s="208">
        <v>0.055</v>
      </c>
      <c r="M186" s="206">
        <f t="shared" si="20"/>
        <v>2.28591</v>
      </c>
      <c r="N186" s="209">
        <v>21</v>
      </c>
      <c r="O186" s="189">
        <v>4</v>
      </c>
      <c r="P186" s="190" t="s">
        <v>827</v>
      </c>
    </row>
    <row r="187" spans="1:16" s="190" customFormat="1" ht="13.5" customHeight="1">
      <c r="A187" s="203" t="s">
        <v>1339</v>
      </c>
      <c r="B187" s="203" t="s">
        <v>822</v>
      </c>
      <c r="C187" s="203" t="s">
        <v>1294</v>
      </c>
      <c r="D187" s="204" t="s">
        <v>1340</v>
      </c>
      <c r="E187" s="205" t="s">
        <v>1341</v>
      </c>
      <c r="F187" s="203" t="s">
        <v>826</v>
      </c>
      <c r="G187" s="206">
        <v>0.26</v>
      </c>
      <c r="H187" s="207">
        <v>0</v>
      </c>
      <c r="I187" s="207">
        <f t="shared" si="18"/>
        <v>0</v>
      </c>
      <c r="J187" s="208">
        <v>0</v>
      </c>
      <c r="K187" s="206">
        <f t="shared" si="19"/>
        <v>0</v>
      </c>
      <c r="L187" s="208">
        <v>0.066</v>
      </c>
      <c r="M187" s="206">
        <f t="shared" si="20"/>
        <v>0.01716</v>
      </c>
      <c r="N187" s="209">
        <v>21</v>
      </c>
      <c r="O187" s="189">
        <v>4</v>
      </c>
      <c r="P187" s="190" t="s">
        <v>827</v>
      </c>
    </row>
    <row r="188" spans="1:16" s="190" customFormat="1" ht="13.5" customHeight="1">
      <c r="A188" s="203" t="s">
        <v>1342</v>
      </c>
      <c r="B188" s="203" t="s">
        <v>822</v>
      </c>
      <c r="C188" s="203" t="s">
        <v>1294</v>
      </c>
      <c r="D188" s="204" t="s">
        <v>1343</v>
      </c>
      <c r="E188" s="205" t="s">
        <v>1344</v>
      </c>
      <c r="F188" s="203" t="s">
        <v>826</v>
      </c>
      <c r="G188" s="206">
        <v>12.456</v>
      </c>
      <c r="H188" s="207">
        <v>0</v>
      </c>
      <c r="I188" s="207">
        <f t="shared" si="18"/>
        <v>0</v>
      </c>
      <c r="J188" s="208">
        <v>0</v>
      </c>
      <c r="K188" s="206">
        <f t="shared" si="19"/>
        <v>0</v>
      </c>
      <c r="L188" s="208">
        <v>0.25</v>
      </c>
      <c r="M188" s="206">
        <f t="shared" si="20"/>
        <v>3.114</v>
      </c>
      <c r="N188" s="209">
        <v>21</v>
      </c>
      <c r="O188" s="189">
        <v>4</v>
      </c>
      <c r="P188" s="190" t="s">
        <v>827</v>
      </c>
    </row>
    <row r="189" spans="1:16" s="190" customFormat="1" ht="13.5" customHeight="1">
      <c r="A189" s="203" t="s">
        <v>1345</v>
      </c>
      <c r="B189" s="203" t="s">
        <v>822</v>
      </c>
      <c r="C189" s="203" t="s">
        <v>1294</v>
      </c>
      <c r="D189" s="204" t="s">
        <v>1346</v>
      </c>
      <c r="E189" s="205" t="s">
        <v>1347</v>
      </c>
      <c r="F189" s="203" t="s">
        <v>826</v>
      </c>
      <c r="G189" s="206">
        <v>0.96</v>
      </c>
      <c r="H189" s="207">
        <v>0</v>
      </c>
      <c r="I189" s="207">
        <f t="shared" si="18"/>
        <v>0</v>
      </c>
      <c r="J189" s="208">
        <v>0</v>
      </c>
      <c r="K189" s="206">
        <f t="shared" si="19"/>
        <v>0</v>
      </c>
      <c r="L189" s="208">
        <v>0.041</v>
      </c>
      <c r="M189" s="206">
        <f t="shared" si="20"/>
        <v>0.03936</v>
      </c>
      <c r="N189" s="209">
        <v>21</v>
      </c>
      <c r="O189" s="189">
        <v>4</v>
      </c>
      <c r="P189" s="190" t="s">
        <v>827</v>
      </c>
    </row>
    <row r="190" spans="1:16" s="190" customFormat="1" ht="13.5" customHeight="1">
      <c r="A190" s="203" t="s">
        <v>1348</v>
      </c>
      <c r="B190" s="203" t="s">
        <v>822</v>
      </c>
      <c r="C190" s="203" t="s">
        <v>1294</v>
      </c>
      <c r="D190" s="204" t="s">
        <v>1349</v>
      </c>
      <c r="E190" s="205" t="s">
        <v>1350</v>
      </c>
      <c r="F190" s="203" t="s">
        <v>826</v>
      </c>
      <c r="G190" s="206">
        <v>3.4</v>
      </c>
      <c r="H190" s="207">
        <v>0</v>
      </c>
      <c r="I190" s="207">
        <f t="shared" si="18"/>
        <v>0</v>
      </c>
      <c r="J190" s="208">
        <v>0</v>
      </c>
      <c r="K190" s="206">
        <f t="shared" si="19"/>
        <v>0</v>
      </c>
      <c r="L190" s="208">
        <v>0.076</v>
      </c>
      <c r="M190" s="206">
        <f t="shared" si="20"/>
        <v>0.25839999999999996</v>
      </c>
      <c r="N190" s="209">
        <v>21</v>
      </c>
      <c r="O190" s="189">
        <v>4</v>
      </c>
      <c r="P190" s="190" t="s">
        <v>827</v>
      </c>
    </row>
    <row r="191" spans="1:16" s="190" customFormat="1" ht="13.5" customHeight="1">
      <c r="A191" s="203" t="s">
        <v>1351</v>
      </c>
      <c r="B191" s="203" t="s">
        <v>822</v>
      </c>
      <c r="C191" s="203" t="s">
        <v>1294</v>
      </c>
      <c r="D191" s="204" t="s">
        <v>1352</v>
      </c>
      <c r="E191" s="205" t="s">
        <v>1353</v>
      </c>
      <c r="F191" s="203" t="s">
        <v>826</v>
      </c>
      <c r="G191" s="206">
        <v>4.4</v>
      </c>
      <c r="H191" s="207">
        <v>0</v>
      </c>
      <c r="I191" s="207">
        <f t="shared" si="18"/>
        <v>0</v>
      </c>
      <c r="J191" s="208">
        <v>0</v>
      </c>
      <c r="K191" s="206">
        <f t="shared" si="19"/>
        <v>0</v>
      </c>
      <c r="L191" s="208">
        <v>0.076</v>
      </c>
      <c r="M191" s="206">
        <f t="shared" si="20"/>
        <v>0.33440000000000003</v>
      </c>
      <c r="N191" s="209">
        <v>21</v>
      </c>
      <c r="O191" s="189">
        <v>4</v>
      </c>
      <c r="P191" s="190" t="s">
        <v>827</v>
      </c>
    </row>
    <row r="192" spans="1:16" s="190" customFormat="1" ht="13.5" customHeight="1">
      <c r="A192" s="203" t="s">
        <v>1354</v>
      </c>
      <c r="B192" s="203" t="s">
        <v>822</v>
      </c>
      <c r="C192" s="203" t="s">
        <v>1294</v>
      </c>
      <c r="D192" s="204" t="s">
        <v>1355</v>
      </c>
      <c r="E192" s="205" t="s">
        <v>1356</v>
      </c>
      <c r="F192" s="203" t="s">
        <v>834</v>
      </c>
      <c r="G192" s="206">
        <v>6.252</v>
      </c>
      <c r="H192" s="207">
        <v>0</v>
      </c>
      <c r="I192" s="207">
        <f t="shared" si="18"/>
        <v>0</v>
      </c>
      <c r="J192" s="208">
        <v>0</v>
      </c>
      <c r="K192" s="206">
        <f t="shared" si="19"/>
        <v>0</v>
      </c>
      <c r="L192" s="208">
        <v>1.8</v>
      </c>
      <c r="M192" s="206">
        <f t="shared" si="20"/>
        <v>11.2536</v>
      </c>
      <c r="N192" s="209">
        <v>21</v>
      </c>
      <c r="O192" s="189">
        <v>4</v>
      </c>
      <c r="P192" s="190" t="s">
        <v>827</v>
      </c>
    </row>
    <row r="193" spans="1:16" s="190" customFormat="1" ht="13.5" customHeight="1">
      <c r="A193" s="203" t="s">
        <v>1357</v>
      </c>
      <c r="B193" s="203" t="s">
        <v>822</v>
      </c>
      <c r="C193" s="203" t="s">
        <v>1294</v>
      </c>
      <c r="D193" s="204" t="s">
        <v>1358</v>
      </c>
      <c r="E193" s="205" t="s">
        <v>1359</v>
      </c>
      <c r="F193" s="203" t="s">
        <v>834</v>
      </c>
      <c r="G193" s="206">
        <v>6.636</v>
      </c>
      <c r="H193" s="207">
        <v>0</v>
      </c>
      <c r="I193" s="207">
        <f aca="true" t="shared" si="21" ref="I193:I200">ROUND(G193*H193,2)</f>
        <v>0</v>
      </c>
      <c r="J193" s="208">
        <v>0</v>
      </c>
      <c r="K193" s="206">
        <f aca="true" t="shared" si="22" ref="K193:K200">G193*J193</f>
        <v>0</v>
      </c>
      <c r="L193" s="208">
        <v>1.8</v>
      </c>
      <c r="M193" s="206">
        <f aca="true" t="shared" si="23" ref="M193:M200">G193*L193</f>
        <v>11.9448</v>
      </c>
      <c r="N193" s="209">
        <v>21</v>
      </c>
      <c r="O193" s="189">
        <v>4</v>
      </c>
      <c r="P193" s="190" t="s">
        <v>827</v>
      </c>
    </row>
    <row r="194" spans="1:16" s="190" customFormat="1" ht="24" customHeight="1">
      <c r="A194" s="203" t="s">
        <v>1360</v>
      </c>
      <c r="B194" s="203" t="s">
        <v>822</v>
      </c>
      <c r="C194" s="203" t="s">
        <v>1294</v>
      </c>
      <c r="D194" s="204" t="s">
        <v>1361</v>
      </c>
      <c r="E194" s="205" t="s">
        <v>1362</v>
      </c>
      <c r="F194" s="203" t="s">
        <v>956</v>
      </c>
      <c r="G194" s="206">
        <v>3.6</v>
      </c>
      <c r="H194" s="207">
        <v>0</v>
      </c>
      <c r="I194" s="207">
        <f t="shared" si="21"/>
        <v>0</v>
      </c>
      <c r="J194" s="208">
        <v>0</v>
      </c>
      <c r="K194" s="206">
        <f t="shared" si="22"/>
        <v>0</v>
      </c>
      <c r="L194" s="208">
        <v>0.009</v>
      </c>
      <c r="M194" s="206">
        <f t="shared" si="23"/>
        <v>0.0324</v>
      </c>
      <c r="N194" s="209">
        <v>21</v>
      </c>
      <c r="O194" s="189">
        <v>4</v>
      </c>
      <c r="P194" s="190" t="s">
        <v>827</v>
      </c>
    </row>
    <row r="195" spans="1:16" s="190" customFormat="1" ht="13.5" customHeight="1">
      <c r="A195" s="203" t="s">
        <v>1363</v>
      </c>
      <c r="B195" s="203" t="s">
        <v>822</v>
      </c>
      <c r="C195" s="203" t="s">
        <v>1294</v>
      </c>
      <c r="D195" s="204" t="s">
        <v>1364</v>
      </c>
      <c r="E195" s="205" t="s">
        <v>1365</v>
      </c>
      <c r="F195" s="203" t="s">
        <v>956</v>
      </c>
      <c r="G195" s="206">
        <v>3.44</v>
      </c>
      <c r="H195" s="207">
        <v>0</v>
      </c>
      <c r="I195" s="207">
        <f t="shared" si="21"/>
        <v>0</v>
      </c>
      <c r="J195" s="208">
        <v>0</v>
      </c>
      <c r="K195" s="206">
        <f t="shared" si="22"/>
        <v>0</v>
      </c>
      <c r="L195" s="208">
        <v>0.081</v>
      </c>
      <c r="M195" s="206">
        <f t="shared" si="23"/>
        <v>0.27864</v>
      </c>
      <c r="N195" s="209">
        <v>21</v>
      </c>
      <c r="O195" s="189">
        <v>4</v>
      </c>
      <c r="P195" s="190" t="s">
        <v>827</v>
      </c>
    </row>
    <row r="196" spans="1:16" s="190" customFormat="1" ht="24" customHeight="1">
      <c r="A196" s="203" t="s">
        <v>1366</v>
      </c>
      <c r="B196" s="203" t="s">
        <v>822</v>
      </c>
      <c r="C196" s="203" t="s">
        <v>1294</v>
      </c>
      <c r="D196" s="204" t="s">
        <v>1367</v>
      </c>
      <c r="E196" s="205" t="s">
        <v>1368</v>
      </c>
      <c r="F196" s="203" t="s">
        <v>956</v>
      </c>
      <c r="G196" s="206">
        <v>9.5</v>
      </c>
      <c r="H196" s="207">
        <v>0</v>
      </c>
      <c r="I196" s="207">
        <f t="shared" si="21"/>
        <v>0</v>
      </c>
      <c r="J196" s="208">
        <v>0</v>
      </c>
      <c r="K196" s="206">
        <f t="shared" si="22"/>
        <v>0</v>
      </c>
      <c r="L196" s="208">
        <v>0.042</v>
      </c>
      <c r="M196" s="206">
        <f t="shared" si="23"/>
        <v>0.399</v>
      </c>
      <c r="N196" s="209">
        <v>21</v>
      </c>
      <c r="O196" s="189">
        <v>4</v>
      </c>
      <c r="P196" s="190" t="s">
        <v>827</v>
      </c>
    </row>
    <row r="197" spans="1:16" s="190" customFormat="1" ht="13.5" customHeight="1">
      <c r="A197" s="203" t="s">
        <v>1369</v>
      </c>
      <c r="B197" s="203" t="s">
        <v>822</v>
      </c>
      <c r="C197" s="203" t="s">
        <v>1294</v>
      </c>
      <c r="D197" s="204" t="s">
        <v>1370</v>
      </c>
      <c r="E197" s="205" t="s">
        <v>1371</v>
      </c>
      <c r="F197" s="203" t="s">
        <v>956</v>
      </c>
      <c r="G197" s="206">
        <v>2.9</v>
      </c>
      <c r="H197" s="207">
        <v>0</v>
      </c>
      <c r="I197" s="207">
        <f t="shared" si="21"/>
        <v>0</v>
      </c>
      <c r="J197" s="208">
        <v>0</v>
      </c>
      <c r="K197" s="206">
        <f t="shared" si="22"/>
        <v>0</v>
      </c>
      <c r="L197" s="208">
        <v>0.037</v>
      </c>
      <c r="M197" s="206">
        <f t="shared" si="23"/>
        <v>0.10729999999999999</v>
      </c>
      <c r="N197" s="209">
        <v>21</v>
      </c>
      <c r="O197" s="189">
        <v>4</v>
      </c>
      <c r="P197" s="190" t="s">
        <v>827</v>
      </c>
    </row>
    <row r="198" spans="1:16" s="190" customFormat="1" ht="13.5" customHeight="1">
      <c r="A198" s="203" t="s">
        <v>1372</v>
      </c>
      <c r="B198" s="203" t="s">
        <v>822</v>
      </c>
      <c r="C198" s="203" t="s">
        <v>1294</v>
      </c>
      <c r="D198" s="204" t="s">
        <v>1373</v>
      </c>
      <c r="E198" s="205" t="s">
        <v>1374</v>
      </c>
      <c r="F198" s="203" t="s">
        <v>917</v>
      </c>
      <c r="G198" s="206">
        <v>1</v>
      </c>
      <c r="H198" s="207">
        <v>0</v>
      </c>
      <c r="I198" s="207">
        <f t="shared" si="21"/>
        <v>0</v>
      </c>
      <c r="J198" s="208">
        <v>0</v>
      </c>
      <c r="K198" s="206">
        <f t="shared" si="22"/>
        <v>0</v>
      </c>
      <c r="L198" s="208">
        <v>0.045</v>
      </c>
      <c r="M198" s="206">
        <f t="shared" si="23"/>
        <v>0.045</v>
      </c>
      <c r="N198" s="209">
        <v>21</v>
      </c>
      <c r="O198" s="189">
        <v>4</v>
      </c>
      <c r="P198" s="190" t="s">
        <v>827</v>
      </c>
    </row>
    <row r="199" spans="1:16" s="190" customFormat="1" ht="13.5" customHeight="1">
      <c r="A199" s="203" t="s">
        <v>1375</v>
      </c>
      <c r="B199" s="203" t="s">
        <v>822</v>
      </c>
      <c r="C199" s="203" t="s">
        <v>1294</v>
      </c>
      <c r="D199" s="204" t="s">
        <v>1376</v>
      </c>
      <c r="E199" s="205" t="s">
        <v>1377</v>
      </c>
      <c r="F199" s="203" t="s">
        <v>826</v>
      </c>
      <c r="G199" s="206">
        <v>21.791</v>
      </c>
      <c r="H199" s="207">
        <v>0</v>
      </c>
      <c r="I199" s="207">
        <f t="shared" si="21"/>
        <v>0</v>
      </c>
      <c r="J199" s="208">
        <v>0</v>
      </c>
      <c r="K199" s="206">
        <f t="shared" si="22"/>
        <v>0</v>
      </c>
      <c r="L199" s="208">
        <v>0.01</v>
      </c>
      <c r="M199" s="206">
        <f t="shared" si="23"/>
        <v>0.21791000000000002</v>
      </c>
      <c r="N199" s="209">
        <v>21</v>
      </c>
      <c r="O199" s="189">
        <v>4</v>
      </c>
      <c r="P199" s="190" t="s">
        <v>827</v>
      </c>
    </row>
    <row r="200" spans="1:16" s="190" customFormat="1" ht="13.5" customHeight="1">
      <c r="A200" s="203" t="s">
        <v>1378</v>
      </c>
      <c r="B200" s="203" t="s">
        <v>822</v>
      </c>
      <c r="C200" s="203" t="s">
        <v>1294</v>
      </c>
      <c r="D200" s="204" t="s">
        <v>1379</v>
      </c>
      <c r="E200" s="205" t="s">
        <v>1380</v>
      </c>
      <c r="F200" s="203" t="s">
        <v>826</v>
      </c>
      <c r="G200" s="206">
        <v>69.777</v>
      </c>
      <c r="H200" s="207">
        <v>0</v>
      </c>
      <c r="I200" s="207">
        <f t="shared" si="21"/>
        <v>0</v>
      </c>
      <c r="J200" s="208">
        <v>0</v>
      </c>
      <c r="K200" s="206">
        <f t="shared" si="22"/>
        <v>0</v>
      </c>
      <c r="L200" s="208">
        <v>0.046</v>
      </c>
      <c r="M200" s="206">
        <f t="shared" si="23"/>
        <v>3.209742</v>
      </c>
      <c r="N200" s="209">
        <v>21</v>
      </c>
      <c r="O200" s="189">
        <v>4</v>
      </c>
      <c r="P200" s="190" t="s">
        <v>827</v>
      </c>
    </row>
    <row r="201" spans="1:16" s="188" customFormat="1" ht="12.75" customHeight="1">
      <c r="A201" s="199"/>
      <c r="B201" s="200" t="s">
        <v>777</v>
      </c>
      <c r="C201" s="199"/>
      <c r="D201" s="199" t="s">
        <v>1136</v>
      </c>
      <c r="E201" s="199" t="s">
        <v>1381</v>
      </c>
      <c r="F201" s="199"/>
      <c r="G201" s="199"/>
      <c r="H201" s="199"/>
      <c r="I201" s="201">
        <f>SUM(I202:I215)</f>
        <v>0</v>
      </c>
      <c r="J201" s="199"/>
      <c r="K201" s="202">
        <f>SUM(K202:K215)</f>
        <v>0</v>
      </c>
      <c r="L201" s="199"/>
      <c r="M201" s="202">
        <f>SUM(M202:M215)</f>
        <v>0</v>
      </c>
      <c r="N201" s="199"/>
      <c r="P201" s="188" t="s">
        <v>827</v>
      </c>
    </row>
    <row r="202" spans="1:16" s="190" customFormat="1" ht="24" customHeight="1">
      <c r="A202" s="203" t="s">
        <v>1382</v>
      </c>
      <c r="B202" s="203" t="s">
        <v>822</v>
      </c>
      <c r="C202" s="203" t="s">
        <v>1294</v>
      </c>
      <c r="D202" s="204" t="s">
        <v>1383</v>
      </c>
      <c r="E202" s="205" t="s">
        <v>1384</v>
      </c>
      <c r="F202" s="203" t="s">
        <v>871</v>
      </c>
      <c r="G202" s="206">
        <v>116.962</v>
      </c>
      <c r="H202" s="207">
        <v>0</v>
      </c>
      <c r="I202" s="207">
        <f aca="true" t="shared" si="24" ref="I202:I215">ROUND(G202*H202,2)</f>
        <v>0</v>
      </c>
      <c r="J202" s="208">
        <v>0</v>
      </c>
      <c r="K202" s="206">
        <f aca="true" t="shared" si="25" ref="K202:K215">G202*J202</f>
        <v>0</v>
      </c>
      <c r="L202" s="208">
        <v>0</v>
      </c>
      <c r="M202" s="206">
        <f aca="true" t="shared" si="26" ref="M202:M215">G202*L202</f>
        <v>0</v>
      </c>
      <c r="N202" s="209">
        <v>21</v>
      </c>
      <c r="O202" s="189">
        <v>4</v>
      </c>
      <c r="P202" s="190" t="s">
        <v>830</v>
      </c>
    </row>
    <row r="203" spans="1:16" s="190" customFormat="1" ht="24" customHeight="1">
      <c r="A203" s="203" t="s">
        <v>1385</v>
      </c>
      <c r="B203" s="203" t="s">
        <v>822</v>
      </c>
      <c r="C203" s="203" t="s">
        <v>1294</v>
      </c>
      <c r="D203" s="204" t="s">
        <v>1386</v>
      </c>
      <c r="E203" s="205" t="s">
        <v>1387</v>
      </c>
      <c r="F203" s="203" t="s">
        <v>871</v>
      </c>
      <c r="G203" s="206">
        <v>584.81</v>
      </c>
      <c r="H203" s="207">
        <v>0</v>
      </c>
      <c r="I203" s="207">
        <f t="shared" si="24"/>
        <v>0</v>
      </c>
      <c r="J203" s="208">
        <v>0</v>
      </c>
      <c r="K203" s="206">
        <f t="shared" si="25"/>
        <v>0</v>
      </c>
      <c r="L203" s="208">
        <v>0</v>
      </c>
      <c r="M203" s="206">
        <f t="shared" si="26"/>
        <v>0</v>
      </c>
      <c r="N203" s="209">
        <v>21</v>
      </c>
      <c r="O203" s="189">
        <v>4</v>
      </c>
      <c r="P203" s="190" t="s">
        <v>830</v>
      </c>
    </row>
    <row r="204" spans="1:16" s="190" customFormat="1" ht="24" customHeight="1">
      <c r="A204" s="203" t="s">
        <v>1388</v>
      </c>
      <c r="B204" s="203" t="s">
        <v>822</v>
      </c>
      <c r="C204" s="203" t="s">
        <v>1294</v>
      </c>
      <c r="D204" s="204" t="s">
        <v>1389</v>
      </c>
      <c r="E204" s="205" t="s">
        <v>1390</v>
      </c>
      <c r="F204" s="203" t="s">
        <v>871</v>
      </c>
      <c r="G204" s="206">
        <v>116.962</v>
      </c>
      <c r="H204" s="207">
        <v>0</v>
      </c>
      <c r="I204" s="207">
        <f t="shared" si="24"/>
        <v>0</v>
      </c>
      <c r="J204" s="208">
        <v>0</v>
      </c>
      <c r="K204" s="206">
        <f t="shared" si="25"/>
        <v>0</v>
      </c>
      <c r="L204" s="208">
        <v>0</v>
      </c>
      <c r="M204" s="206">
        <f t="shared" si="26"/>
        <v>0</v>
      </c>
      <c r="N204" s="209">
        <v>21</v>
      </c>
      <c r="O204" s="189">
        <v>4</v>
      </c>
      <c r="P204" s="190" t="s">
        <v>830</v>
      </c>
    </row>
    <row r="205" spans="1:16" s="190" customFormat="1" ht="13.5" customHeight="1">
      <c r="A205" s="203" t="s">
        <v>1391</v>
      </c>
      <c r="B205" s="203" t="s">
        <v>822</v>
      </c>
      <c r="C205" s="203" t="s">
        <v>1294</v>
      </c>
      <c r="D205" s="204" t="s">
        <v>1392</v>
      </c>
      <c r="E205" s="205" t="s">
        <v>1393</v>
      </c>
      <c r="F205" s="203" t="s">
        <v>871</v>
      </c>
      <c r="G205" s="206">
        <v>2807.088</v>
      </c>
      <c r="H205" s="207">
        <v>0</v>
      </c>
      <c r="I205" s="207">
        <f t="shared" si="24"/>
        <v>0</v>
      </c>
      <c r="J205" s="208">
        <v>0</v>
      </c>
      <c r="K205" s="206">
        <f t="shared" si="25"/>
        <v>0</v>
      </c>
      <c r="L205" s="208">
        <v>0</v>
      </c>
      <c r="M205" s="206">
        <f t="shared" si="26"/>
        <v>0</v>
      </c>
      <c r="N205" s="209">
        <v>21</v>
      </c>
      <c r="O205" s="189">
        <v>4</v>
      </c>
      <c r="P205" s="190" t="s">
        <v>830</v>
      </c>
    </row>
    <row r="206" spans="1:16" s="190" customFormat="1" ht="13.5" customHeight="1">
      <c r="A206" s="203" t="s">
        <v>1394</v>
      </c>
      <c r="B206" s="203" t="s">
        <v>822</v>
      </c>
      <c r="C206" s="203" t="s">
        <v>1294</v>
      </c>
      <c r="D206" s="204" t="s">
        <v>1395</v>
      </c>
      <c r="E206" s="205" t="s">
        <v>1396</v>
      </c>
      <c r="F206" s="203" t="s">
        <v>871</v>
      </c>
      <c r="G206" s="206">
        <v>23.335</v>
      </c>
      <c r="H206" s="207">
        <v>0</v>
      </c>
      <c r="I206" s="207">
        <f t="shared" si="24"/>
        <v>0</v>
      </c>
      <c r="J206" s="208">
        <v>0</v>
      </c>
      <c r="K206" s="206">
        <f t="shared" si="25"/>
        <v>0</v>
      </c>
      <c r="L206" s="208">
        <v>0</v>
      </c>
      <c r="M206" s="206">
        <f t="shared" si="26"/>
        <v>0</v>
      </c>
      <c r="N206" s="209">
        <v>21</v>
      </c>
      <c r="O206" s="189">
        <v>1024</v>
      </c>
      <c r="P206" s="190" t="s">
        <v>830</v>
      </c>
    </row>
    <row r="207" spans="1:16" s="190" customFormat="1" ht="24" customHeight="1">
      <c r="A207" s="203" t="s">
        <v>1397</v>
      </c>
      <c r="B207" s="203" t="s">
        <v>822</v>
      </c>
      <c r="C207" s="203" t="s">
        <v>1294</v>
      </c>
      <c r="D207" s="204" t="s">
        <v>1398</v>
      </c>
      <c r="E207" s="205" t="s">
        <v>1399</v>
      </c>
      <c r="F207" s="203" t="s">
        <v>871</v>
      </c>
      <c r="G207" s="206">
        <v>79.047</v>
      </c>
      <c r="H207" s="207">
        <v>0</v>
      </c>
      <c r="I207" s="207">
        <f t="shared" si="24"/>
        <v>0</v>
      </c>
      <c r="J207" s="208">
        <v>0</v>
      </c>
      <c r="K207" s="206">
        <f t="shared" si="25"/>
        <v>0</v>
      </c>
      <c r="L207" s="208">
        <v>0</v>
      </c>
      <c r="M207" s="206">
        <f t="shared" si="26"/>
        <v>0</v>
      </c>
      <c r="N207" s="209">
        <v>21</v>
      </c>
      <c r="O207" s="189">
        <v>1024</v>
      </c>
      <c r="P207" s="190" t="s">
        <v>830</v>
      </c>
    </row>
    <row r="208" spans="1:16" s="190" customFormat="1" ht="13.5" customHeight="1">
      <c r="A208" s="203" t="s">
        <v>1400</v>
      </c>
      <c r="B208" s="203" t="s">
        <v>822</v>
      </c>
      <c r="C208" s="203" t="s">
        <v>1294</v>
      </c>
      <c r="D208" s="204" t="s">
        <v>1401</v>
      </c>
      <c r="E208" s="205" t="s">
        <v>1402</v>
      </c>
      <c r="F208" s="203" t="s">
        <v>871</v>
      </c>
      <c r="G208" s="206">
        <v>0.039</v>
      </c>
      <c r="H208" s="207">
        <v>0</v>
      </c>
      <c r="I208" s="207">
        <f t="shared" si="24"/>
        <v>0</v>
      </c>
      <c r="J208" s="208">
        <v>0</v>
      </c>
      <c r="K208" s="206">
        <f t="shared" si="25"/>
        <v>0</v>
      </c>
      <c r="L208" s="208">
        <v>0</v>
      </c>
      <c r="M208" s="206">
        <f t="shared" si="26"/>
        <v>0</v>
      </c>
      <c r="N208" s="209">
        <v>21</v>
      </c>
      <c r="O208" s="189">
        <v>1024</v>
      </c>
      <c r="P208" s="190" t="s">
        <v>830</v>
      </c>
    </row>
    <row r="209" spans="1:16" s="190" customFormat="1" ht="13.5" customHeight="1">
      <c r="A209" s="203" t="s">
        <v>1403</v>
      </c>
      <c r="B209" s="203" t="s">
        <v>822</v>
      </c>
      <c r="C209" s="203" t="s">
        <v>1294</v>
      </c>
      <c r="D209" s="204" t="s">
        <v>1404</v>
      </c>
      <c r="E209" s="205" t="s">
        <v>1405</v>
      </c>
      <c r="F209" s="203" t="s">
        <v>871</v>
      </c>
      <c r="G209" s="206">
        <v>9.53</v>
      </c>
      <c r="H209" s="207">
        <v>0</v>
      </c>
      <c r="I209" s="207">
        <f t="shared" si="24"/>
        <v>0</v>
      </c>
      <c r="J209" s="208">
        <v>0</v>
      </c>
      <c r="K209" s="206">
        <f t="shared" si="25"/>
        <v>0</v>
      </c>
      <c r="L209" s="208">
        <v>0</v>
      </c>
      <c r="M209" s="206">
        <f t="shared" si="26"/>
        <v>0</v>
      </c>
      <c r="N209" s="209">
        <v>21</v>
      </c>
      <c r="O209" s="189">
        <v>1024</v>
      </c>
      <c r="P209" s="190" t="s">
        <v>830</v>
      </c>
    </row>
    <row r="210" spans="1:16" s="190" customFormat="1" ht="13.5" customHeight="1">
      <c r="A210" s="203" t="s">
        <v>1406</v>
      </c>
      <c r="B210" s="203" t="s">
        <v>822</v>
      </c>
      <c r="C210" s="203" t="s">
        <v>823</v>
      </c>
      <c r="D210" s="204" t="s">
        <v>1407</v>
      </c>
      <c r="E210" s="205" t="s">
        <v>1408</v>
      </c>
      <c r="F210" s="203" t="s">
        <v>871</v>
      </c>
      <c r="G210" s="206">
        <v>26.418</v>
      </c>
      <c r="H210" s="207">
        <v>0</v>
      </c>
      <c r="I210" s="207">
        <f t="shared" si="24"/>
        <v>0</v>
      </c>
      <c r="J210" s="208">
        <v>0</v>
      </c>
      <c r="K210" s="206">
        <f t="shared" si="25"/>
        <v>0</v>
      </c>
      <c r="L210" s="208">
        <v>0</v>
      </c>
      <c r="M210" s="206">
        <f t="shared" si="26"/>
        <v>0</v>
      </c>
      <c r="N210" s="209">
        <v>21</v>
      </c>
      <c r="O210" s="189">
        <v>4</v>
      </c>
      <c r="P210" s="190" t="s">
        <v>830</v>
      </c>
    </row>
    <row r="211" spans="1:16" s="190" customFormat="1" ht="13.5" customHeight="1">
      <c r="A211" s="203" t="s">
        <v>1409</v>
      </c>
      <c r="B211" s="203" t="s">
        <v>822</v>
      </c>
      <c r="C211" s="203" t="s">
        <v>823</v>
      </c>
      <c r="D211" s="204" t="s">
        <v>1410</v>
      </c>
      <c r="E211" s="205" t="s">
        <v>1411</v>
      </c>
      <c r="F211" s="203" t="s">
        <v>871</v>
      </c>
      <c r="G211" s="206">
        <v>634.032</v>
      </c>
      <c r="H211" s="207">
        <v>0</v>
      </c>
      <c r="I211" s="207">
        <f t="shared" si="24"/>
        <v>0</v>
      </c>
      <c r="J211" s="208">
        <v>0</v>
      </c>
      <c r="K211" s="206">
        <f t="shared" si="25"/>
        <v>0</v>
      </c>
      <c r="L211" s="208">
        <v>0</v>
      </c>
      <c r="M211" s="206">
        <f t="shared" si="26"/>
        <v>0</v>
      </c>
      <c r="N211" s="209">
        <v>21</v>
      </c>
      <c r="O211" s="189">
        <v>4</v>
      </c>
      <c r="P211" s="190" t="s">
        <v>830</v>
      </c>
    </row>
    <row r="212" spans="1:16" s="190" customFormat="1" ht="13.5" customHeight="1">
      <c r="A212" s="203" t="s">
        <v>1412</v>
      </c>
      <c r="B212" s="203" t="s">
        <v>822</v>
      </c>
      <c r="C212" s="203" t="s">
        <v>823</v>
      </c>
      <c r="D212" s="204" t="s">
        <v>1413</v>
      </c>
      <c r="E212" s="205" t="s">
        <v>1414</v>
      </c>
      <c r="F212" s="203" t="s">
        <v>871</v>
      </c>
      <c r="G212" s="206">
        <v>26.418</v>
      </c>
      <c r="H212" s="207">
        <v>0</v>
      </c>
      <c r="I212" s="207">
        <f t="shared" si="24"/>
        <v>0</v>
      </c>
      <c r="J212" s="208">
        <v>0</v>
      </c>
      <c r="K212" s="206">
        <f t="shared" si="25"/>
        <v>0</v>
      </c>
      <c r="L212" s="208">
        <v>0</v>
      </c>
      <c r="M212" s="206">
        <f t="shared" si="26"/>
        <v>0</v>
      </c>
      <c r="N212" s="209">
        <v>21</v>
      </c>
      <c r="O212" s="189">
        <v>4</v>
      </c>
      <c r="P212" s="190" t="s">
        <v>830</v>
      </c>
    </row>
    <row r="213" spans="1:16" s="190" customFormat="1" ht="13.5" customHeight="1">
      <c r="A213" s="203" t="s">
        <v>0</v>
      </c>
      <c r="B213" s="203" t="s">
        <v>822</v>
      </c>
      <c r="C213" s="203" t="s">
        <v>823</v>
      </c>
      <c r="D213" s="204" t="s">
        <v>1</v>
      </c>
      <c r="E213" s="205" t="s">
        <v>2</v>
      </c>
      <c r="F213" s="203" t="s">
        <v>871</v>
      </c>
      <c r="G213" s="206">
        <v>11.494</v>
      </c>
      <c r="H213" s="207">
        <v>0</v>
      </c>
      <c r="I213" s="207">
        <f t="shared" si="24"/>
        <v>0</v>
      </c>
      <c r="J213" s="208">
        <v>0</v>
      </c>
      <c r="K213" s="206">
        <f t="shared" si="25"/>
        <v>0</v>
      </c>
      <c r="L213" s="208">
        <v>0</v>
      </c>
      <c r="M213" s="206">
        <f t="shared" si="26"/>
        <v>0</v>
      </c>
      <c r="N213" s="209">
        <v>21</v>
      </c>
      <c r="O213" s="189">
        <v>1024</v>
      </c>
      <c r="P213" s="190" t="s">
        <v>830</v>
      </c>
    </row>
    <row r="214" spans="1:16" s="190" customFormat="1" ht="13.5" customHeight="1">
      <c r="A214" s="203" t="s">
        <v>3</v>
      </c>
      <c r="B214" s="203" t="s">
        <v>822</v>
      </c>
      <c r="C214" s="203" t="s">
        <v>823</v>
      </c>
      <c r="D214" s="204" t="s">
        <v>4</v>
      </c>
      <c r="E214" s="205" t="s">
        <v>5</v>
      </c>
      <c r="F214" s="203" t="s">
        <v>871</v>
      </c>
      <c r="G214" s="206">
        <v>14.924</v>
      </c>
      <c r="H214" s="207">
        <v>0</v>
      </c>
      <c r="I214" s="207">
        <f t="shared" si="24"/>
        <v>0</v>
      </c>
      <c r="J214" s="208">
        <v>0</v>
      </c>
      <c r="K214" s="206">
        <f t="shared" si="25"/>
        <v>0</v>
      </c>
      <c r="L214" s="208">
        <v>0</v>
      </c>
      <c r="M214" s="206">
        <f t="shared" si="26"/>
        <v>0</v>
      </c>
      <c r="N214" s="209">
        <v>21</v>
      </c>
      <c r="O214" s="189">
        <v>1024</v>
      </c>
      <c r="P214" s="190" t="s">
        <v>830</v>
      </c>
    </row>
    <row r="215" spans="1:16" s="190" customFormat="1" ht="13.5" customHeight="1">
      <c r="A215" s="203" t="s">
        <v>6</v>
      </c>
      <c r="B215" s="203" t="s">
        <v>822</v>
      </c>
      <c r="C215" s="203" t="s">
        <v>880</v>
      </c>
      <c r="D215" s="204" t="s">
        <v>7</v>
      </c>
      <c r="E215" s="205" t="s">
        <v>8</v>
      </c>
      <c r="F215" s="203" t="s">
        <v>871</v>
      </c>
      <c r="G215" s="206">
        <v>87.643</v>
      </c>
      <c r="H215" s="207">
        <v>0</v>
      </c>
      <c r="I215" s="207">
        <f t="shared" si="24"/>
        <v>0</v>
      </c>
      <c r="J215" s="208">
        <v>0</v>
      </c>
      <c r="K215" s="206">
        <f t="shared" si="25"/>
        <v>0</v>
      </c>
      <c r="L215" s="208">
        <v>0</v>
      </c>
      <c r="M215" s="206">
        <f t="shared" si="26"/>
        <v>0</v>
      </c>
      <c r="N215" s="209">
        <v>21</v>
      </c>
      <c r="O215" s="189">
        <v>4</v>
      </c>
      <c r="P215" s="190" t="s">
        <v>830</v>
      </c>
    </row>
    <row r="216" spans="1:16" s="188" customFormat="1" ht="12.75" customHeight="1">
      <c r="A216" s="199"/>
      <c r="B216" s="200" t="s">
        <v>777</v>
      </c>
      <c r="C216" s="199"/>
      <c r="D216" s="199" t="s">
        <v>765</v>
      </c>
      <c r="E216" s="199" t="s">
        <v>9</v>
      </c>
      <c r="F216" s="199"/>
      <c r="G216" s="199"/>
      <c r="H216" s="199"/>
      <c r="I216" s="201">
        <f>I217+I232+I236+I247+I249+I251+I253+I265+I267+I282+I288+I313+I335+I359+I370+I379+I383+I388+I392</f>
        <v>0</v>
      </c>
      <c r="J216" s="199"/>
      <c r="K216" s="202">
        <f>K217+K232+K236+K247+K249+K251+K253+K265+K267+K282+K288+K313+K335+K359+K370+K379+K383+K388+K392</f>
        <v>8.285942613932297</v>
      </c>
      <c r="L216" s="199"/>
      <c r="M216" s="202">
        <f>M217+M232+M236+M247+M249+M251+M253+M265+M267+M282+M288+M313+M335+M359+M370+M379+M383+M388+M392</f>
        <v>1.4291175999999999</v>
      </c>
      <c r="N216" s="199"/>
      <c r="P216" s="188" t="s">
        <v>819</v>
      </c>
    </row>
    <row r="217" spans="1:16" s="188" customFormat="1" ht="12.75" customHeight="1">
      <c r="A217" s="199"/>
      <c r="B217" s="200" t="s">
        <v>777</v>
      </c>
      <c r="C217" s="199"/>
      <c r="D217" s="199" t="s">
        <v>10</v>
      </c>
      <c r="E217" s="199" t="s">
        <v>11</v>
      </c>
      <c r="F217" s="199"/>
      <c r="G217" s="199"/>
      <c r="H217" s="199"/>
      <c r="I217" s="201">
        <f>SUM(I218:I231)</f>
        <v>0</v>
      </c>
      <c r="J217" s="199"/>
      <c r="K217" s="202">
        <f>SUM(K218:K231)</f>
        <v>0.5798012328</v>
      </c>
      <c r="L217" s="199"/>
      <c r="M217" s="202">
        <f>SUM(M218:M231)</f>
        <v>0</v>
      </c>
      <c r="N217" s="199"/>
      <c r="P217" s="188" t="s">
        <v>820</v>
      </c>
    </row>
    <row r="218" spans="1:16" s="190" customFormat="1" ht="24" customHeight="1">
      <c r="A218" s="203" t="s">
        <v>12</v>
      </c>
      <c r="B218" s="203" t="s">
        <v>822</v>
      </c>
      <c r="C218" s="203" t="s">
        <v>10</v>
      </c>
      <c r="D218" s="204" t="s">
        <v>13</v>
      </c>
      <c r="E218" s="205" t="s">
        <v>14</v>
      </c>
      <c r="F218" s="203" t="s">
        <v>826</v>
      </c>
      <c r="G218" s="206">
        <v>7.427</v>
      </c>
      <c r="H218" s="207">
        <v>0</v>
      </c>
      <c r="I218" s="207">
        <f aca="true" t="shared" si="27" ref="I218:I231">ROUND(G218*H218,2)</f>
        <v>0</v>
      </c>
      <c r="J218" s="208">
        <v>0</v>
      </c>
      <c r="K218" s="206">
        <f aca="true" t="shared" si="28" ref="K218:K231">G218*J218</f>
        <v>0</v>
      </c>
      <c r="L218" s="208">
        <v>0</v>
      </c>
      <c r="M218" s="206">
        <f aca="true" t="shared" si="29" ref="M218:M231">G218*L218</f>
        <v>0</v>
      </c>
      <c r="N218" s="209">
        <v>21</v>
      </c>
      <c r="O218" s="189">
        <v>16</v>
      </c>
      <c r="P218" s="190" t="s">
        <v>827</v>
      </c>
    </row>
    <row r="219" spans="1:16" s="190" customFormat="1" ht="13.5" customHeight="1">
      <c r="A219" s="203" t="s">
        <v>15</v>
      </c>
      <c r="B219" s="203" t="s">
        <v>988</v>
      </c>
      <c r="C219" s="203" t="s">
        <v>989</v>
      </c>
      <c r="D219" s="204" t="s">
        <v>16</v>
      </c>
      <c r="E219" s="205" t="s">
        <v>17</v>
      </c>
      <c r="F219" s="203" t="s">
        <v>871</v>
      </c>
      <c r="G219" s="206">
        <v>0.001</v>
      </c>
      <c r="H219" s="207">
        <v>0</v>
      </c>
      <c r="I219" s="207">
        <f t="shared" si="27"/>
        <v>0</v>
      </c>
      <c r="J219" s="208">
        <v>1</v>
      </c>
      <c r="K219" s="206">
        <f t="shared" si="28"/>
        <v>0.001</v>
      </c>
      <c r="L219" s="208">
        <v>0</v>
      </c>
      <c r="M219" s="206">
        <f t="shared" si="29"/>
        <v>0</v>
      </c>
      <c r="N219" s="209">
        <v>21</v>
      </c>
      <c r="O219" s="189">
        <v>32</v>
      </c>
      <c r="P219" s="190" t="s">
        <v>827</v>
      </c>
    </row>
    <row r="220" spans="1:16" s="190" customFormat="1" ht="13.5" customHeight="1">
      <c r="A220" s="203" t="s">
        <v>18</v>
      </c>
      <c r="B220" s="203" t="s">
        <v>822</v>
      </c>
      <c r="C220" s="203" t="s">
        <v>10</v>
      </c>
      <c r="D220" s="204" t="s">
        <v>19</v>
      </c>
      <c r="E220" s="205" t="s">
        <v>20</v>
      </c>
      <c r="F220" s="203" t="s">
        <v>826</v>
      </c>
      <c r="G220" s="206">
        <v>32.192</v>
      </c>
      <c r="H220" s="207">
        <v>0</v>
      </c>
      <c r="I220" s="207">
        <f t="shared" si="27"/>
        <v>0</v>
      </c>
      <c r="J220" s="208">
        <v>0</v>
      </c>
      <c r="K220" s="206">
        <f t="shared" si="28"/>
        <v>0</v>
      </c>
      <c r="L220" s="208">
        <v>0</v>
      </c>
      <c r="M220" s="206">
        <f t="shared" si="29"/>
        <v>0</v>
      </c>
      <c r="N220" s="209">
        <v>21</v>
      </c>
      <c r="O220" s="189">
        <v>16</v>
      </c>
      <c r="P220" s="190" t="s">
        <v>827</v>
      </c>
    </row>
    <row r="221" spans="1:16" s="190" customFormat="1" ht="13.5" customHeight="1">
      <c r="A221" s="203" t="s">
        <v>21</v>
      </c>
      <c r="B221" s="203" t="s">
        <v>988</v>
      </c>
      <c r="C221" s="203" t="s">
        <v>989</v>
      </c>
      <c r="D221" s="204" t="s">
        <v>16</v>
      </c>
      <c r="E221" s="205" t="s">
        <v>17</v>
      </c>
      <c r="F221" s="203" t="s">
        <v>871</v>
      </c>
      <c r="G221" s="206">
        <v>0.008</v>
      </c>
      <c r="H221" s="207">
        <v>0</v>
      </c>
      <c r="I221" s="207">
        <f t="shared" si="27"/>
        <v>0</v>
      </c>
      <c r="J221" s="208">
        <v>1</v>
      </c>
      <c r="K221" s="206">
        <f t="shared" si="28"/>
        <v>0.008</v>
      </c>
      <c r="L221" s="208">
        <v>0</v>
      </c>
      <c r="M221" s="206">
        <f t="shared" si="29"/>
        <v>0</v>
      </c>
      <c r="N221" s="209">
        <v>21</v>
      </c>
      <c r="O221" s="189">
        <v>32</v>
      </c>
      <c r="P221" s="190" t="s">
        <v>827</v>
      </c>
    </row>
    <row r="222" spans="1:16" s="190" customFormat="1" ht="13.5" customHeight="1">
      <c r="A222" s="203" t="s">
        <v>22</v>
      </c>
      <c r="B222" s="203" t="s">
        <v>822</v>
      </c>
      <c r="C222" s="203" t="s">
        <v>10</v>
      </c>
      <c r="D222" s="204" t="s">
        <v>23</v>
      </c>
      <c r="E222" s="205" t="s">
        <v>24</v>
      </c>
      <c r="F222" s="203" t="s">
        <v>826</v>
      </c>
      <c r="G222" s="206">
        <v>18.401</v>
      </c>
      <c r="H222" s="207">
        <v>0</v>
      </c>
      <c r="I222" s="207">
        <f t="shared" si="27"/>
        <v>0</v>
      </c>
      <c r="J222" s="208">
        <v>0.0007865</v>
      </c>
      <c r="K222" s="206">
        <f t="shared" si="28"/>
        <v>0.0144723865</v>
      </c>
      <c r="L222" s="208">
        <v>0</v>
      </c>
      <c r="M222" s="206">
        <f t="shared" si="29"/>
        <v>0</v>
      </c>
      <c r="N222" s="209">
        <v>21</v>
      </c>
      <c r="O222" s="189">
        <v>16</v>
      </c>
      <c r="P222" s="190" t="s">
        <v>827</v>
      </c>
    </row>
    <row r="223" spans="1:16" s="190" customFormat="1" ht="13.5" customHeight="1">
      <c r="A223" s="203" t="s">
        <v>25</v>
      </c>
      <c r="B223" s="203" t="s">
        <v>822</v>
      </c>
      <c r="C223" s="203" t="s">
        <v>10</v>
      </c>
      <c r="D223" s="204" t="s">
        <v>26</v>
      </c>
      <c r="E223" s="205" t="s">
        <v>27</v>
      </c>
      <c r="F223" s="203" t="s">
        <v>826</v>
      </c>
      <c r="G223" s="206">
        <v>14.854</v>
      </c>
      <c r="H223" s="207">
        <v>0</v>
      </c>
      <c r="I223" s="207">
        <f t="shared" si="27"/>
        <v>0</v>
      </c>
      <c r="J223" s="208">
        <v>0.00039825</v>
      </c>
      <c r="K223" s="206">
        <f t="shared" si="28"/>
        <v>0.0059156055</v>
      </c>
      <c r="L223" s="208">
        <v>0</v>
      </c>
      <c r="M223" s="206">
        <f t="shared" si="29"/>
        <v>0</v>
      </c>
      <c r="N223" s="209">
        <v>21</v>
      </c>
      <c r="O223" s="189">
        <v>16</v>
      </c>
      <c r="P223" s="190" t="s">
        <v>827</v>
      </c>
    </row>
    <row r="224" spans="1:16" s="190" customFormat="1" ht="13.5" customHeight="1">
      <c r="A224" s="203" t="s">
        <v>28</v>
      </c>
      <c r="B224" s="203" t="s">
        <v>988</v>
      </c>
      <c r="C224" s="203" t="s">
        <v>989</v>
      </c>
      <c r="D224" s="204" t="s">
        <v>29</v>
      </c>
      <c r="E224" s="205" t="s">
        <v>30</v>
      </c>
      <c r="F224" s="203" t="s">
        <v>826</v>
      </c>
      <c r="G224" s="206">
        <v>17.082</v>
      </c>
      <c r="H224" s="207">
        <v>0</v>
      </c>
      <c r="I224" s="207">
        <f t="shared" si="27"/>
        <v>0</v>
      </c>
      <c r="J224" s="208">
        <v>0.0045</v>
      </c>
      <c r="K224" s="206">
        <f t="shared" si="28"/>
        <v>0.07686899999999999</v>
      </c>
      <c r="L224" s="208">
        <v>0</v>
      </c>
      <c r="M224" s="206">
        <f t="shared" si="29"/>
        <v>0</v>
      </c>
      <c r="N224" s="209">
        <v>21</v>
      </c>
      <c r="O224" s="189">
        <v>32</v>
      </c>
      <c r="P224" s="190" t="s">
        <v>827</v>
      </c>
    </row>
    <row r="225" spans="1:16" s="190" customFormat="1" ht="13.5" customHeight="1">
      <c r="A225" s="203" t="s">
        <v>31</v>
      </c>
      <c r="B225" s="203" t="s">
        <v>822</v>
      </c>
      <c r="C225" s="203" t="s">
        <v>10</v>
      </c>
      <c r="D225" s="204" t="s">
        <v>32</v>
      </c>
      <c r="E225" s="205" t="s">
        <v>33</v>
      </c>
      <c r="F225" s="203" t="s">
        <v>826</v>
      </c>
      <c r="G225" s="206">
        <v>64.384</v>
      </c>
      <c r="H225" s="207">
        <v>0</v>
      </c>
      <c r="I225" s="207">
        <f t="shared" si="27"/>
        <v>0</v>
      </c>
      <c r="J225" s="208">
        <v>0.00039825</v>
      </c>
      <c r="K225" s="206">
        <f t="shared" si="28"/>
        <v>0.025640928</v>
      </c>
      <c r="L225" s="208">
        <v>0</v>
      </c>
      <c r="M225" s="206">
        <f t="shared" si="29"/>
        <v>0</v>
      </c>
      <c r="N225" s="209">
        <v>21</v>
      </c>
      <c r="O225" s="189">
        <v>16</v>
      </c>
      <c r="P225" s="190" t="s">
        <v>827</v>
      </c>
    </row>
    <row r="226" spans="1:16" s="190" customFormat="1" ht="13.5" customHeight="1">
      <c r="A226" s="203" t="s">
        <v>34</v>
      </c>
      <c r="B226" s="203" t="s">
        <v>988</v>
      </c>
      <c r="C226" s="203" t="s">
        <v>989</v>
      </c>
      <c r="D226" s="204" t="s">
        <v>29</v>
      </c>
      <c r="E226" s="205" t="s">
        <v>30</v>
      </c>
      <c r="F226" s="203" t="s">
        <v>826</v>
      </c>
      <c r="G226" s="206">
        <v>77.261</v>
      </c>
      <c r="H226" s="207">
        <v>0</v>
      </c>
      <c r="I226" s="207">
        <f t="shared" si="27"/>
        <v>0</v>
      </c>
      <c r="J226" s="208">
        <v>0.0045</v>
      </c>
      <c r="K226" s="206">
        <f t="shared" si="28"/>
        <v>0.34767449999999994</v>
      </c>
      <c r="L226" s="208">
        <v>0</v>
      </c>
      <c r="M226" s="206">
        <f t="shared" si="29"/>
        <v>0</v>
      </c>
      <c r="N226" s="209">
        <v>21</v>
      </c>
      <c r="O226" s="189">
        <v>32</v>
      </c>
      <c r="P226" s="190" t="s">
        <v>827</v>
      </c>
    </row>
    <row r="227" spans="1:16" s="190" customFormat="1" ht="13.5" customHeight="1">
      <c r="A227" s="203" t="s">
        <v>35</v>
      </c>
      <c r="B227" s="203" t="s">
        <v>822</v>
      </c>
      <c r="C227" s="203" t="s">
        <v>10</v>
      </c>
      <c r="D227" s="204" t="s">
        <v>36</v>
      </c>
      <c r="E227" s="205" t="s">
        <v>37</v>
      </c>
      <c r="F227" s="203" t="s">
        <v>826</v>
      </c>
      <c r="G227" s="206">
        <v>14.47</v>
      </c>
      <c r="H227" s="207">
        <v>0</v>
      </c>
      <c r="I227" s="207">
        <f t="shared" si="27"/>
        <v>0</v>
      </c>
      <c r="J227" s="208">
        <v>0</v>
      </c>
      <c r="K227" s="206">
        <f t="shared" si="28"/>
        <v>0</v>
      </c>
      <c r="L227" s="208">
        <v>0</v>
      </c>
      <c r="M227" s="206">
        <f t="shared" si="29"/>
        <v>0</v>
      </c>
      <c r="N227" s="209">
        <v>21</v>
      </c>
      <c r="O227" s="189">
        <v>16</v>
      </c>
      <c r="P227" s="190" t="s">
        <v>827</v>
      </c>
    </row>
    <row r="228" spans="1:16" s="190" customFormat="1" ht="13.5" customHeight="1">
      <c r="A228" s="203" t="s">
        <v>38</v>
      </c>
      <c r="B228" s="203" t="s">
        <v>988</v>
      </c>
      <c r="C228" s="203" t="s">
        <v>989</v>
      </c>
      <c r="D228" s="204" t="s">
        <v>39</v>
      </c>
      <c r="E228" s="205" t="s">
        <v>40</v>
      </c>
      <c r="F228" s="203" t="s">
        <v>41</v>
      </c>
      <c r="G228" s="206">
        <v>6.077</v>
      </c>
      <c r="H228" s="207">
        <v>0</v>
      </c>
      <c r="I228" s="207">
        <f t="shared" si="27"/>
        <v>0</v>
      </c>
      <c r="J228" s="208">
        <v>0.001</v>
      </c>
      <c r="K228" s="206">
        <f t="shared" si="28"/>
        <v>0.006077</v>
      </c>
      <c r="L228" s="208">
        <v>0</v>
      </c>
      <c r="M228" s="206">
        <f t="shared" si="29"/>
        <v>0</v>
      </c>
      <c r="N228" s="209">
        <v>21</v>
      </c>
      <c r="O228" s="189">
        <v>32</v>
      </c>
      <c r="P228" s="190" t="s">
        <v>827</v>
      </c>
    </row>
    <row r="229" spans="1:16" s="190" customFormat="1" ht="13.5" customHeight="1">
      <c r="A229" s="203" t="s">
        <v>42</v>
      </c>
      <c r="B229" s="203" t="s">
        <v>822</v>
      </c>
      <c r="C229" s="203" t="s">
        <v>10</v>
      </c>
      <c r="D229" s="204" t="s">
        <v>43</v>
      </c>
      <c r="E229" s="205" t="s">
        <v>44</v>
      </c>
      <c r="F229" s="203" t="s">
        <v>956</v>
      </c>
      <c r="G229" s="206">
        <v>31.52</v>
      </c>
      <c r="H229" s="207">
        <v>0</v>
      </c>
      <c r="I229" s="207">
        <f t="shared" si="27"/>
        <v>0</v>
      </c>
      <c r="J229" s="208">
        <v>0.00020139</v>
      </c>
      <c r="K229" s="206">
        <f t="shared" si="28"/>
        <v>0.0063478128</v>
      </c>
      <c r="L229" s="208">
        <v>0</v>
      </c>
      <c r="M229" s="206">
        <f t="shared" si="29"/>
        <v>0</v>
      </c>
      <c r="N229" s="209">
        <v>21</v>
      </c>
      <c r="O229" s="189">
        <v>16</v>
      </c>
      <c r="P229" s="190" t="s">
        <v>827</v>
      </c>
    </row>
    <row r="230" spans="1:16" s="190" customFormat="1" ht="13.5" customHeight="1">
      <c r="A230" s="203" t="s">
        <v>45</v>
      </c>
      <c r="B230" s="203" t="s">
        <v>988</v>
      </c>
      <c r="C230" s="203" t="s">
        <v>989</v>
      </c>
      <c r="D230" s="204" t="s">
        <v>29</v>
      </c>
      <c r="E230" s="205" t="s">
        <v>30</v>
      </c>
      <c r="F230" s="203" t="s">
        <v>826</v>
      </c>
      <c r="G230" s="206">
        <v>19.512</v>
      </c>
      <c r="H230" s="207">
        <v>0</v>
      </c>
      <c r="I230" s="207">
        <f t="shared" si="27"/>
        <v>0</v>
      </c>
      <c r="J230" s="208">
        <v>0.0045</v>
      </c>
      <c r="K230" s="206">
        <f t="shared" si="28"/>
        <v>0.087804</v>
      </c>
      <c r="L230" s="208">
        <v>0</v>
      </c>
      <c r="M230" s="206">
        <f t="shared" si="29"/>
        <v>0</v>
      </c>
      <c r="N230" s="209">
        <v>21</v>
      </c>
      <c r="O230" s="189">
        <v>32</v>
      </c>
      <c r="P230" s="190" t="s">
        <v>827</v>
      </c>
    </row>
    <row r="231" spans="1:16" s="190" customFormat="1" ht="24" customHeight="1">
      <c r="A231" s="203" t="s">
        <v>46</v>
      </c>
      <c r="B231" s="203" t="s">
        <v>822</v>
      </c>
      <c r="C231" s="203" t="s">
        <v>10</v>
      </c>
      <c r="D231" s="204" t="s">
        <v>47</v>
      </c>
      <c r="E231" s="205" t="s">
        <v>48</v>
      </c>
      <c r="F231" s="203" t="s">
        <v>871</v>
      </c>
      <c r="G231" s="206">
        <v>0.58</v>
      </c>
      <c r="H231" s="207">
        <v>0</v>
      </c>
      <c r="I231" s="207">
        <f t="shared" si="27"/>
        <v>0</v>
      </c>
      <c r="J231" s="208">
        <v>0</v>
      </c>
      <c r="K231" s="206">
        <f t="shared" si="28"/>
        <v>0</v>
      </c>
      <c r="L231" s="208">
        <v>0</v>
      </c>
      <c r="M231" s="206">
        <f t="shared" si="29"/>
        <v>0</v>
      </c>
      <c r="N231" s="209">
        <v>21</v>
      </c>
      <c r="O231" s="189">
        <v>16</v>
      </c>
      <c r="P231" s="190" t="s">
        <v>827</v>
      </c>
    </row>
    <row r="232" spans="1:16" s="188" customFormat="1" ht="12.75" customHeight="1">
      <c r="A232" s="199"/>
      <c r="B232" s="200" t="s">
        <v>777</v>
      </c>
      <c r="C232" s="199"/>
      <c r="D232" s="199" t="s">
        <v>49</v>
      </c>
      <c r="E232" s="199" t="s">
        <v>50</v>
      </c>
      <c r="F232" s="199"/>
      <c r="G232" s="199"/>
      <c r="H232" s="199"/>
      <c r="I232" s="201">
        <f>SUM(I233:I235)</f>
        <v>0</v>
      </c>
      <c r="J232" s="199"/>
      <c r="K232" s="202">
        <f>SUM(K233:K235)</f>
        <v>0.0062575999999999994</v>
      </c>
      <c r="L232" s="199"/>
      <c r="M232" s="202">
        <f>SUM(M233:M235)</f>
        <v>0</v>
      </c>
      <c r="N232" s="199"/>
      <c r="P232" s="188" t="s">
        <v>820</v>
      </c>
    </row>
    <row r="233" spans="1:16" s="190" customFormat="1" ht="13.5" customHeight="1">
      <c r="A233" s="203" t="s">
        <v>51</v>
      </c>
      <c r="B233" s="203" t="s">
        <v>822</v>
      </c>
      <c r="C233" s="203" t="s">
        <v>49</v>
      </c>
      <c r="D233" s="204" t="s">
        <v>52</v>
      </c>
      <c r="E233" s="205" t="s">
        <v>53</v>
      </c>
      <c r="F233" s="203" t="s">
        <v>826</v>
      </c>
      <c r="G233" s="206">
        <v>16</v>
      </c>
      <c r="H233" s="207">
        <v>0</v>
      </c>
      <c r="I233" s="207">
        <f>ROUND(G233*H233,2)</f>
        <v>0</v>
      </c>
      <c r="J233" s="208">
        <v>0.0001381</v>
      </c>
      <c r="K233" s="206">
        <f>G233*J233</f>
        <v>0.0022096</v>
      </c>
      <c r="L233" s="208">
        <v>0</v>
      </c>
      <c r="M233" s="206">
        <f>G233*L233</f>
        <v>0</v>
      </c>
      <c r="N233" s="209">
        <v>21</v>
      </c>
      <c r="O233" s="189">
        <v>16</v>
      </c>
      <c r="P233" s="190" t="s">
        <v>827</v>
      </c>
    </row>
    <row r="234" spans="1:16" s="190" customFormat="1" ht="13.5" customHeight="1">
      <c r="A234" s="203" t="s">
        <v>54</v>
      </c>
      <c r="B234" s="203" t="s">
        <v>988</v>
      </c>
      <c r="C234" s="203" t="s">
        <v>989</v>
      </c>
      <c r="D234" s="204" t="s">
        <v>55</v>
      </c>
      <c r="E234" s="205" t="s">
        <v>56</v>
      </c>
      <c r="F234" s="203" t="s">
        <v>826</v>
      </c>
      <c r="G234" s="206">
        <v>18.4</v>
      </c>
      <c r="H234" s="207">
        <v>0</v>
      </c>
      <c r="I234" s="207">
        <f>ROUND(G234*H234,2)</f>
        <v>0</v>
      </c>
      <c r="J234" s="208">
        <v>0.00022</v>
      </c>
      <c r="K234" s="206">
        <f>G234*J234</f>
        <v>0.0040479999999999995</v>
      </c>
      <c r="L234" s="208">
        <v>0</v>
      </c>
      <c r="M234" s="206">
        <f>G234*L234</f>
        <v>0</v>
      </c>
      <c r="N234" s="209">
        <v>21</v>
      </c>
      <c r="O234" s="189">
        <v>32</v>
      </c>
      <c r="P234" s="190" t="s">
        <v>827</v>
      </c>
    </row>
    <row r="235" spans="1:16" s="190" customFormat="1" ht="13.5" customHeight="1">
      <c r="A235" s="203" t="s">
        <v>57</v>
      </c>
      <c r="B235" s="203" t="s">
        <v>822</v>
      </c>
      <c r="C235" s="203" t="s">
        <v>49</v>
      </c>
      <c r="D235" s="204" t="s">
        <v>58</v>
      </c>
      <c r="E235" s="205" t="s">
        <v>59</v>
      </c>
      <c r="F235" s="203" t="s">
        <v>871</v>
      </c>
      <c r="G235" s="206">
        <v>0.006</v>
      </c>
      <c r="H235" s="207">
        <v>0</v>
      </c>
      <c r="I235" s="207">
        <f>ROUND(G235*H235,2)</f>
        <v>0</v>
      </c>
      <c r="J235" s="208">
        <v>0</v>
      </c>
      <c r="K235" s="206">
        <f>G235*J235</f>
        <v>0</v>
      </c>
      <c r="L235" s="208">
        <v>0</v>
      </c>
      <c r="M235" s="206">
        <f>G235*L235</f>
        <v>0</v>
      </c>
      <c r="N235" s="209">
        <v>21</v>
      </c>
      <c r="O235" s="189">
        <v>16</v>
      </c>
      <c r="P235" s="190" t="s">
        <v>827</v>
      </c>
    </row>
    <row r="236" spans="1:16" s="188" customFormat="1" ht="12.75" customHeight="1">
      <c r="A236" s="199"/>
      <c r="B236" s="200" t="s">
        <v>777</v>
      </c>
      <c r="C236" s="199"/>
      <c r="D236" s="199" t="s">
        <v>60</v>
      </c>
      <c r="E236" s="199" t="s">
        <v>61</v>
      </c>
      <c r="F236" s="199"/>
      <c r="G236" s="199"/>
      <c r="H236" s="199"/>
      <c r="I236" s="201">
        <f>SUM(I237:I246)</f>
        <v>0</v>
      </c>
      <c r="J236" s="199"/>
      <c r="K236" s="202">
        <f>SUM(K237:K246)</f>
        <v>0.22745409999999994</v>
      </c>
      <c r="L236" s="199"/>
      <c r="M236" s="202">
        <f>SUM(M237:M246)</f>
        <v>0</v>
      </c>
      <c r="N236" s="199"/>
      <c r="P236" s="188" t="s">
        <v>820</v>
      </c>
    </row>
    <row r="237" spans="1:16" s="190" customFormat="1" ht="24" customHeight="1">
      <c r="A237" s="203" t="s">
        <v>62</v>
      </c>
      <c r="B237" s="203" t="s">
        <v>822</v>
      </c>
      <c r="C237" s="203" t="s">
        <v>60</v>
      </c>
      <c r="D237" s="204" t="s">
        <v>63</v>
      </c>
      <c r="E237" s="205" t="s">
        <v>64</v>
      </c>
      <c r="F237" s="203" t="s">
        <v>826</v>
      </c>
      <c r="G237" s="206">
        <v>32</v>
      </c>
      <c r="H237" s="207">
        <v>0</v>
      </c>
      <c r="I237" s="207">
        <f aca="true" t="shared" si="30" ref="I237:I246">ROUND(G237*H237,2)</f>
        <v>0</v>
      </c>
      <c r="J237" s="208">
        <v>0.0003</v>
      </c>
      <c r="K237" s="206">
        <f aca="true" t="shared" si="31" ref="K237:K246">G237*J237</f>
        <v>0.0096</v>
      </c>
      <c r="L237" s="208">
        <v>0</v>
      </c>
      <c r="M237" s="206">
        <f aca="true" t="shared" si="32" ref="M237:M246">G237*L237</f>
        <v>0</v>
      </c>
      <c r="N237" s="209">
        <v>21</v>
      </c>
      <c r="O237" s="189">
        <v>16</v>
      </c>
      <c r="P237" s="190" t="s">
        <v>827</v>
      </c>
    </row>
    <row r="238" spans="1:16" s="190" customFormat="1" ht="13.5" customHeight="1">
      <c r="A238" s="203" t="s">
        <v>65</v>
      </c>
      <c r="B238" s="203" t="s">
        <v>988</v>
      </c>
      <c r="C238" s="203" t="s">
        <v>989</v>
      </c>
      <c r="D238" s="204" t="s">
        <v>66</v>
      </c>
      <c r="E238" s="205" t="s">
        <v>67</v>
      </c>
      <c r="F238" s="203" t="s">
        <v>826</v>
      </c>
      <c r="G238" s="206">
        <v>16.32</v>
      </c>
      <c r="H238" s="207">
        <v>0</v>
      </c>
      <c r="I238" s="207">
        <f t="shared" si="30"/>
        <v>0</v>
      </c>
      <c r="J238" s="208">
        <v>0.0014</v>
      </c>
      <c r="K238" s="206">
        <f t="shared" si="31"/>
        <v>0.022848</v>
      </c>
      <c r="L238" s="208">
        <v>0</v>
      </c>
      <c r="M238" s="206">
        <f t="shared" si="32"/>
        <v>0</v>
      </c>
      <c r="N238" s="209">
        <v>21</v>
      </c>
      <c r="O238" s="189">
        <v>32</v>
      </c>
      <c r="P238" s="190" t="s">
        <v>827</v>
      </c>
    </row>
    <row r="239" spans="1:16" s="190" customFormat="1" ht="13.5" customHeight="1">
      <c r="A239" s="203" t="s">
        <v>68</v>
      </c>
      <c r="B239" s="203" t="s">
        <v>988</v>
      </c>
      <c r="C239" s="203" t="s">
        <v>989</v>
      </c>
      <c r="D239" s="204" t="s">
        <v>69</v>
      </c>
      <c r="E239" s="205" t="s">
        <v>70</v>
      </c>
      <c r="F239" s="203" t="s">
        <v>826</v>
      </c>
      <c r="G239" s="206">
        <v>16.32</v>
      </c>
      <c r="H239" s="207">
        <v>0</v>
      </c>
      <c r="I239" s="207">
        <f t="shared" si="30"/>
        <v>0</v>
      </c>
      <c r="J239" s="208">
        <v>0.0049</v>
      </c>
      <c r="K239" s="206">
        <f t="shared" si="31"/>
        <v>0.079968</v>
      </c>
      <c r="L239" s="208">
        <v>0</v>
      </c>
      <c r="M239" s="206">
        <f t="shared" si="32"/>
        <v>0</v>
      </c>
      <c r="N239" s="209">
        <v>21</v>
      </c>
      <c r="O239" s="189">
        <v>32</v>
      </c>
      <c r="P239" s="190" t="s">
        <v>827</v>
      </c>
    </row>
    <row r="240" spans="1:16" s="190" customFormat="1" ht="13.5" customHeight="1">
      <c r="A240" s="203" t="s">
        <v>71</v>
      </c>
      <c r="B240" s="203" t="s">
        <v>822</v>
      </c>
      <c r="C240" s="203" t="s">
        <v>60</v>
      </c>
      <c r="D240" s="204" t="s">
        <v>72</v>
      </c>
      <c r="E240" s="205" t="s">
        <v>73</v>
      </c>
      <c r="F240" s="203" t="s">
        <v>826</v>
      </c>
      <c r="G240" s="206">
        <v>16</v>
      </c>
      <c r="H240" s="207">
        <v>0</v>
      </c>
      <c r="I240" s="207">
        <f t="shared" si="30"/>
        <v>0</v>
      </c>
      <c r="J240" s="208">
        <v>1.73E-05</v>
      </c>
      <c r="K240" s="206">
        <f t="shared" si="31"/>
        <v>0.0002768</v>
      </c>
      <c r="L240" s="208">
        <v>0</v>
      </c>
      <c r="M240" s="206">
        <f t="shared" si="32"/>
        <v>0</v>
      </c>
      <c r="N240" s="209">
        <v>21</v>
      </c>
      <c r="O240" s="189">
        <v>16</v>
      </c>
      <c r="P240" s="190" t="s">
        <v>827</v>
      </c>
    </row>
    <row r="241" spans="1:16" s="190" customFormat="1" ht="13.5" customHeight="1">
      <c r="A241" s="203" t="s">
        <v>74</v>
      </c>
      <c r="B241" s="203" t="s">
        <v>988</v>
      </c>
      <c r="C241" s="203" t="s">
        <v>989</v>
      </c>
      <c r="D241" s="204" t="s">
        <v>75</v>
      </c>
      <c r="E241" s="205" t="s">
        <v>76</v>
      </c>
      <c r="F241" s="203" t="s">
        <v>826</v>
      </c>
      <c r="G241" s="206">
        <v>18.08</v>
      </c>
      <c r="H241" s="207">
        <v>0</v>
      </c>
      <c r="I241" s="207">
        <f t="shared" si="30"/>
        <v>0</v>
      </c>
      <c r="J241" s="208">
        <v>0.00014</v>
      </c>
      <c r="K241" s="206">
        <f t="shared" si="31"/>
        <v>0.0025311999999999995</v>
      </c>
      <c r="L241" s="208">
        <v>0</v>
      </c>
      <c r="M241" s="206">
        <f t="shared" si="32"/>
        <v>0</v>
      </c>
      <c r="N241" s="209">
        <v>21</v>
      </c>
      <c r="O241" s="189">
        <v>32</v>
      </c>
      <c r="P241" s="190" t="s">
        <v>827</v>
      </c>
    </row>
    <row r="242" spans="1:16" s="190" customFormat="1" ht="24" customHeight="1">
      <c r="A242" s="203" t="s">
        <v>77</v>
      </c>
      <c r="B242" s="203" t="s">
        <v>822</v>
      </c>
      <c r="C242" s="203" t="s">
        <v>60</v>
      </c>
      <c r="D242" s="204" t="s">
        <v>78</v>
      </c>
      <c r="E242" s="205" t="s">
        <v>79</v>
      </c>
      <c r="F242" s="203" t="s">
        <v>826</v>
      </c>
      <c r="G242" s="206">
        <v>17.261</v>
      </c>
      <c r="H242" s="207">
        <v>0</v>
      </c>
      <c r="I242" s="207">
        <f t="shared" si="30"/>
        <v>0</v>
      </c>
      <c r="J242" s="208">
        <v>0.003</v>
      </c>
      <c r="K242" s="206">
        <f t="shared" si="31"/>
        <v>0.051782999999999996</v>
      </c>
      <c r="L242" s="208">
        <v>0</v>
      </c>
      <c r="M242" s="206">
        <f t="shared" si="32"/>
        <v>0</v>
      </c>
      <c r="N242" s="209">
        <v>21</v>
      </c>
      <c r="O242" s="189">
        <v>16</v>
      </c>
      <c r="P242" s="190" t="s">
        <v>827</v>
      </c>
    </row>
    <row r="243" spans="1:16" s="190" customFormat="1" ht="13.5" customHeight="1">
      <c r="A243" s="203" t="s">
        <v>80</v>
      </c>
      <c r="B243" s="203" t="s">
        <v>988</v>
      </c>
      <c r="C243" s="203" t="s">
        <v>989</v>
      </c>
      <c r="D243" s="204" t="s">
        <v>81</v>
      </c>
      <c r="E243" s="205" t="s">
        <v>82</v>
      </c>
      <c r="F243" s="203" t="s">
        <v>826</v>
      </c>
      <c r="G243" s="206">
        <v>15.813</v>
      </c>
      <c r="H243" s="207">
        <v>0</v>
      </c>
      <c r="I243" s="207">
        <f t="shared" si="30"/>
        <v>0</v>
      </c>
      <c r="J243" s="208">
        <v>0.0035</v>
      </c>
      <c r="K243" s="206">
        <f t="shared" si="31"/>
        <v>0.055345500000000006</v>
      </c>
      <c r="L243" s="208">
        <v>0</v>
      </c>
      <c r="M243" s="206">
        <f t="shared" si="32"/>
        <v>0</v>
      </c>
      <c r="N243" s="209">
        <v>21</v>
      </c>
      <c r="O243" s="189">
        <v>32</v>
      </c>
      <c r="P243" s="190" t="s">
        <v>827</v>
      </c>
    </row>
    <row r="244" spans="1:16" s="190" customFormat="1" ht="13.5" customHeight="1">
      <c r="A244" s="203" t="s">
        <v>83</v>
      </c>
      <c r="B244" s="203" t="s">
        <v>988</v>
      </c>
      <c r="C244" s="203" t="s">
        <v>989</v>
      </c>
      <c r="D244" s="204" t="s">
        <v>84</v>
      </c>
      <c r="E244" s="205" t="s">
        <v>85</v>
      </c>
      <c r="F244" s="203" t="s">
        <v>826</v>
      </c>
      <c r="G244" s="206">
        <v>0.559</v>
      </c>
      <c r="H244" s="207">
        <v>0</v>
      </c>
      <c r="I244" s="207">
        <f t="shared" si="30"/>
        <v>0</v>
      </c>
      <c r="J244" s="208">
        <v>0.0014</v>
      </c>
      <c r="K244" s="206">
        <f t="shared" si="31"/>
        <v>0.0007826</v>
      </c>
      <c r="L244" s="208">
        <v>0</v>
      </c>
      <c r="M244" s="206">
        <f t="shared" si="32"/>
        <v>0</v>
      </c>
      <c r="N244" s="209">
        <v>21</v>
      </c>
      <c r="O244" s="189">
        <v>32</v>
      </c>
      <c r="P244" s="190" t="s">
        <v>827</v>
      </c>
    </row>
    <row r="245" spans="1:16" s="190" customFormat="1" ht="13.5" customHeight="1">
      <c r="A245" s="203" t="s">
        <v>86</v>
      </c>
      <c r="B245" s="203" t="s">
        <v>988</v>
      </c>
      <c r="C245" s="203" t="s">
        <v>989</v>
      </c>
      <c r="D245" s="204" t="s">
        <v>87</v>
      </c>
      <c r="E245" s="205" t="s">
        <v>88</v>
      </c>
      <c r="F245" s="203" t="s">
        <v>826</v>
      </c>
      <c r="G245" s="206">
        <v>1.234</v>
      </c>
      <c r="H245" s="207">
        <v>0</v>
      </c>
      <c r="I245" s="207">
        <f t="shared" si="30"/>
        <v>0</v>
      </c>
      <c r="J245" s="208">
        <v>0.0035</v>
      </c>
      <c r="K245" s="206">
        <f t="shared" si="31"/>
        <v>0.004319</v>
      </c>
      <c r="L245" s="208">
        <v>0</v>
      </c>
      <c r="M245" s="206">
        <f t="shared" si="32"/>
        <v>0</v>
      </c>
      <c r="N245" s="209">
        <v>21</v>
      </c>
      <c r="O245" s="189">
        <v>32</v>
      </c>
      <c r="P245" s="190" t="s">
        <v>827</v>
      </c>
    </row>
    <row r="246" spans="1:16" s="190" customFormat="1" ht="13.5" customHeight="1">
      <c r="A246" s="203" t="s">
        <v>89</v>
      </c>
      <c r="B246" s="203" t="s">
        <v>822</v>
      </c>
      <c r="C246" s="203" t="s">
        <v>60</v>
      </c>
      <c r="D246" s="204" t="s">
        <v>90</v>
      </c>
      <c r="E246" s="205" t="s">
        <v>91</v>
      </c>
      <c r="F246" s="203" t="s">
        <v>871</v>
      </c>
      <c r="G246" s="206">
        <v>0.227</v>
      </c>
      <c r="H246" s="207">
        <v>0</v>
      </c>
      <c r="I246" s="207">
        <f t="shared" si="30"/>
        <v>0</v>
      </c>
      <c r="J246" s="208">
        <v>0</v>
      </c>
      <c r="K246" s="206">
        <f t="shared" si="31"/>
        <v>0</v>
      </c>
      <c r="L246" s="208">
        <v>0</v>
      </c>
      <c r="M246" s="206">
        <f t="shared" si="32"/>
        <v>0</v>
      </c>
      <c r="N246" s="209">
        <v>21</v>
      </c>
      <c r="O246" s="189">
        <v>16</v>
      </c>
      <c r="P246" s="190" t="s">
        <v>827</v>
      </c>
    </row>
    <row r="247" spans="1:16" s="188" customFormat="1" ht="12.75" customHeight="1">
      <c r="A247" s="199"/>
      <c r="B247" s="200" t="s">
        <v>777</v>
      </c>
      <c r="C247" s="199"/>
      <c r="D247" s="199" t="s">
        <v>92</v>
      </c>
      <c r="E247" s="199" t="s">
        <v>93</v>
      </c>
      <c r="F247" s="199"/>
      <c r="G247" s="199"/>
      <c r="H247" s="199"/>
      <c r="I247" s="201">
        <f>I248</f>
        <v>0</v>
      </c>
      <c r="J247" s="199"/>
      <c r="K247" s="202">
        <f>K248</f>
        <v>0.00058</v>
      </c>
      <c r="L247" s="199"/>
      <c r="M247" s="202">
        <f>M248</f>
        <v>0.00042</v>
      </c>
      <c r="N247" s="199"/>
      <c r="P247" s="188" t="s">
        <v>820</v>
      </c>
    </row>
    <row r="248" spans="1:16" s="190" customFormat="1" ht="13.5" customHeight="1">
      <c r="A248" s="203" t="s">
        <v>94</v>
      </c>
      <c r="B248" s="203" t="s">
        <v>822</v>
      </c>
      <c r="C248" s="203" t="s">
        <v>92</v>
      </c>
      <c r="D248" s="204" t="s">
        <v>95</v>
      </c>
      <c r="E248" s="205" t="s">
        <v>96</v>
      </c>
      <c r="F248" s="203" t="s">
        <v>1005</v>
      </c>
      <c r="G248" s="206">
        <v>1</v>
      </c>
      <c r="H248" s="207">
        <v>0</v>
      </c>
      <c r="I248" s="207">
        <f>ROUND(G248*H248,2)</f>
        <v>0</v>
      </c>
      <c r="J248" s="208">
        <v>0.00058</v>
      </c>
      <c r="K248" s="206">
        <f>G248*J248</f>
        <v>0.00058</v>
      </c>
      <c r="L248" s="208">
        <v>0.00042</v>
      </c>
      <c r="M248" s="206">
        <f>G248*L248</f>
        <v>0.00042</v>
      </c>
      <c r="N248" s="209">
        <v>21</v>
      </c>
      <c r="O248" s="189">
        <v>16</v>
      </c>
      <c r="P248" s="190" t="s">
        <v>827</v>
      </c>
    </row>
    <row r="249" spans="1:16" s="188" customFormat="1" ht="12.75" customHeight="1">
      <c r="A249" s="199"/>
      <c r="B249" s="200" t="s">
        <v>777</v>
      </c>
      <c r="C249" s="199"/>
      <c r="D249" s="199" t="s">
        <v>97</v>
      </c>
      <c r="E249" s="199" t="s">
        <v>98</v>
      </c>
      <c r="F249" s="199"/>
      <c r="G249" s="199"/>
      <c r="H249" s="199"/>
      <c r="I249" s="201">
        <f>I250</f>
        <v>0</v>
      </c>
      <c r="J249" s="199"/>
      <c r="K249" s="202">
        <f>K250</f>
        <v>0.01017</v>
      </c>
      <c r="L249" s="199"/>
      <c r="M249" s="202">
        <f>M250</f>
        <v>0</v>
      </c>
      <c r="N249" s="199"/>
      <c r="P249" s="188" t="s">
        <v>820</v>
      </c>
    </row>
    <row r="250" spans="1:16" s="190" customFormat="1" ht="13.5" customHeight="1">
      <c r="A250" s="203" t="s">
        <v>823</v>
      </c>
      <c r="B250" s="203" t="s">
        <v>822</v>
      </c>
      <c r="C250" s="203" t="s">
        <v>97</v>
      </c>
      <c r="D250" s="204" t="s">
        <v>99</v>
      </c>
      <c r="E250" s="205" t="s">
        <v>100</v>
      </c>
      <c r="F250" s="203" t="s">
        <v>1005</v>
      </c>
      <c r="G250" s="206">
        <v>1</v>
      </c>
      <c r="H250" s="207">
        <v>0</v>
      </c>
      <c r="I250" s="207">
        <f>ROUND(G250*H250,2)</f>
        <v>0</v>
      </c>
      <c r="J250" s="208">
        <v>0.01017</v>
      </c>
      <c r="K250" s="206">
        <f>G250*J250</f>
        <v>0.01017</v>
      </c>
      <c r="L250" s="208">
        <v>0</v>
      </c>
      <c r="M250" s="206">
        <f>G250*L250</f>
        <v>0</v>
      </c>
      <c r="N250" s="209">
        <v>21</v>
      </c>
      <c r="O250" s="189">
        <v>16</v>
      </c>
      <c r="P250" s="190" t="s">
        <v>827</v>
      </c>
    </row>
    <row r="251" spans="1:16" s="188" customFormat="1" ht="12.75" customHeight="1">
      <c r="A251" s="199"/>
      <c r="B251" s="200" t="s">
        <v>777</v>
      </c>
      <c r="C251" s="199"/>
      <c r="D251" s="199" t="s">
        <v>101</v>
      </c>
      <c r="E251" s="199" t="s">
        <v>102</v>
      </c>
      <c r="F251" s="199"/>
      <c r="G251" s="199"/>
      <c r="H251" s="199"/>
      <c r="I251" s="201">
        <f>I252</f>
        <v>0</v>
      </c>
      <c r="J251" s="199"/>
      <c r="K251" s="202">
        <f>K252</f>
        <v>0</v>
      </c>
      <c r="L251" s="199"/>
      <c r="M251" s="202">
        <f>M252</f>
        <v>0</v>
      </c>
      <c r="N251" s="199"/>
      <c r="P251" s="188" t="s">
        <v>820</v>
      </c>
    </row>
    <row r="252" spans="1:16" s="190" customFormat="1" ht="13.5" customHeight="1">
      <c r="A252" s="203" t="s">
        <v>103</v>
      </c>
      <c r="B252" s="203" t="s">
        <v>822</v>
      </c>
      <c r="C252" s="203" t="s">
        <v>104</v>
      </c>
      <c r="D252" s="204" t="s">
        <v>105</v>
      </c>
      <c r="E252" s="205" t="s">
        <v>106</v>
      </c>
      <c r="F252" s="203" t="s">
        <v>1005</v>
      </c>
      <c r="G252" s="206">
        <v>1</v>
      </c>
      <c r="H252" s="207">
        <v>0</v>
      </c>
      <c r="I252" s="207">
        <f>ROUND(G252*H252,2)</f>
        <v>0</v>
      </c>
      <c r="J252" s="208">
        <v>0</v>
      </c>
      <c r="K252" s="206">
        <f>G252*J252</f>
        <v>0</v>
      </c>
      <c r="L252" s="208">
        <v>0</v>
      </c>
      <c r="M252" s="206">
        <f>G252*L252</f>
        <v>0</v>
      </c>
      <c r="N252" s="209">
        <v>21</v>
      </c>
      <c r="O252" s="189">
        <v>16</v>
      </c>
      <c r="P252" s="190" t="s">
        <v>827</v>
      </c>
    </row>
    <row r="253" spans="1:16" s="188" customFormat="1" ht="12.75" customHeight="1">
      <c r="A253" s="199"/>
      <c r="B253" s="200" t="s">
        <v>777</v>
      </c>
      <c r="C253" s="199"/>
      <c r="D253" s="199" t="s">
        <v>107</v>
      </c>
      <c r="E253" s="199" t="s">
        <v>108</v>
      </c>
      <c r="F253" s="199"/>
      <c r="G253" s="199"/>
      <c r="H253" s="199"/>
      <c r="I253" s="201">
        <f>SUM(I254:I264)</f>
        <v>0</v>
      </c>
      <c r="J253" s="199"/>
      <c r="K253" s="202">
        <f>SUM(K254:K264)</f>
        <v>0.23236000000000004</v>
      </c>
      <c r="L253" s="199"/>
      <c r="M253" s="202">
        <f>SUM(M254:M264)</f>
        <v>0</v>
      </c>
      <c r="N253" s="199"/>
      <c r="P253" s="188" t="s">
        <v>820</v>
      </c>
    </row>
    <row r="254" spans="1:16" s="190" customFormat="1" ht="13.5" customHeight="1">
      <c r="A254" s="203" t="s">
        <v>109</v>
      </c>
      <c r="B254" s="203" t="s">
        <v>822</v>
      </c>
      <c r="C254" s="203" t="s">
        <v>104</v>
      </c>
      <c r="D254" s="204" t="s">
        <v>110</v>
      </c>
      <c r="E254" s="205" t="s">
        <v>111</v>
      </c>
      <c r="F254" s="203" t="s">
        <v>917</v>
      </c>
      <c r="G254" s="206">
        <v>2</v>
      </c>
      <c r="H254" s="207">
        <v>0</v>
      </c>
      <c r="I254" s="207">
        <f aca="true" t="shared" si="33" ref="I254:I264">ROUND(G254*H254,2)</f>
        <v>0</v>
      </c>
      <c r="J254" s="208">
        <v>0</v>
      </c>
      <c r="K254" s="206">
        <f aca="true" t="shared" si="34" ref="K254:K264">G254*J254</f>
        <v>0</v>
      </c>
      <c r="L254" s="208">
        <v>0</v>
      </c>
      <c r="M254" s="206">
        <f aca="true" t="shared" si="35" ref="M254:M264">G254*L254</f>
        <v>0</v>
      </c>
      <c r="N254" s="209">
        <v>21</v>
      </c>
      <c r="O254" s="189">
        <v>16</v>
      </c>
      <c r="P254" s="190" t="s">
        <v>827</v>
      </c>
    </row>
    <row r="255" spans="1:16" s="190" customFormat="1" ht="24" customHeight="1">
      <c r="A255" s="203" t="s">
        <v>112</v>
      </c>
      <c r="B255" s="203" t="s">
        <v>988</v>
      </c>
      <c r="C255" s="203" t="s">
        <v>989</v>
      </c>
      <c r="D255" s="204" t="s">
        <v>113</v>
      </c>
      <c r="E255" s="205" t="s">
        <v>114</v>
      </c>
      <c r="F255" s="203" t="s">
        <v>917</v>
      </c>
      <c r="G255" s="206">
        <v>2</v>
      </c>
      <c r="H255" s="207">
        <v>0</v>
      </c>
      <c r="I255" s="207">
        <f t="shared" si="33"/>
        <v>0</v>
      </c>
      <c r="J255" s="208">
        <v>0.0145</v>
      </c>
      <c r="K255" s="206">
        <f t="shared" si="34"/>
        <v>0.029</v>
      </c>
      <c r="L255" s="208">
        <v>0</v>
      </c>
      <c r="M255" s="206">
        <f t="shared" si="35"/>
        <v>0</v>
      </c>
      <c r="N255" s="209">
        <v>21</v>
      </c>
      <c r="O255" s="189">
        <v>32</v>
      </c>
      <c r="P255" s="190" t="s">
        <v>827</v>
      </c>
    </row>
    <row r="256" spans="1:16" s="190" customFormat="1" ht="13.5" customHeight="1">
      <c r="A256" s="203" t="s">
        <v>115</v>
      </c>
      <c r="B256" s="203" t="s">
        <v>988</v>
      </c>
      <c r="C256" s="203" t="s">
        <v>989</v>
      </c>
      <c r="D256" s="204" t="s">
        <v>116</v>
      </c>
      <c r="E256" s="205" t="s">
        <v>117</v>
      </c>
      <c r="F256" s="203" t="s">
        <v>917</v>
      </c>
      <c r="G256" s="206">
        <v>1</v>
      </c>
      <c r="H256" s="207">
        <v>0</v>
      </c>
      <c r="I256" s="207">
        <f t="shared" si="33"/>
        <v>0</v>
      </c>
      <c r="J256" s="208">
        <v>0.0145</v>
      </c>
      <c r="K256" s="206">
        <f t="shared" si="34"/>
        <v>0.0145</v>
      </c>
      <c r="L256" s="208">
        <v>0</v>
      </c>
      <c r="M256" s="206">
        <f t="shared" si="35"/>
        <v>0</v>
      </c>
      <c r="N256" s="209">
        <v>21</v>
      </c>
      <c r="O256" s="189">
        <v>32</v>
      </c>
      <c r="P256" s="190" t="s">
        <v>827</v>
      </c>
    </row>
    <row r="257" spans="1:16" s="190" customFormat="1" ht="13.5" customHeight="1">
      <c r="A257" s="203" t="s">
        <v>118</v>
      </c>
      <c r="B257" s="203" t="s">
        <v>822</v>
      </c>
      <c r="C257" s="203" t="s">
        <v>104</v>
      </c>
      <c r="D257" s="204" t="s">
        <v>119</v>
      </c>
      <c r="E257" s="205" t="s">
        <v>120</v>
      </c>
      <c r="F257" s="203" t="s">
        <v>917</v>
      </c>
      <c r="G257" s="206">
        <v>7</v>
      </c>
      <c r="H257" s="207">
        <v>0</v>
      </c>
      <c r="I257" s="207">
        <f t="shared" si="33"/>
        <v>0</v>
      </c>
      <c r="J257" s="208">
        <v>0</v>
      </c>
      <c r="K257" s="206">
        <f t="shared" si="34"/>
        <v>0</v>
      </c>
      <c r="L257" s="208">
        <v>0</v>
      </c>
      <c r="M257" s="206">
        <f t="shared" si="35"/>
        <v>0</v>
      </c>
      <c r="N257" s="209">
        <v>21</v>
      </c>
      <c r="O257" s="189">
        <v>16</v>
      </c>
      <c r="P257" s="190" t="s">
        <v>827</v>
      </c>
    </row>
    <row r="258" spans="1:16" s="190" customFormat="1" ht="24" customHeight="1">
      <c r="A258" s="203" t="s">
        <v>121</v>
      </c>
      <c r="B258" s="203" t="s">
        <v>988</v>
      </c>
      <c r="C258" s="203" t="s">
        <v>989</v>
      </c>
      <c r="D258" s="204" t="s">
        <v>122</v>
      </c>
      <c r="E258" s="205" t="s">
        <v>123</v>
      </c>
      <c r="F258" s="203" t="s">
        <v>917</v>
      </c>
      <c r="G258" s="206">
        <v>1</v>
      </c>
      <c r="H258" s="207">
        <v>0</v>
      </c>
      <c r="I258" s="207">
        <f t="shared" si="33"/>
        <v>0</v>
      </c>
      <c r="J258" s="208">
        <v>0.0145</v>
      </c>
      <c r="K258" s="206">
        <f t="shared" si="34"/>
        <v>0.0145</v>
      </c>
      <c r="L258" s="208">
        <v>0</v>
      </c>
      <c r="M258" s="206">
        <f t="shared" si="35"/>
        <v>0</v>
      </c>
      <c r="N258" s="209">
        <v>21</v>
      </c>
      <c r="O258" s="189">
        <v>32</v>
      </c>
      <c r="P258" s="190" t="s">
        <v>827</v>
      </c>
    </row>
    <row r="259" spans="1:16" s="190" customFormat="1" ht="13.5" customHeight="1">
      <c r="A259" s="203" t="s">
        <v>124</v>
      </c>
      <c r="B259" s="203" t="s">
        <v>988</v>
      </c>
      <c r="C259" s="203" t="s">
        <v>989</v>
      </c>
      <c r="D259" s="204" t="s">
        <v>125</v>
      </c>
      <c r="E259" s="205" t="s">
        <v>126</v>
      </c>
      <c r="F259" s="203" t="s">
        <v>917</v>
      </c>
      <c r="G259" s="206">
        <v>6</v>
      </c>
      <c r="H259" s="207">
        <v>0</v>
      </c>
      <c r="I259" s="207">
        <f t="shared" si="33"/>
        <v>0</v>
      </c>
      <c r="J259" s="208">
        <v>0.0145</v>
      </c>
      <c r="K259" s="206">
        <f t="shared" si="34"/>
        <v>0.08700000000000001</v>
      </c>
      <c r="L259" s="208">
        <v>0</v>
      </c>
      <c r="M259" s="206">
        <f t="shared" si="35"/>
        <v>0</v>
      </c>
      <c r="N259" s="209">
        <v>21</v>
      </c>
      <c r="O259" s="189">
        <v>32</v>
      </c>
      <c r="P259" s="190" t="s">
        <v>827</v>
      </c>
    </row>
    <row r="260" spans="1:16" s="190" customFormat="1" ht="13.5" customHeight="1">
      <c r="A260" s="203" t="s">
        <v>127</v>
      </c>
      <c r="B260" s="203" t="s">
        <v>822</v>
      </c>
      <c r="C260" s="203" t="s">
        <v>104</v>
      </c>
      <c r="D260" s="204" t="s">
        <v>128</v>
      </c>
      <c r="E260" s="205" t="s">
        <v>129</v>
      </c>
      <c r="F260" s="203" t="s">
        <v>917</v>
      </c>
      <c r="G260" s="206">
        <v>1</v>
      </c>
      <c r="H260" s="207">
        <v>0</v>
      </c>
      <c r="I260" s="207">
        <f t="shared" si="33"/>
        <v>0</v>
      </c>
      <c r="J260" s="208">
        <v>0</v>
      </c>
      <c r="K260" s="206">
        <f t="shared" si="34"/>
        <v>0</v>
      </c>
      <c r="L260" s="208">
        <v>0</v>
      </c>
      <c r="M260" s="206">
        <f t="shared" si="35"/>
        <v>0</v>
      </c>
      <c r="N260" s="209">
        <v>21</v>
      </c>
      <c r="O260" s="189">
        <v>16</v>
      </c>
      <c r="P260" s="190" t="s">
        <v>827</v>
      </c>
    </row>
    <row r="261" spans="1:16" s="190" customFormat="1" ht="24" customHeight="1">
      <c r="A261" s="203" t="s">
        <v>130</v>
      </c>
      <c r="B261" s="203" t="s">
        <v>988</v>
      </c>
      <c r="C261" s="203" t="s">
        <v>989</v>
      </c>
      <c r="D261" s="204" t="s">
        <v>131</v>
      </c>
      <c r="E261" s="205" t="s">
        <v>132</v>
      </c>
      <c r="F261" s="203" t="s">
        <v>917</v>
      </c>
      <c r="G261" s="206">
        <v>1</v>
      </c>
      <c r="H261" s="207">
        <v>0</v>
      </c>
      <c r="I261" s="207">
        <f t="shared" si="33"/>
        <v>0</v>
      </c>
      <c r="J261" s="208">
        <v>0.0145</v>
      </c>
      <c r="K261" s="206">
        <f t="shared" si="34"/>
        <v>0.0145</v>
      </c>
      <c r="L261" s="208">
        <v>0</v>
      </c>
      <c r="M261" s="206">
        <f t="shared" si="35"/>
        <v>0</v>
      </c>
      <c r="N261" s="209">
        <v>21</v>
      </c>
      <c r="O261" s="189">
        <v>32</v>
      </c>
      <c r="P261" s="190" t="s">
        <v>827</v>
      </c>
    </row>
    <row r="262" spans="1:16" s="190" customFormat="1" ht="13.5" customHeight="1">
      <c r="A262" s="203" t="s">
        <v>1169</v>
      </c>
      <c r="B262" s="203" t="s">
        <v>988</v>
      </c>
      <c r="C262" s="203" t="s">
        <v>989</v>
      </c>
      <c r="D262" s="204" t="s">
        <v>133</v>
      </c>
      <c r="E262" s="205" t="s">
        <v>134</v>
      </c>
      <c r="F262" s="203" t="s">
        <v>917</v>
      </c>
      <c r="G262" s="206">
        <v>2</v>
      </c>
      <c r="H262" s="207">
        <v>0</v>
      </c>
      <c r="I262" s="207">
        <f t="shared" si="33"/>
        <v>0</v>
      </c>
      <c r="J262" s="208">
        <v>0.00018</v>
      </c>
      <c r="K262" s="206">
        <f t="shared" si="34"/>
        <v>0.00036</v>
      </c>
      <c r="L262" s="208">
        <v>0</v>
      </c>
      <c r="M262" s="206">
        <f t="shared" si="35"/>
        <v>0</v>
      </c>
      <c r="N262" s="209">
        <v>21</v>
      </c>
      <c r="O262" s="189">
        <v>32</v>
      </c>
      <c r="P262" s="190" t="s">
        <v>827</v>
      </c>
    </row>
    <row r="263" spans="1:16" s="190" customFormat="1" ht="13.5" customHeight="1">
      <c r="A263" s="203" t="s">
        <v>135</v>
      </c>
      <c r="B263" s="203" t="s">
        <v>822</v>
      </c>
      <c r="C263" s="203" t="s">
        <v>104</v>
      </c>
      <c r="D263" s="204" t="s">
        <v>136</v>
      </c>
      <c r="E263" s="205" t="s">
        <v>137</v>
      </c>
      <c r="F263" s="203" t="s">
        <v>917</v>
      </c>
      <c r="G263" s="206">
        <v>5</v>
      </c>
      <c r="H263" s="207">
        <v>0</v>
      </c>
      <c r="I263" s="207">
        <f t="shared" si="33"/>
        <v>0</v>
      </c>
      <c r="J263" s="208">
        <v>0</v>
      </c>
      <c r="K263" s="206">
        <f t="shared" si="34"/>
        <v>0</v>
      </c>
      <c r="L263" s="208">
        <v>0</v>
      </c>
      <c r="M263" s="206">
        <f t="shared" si="35"/>
        <v>0</v>
      </c>
      <c r="N263" s="209">
        <v>21</v>
      </c>
      <c r="O263" s="189">
        <v>16</v>
      </c>
      <c r="P263" s="190" t="s">
        <v>827</v>
      </c>
    </row>
    <row r="264" spans="1:16" s="190" customFormat="1" ht="13.5" customHeight="1">
      <c r="A264" s="203" t="s">
        <v>138</v>
      </c>
      <c r="B264" s="203" t="s">
        <v>988</v>
      </c>
      <c r="C264" s="203" t="s">
        <v>989</v>
      </c>
      <c r="D264" s="204" t="s">
        <v>139</v>
      </c>
      <c r="E264" s="205" t="s">
        <v>140</v>
      </c>
      <c r="F264" s="203" t="s">
        <v>917</v>
      </c>
      <c r="G264" s="206">
        <v>5</v>
      </c>
      <c r="H264" s="207">
        <v>0</v>
      </c>
      <c r="I264" s="207">
        <f t="shared" si="33"/>
        <v>0</v>
      </c>
      <c r="J264" s="208">
        <v>0.0145</v>
      </c>
      <c r="K264" s="206">
        <f t="shared" si="34"/>
        <v>0.07250000000000001</v>
      </c>
      <c r="L264" s="208">
        <v>0</v>
      </c>
      <c r="M264" s="206">
        <f t="shared" si="35"/>
        <v>0</v>
      </c>
      <c r="N264" s="209">
        <v>21</v>
      </c>
      <c r="O264" s="189">
        <v>32</v>
      </c>
      <c r="P264" s="190" t="s">
        <v>827</v>
      </c>
    </row>
    <row r="265" spans="1:16" s="188" customFormat="1" ht="12.75" customHeight="1">
      <c r="A265" s="199"/>
      <c r="B265" s="200" t="s">
        <v>777</v>
      </c>
      <c r="C265" s="199"/>
      <c r="D265" s="199" t="s">
        <v>141</v>
      </c>
      <c r="E265" s="199" t="s">
        <v>142</v>
      </c>
      <c r="F265" s="199"/>
      <c r="G265" s="199"/>
      <c r="H265" s="199"/>
      <c r="I265" s="201">
        <f>I266</f>
        <v>0</v>
      </c>
      <c r="J265" s="199"/>
      <c r="K265" s="202">
        <f>K266</f>
        <v>0</v>
      </c>
      <c r="L265" s="199"/>
      <c r="M265" s="202">
        <f>M266</f>
        <v>0</v>
      </c>
      <c r="N265" s="199"/>
      <c r="P265" s="188" t="s">
        <v>820</v>
      </c>
    </row>
    <row r="266" spans="1:16" s="190" customFormat="1" ht="13.5" customHeight="1">
      <c r="A266" s="203" t="s">
        <v>143</v>
      </c>
      <c r="B266" s="203" t="s">
        <v>822</v>
      </c>
      <c r="C266" s="203" t="s">
        <v>141</v>
      </c>
      <c r="D266" s="204" t="s">
        <v>144</v>
      </c>
      <c r="E266" s="205" t="s">
        <v>145</v>
      </c>
      <c r="F266" s="203" t="s">
        <v>1005</v>
      </c>
      <c r="G266" s="206">
        <v>1</v>
      </c>
      <c r="H266" s="207">
        <v>0</v>
      </c>
      <c r="I266" s="207">
        <f>ROUND(G266*H266,2)</f>
        <v>0</v>
      </c>
      <c r="J266" s="208">
        <v>0</v>
      </c>
      <c r="K266" s="206">
        <f>G266*J266</f>
        <v>0</v>
      </c>
      <c r="L266" s="208">
        <v>0</v>
      </c>
      <c r="M266" s="206">
        <f>G266*L266</f>
        <v>0</v>
      </c>
      <c r="N266" s="209">
        <v>21</v>
      </c>
      <c r="O266" s="189">
        <v>16</v>
      </c>
      <c r="P266" s="190" t="s">
        <v>827</v>
      </c>
    </row>
    <row r="267" spans="1:16" s="188" customFormat="1" ht="12.75" customHeight="1">
      <c r="A267" s="199"/>
      <c r="B267" s="200" t="s">
        <v>777</v>
      </c>
      <c r="C267" s="199"/>
      <c r="D267" s="199" t="s">
        <v>146</v>
      </c>
      <c r="E267" s="199" t="s">
        <v>147</v>
      </c>
      <c r="F267" s="199"/>
      <c r="G267" s="199"/>
      <c r="H267" s="199"/>
      <c r="I267" s="201">
        <f>SUM(I268:I281)</f>
        <v>0</v>
      </c>
      <c r="J267" s="199"/>
      <c r="K267" s="202">
        <f>SUM(K268:K281)</f>
        <v>0.682172895093</v>
      </c>
      <c r="L267" s="199"/>
      <c r="M267" s="202">
        <f>SUM(M268:M281)</f>
        <v>0</v>
      </c>
      <c r="N267" s="199"/>
      <c r="P267" s="188" t="s">
        <v>820</v>
      </c>
    </row>
    <row r="268" spans="1:16" s="190" customFormat="1" ht="13.5" customHeight="1">
      <c r="A268" s="203" t="s">
        <v>148</v>
      </c>
      <c r="B268" s="203" t="s">
        <v>822</v>
      </c>
      <c r="C268" s="203" t="s">
        <v>146</v>
      </c>
      <c r="D268" s="204" t="s">
        <v>149</v>
      </c>
      <c r="E268" s="205" t="s">
        <v>150</v>
      </c>
      <c r="F268" s="203" t="s">
        <v>956</v>
      </c>
      <c r="G268" s="206">
        <v>14</v>
      </c>
      <c r="H268" s="207">
        <v>0</v>
      </c>
      <c r="I268" s="207">
        <f aca="true" t="shared" si="36" ref="I268:I281">ROUND(G268*H268,2)</f>
        <v>0</v>
      </c>
      <c r="J268" s="208">
        <v>8.2E-05</v>
      </c>
      <c r="K268" s="206">
        <f aca="true" t="shared" si="37" ref="K268:K281">G268*J268</f>
        <v>0.001148</v>
      </c>
      <c r="L268" s="208">
        <v>0</v>
      </c>
      <c r="M268" s="206">
        <f aca="true" t="shared" si="38" ref="M268:M281">G268*L268</f>
        <v>0</v>
      </c>
      <c r="N268" s="209">
        <v>21</v>
      </c>
      <c r="O268" s="189">
        <v>16</v>
      </c>
      <c r="P268" s="190" t="s">
        <v>827</v>
      </c>
    </row>
    <row r="269" spans="1:16" s="190" customFormat="1" ht="13.5" customHeight="1">
      <c r="A269" s="203" t="s">
        <v>151</v>
      </c>
      <c r="B269" s="203" t="s">
        <v>988</v>
      </c>
      <c r="C269" s="203" t="s">
        <v>989</v>
      </c>
      <c r="D269" s="204" t="s">
        <v>152</v>
      </c>
      <c r="E269" s="205" t="s">
        <v>153</v>
      </c>
      <c r="F269" s="203" t="s">
        <v>834</v>
      </c>
      <c r="G269" s="206">
        <v>0.296</v>
      </c>
      <c r="H269" s="207">
        <v>0</v>
      </c>
      <c r="I269" s="207">
        <f t="shared" si="36"/>
        <v>0</v>
      </c>
      <c r="J269" s="208">
        <v>0.55</v>
      </c>
      <c r="K269" s="206">
        <f t="shared" si="37"/>
        <v>0.1628</v>
      </c>
      <c r="L269" s="208">
        <v>0</v>
      </c>
      <c r="M269" s="206">
        <f t="shared" si="38"/>
        <v>0</v>
      </c>
      <c r="N269" s="209">
        <v>21</v>
      </c>
      <c r="O269" s="189">
        <v>32</v>
      </c>
      <c r="P269" s="190" t="s">
        <v>827</v>
      </c>
    </row>
    <row r="270" spans="1:16" s="190" customFormat="1" ht="13.5" customHeight="1">
      <c r="A270" s="203" t="s">
        <v>154</v>
      </c>
      <c r="B270" s="203" t="s">
        <v>822</v>
      </c>
      <c r="C270" s="203" t="s">
        <v>146</v>
      </c>
      <c r="D270" s="204" t="s">
        <v>155</v>
      </c>
      <c r="E270" s="205" t="s">
        <v>156</v>
      </c>
      <c r="F270" s="203" t="s">
        <v>956</v>
      </c>
      <c r="G270" s="206">
        <v>3</v>
      </c>
      <c r="H270" s="207">
        <v>0</v>
      </c>
      <c r="I270" s="207">
        <f t="shared" si="36"/>
        <v>0</v>
      </c>
      <c r="J270" s="208">
        <v>9.2E-05</v>
      </c>
      <c r="K270" s="206">
        <f t="shared" si="37"/>
        <v>0.000276</v>
      </c>
      <c r="L270" s="208">
        <v>0</v>
      </c>
      <c r="M270" s="206">
        <f t="shared" si="38"/>
        <v>0</v>
      </c>
      <c r="N270" s="209">
        <v>21</v>
      </c>
      <c r="O270" s="189">
        <v>16</v>
      </c>
      <c r="P270" s="190" t="s">
        <v>827</v>
      </c>
    </row>
    <row r="271" spans="1:16" s="190" customFormat="1" ht="13.5" customHeight="1">
      <c r="A271" s="203" t="s">
        <v>157</v>
      </c>
      <c r="B271" s="203" t="s">
        <v>988</v>
      </c>
      <c r="C271" s="203" t="s">
        <v>989</v>
      </c>
      <c r="D271" s="204" t="s">
        <v>158</v>
      </c>
      <c r="E271" s="205" t="s">
        <v>159</v>
      </c>
      <c r="F271" s="203" t="s">
        <v>834</v>
      </c>
      <c r="G271" s="206">
        <v>0.084</v>
      </c>
      <c r="H271" s="207">
        <v>0</v>
      </c>
      <c r="I271" s="207">
        <f t="shared" si="36"/>
        <v>0</v>
      </c>
      <c r="J271" s="208">
        <v>0.55</v>
      </c>
      <c r="K271" s="206">
        <f t="shared" si="37"/>
        <v>0.046200000000000005</v>
      </c>
      <c r="L271" s="208">
        <v>0</v>
      </c>
      <c r="M271" s="206">
        <f t="shared" si="38"/>
        <v>0</v>
      </c>
      <c r="N271" s="209">
        <v>21</v>
      </c>
      <c r="O271" s="189">
        <v>32</v>
      </c>
      <c r="P271" s="190" t="s">
        <v>827</v>
      </c>
    </row>
    <row r="272" spans="1:16" s="190" customFormat="1" ht="24" customHeight="1">
      <c r="A272" s="203" t="s">
        <v>160</v>
      </c>
      <c r="B272" s="203" t="s">
        <v>822</v>
      </c>
      <c r="C272" s="203" t="s">
        <v>146</v>
      </c>
      <c r="D272" s="204" t="s">
        <v>161</v>
      </c>
      <c r="E272" s="205" t="s">
        <v>162</v>
      </c>
      <c r="F272" s="203" t="s">
        <v>826</v>
      </c>
      <c r="G272" s="206">
        <v>14</v>
      </c>
      <c r="H272" s="207">
        <v>0</v>
      </c>
      <c r="I272" s="207">
        <f t="shared" si="36"/>
        <v>0</v>
      </c>
      <c r="J272" s="208">
        <v>0</v>
      </c>
      <c r="K272" s="206">
        <f t="shared" si="37"/>
        <v>0</v>
      </c>
      <c r="L272" s="208">
        <v>0</v>
      </c>
      <c r="M272" s="206">
        <f t="shared" si="38"/>
        <v>0</v>
      </c>
      <c r="N272" s="209">
        <v>21</v>
      </c>
      <c r="O272" s="189">
        <v>16</v>
      </c>
      <c r="P272" s="190" t="s">
        <v>827</v>
      </c>
    </row>
    <row r="273" spans="1:16" s="190" customFormat="1" ht="13.5" customHeight="1">
      <c r="A273" s="203" t="s">
        <v>163</v>
      </c>
      <c r="B273" s="203" t="s">
        <v>988</v>
      </c>
      <c r="C273" s="203" t="s">
        <v>989</v>
      </c>
      <c r="D273" s="204" t="s">
        <v>164</v>
      </c>
      <c r="E273" s="205" t="s">
        <v>165</v>
      </c>
      <c r="F273" s="203" t="s">
        <v>826</v>
      </c>
      <c r="G273" s="206">
        <v>15.4</v>
      </c>
      <c r="H273" s="207">
        <v>0</v>
      </c>
      <c r="I273" s="207">
        <f t="shared" si="36"/>
        <v>0</v>
      </c>
      <c r="J273" s="208">
        <v>0.0145</v>
      </c>
      <c r="K273" s="206">
        <f t="shared" si="37"/>
        <v>0.22330000000000003</v>
      </c>
      <c r="L273" s="208">
        <v>0</v>
      </c>
      <c r="M273" s="206">
        <f t="shared" si="38"/>
        <v>0</v>
      </c>
      <c r="N273" s="209">
        <v>21</v>
      </c>
      <c r="O273" s="189">
        <v>32</v>
      </c>
      <c r="P273" s="190" t="s">
        <v>827</v>
      </c>
    </row>
    <row r="274" spans="1:16" s="190" customFormat="1" ht="24" customHeight="1">
      <c r="A274" s="203" t="s">
        <v>166</v>
      </c>
      <c r="B274" s="203" t="s">
        <v>822</v>
      </c>
      <c r="C274" s="203" t="s">
        <v>146</v>
      </c>
      <c r="D274" s="204" t="s">
        <v>167</v>
      </c>
      <c r="E274" s="205" t="s">
        <v>168</v>
      </c>
      <c r="F274" s="203" t="s">
        <v>826</v>
      </c>
      <c r="G274" s="206">
        <v>5.8</v>
      </c>
      <c r="H274" s="207">
        <v>0</v>
      </c>
      <c r="I274" s="207">
        <f t="shared" si="36"/>
        <v>0</v>
      </c>
      <c r="J274" s="208">
        <v>0</v>
      </c>
      <c r="K274" s="206">
        <f t="shared" si="37"/>
        <v>0</v>
      </c>
      <c r="L274" s="208">
        <v>0</v>
      </c>
      <c r="M274" s="206">
        <f t="shared" si="38"/>
        <v>0</v>
      </c>
      <c r="N274" s="209">
        <v>21</v>
      </c>
      <c r="O274" s="189">
        <v>16</v>
      </c>
      <c r="P274" s="190" t="s">
        <v>827</v>
      </c>
    </row>
    <row r="275" spans="1:16" s="190" customFormat="1" ht="13.5" customHeight="1">
      <c r="A275" s="203" t="s">
        <v>169</v>
      </c>
      <c r="B275" s="203" t="s">
        <v>988</v>
      </c>
      <c r="C275" s="203" t="s">
        <v>989</v>
      </c>
      <c r="D275" s="204" t="s">
        <v>170</v>
      </c>
      <c r="E275" s="205" t="s">
        <v>171</v>
      </c>
      <c r="F275" s="203" t="s">
        <v>826</v>
      </c>
      <c r="G275" s="206">
        <v>6.38</v>
      </c>
      <c r="H275" s="207">
        <v>0</v>
      </c>
      <c r="I275" s="207">
        <f t="shared" si="36"/>
        <v>0</v>
      </c>
      <c r="J275" s="208">
        <v>0.0284</v>
      </c>
      <c r="K275" s="206">
        <f t="shared" si="37"/>
        <v>0.18119200000000002</v>
      </c>
      <c r="L275" s="208">
        <v>0</v>
      </c>
      <c r="M275" s="206">
        <f t="shared" si="38"/>
        <v>0</v>
      </c>
      <c r="N275" s="209">
        <v>21</v>
      </c>
      <c r="O275" s="189">
        <v>32</v>
      </c>
      <c r="P275" s="190" t="s">
        <v>827</v>
      </c>
    </row>
    <row r="276" spans="1:16" s="190" customFormat="1" ht="13.5" customHeight="1">
      <c r="A276" s="203" t="s">
        <v>172</v>
      </c>
      <c r="B276" s="203" t="s">
        <v>822</v>
      </c>
      <c r="C276" s="203" t="s">
        <v>146</v>
      </c>
      <c r="D276" s="204" t="s">
        <v>173</v>
      </c>
      <c r="E276" s="205" t="s">
        <v>174</v>
      </c>
      <c r="F276" s="203" t="s">
        <v>826</v>
      </c>
      <c r="G276" s="206">
        <v>2.4</v>
      </c>
      <c r="H276" s="207">
        <v>0</v>
      </c>
      <c r="I276" s="207">
        <f t="shared" si="36"/>
        <v>0</v>
      </c>
      <c r="J276" s="208">
        <v>0</v>
      </c>
      <c r="K276" s="206">
        <f t="shared" si="37"/>
        <v>0</v>
      </c>
      <c r="L276" s="208">
        <v>0</v>
      </c>
      <c r="M276" s="206">
        <f t="shared" si="38"/>
        <v>0</v>
      </c>
      <c r="N276" s="209">
        <v>21</v>
      </c>
      <c r="O276" s="189">
        <v>16</v>
      </c>
      <c r="P276" s="190" t="s">
        <v>827</v>
      </c>
    </row>
    <row r="277" spans="1:16" s="190" customFormat="1" ht="13.5" customHeight="1">
      <c r="A277" s="203" t="s">
        <v>175</v>
      </c>
      <c r="B277" s="203" t="s">
        <v>988</v>
      </c>
      <c r="C277" s="203" t="s">
        <v>989</v>
      </c>
      <c r="D277" s="204" t="s">
        <v>176</v>
      </c>
      <c r="E277" s="205" t="s">
        <v>177</v>
      </c>
      <c r="F277" s="203" t="s">
        <v>834</v>
      </c>
      <c r="G277" s="206">
        <v>0.063</v>
      </c>
      <c r="H277" s="207">
        <v>0</v>
      </c>
      <c r="I277" s="207">
        <f t="shared" si="36"/>
        <v>0</v>
      </c>
      <c r="J277" s="208">
        <v>0.55</v>
      </c>
      <c r="K277" s="206">
        <f t="shared" si="37"/>
        <v>0.03465</v>
      </c>
      <c r="L277" s="208">
        <v>0</v>
      </c>
      <c r="M277" s="206">
        <f t="shared" si="38"/>
        <v>0</v>
      </c>
      <c r="N277" s="209">
        <v>21</v>
      </c>
      <c r="O277" s="189">
        <v>32</v>
      </c>
      <c r="P277" s="190" t="s">
        <v>827</v>
      </c>
    </row>
    <row r="278" spans="1:16" s="190" customFormat="1" ht="13.5" customHeight="1">
      <c r="A278" s="203" t="s">
        <v>178</v>
      </c>
      <c r="B278" s="203" t="s">
        <v>822</v>
      </c>
      <c r="C278" s="203" t="s">
        <v>146</v>
      </c>
      <c r="D278" s="204" t="s">
        <v>179</v>
      </c>
      <c r="E278" s="205" t="s">
        <v>180</v>
      </c>
      <c r="F278" s="203" t="s">
        <v>956</v>
      </c>
      <c r="G278" s="206">
        <v>14</v>
      </c>
      <c r="H278" s="207">
        <v>0</v>
      </c>
      <c r="I278" s="207">
        <f t="shared" si="36"/>
        <v>0</v>
      </c>
      <c r="J278" s="208">
        <v>0</v>
      </c>
      <c r="K278" s="206">
        <f t="shared" si="37"/>
        <v>0</v>
      </c>
      <c r="L278" s="208">
        <v>0</v>
      </c>
      <c r="M278" s="206">
        <f t="shared" si="38"/>
        <v>0</v>
      </c>
      <c r="N278" s="209">
        <v>21</v>
      </c>
      <c r="O278" s="189">
        <v>16</v>
      </c>
      <c r="P278" s="190" t="s">
        <v>827</v>
      </c>
    </row>
    <row r="279" spans="1:16" s="190" customFormat="1" ht="13.5" customHeight="1">
      <c r="A279" s="203" t="s">
        <v>181</v>
      </c>
      <c r="B279" s="203" t="s">
        <v>988</v>
      </c>
      <c r="C279" s="203" t="s">
        <v>989</v>
      </c>
      <c r="D279" s="204" t="s">
        <v>182</v>
      </c>
      <c r="E279" s="205" t="s">
        <v>183</v>
      </c>
      <c r="F279" s="203" t="s">
        <v>834</v>
      </c>
      <c r="G279" s="206">
        <v>0.023</v>
      </c>
      <c r="H279" s="207">
        <v>0</v>
      </c>
      <c r="I279" s="207">
        <f t="shared" si="36"/>
        <v>0</v>
      </c>
      <c r="J279" s="208">
        <v>0.55</v>
      </c>
      <c r="K279" s="206">
        <f t="shared" si="37"/>
        <v>0.012650000000000002</v>
      </c>
      <c r="L279" s="208">
        <v>0</v>
      </c>
      <c r="M279" s="206">
        <f t="shared" si="38"/>
        <v>0</v>
      </c>
      <c r="N279" s="209">
        <v>21</v>
      </c>
      <c r="O279" s="189">
        <v>32</v>
      </c>
      <c r="P279" s="190" t="s">
        <v>827</v>
      </c>
    </row>
    <row r="280" spans="1:16" s="190" customFormat="1" ht="13.5" customHeight="1">
      <c r="A280" s="203" t="s">
        <v>184</v>
      </c>
      <c r="B280" s="203" t="s">
        <v>822</v>
      </c>
      <c r="C280" s="203" t="s">
        <v>146</v>
      </c>
      <c r="D280" s="204" t="s">
        <v>185</v>
      </c>
      <c r="E280" s="205" t="s">
        <v>186</v>
      </c>
      <c r="F280" s="203" t="s">
        <v>834</v>
      </c>
      <c r="G280" s="206">
        <v>0.821</v>
      </c>
      <c r="H280" s="207">
        <v>0</v>
      </c>
      <c r="I280" s="207">
        <f t="shared" si="36"/>
        <v>0</v>
      </c>
      <c r="J280" s="208">
        <v>0.024308033</v>
      </c>
      <c r="K280" s="206">
        <f t="shared" si="37"/>
        <v>0.019956895093</v>
      </c>
      <c r="L280" s="208">
        <v>0</v>
      </c>
      <c r="M280" s="206">
        <f t="shared" si="38"/>
        <v>0</v>
      </c>
      <c r="N280" s="209">
        <v>21</v>
      </c>
      <c r="O280" s="189">
        <v>16</v>
      </c>
      <c r="P280" s="190" t="s">
        <v>827</v>
      </c>
    </row>
    <row r="281" spans="1:16" s="190" customFormat="1" ht="13.5" customHeight="1">
      <c r="A281" s="203" t="s">
        <v>187</v>
      </c>
      <c r="B281" s="203" t="s">
        <v>822</v>
      </c>
      <c r="C281" s="203" t="s">
        <v>146</v>
      </c>
      <c r="D281" s="204" t="s">
        <v>188</v>
      </c>
      <c r="E281" s="205" t="s">
        <v>189</v>
      </c>
      <c r="F281" s="203" t="s">
        <v>871</v>
      </c>
      <c r="G281" s="206">
        <v>0.682</v>
      </c>
      <c r="H281" s="207">
        <v>0</v>
      </c>
      <c r="I281" s="207">
        <f t="shared" si="36"/>
        <v>0</v>
      </c>
      <c r="J281" s="208">
        <v>0</v>
      </c>
      <c r="K281" s="206">
        <f t="shared" si="37"/>
        <v>0</v>
      </c>
      <c r="L281" s="208">
        <v>0</v>
      </c>
      <c r="M281" s="206">
        <f t="shared" si="38"/>
        <v>0</v>
      </c>
      <c r="N281" s="209">
        <v>21</v>
      </c>
      <c r="O281" s="189">
        <v>16</v>
      </c>
      <c r="P281" s="190" t="s">
        <v>827</v>
      </c>
    </row>
    <row r="282" spans="1:16" s="188" customFormat="1" ht="12.75" customHeight="1">
      <c r="A282" s="199"/>
      <c r="B282" s="200" t="s">
        <v>777</v>
      </c>
      <c r="C282" s="199"/>
      <c r="D282" s="199" t="s">
        <v>190</v>
      </c>
      <c r="E282" s="199" t="s">
        <v>191</v>
      </c>
      <c r="F282" s="199"/>
      <c r="G282" s="199"/>
      <c r="H282" s="199"/>
      <c r="I282" s="201">
        <f>SUM(I283:I287)</f>
        <v>0</v>
      </c>
      <c r="J282" s="199"/>
      <c r="K282" s="202">
        <f>SUM(K283:K287)</f>
        <v>0.6737575499999999</v>
      </c>
      <c r="L282" s="199"/>
      <c r="M282" s="202">
        <f>SUM(M283:M287)</f>
        <v>0.6884</v>
      </c>
      <c r="N282" s="199"/>
      <c r="P282" s="188" t="s">
        <v>820</v>
      </c>
    </row>
    <row r="283" spans="1:16" s="190" customFormat="1" ht="13.5" customHeight="1">
      <c r="A283" s="203" t="s">
        <v>192</v>
      </c>
      <c r="B283" s="203" t="s">
        <v>822</v>
      </c>
      <c r="C283" s="203" t="s">
        <v>190</v>
      </c>
      <c r="D283" s="204" t="s">
        <v>193</v>
      </c>
      <c r="E283" s="205" t="s">
        <v>194</v>
      </c>
      <c r="F283" s="203" t="s">
        <v>826</v>
      </c>
      <c r="G283" s="206">
        <v>40</v>
      </c>
      <c r="H283" s="207">
        <v>0</v>
      </c>
      <c r="I283" s="207">
        <f>ROUND(G283*H283,2)</f>
        <v>0</v>
      </c>
      <c r="J283" s="208">
        <v>0.01243886</v>
      </c>
      <c r="K283" s="206">
        <f>G283*J283</f>
        <v>0.49755439999999995</v>
      </c>
      <c r="L283" s="208">
        <v>0</v>
      </c>
      <c r="M283" s="206">
        <f>G283*L283</f>
        <v>0</v>
      </c>
      <c r="N283" s="209">
        <v>21</v>
      </c>
      <c r="O283" s="189">
        <v>16</v>
      </c>
      <c r="P283" s="190" t="s">
        <v>827</v>
      </c>
    </row>
    <row r="284" spans="1:16" s="190" customFormat="1" ht="13.5" customHeight="1">
      <c r="A284" s="203" t="s">
        <v>195</v>
      </c>
      <c r="B284" s="203" t="s">
        <v>822</v>
      </c>
      <c r="C284" s="203" t="s">
        <v>190</v>
      </c>
      <c r="D284" s="204" t="s">
        <v>196</v>
      </c>
      <c r="E284" s="205" t="s">
        <v>197</v>
      </c>
      <c r="F284" s="203" t="s">
        <v>826</v>
      </c>
      <c r="G284" s="206">
        <v>46.694</v>
      </c>
      <c r="H284" s="207">
        <v>0</v>
      </c>
      <c r="I284" s="207">
        <f>ROUND(G284*H284,2)</f>
        <v>0</v>
      </c>
      <c r="J284" s="208">
        <v>0.0001</v>
      </c>
      <c r="K284" s="206">
        <f>G284*J284</f>
        <v>0.004669400000000001</v>
      </c>
      <c r="L284" s="208">
        <v>0</v>
      </c>
      <c r="M284" s="206">
        <f>G284*L284</f>
        <v>0</v>
      </c>
      <c r="N284" s="209">
        <v>21</v>
      </c>
      <c r="O284" s="189">
        <v>16</v>
      </c>
      <c r="P284" s="190" t="s">
        <v>827</v>
      </c>
    </row>
    <row r="285" spans="1:16" s="190" customFormat="1" ht="24" customHeight="1">
      <c r="A285" s="203" t="s">
        <v>198</v>
      </c>
      <c r="B285" s="203" t="s">
        <v>822</v>
      </c>
      <c r="C285" s="203" t="s">
        <v>190</v>
      </c>
      <c r="D285" s="204" t="s">
        <v>199</v>
      </c>
      <c r="E285" s="205" t="s">
        <v>200</v>
      </c>
      <c r="F285" s="203" t="s">
        <v>826</v>
      </c>
      <c r="G285" s="206">
        <v>40</v>
      </c>
      <c r="H285" s="207">
        <v>0</v>
      </c>
      <c r="I285" s="207">
        <f>ROUND(G285*H285,2)</f>
        <v>0</v>
      </c>
      <c r="J285" s="208">
        <v>0</v>
      </c>
      <c r="K285" s="206">
        <f>G285*J285</f>
        <v>0</v>
      </c>
      <c r="L285" s="208">
        <v>0.01721</v>
      </c>
      <c r="M285" s="206">
        <f>G285*L285</f>
        <v>0.6884</v>
      </c>
      <c r="N285" s="209">
        <v>21</v>
      </c>
      <c r="O285" s="189">
        <v>16</v>
      </c>
      <c r="P285" s="190" t="s">
        <v>827</v>
      </c>
    </row>
    <row r="286" spans="1:16" s="190" customFormat="1" ht="13.5" customHeight="1">
      <c r="A286" s="203" t="s">
        <v>201</v>
      </c>
      <c r="B286" s="203" t="s">
        <v>822</v>
      </c>
      <c r="C286" s="203" t="s">
        <v>190</v>
      </c>
      <c r="D286" s="204" t="s">
        <v>202</v>
      </c>
      <c r="E286" s="205" t="s">
        <v>203</v>
      </c>
      <c r="F286" s="203" t="s">
        <v>826</v>
      </c>
      <c r="G286" s="206">
        <v>6.694</v>
      </c>
      <c r="H286" s="207">
        <v>0</v>
      </c>
      <c r="I286" s="207">
        <f>ROUND(G286*H286,2)</f>
        <v>0</v>
      </c>
      <c r="J286" s="208">
        <v>0.025625</v>
      </c>
      <c r="K286" s="206">
        <f>G286*J286</f>
        <v>0.17153374999999998</v>
      </c>
      <c r="L286" s="208">
        <v>0</v>
      </c>
      <c r="M286" s="206">
        <f>G286*L286</f>
        <v>0</v>
      </c>
      <c r="N286" s="209">
        <v>21</v>
      </c>
      <c r="O286" s="189">
        <v>16</v>
      </c>
      <c r="P286" s="190" t="s">
        <v>827</v>
      </c>
    </row>
    <row r="287" spans="1:16" s="190" customFormat="1" ht="13.5" customHeight="1">
      <c r="A287" s="203" t="s">
        <v>204</v>
      </c>
      <c r="B287" s="203" t="s">
        <v>822</v>
      </c>
      <c r="C287" s="203" t="s">
        <v>190</v>
      </c>
      <c r="D287" s="204" t="s">
        <v>205</v>
      </c>
      <c r="E287" s="205" t="s">
        <v>206</v>
      </c>
      <c r="F287" s="203" t="s">
        <v>871</v>
      </c>
      <c r="G287" s="206">
        <v>0.674</v>
      </c>
      <c r="H287" s="207">
        <v>0</v>
      </c>
      <c r="I287" s="207">
        <f>ROUND(G287*H287,2)</f>
        <v>0</v>
      </c>
      <c r="J287" s="208">
        <v>0</v>
      </c>
      <c r="K287" s="206">
        <f>G287*J287</f>
        <v>0</v>
      </c>
      <c r="L287" s="208">
        <v>0</v>
      </c>
      <c r="M287" s="206">
        <f>G287*L287</f>
        <v>0</v>
      </c>
      <c r="N287" s="209">
        <v>21</v>
      </c>
      <c r="O287" s="189">
        <v>16</v>
      </c>
      <c r="P287" s="190" t="s">
        <v>827</v>
      </c>
    </row>
    <row r="288" spans="1:16" s="188" customFormat="1" ht="12.75" customHeight="1">
      <c r="A288" s="199"/>
      <c r="B288" s="200" t="s">
        <v>777</v>
      </c>
      <c r="C288" s="199"/>
      <c r="D288" s="199" t="s">
        <v>207</v>
      </c>
      <c r="E288" s="199" t="s">
        <v>208</v>
      </c>
      <c r="F288" s="199"/>
      <c r="G288" s="199"/>
      <c r="H288" s="199"/>
      <c r="I288" s="201">
        <f>SUM(I289:I312)</f>
        <v>0</v>
      </c>
      <c r="J288" s="199"/>
      <c r="K288" s="202">
        <f>SUM(K289:K312)</f>
        <v>0.4060448255</v>
      </c>
      <c r="L288" s="199"/>
      <c r="M288" s="202">
        <f>SUM(M289:M312)</f>
        <v>0.24759759999999997</v>
      </c>
      <c r="N288" s="199"/>
      <c r="P288" s="188" t="s">
        <v>820</v>
      </c>
    </row>
    <row r="289" spans="1:16" s="190" customFormat="1" ht="13.5" customHeight="1">
      <c r="A289" s="203" t="s">
        <v>209</v>
      </c>
      <c r="B289" s="203" t="s">
        <v>822</v>
      </c>
      <c r="C289" s="203" t="s">
        <v>207</v>
      </c>
      <c r="D289" s="204" t="s">
        <v>210</v>
      </c>
      <c r="E289" s="205" t="s">
        <v>211</v>
      </c>
      <c r="F289" s="203" t="s">
        <v>826</v>
      </c>
      <c r="G289" s="206">
        <v>18.9</v>
      </c>
      <c r="H289" s="207">
        <v>0</v>
      </c>
      <c r="I289" s="207">
        <f aca="true" t="shared" si="39" ref="I289:I312">ROUND(G289*H289,2)</f>
        <v>0</v>
      </c>
      <c r="J289" s="208">
        <v>0.00776555</v>
      </c>
      <c r="K289" s="206">
        <f aca="true" t="shared" si="40" ref="K289:K312">G289*J289</f>
        <v>0.146768895</v>
      </c>
      <c r="L289" s="208">
        <v>0</v>
      </c>
      <c r="M289" s="206">
        <f aca="true" t="shared" si="41" ref="M289:M312">G289*L289</f>
        <v>0</v>
      </c>
      <c r="N289" s="209">
        <v>21</v>
      </c>
      <c r="O289" s="189">
        <v>16</v>
      </c>
      <c r="P289" s="190" t="s">
        <v>827</v>
      </c>
    </row>
    <row r="290" spans="1:16" s="190" customFormat="1" ht="13.5" customHeight="1">
      <c r="A290" s="203" t="s">
        <v>212</v>
      </c>
      <c r="B290" s="203" t="s">
        <v>822</v>
      </c>
      <c r="C290" s="203" t="s">
        <v>207</v>
      </c>
      <c r="D290" s="204" t="s">
        <v>213</v>
      </c>
      <c r="E290" s="205" t="s">
        <v>214</v>
      </c>
      <c r="F290" s="203" t="s">
        <v>956</v>
      </c>
      <c r="G290" s="206">
        <v>7.5</v>
      </c>
      <c r="H290" s="207">
        <v>0</v>
      </c>
      <c r="I290" s="207">
        <f t="shared" si="39"/>
        <v>0</v>
      </c>
      <c r="J290" s="208">
        <v>0.00153041</v>
      </c>
      <c r="K290" s="206">
        <f t="shared" si="40"/>
        <v>0.011478075</v>
      </c>
      <c r="L290" s="208">
        <v>0</v>
      </c>
      <c r="M290" s="206">
        <f t="shared" si="41"/>
        <v>0</v>
      </c>
      <c r="N290" s="209">
        <v>21</v>
      </c>
      <c r="O290" s="189">
        <v>16</v>
      </c>
      <c r="P290" s="190" t="s">
        <v>827</v>
      </c>
    </row>
    <row r="291" spans="1:16" s="190" customFormat="1" ht="13.5" customHeight="1">
      <c r="A291" s="203" t="s">
        <v>215</v>
      </c>
      <c r="B291" s="203" t="s">
        <v>822</v>
      </c>
      <c r="C291" s="203" t="s">
        <v>207</v>
      </c>
      <c r="D291" s="204" t="s">
        <v>216</v>
      </c>
      <c r="E291" s="205" t="s">
        <v>217</v>
      </c>
      <c r="F291" s="203" t="s">
        <v>956</v>
      </c>
      <c r="G291" s="206">
        <v>9</v>
      </c>
      <c r="H291" s="207">
        <v>0</v>
      </c>
      <c r="I291" s="207">
        <f t="shared" si="39"/>
        <v>0</v>
      </c>
      <c r="J291" s="208">
        <v>0.00388096</v>
      </c>
      <c r="K291" s="206">
        <f t="shared" si="40"/>
        <v>0.034928640000000004</v>
      </c>
      <c r="L291" s="208">
        <v>0</v>
      </c>
      <c r="M291" s="206">
        <f t="shared" si="41"/>
        <v>0</v>
      </c>
      <c r="N291" s="209">
        <v>21</v>
      </c>
      <c r="O291" s="189">
        <v>16</v>
      </c>
      <c r="P291" s="190" t="s">
        <v>827</v>
      </c>
    </row>
    <row r="292" spans="1:16" s="190" customFormat="1" ht="13.5" customHeight="1">
      <c r="A292" s="203" t="s">
        <v>218</v>
      </c>
      <c r="B292" s="203" t="s">
        <v>822</v>
      </c>
      <c r="C292" s="203" t="s">
        <v>207</v>
      </c>
      <c r="D292" s="204" t="s">
        <v>219</v>
      </c>
      <c r="E292" s="205" t="s">
        <v>220</v>
      </c>
      <c r="F292" s="203" t="s">
        <v>917</v>
      </c>
      <c r="G292" s="206">
        <v>19</v>
      </c>
      <c r="H292" s="207">
        <v>0</v>
      </c>
      <c r="I292" s="207">
        <f t="shared" si="39"/>
        <v>0</v>
      </c>
      <c r="J292" s="208">
        <v>0.00065592</v>
      </c>
      <c r="K292" s="206">
        <f t="shared" si="40"/>
        <v>0.012462480000000001</v>
      </c>
      <c r="L292" s="208">
        <v>0</v>
      </c>
      <c r="M292" s="206">
        <f t="shared" si="41"/>
        <v>0</v>
      </c>
      <c r="N292" s="209">
        <v>21</v>
      </c>
      <c r="O292" s="189">
        <v>16</v>
      </c>
      <c r="P292" s="190" t="s">
        <v>827</v>
      </c>
    </row>
    <row r="293" spans="1:16" s="190" customFormat="1" ht="13.5" customHeight="1">
      <c r="A293" s="203" t="s">
        <v>221</v>
      </c>
      <c r="B293" s="203" t="s">
        <v>822</v>
      </c>
      <c r="C293" s="203" t="s">
        <v>207</v>
      </c>
      <c r="D293" s="204" t="s">
        <v>222</v>
      </c>
      <c r="E293" s="205" t="s">
        <v>223</v>
      </c>
      <c r="F293" s="203" t="s">
        <v>956</v>
      </c>
      <c r="G293" s="206">
        <v>11.93</v>
      </c>
      <c r="H293" s="207">
        <v>0</v>
      </c>
      <c r="I293" s="207">
        <f t="shared" si="39"/>
        <v>0</v>
      </c>
      <c r="J293" s="208">
        <v>0.00345864</v>
      </c>
      <c r="K293" s="206">
        <f t="shared" si="40"/>
        <v>0.0412615752</v>
      </c>
      <c r="L293" s="208">
        <v>0</v>
      </c>
      <c r="M293" s="206">
        <f t="shared" si="41"/>
        <v>0</v>
      </c>
      <c r="N293" s="209">
        <v>21</v>
      </c>
      <c r="O293" s="189">
        <v>16</v>
      </c>
      <c r="P293" s="190" t="s">
        <v>827</v>
      </c>
    </row>
    <row r="294" spans="1:16" s="190" customFormat="1" ht="13.5" customHeight="1">
      <c r="A294" s="203" t="s">
        <v>224</v>
      </c>
      <c r="B294" s="203" t="s">
        <v>822</v>
      </c>
      <c r="C294" s="203" t="s">
        <v>207</v>
      </c>
      <c r="D294" s="204" t="s">
        <v>225</v>
      </c>
      <c r="E294" s="205" t="s">
        <v>226</v>
      </c>
      <c r="F294" s="203" t="s">
        <v>956</v>
      </c>
      <c r="G294" s="206">
        <v>7.5</v>
      </c>
      <c r="H294" s="207">
        <v>0</v>
      </c>
      <c r="I294" s="207">
        <f t="shared" si="39"/>
        <v>0</v>
      </c>
      <c r="J294" s="208">
        <v>0.005353365</v>
      </c>
      <c r="K294" s="206">
        <f t="shared" si="40"/>
        <v>0.0401502375</v>
      </c>
      <c r="L294" s="208">
        <v>0</v>
      </c>
      <c r="M294" s="206">
        <f t="shared" si="41"/>
        <v>0</v>
      </c>
      <c r="N294" s="209">
        <v>21</v>
      </c>
      <c r="O294" s="189">
        <v>16</v>
      </c>
      <c r="P294" s="190" t="s">
        <v>827</v>
      </c>
    </row>
    <row r="295" spans="1:16" s="190" customFormat="1" ht="13.5" customHeight="1">
      <c r="A295" s="203" t="s">
        <v>227</v>
      </c>
      <c r="B295" s="203" t="s">
        <v>822</v>
      </c>
      <c r="C295" s="203" t="s">
        <v>207</v>
      </c>
      <c r="D295" s="204" t="s">
        <v>228</v>
      </c>
      <c r="E295" s="205" t="s">
        <v>229</v>
      </c>
      <c r="F295" s="203" t="s">
        <v>917</v>
      </c>
      <c r="G295" s="206">
        <v>1</v>
      </c>
      <c r="H295" s="207">
        <v>0</v>
      </c>
      <c r="I295" s="207">
        <f t="shared" si="39"/>
        <v>0</v>
      </c>
      <c r="J295" s="208">
        <v>0.00335</v>
      </c>
      <c r="K295" s="206">
        <f t="shared" si="40"/>
        <v>0.00335</v>
      </c>
      <c r="L295" s="208">
        <v>0</v>
      </c>
      <c r="M295" s="206">
        <f t="shared" si="41"/>
        <v>0</v>
      </c>
      <c r="N295" s="209">
        <v>21</v>
      </c>
      <c r="O295" s="189">
        <v>16</v>
      </c>
      <c r="P295" s="190" t="s">
        <v>827</v>
      </c>
    </row>
    <row r="296" spans="1:16" s="190" customFormat="1" ht="13.5" customHeight="1">
      <c r="A296" s="203" t="s">
        <v>230</v>
      </c>
      <c r="B296" s="203" t="s">
        <v>822</v>
      </c>
      <c r="C296" s="203" t="s">
        <v>207</v>
      </c>
      <c r="D296" s="204" t="s">
        <v>231</v>
      </c>
      <c r="E296" s="205" t="s">
        <v>232</v>
      </c>
      <c r="F296" s="203" t="s">
        <v>917</v>
      </c>
      <c r="G296" s="206">
        <v>1</v>
      </c>
      <c r="H296" s="207">
        <v>0</v>
      </c>
      <c r="I296" s="207">
        <f t="shared" si="39"/>
        <v>0</v>
      </c>
      <c r="J296" s="208">
        <v>0.00335</v>
      </c>
      <c r="K296" s="206">
        <f t="shared" si="40"/>
        <v>0.00335</v>
      </c>
      <c r="L296" s="208">
        <v>0</v>
      </c>
      <c r="M296" s="206">
        <f t="shared" si="41"/>
        <v>0</v>
      </c>
      <c r="N296" s="209">
        <v>21</v>
      </c>
      <c r="O296" s="189">
        <v>16</v>
      </c>
      <c r="P296" s="190" t="s">
        <v>827</v>
      </c>
    </row>
    <row r="297" spans="1:16" s="190" customFormat="1" ht="13.5" customHeight="1">
      <c r="A297" s="203" t="s">
        <v>233</v>
      </c>
      <c r="B297" s="203" t="s">
        <v>822</v>
      </c>
      <c r="C297" s="203" t="s">
        <v>207</v>
      </c>
      <c r="D297" s="204" t="s">
        <v>234</v>
      </c>
      <c r="E297" s="205" t="s">
        <v>235</v>
      </c>
      <c r="F297" s="203" t="s">
        <v>956</v>
      </c>
      <c r="G297" s="206">
        <v>11.92</v>
      </c>
      <c r="H297" s="207">
        <v>0</v>
      </c>
      <c r="I297" s="207">
        <f t="shared" si="39"/>
        <v>0</v>
      </c>
      <c r="J297" s="208">
        <v>0.00116078</v>
      </c>
      <c r="K297" s="206">
        <f t="shared" si="40"/>
        <v>0.013836497599999999</v>
      </c>
      <c r="L297" s="208">
        <v>0</v>
      </c>
      <c r="M297" s="206">
        <f t="shared" si="41"/>
        <v>0</v>
      </c>
      <c r="N297" s="209">
        <v>21</v>
      </c>
      <c r="O297" s="189">
        <v>16</v>
      </c>
      <c r="P297" s="190" t="s">
        <v>827</v>
      </c>
    </row>
    <row r="298" spans="1:16" s="190" customFormat="1" ht="13.5" customHeight="1">
      <c r="A298" s="203" t="s">
        <v>236</v>
      </c>
      <c r="B298" s="203" t="s">
        <v>822</v>
      </c>
      <c r="C298" s="203" t="s">
        <v>207</v>
      </c>
      <c r="D298" s="204" t="s">
        <v>237</v>
      </c>
      <c r="E298" s="205" t="s">
        <v>238</v>
      </c>
      <c r="F298" s="203" t="s">
        <v>956</v>
      </c>
      <c r="G298" s="206">
        <v>17.26</v>
      </c>
      <c r="H298" s="207">
        <v>0</v>
      </c>
      <c r="I298" s="207">
        <f t="shared" si="39"/>
        <v>0</v>
      </c>
      <c r="J298" s="208">
        <v>0.0001425</v>
      </c>
      <c r="K298" s="206">
        <f t="shared" si="40"/>
        <v>0.00245955</v>
      </c>
      <c r="L298" s="208">
        <v>0</v>
      </c>
      <c r="M298" s="206">
        <f t="shared" si="41"/>
        <v>0</v>
      </c>
      <c r="N298" s="209">
        <v>21</v>
      </c>
      <c r="O298" s="189">
        <v>16</v>
      </c>
      <c r="P298" s="190" t="s">
        <v>827</v>
      </c>
    </row>
    <row r="299" spans="1:16" s="190" customFormat="1" ht="13.5" customHeight="1">
      <c r="A299" s="203" t="s">
        <v>239</v>
      </c>
      <c r="B299" s="203" t="s">
        <v>822</v>
      </c>
      <c r="C299" s="203" t="s">
        <v>207</v>
      </c>
      <c r="D299" s="204" t="s">
        <v>240</v>
      </c>
      <c r="E299" s="205" t="s">
        <v>241</v>
      </c>
      <c r="F299" s="203" t="s">
        <v>826</v>
      </c>
      <c r="G299" s="206">
        <v>18.005</v>
      </c>
      <c r="H299" s="207">
        <v>0</v>
      </c>
      <c r="I299" s="207">
        <f t="shared" si="39"/>
        <v>0</v>
      </c>
      <c r="J299" s="208">
        <v>0</v>
      </c>
      <c r="K299" s="206">
        <f t="shared" si="40"/>
        <v>0</v>
      </c>
      <c r="L299" s="208">
        <v>0.00732</v>
      </c>
      <c r="M299" s="206">
        <f t="shared" si="41"/>
        <v>0.13179659999999999</v>
      </c>
      <c r="N299" s="209">
        <v>21</v>
      </c>
      <c r="O299" s="189">
        <v>16</v>
      </c>
      <c r="P299" s="190" t="s">
        <v>827</v>
      </c>
    </row>
    <row r="300" spans="1:16" s="190" customFormat="1" ht="13.5" customHeight="1">
      <c r="A300" s="203" t="s">
        <v>242</v>
      </c>
      <c r="B300" s="203" t="s">
        <v>822</v>
      </c>
      <c r="C300" s="203" t="s">
        <v>207</v>
      </c>
      <c r="D300" s="204" t="s">
        <v>243</v>
      </c>
      <c r="E300" s="205" t="s">
        <v>244</v>
      </c>
      <c r="F300" s="203" t="s">
        <v>956</v>
      </c>
      <c r="G300" s="206">
        <v>6.2</v>
      </c>
      <c r="H300" s="207">
        <v>0</v>
      </c>
      <c r="I300" s="207">
        <f t="shared" si="39"/>
        <v>0</v>
      </c>
      <c r="J300" s="208">
        <v>0</v>
      </c>
      <c r="K300" s="206">
        <f t="shared" si="40"/>
        <v>0</v>
      </c>
      <c r="L300" s="208">
        <v>0.00347</v>
      </c>
      <c r="M300" s="206">
        <f t="shared" si="41"/>
        <v>0.021514000000000002</v>
      </c>
      <c r="N300" s="209">
        <v>21</v>
      </c>
      <c r="O300" s="189">
        <v>16</v>
      </c>
      <c r="P300" s="190" t="s">
        <v>827</v>
      </c>
    </row>
    <row r="301" spans="1:16" s="190" customFormat="1" ht="13.5" customHeight="1">
      <c r="A301" s="203" t="s">
        <v>245</v>
      </c>
      <c r="B301" s="203" t="s">
        <v>822</v>
      </c>
      <c r="C301" s="203" t="s">
        <v>207</v>
      </c>
      <c r="D301" s="204" t="s">
        <v>246</v>
      </c>
      <c r="E301" s="205" t="s">
        <v>247</v>
      </c>
      <c r="F301" s="203" t="s">
        <v>956</v>
      </c>
      <c r="G301" s="206">
        <v>16.78</v>
      </c>
      <c r="H301" s="207">
        <v>0</v>
      </c>
      <c r="I301" s="207">
        <f t="shared" si="39"/>
        <v>0</v>
      </c>
      <c r="J301" s="208">
        <v>0</v>
      </c>
      <c r="K301" s="206">
        <f t="shared" si="40"/>
        <v>0</v>
      </c>
      <c r="L301" s="208">
        <v>0.00135</v>
      </c>
      <c r="M301" s="206">
        <f t="shared" si="41"/>
        <v>0.022653000000000003</v>
      </c>
      <c r="N301" s="209">
        <v>21</v>
      </c>
      <c r="O301" s="189">
        <v>16</v>
      </c>
      <c r="P301" s="190" t="s">
        <v>827</v>
      </c>
    </row>
    <row r="302" spans="1:16" s="190" customFormat="1" ht="13.5" customHeight="1">
      <c r="A302" s="203" t="s">
        <v>248</v>
      </c>
      <c r="B302" s="203" t="s">
        <v>822</v>
      </c>
      <c r="C302" s="203" t="s">
        <v>207</v>
      </c>
      <c r="D302" s="204" t="s">
        <v>249</v>
      </c>
      <c r="E302" s="205" t="s">
        <v>250</v>
      </c>
      <c r="F302" s="203" t="s">
        <v>956</v>
      </c>
      <c r="G302" s="206">
        <v>21.6</v>
      </c>
      <c r="H302" s="207">
        <v>0</v>
      </c>
      <c r="I302" s="207">
        <f t="shared" si="39"/>
        <v>0</v>
      </c>
      <c r="J302" s="208">
        <v>0</v>
      </c>
      <c r="K302" s="206">
        <f t="shared" si="40"/>
        <v>0</v>
      </c>
      <c r="L302" s="208">
        <v>0.00094</v>
      </c>
      <c r="M302" s="206">
        <f t="shared" si="41"/>
        <v>0.020304</v>
      </c>
      <c r="N302" s="209">
        <v>21</v>
      </c>
      <c r="O302" s="189">
        <v>16</v>
      </c>
      <c r="P302" s="190" t="s">
        <v>827</v>
      </c>
    </row>
    <row r="303" spans="1:16" s="190" customFormat="1" ht="13.5" customHeight="1">
      <c r="A303" s="203" t="s">
        <v>251</v>
      </c>
      <c r="B303" s="203" t="s">
        <v>822</v>
      </c>
      <c r="C303" s="203" t="s">
        <v>207</v>
      </c>
      <c r="D303" s="204" t="s">
        <v>252</v>
      </c>
      <c r="E303" s="205" t="s">
        <v>253</v>
      </c>
      <c r="F303" s="203" t="s">
        <v>956</v>
      </c>
      <c r="G303" s="206">
        <v>8</v>
      </c>
      <c r="H303" s="207">
        <v>0</v>
      </c>
      <c r="I303" s="207">
        <f t="shared" si="39"/>
        <v>0</v>
      </c>
      <c r="J303" s="208">
        <v>0</v>
      </c>
      <c r="K303" s="206">
        <f t="shared" si="40"/>
        <v>0</v>
      </c>
      <c r="L303" s="208">
        <v>0.00175</v>
      </c>
      <c r="M303" s="206">
        <f t="shared" si="41"/>
        <v>0.014</v>
      </c>
      <c r="N303" s="209">
        <v>21</v>
      </c>
      <c r="O303" s="189">
        <v>16</v>
      </c>
      <c r="P303" s="190" t="s">
        <v>827</v>
      </c>
    </row>
    <row r="304" spans="1:16" s="190" customFormat="1" ht="13.5" customHeight="1">
      <c r="A304" s="203" t="s">
        <v>254</v>
      </c>
      <c r="B304" s="203" t="s">
        <v>822</v>
      </c>
      <c r="C304" s="203" t="s">
        <v>207</v>
      </c>
      <c r="D304" s="204" t="s">
        <v>255</v>
      </c>
      <c r="E304" s="205" t="s">
        <v>256</v>
      </c>
      <c r="F304" s="203" t="s">
        <v>956</v>
      </c>
      <c r="G304" s="206">
        <v>2.3</v>
      </c>
      <c r="H304" s="207">
        <v>0</v>
      </c>
      <c r="I304" s="207">
        <f t="shared" si="39"/>
        <v>0</v>
      </c>
      <c r="J304" s="208">
        <v>0</v>
      </c>
      <c r="K304" s="206">
        <f t="shared" si="40"/>
        <v>0</v>
      </c>
      <c r="L304" s="208">
        <v>0.0023</v>
      </c>
      <c r="M304" s="206">
        <f t="shared" si="41"/>
        <v>0.0052899999999999996</v>
      </c>
      <c r="N304" s="209">
        <v>21</v>
      </c>
      <c r="O304" s="189">
        <v>16</v>
      </c>
      <c r="P304" s="190" t="s">
        <v>827</v>
      </c>
    </row>
    <row r="305" spans="1:16" s="190" customFormat="1" ht="13.5" customHeight="1">
      <c r="A305" s="203" t="s">
        <v>257</v>
      </c>
      <c r="B305" s="203" t="s">
        <v>822</v>
      </c>
      <c r="C305" s="203" t="s">
        <v>207</v>
      </c>
      <c r="D305" s="204" t="s">
        <v>258</v>
      </c>
      <c r="E305" s="205" t="s">
        <v>259</v>
      </c>
      <c r="F305" s="203" t="s">
        <v>956</v>
      </c>
      <c r="G305" s="206">
        <v>9</v>
      </c>
      <c r="H305" s="207">
        <v>0</v>
      </c>
      <c r="I305" s="207">
        <f t="shared" si="39"/>
        <v>0</v>
      </c>
      <c r="J305" s="208">
        <v>0</v>
      </c>
      <c r="K305" s="206">
        <f t="shared" si="40"/>
        <v>0</v>
      </c>
      <c r="L305" s="208">
        <v>0.00356</v>
      </c>
      <c r="M305" s="206">
        <f t="shared" si="41"/>
        <v>0.03204</v>
      </c>
      <c r="N305" s="209">
        <v>21</v>
      </c>
      <c r="O305" s="189">
        <v>16</v>
      </c>
      <c r="P305" s="190" t="s">
        <v>827</v>
      </c>
    </row>
    <row r="306" spans="1:16" s="190" customFormat="1" ht="13.5" customHeight="1">
      <c r="A306" s="203" t="s">
        <v>1050</v>
      </c>
      <c r="B306" s="203" t="s">
        <v>822</v>
      </c>
      <c r="C306" s="203" t="s">
        <v>207</v>
      </c>
      <c r="D306" s="204" t="s">
        <v>260</v>
      </c>
      <c r="E306" s="205" t="s">
        <v>261</v>
      </c>
      <c r="F306" s="203" t="s">
        <v>956</v>
      </c>
      <c r="G306" s="206">
        <v>16.78</v>
      </c>
      <c r="H306" s="207">
        <v>0</v>
      </c>
      <c r="I306" s="207">
        <f t="shared" si="39"/>
        <v>0</v>
      </c>
      <c r="J306" s="208">
        <v>0.00126091</v>
      </c>
      <c r="K306" s="206">
        <f t="shared" si="40"/>
        <v>0.021158069800000002</v>
      </c>
      <c r="L306" s="208">
        <v>0</v>
      </c>
      <c r="M306" s="206">
        <f t="shared" si="41"/>
        <v>0</v>
      </c>
      <c r="N306" s="209">
        <v>21</v>
      </c>
      <c r="O306" s="189">
        <v>16</v>
      </c>
      <c r="P306" s="190" t="s">
        <v>827</v>
      </c>
    </row>
    <row r="307" spans="1:16" s="190" customFormat="1" ht="13.5" customHeight="1">
      <c r="A307" s="203" t="s">
        <v>262</v>
      </c>
      <c r="B307" s="203" t="s">
        <v>822</v>
      </c>
      <c r="C307" s="203" t="s">
        <v>207</v>
      </c>
      <c r="D307" s="204" t="s">
        <v>263</v>
      </c>
      <c r="E307" s="205" t="s">
        <v>264</v>
      </c>
      <c r="F307" s="203" t="s">
        <v>956</v>
      </c>
      <c r="G307" s="206">
        <v>4</v>
      </c>
      <c r="H307" s="207">
        <v>0</v>
      </c>
      <c r="I307" s="207">
        <f t="shared" si="39"/>
        <v>0</v>
      </c>
      <c r="J307" s="208">
        <v>0.00093112</v>
      </c>
      <c r="K307" s="206">
        <f t="shared" si="40"/>
        <v>0.00372448</v>
      </c>
      <c r="L307" s="208">
        <v>0</v>
      </c>
      <c r="M307" s="206">
        <f t="shared" si="41"/>
        <v>0</v>
      </c>
      <c r="N307" s="209">
        <v>21</v>
      </c>
      <c r="O307" s="189">
        <v>16</v>
      </c>
      <c r="P307" s="190" t="s">
        <v>827</v>
      </c>
    </row>
    <row r="308" spans="1:16" s="190" customFormat="1" ht="13.5" customHeight="1">
      <c r="A308" s="203" t="s">
        <v>265</v>
      </c>
      <c r="B308" s="203" t="s">
        <v>822</v>
      </c>
      <c r="C308" s="203" t="s">
        <v>207</v>
      </c>
      <c r="D308" s="204" t="s">
        <v>266</v>
      </c>
      <c r="E308" s="205" t="s">
        <v>267</v>
      </c>
      <c r="F308" s="203" t="s">
        <v>956</v>
      </c>
      <c r="G308" s="206">
        <v>17.6</v>
      </c>
      <c r="H308" s="207">
        <v>0</v>
      </c>
      <c r="I308" s="207">
        <f t="shared" si="39"/>
        <v>0</v>
      </c>
      <c r="J308" s="208">
        <v>0.00122891</v>
      </c>
      <c r="K308" s="206">
        <f t="shared" si="40"/>
        <v>0.021628816000000002</v>
      </c>
      <c r="L308" s="208">
        <v>0</v>
      </c>
      <c r="M308" s="206">
        <f t="shared" si="41"/>
        <v>0</v>
      </c>
      <c r="N308" s="209">
        <v>21</v>
      </c>
      <c r="O308" s="189">
        <v>16</v>
      </c>
      <c r="P308" s="190" t="s">
        <v>827</v>
      </c>
    </row>
    <row r="309" spans="1:16" s="190" customFormat="1" ht="13.5" customHeight="1">
      <c r="A309" s="203" t="s">
        <v>268</v>
      </c>
      <c r="B309" s="203" t="s">
        <v>822</v>
      </c>
      <c r="C309" s="203" t="s">
        <v>207</v>
      </c>
      <c r="D309" s="204" t="s">
        <v>269</v>
      </c>
      <c r="E309" s="205" t="s">
        <v>270</v>
      </c>
      <c r="F309" s="203" t="s">
        <v>956</v>
      </c>
      <c r="G309" s="206">
        <v>8</v>
      </c>
      <c r="H309" s="207">
        <v>0</v>
      </c>
      <c r="I309" s="207">
        <f t="shared" si="39"/>
        <v>0</v>
      </c>
      <c r="J309" s="208">
        <v>0.00202936</v>
      </c>
      <c r="K309" s="206">
        <f t="shared" si="40"/>
        <v>0.01623488</v>
      </c>
      <c r="L309" s="208">
        <v>0</v>
      </c>
      <c r="M309" s="206">
        <f t="shared" si="41"/>
        <v>0</v>
      </c>
      <c r="N309" s="209">
        <v>21</v>
      </c>
      <c r="O309" s="189">
        <v>16</v>
      </c>
      <c r="P309" s="190" t="s">
        <v>827</v>
      </c>
    </row>
    <row r="310" spans="1:16" s="190" customFormat="1" ht="13.5" customHeight="1">
      <c r="A310" s="203" t="s">
        <v>271</v>
      </c>
      <c r="B310" s="203" t="s">
        <v>822</v>
      </c>
      <c r="C310" s="203" t="s">
        <v>207</v>
      </c>
      <c r="D310" s="204" t="s">
        <v>272</v>
      </c>
      <c r="E310" s="205" t="s">
        <v>273</v>
      </c>
      <c r="F310" s="203" t="s">
        <v>956</v>
      </c>
      <c r="G310" s="206">
        <v>3</v>
      </c>
      <c r="H310" s="207">
        <v>0</v>
      </c>
      <c r="I310" s="207">
        <f t="shared" si="39"/>
        <v>0</v>
      </c>
      <c r="J310" s="208">
        <v>0.0032003566</v>
      </c>
      <c r="K310" s="206">
        <f t="shared" si="40"/>
        <v>0.0096010698</v>
      </c>
      <c r="L310" s="208">
        <v>0</v>
      </c>
      <c r="M310" s="206">
        <f t="shared" si="41"/>
        <v>0</v>
      </c>
      <c r="N310" s="209">
        <v>21</v>
      </c>
      <c r="O310" s="189">
        <v>16</v>
      </c>
      <c r="P310" s="190" t="s">
        <v>827</v>
      </c>
    </row>
    <row r="311" spans="1:16" s="190" customFormat="1" ht="13.5" customHeight="1">
      <c r="A311" s="203" t="s">
        <v>274</v>
      </c>
      <c r="B311" s="203" t="s">
        <v>822</v>
      </c>
      <c r="C311" s="203" t="s">
        <v>207</v>
      </c>
      <c r="D311" s="204" t="s">
        <v>275</v>
      </c>
      <c r="E311" s="205" t="s">
        <v>276</v>
      </c>
      <c r="F311" s="203" t="s">
        <v>956</v>
      </c>
      <c r="G311" s="206">
        <v>6</v>
      </c>
      <c r="H311" s="207">
        <v>0</v>
      </c>
      <c r="I311" s="207">
        <f t="shared" si="39"/>
        <v>0</v>
      </c>
      <c r="J311" s="208">
        <v>0.0039419266</v>
      </c>
      <c r="K311" s="206">
        <f t="shared" si="40"/>
        <v>0.023651559600000004</v>
      </c>
      <c r="L311" s="208">
        <v>0</v>
      </c>
      <c r="M311" s="206">
        <f t="shared" si="41"/>
        <v>0</v>
      </c>
      <c r="N311" s="209">
        <v>21</v>
      </c>
      <c r="O311" s="189">
        <v>16</v>
      </c>
      <c r="P311" s="190" t="s">
        <v>827</v>
      </c>
    </row>
    <row r="312" spans="1:16" s="190" customFormat="1" ht="13.5" customHeight="1">
      <c r="A312" s="203" t="s">
        <v>277</v>
      </c>
      <c r="B312" s="203" t="s">
        <v>822</v>
      </c>
      <c r="C312" s="203" t="s">
        <v>207</v>
      </c>
      <c r="D312" s="204" t="s">
        <v>278</v>
      </c>
      <c r="E312" s="205" t="s">
        <v>279</v>
      </c>
      <c r="F312" s="203" t="s">
        <v>871</v>
      </c>
      <c r="G312" s="206">
        <v>0.406</v>
      </c>
      <c r="H312" s="207">
        <v>0</v>
      </c>
      <c r="I312" s="207">
        <f t="shared" si="39"/>
        <v>0</v>
      </c>
      <c r="J312" s="208">
        <v>0</v>
      </c>
      <c r="K312" s="206">
        <f t="shared" si="40"/>
        <v>0</v>
      </c>
      <c r="L312" s="208">
        <v>0</v>
      </c>
      <c r="M312" s="206">
        <f t="shared" si="41"/>
        <v>0</v>
      </c>
      <c r="N312" s="209">
        <v>21</v>
      </c>
      <c r="O312" s="189">
        <v>16</v>
      </c>
      <c r="P312" s="190" t="s">
        <v>827</v>
      </c>
    </row>
    <row r="313" spans="1:16" s="188" customFormat="1" ht="12.75" customHeight="1">
      <c r="A313" s="199"/>
      <c r="B313" s="200" t="s">
        <v>777</v>
      </c>
      <c r="C313" s="199"/>
      <c r="D313" s="199" t="s">
        <v>280</v>
      </c>
      <c r="E313" s="199" t="s">
        <v>281</v>
      </c>
      <c r="F313" s="199"/>
      <c r="G313" s="199"/>
      <c r="H313" s="199"/>
      <c r="I313" s="201">
        <f>SUM(I314:I334)</f>
        <v>0</v>
      </c>
      <c r="J313" s="199"/>
      <c r="K313" s="202">
        <f>SUM(K314:K334)</f>
        <v>0.3511126508593</v>
      </c>
      <c r="L313" s="199"/>
      <c r="M313" s="202">
        <f>SUM(M314:M334)</f>
        <v>0.3427</v>
      </c>
      <c r="N313" s="199"/>
      <c r="P313" s="188" t="s">
        <v>820</v>
      </c>
    </row>
    <row r="314" spans="1:16" s="190" customFormat="1" ht="13.5" customHeight="1">
      <c r="A314" s="203" t="s">
        <v>282</v>
      </c>
      <c r="B314" s="203" t="s">
        <v>822</v>
      </c>
      <c r="C314" s="203" t="s">
        <v>280</v>
      </c>
      <c r="D314" s="204" t="s">
        <v>283</v>
      </c>
      <c r="E314" s="205" t="s">
        <v>284</v>
      </c>
      <c r="F314" s="203" t="s">
        <v>826</v>
      </c>
      <c r="G314" s="206">
        <v>5.647</v>
      </c>
      <c r="H314" s="207">
        <v>0</v>
      </c>
      <c r="I314" s="207">
        <f aca="true" t="shared" si="42" ref="I314:I334">ROUND(G314*H314,2)</f>
        <v>0</v>
      </c>
      <c r="J314" s="208">
        <v>0.0002506863</v>
      </c>
      <c r="K314" s="206">
        <f aca="true" t="shared" si="43" ref="K314:K334">G314*J314</f>
        <v>0.0014156255361000001</v>
      </c>
      <c r="L314" s="208">
        <v>0</v>
      </c>
      <c r="M314" s="206">
        <f aca="true" t="shared" si="44" ref="M314:M334">G314*L314</f>
        <v>0</v>
      </c>
      <c r="N314" s="209">
        <v>21</v>
      </c>
      <c r="O314" s="189">
        <v>16</v>
      </c>
      <c r="P314" s="190" t="s">
        <v>827</v>
      </c>
    </row>
    <row r="315" spans="1:16" s="190" customFormat="1" ht="34.5" customHeight="1">
      <c r="A315" s="203" t="s">
        <v>285</v>
      </c>
      <c r="B315" s="203" t="s">
        <v>988</v>
      </c>
      <c r="C315" s="203" t="s">
        <v>989</v>
      </c>
      <c r="D315" s="204" t="s">
        <v>286</v>
      </c>
      <c r="E315" s="205" t="s">
        <v>287</v>
      </c>
      <c r="F315" s="203" t="s">
        <v>917</v>
      </c>
      <c r="G315" s="206">
        <v>1</v>
      </c>
      <c r="H315" s="207">
        <v>0</v>
      </c>
      <c r="I315" s="207">
        <f t="shared" si="42"/>
        <v>0</v>
      </c>
      <c r="J315" s="208">
        <v>0.046</v>
      </c>
      <c r="K315" s="206">
        <f t="shared" si="43"/>
        <v>0.046</v>
      </c>
      <c r="L315" s="208">
        <v>0</v>
      </c>
      <c r="M315" s="206">
        <f t="shared" si="44"/>
        <v>0</v>
      </c>
      <c r="N315" s="209">
        <v>21</v>
      </c>
      <c r="O315" s="189">
        <v>32</v>
      </c>
      <c r="P315" s="190" t="s">
        <v>827</v>
      </c>
    </row>
    <row r="316" spans="1:16" s="190" customFormat="1" ht="34.5" customHeight="1">
      <c r="A316" s="203" t="s">
        <v>288</v>
      </c>
      <c r="B316" s="203" t="s">
        <v>988</v>
      </c>
      <c r="C316" s="203" t="s">
        <v>989</v>
      </c>
      <c r="D316" s="204" t="s">
        <v>289</v>
      </c>
      <c r="E316" s="205" t="s">
        <v>290</v>
      </c>
      <c r="F316" s="203" t="s">
        <v>917</v>
      </c>
      <c r="G316" s="206">
        <v>1</v>
      </c>
      <c r="H316" s="207">
        <v>0</v>
      </c>
      <c r="I316" s="207">
        <f t="shared" si="42"/>
        <v>0</v>
      </c>
      <c r="J316" s="208">
        <v>0.037</v>
      </c>
      <c r="K316" s="206">
        <f t="shared" si="43"/>
        <v>0.037</v>
      </c>
      <c r="L316" s="208">
        <v>0</v>
      </c>
      <c r="M316" s="206">
        <f t="shared" si="44"/>
        <v>0</v>
      </c>
      <c r="N316" s="209">
        <v>21</v>
      </c>
      <c r="O316" s="189">
        <v>32</v>
      </c>
      <c r="P316" s="190" t="s">
        <v>827</v>
      </c>
    </row>
    <row r="317" spans="1:16" s="190" customFormat="1" ht="34.5" customHeight="1">
      <c r="A317" s="203" t="s">
        <v>291</v>
      </c>
      <c r="B317" s="203" t="s">
        <v>988</v>
      </c>
      <c r="C317" s="203" t="s">
        <v>989</v>
      </c>
      <c r="D317" s="204" t="s">
        <v>292</v>
      </c>
      <c r="E317" s="205" t="s">
        <v>293</v>
      </c>
      <c r="F317" s="203" t="s">
        <v>917</v>
      </c>
      <c r="G317" s="206">
        <v>1</v>
      </c>
      <c r="H317" s="207">
        <v>0</v>
      </c>
      <c r="I317" s="207">
        <f t="shared" si="42"/>
        <v>0</v>
      </c>
      <c r="J317" s="208">
        <v>0.0337</v>
      </c>
      <c r="K317" s="206">
        <f t="shared" si="43"/>
        <v>0.0337</v>
      </c>
      <c r="L317" s="208">
        <v>0</v>
      </c>
      <c r="M317" s="206">
        <f t="shared" si="44"/>
        <v>0</v>
      </c>
      <c r="N317" s="209">
        <v>21</v>
      </c>
      <c r="O317" s="189">
        <v>32</v>
      </c>
      <c r="P317" s="190" t="s">
        <v>827</v>
      </c>
    </row>
    <row r="318" spans="1:16" s="190" customFormat="1" ht="34.5" customHeight="1">
      <c r="A318" s="203" t="s">
        <v>294</v>
      </c>
      <c r="B318" s="203" t="s">
        <v>988</v>
      </c>
      <c r="C318" s="203" t="s">
        <v>989</v>
      </c>
      <c r="D318" s="204" t="s">
        <v>295</v>
      </c>
      <c r="E318" s="205" t="s">
        <v>296</v>
      </c>
      <c r="F318" s="203" t="s">
        <v>917</v>
      </c>
      <c r="G318" s="206">
        <v>1</v>
      </c>
      <c r="H318" s="207">
        <v>0</v>
      </c>
      <c r="I318" s="207">
        <f t="shared" si="42"/>
        <v>0</v>
      </c>
      <c r="J318" s="208">
        <v>0.022</v>
      </c>
      <c r="K318" s="206">
        <f t="shared" si="43"/>
        <v>0.022</v>
      </c>
      <c r="L318" s="208">
        <v>0</v>
      </c>
      <c r="M318" s="206">
        <f t="shared" si="44"/>
        <v>0</v>
      </c>
      <c r="N318" s="209">
        <v>21</v>
      </c>
      <c r="O318" s="189">
        <v>32</v>
      </c>
      <c r="P318" s="190" t="s">
        <v>827</v>
      </c>
    </row>
    <row r="319" spans="1:16" s="190" customFormat="1" ht="13.5" customHeight="1">
      <c r="A319" s="203" t="s">
        <v>297</v>
      </c>
      <c r="B319" s="203" t="s">
        <v>822</v>
      </c>
      <c r="C319" s="203" t="s">
        <v>280</v>
      </c>
      <c r="D319" s="204" t="s">
        <v>298</v>
      </c>
      <c r="E319" s="205" t="s">
        <v>299</v>
      </c>
      <c r="F319" s="203" t="s">
        <v>826</v>
      </c>
      <c r="G319" s="206">
        <v>2.509</v>
      </c>
      <c r="H319" s="207">
        <v>0</v>
      </c>
      <c r="I319" s="207">
        <f t="shared" si="42"/>
        <v>0</v>
      </c>
      <c r="J319" s="208">
        <v>0.0002459248</v>
      </c>
      <c r="K319" s="206">
        <f t="shared" si="43"/>
        <v>0.0006170253232</v>
      </c>
      <c r="L319" s="208">
        <v>0</v>
      </c>
      <c r="M319" s="206">
        <f t="shared" si="44"/>
        <v>0</v>
      </c>
      <c r="N319" s="209">
        <v>21</v>
      </c>
      <c r="O319" s="189">
        <v>16</v>
      </c>
      <c r="P319" s="190" t="s">
        <v>827</v>
      </c>
    </row>
    <row r="320" spans="1:16" s="190" customFormat="1" ht="34.5" customHeight="1">
      <c r="A320" s="203" t="s">
        <v>300</v>
      </c>
      <c r="B320" s="203" t="s">
        <v>988</v>
      </c>
      <c r="C320" s="203" t="s">
        <v>989</v>
      </c>
      <c r="D320" s="204" t="s">
        <v>301</v>
      </c>
      <c r="E320" s="205" t="s">
        <v>302</v>
      </c>
      <c r="F320" s="203" t="s">
        <v>917</v>
      </c>
      <c r="G320" s="206">
        <v>1</v>
      </c>
      <c r="H320" s="207">
        <v>0</v>
      </c>
      <c r="I320" s="207">
        <f t="shared" si="42"/>
        <v>0</v>
      </c>
      <c r="J320" s="208">
        <v>0.06</v>
      </c>
      <c r="K320" s="206">
        <f t="shared" si="43"/>
        <v>0.06</v>
      </c>
      <c r="L320" s="208">
        <v>0</v>
      </c>
      <c r="M320" s="206">
        <f t="shared" si="44"/>
        <v>0</v>
      </c>
      <c r="N320" s="209">
        <v>21</v>
      </c>
      <c r="O320" s="189">
        <v>32</v>
      </c>
      <c r="P320" s="190" t="s">
        <v>827</v>
      </c>
    </row>
    <row r="321" spans="1:16" s="190" customFormat="1" ht="34.5" customHeight="1">
      <c r="A321" s="203" t="s">
        <v>303</v>
      </c>
      <c r="B321" s="203" t="s">
        <v>822</v>
      </c>
      <c r="C321" s="203" t="s">
        <v>280</v>
      </c>
      <c r="D321" s="204" t="s">
        <v>304</v>
      </c>
      <c r="E321" s="205" t="s">
        <v>305</v>
      </c>
      <c r="F321" s="203" t="s">
        <v>917</v>
      </c>
      <c r="G321" s="206">
        <v>2</v>
      </c>
      <c r="H321" s="207">
        <v>0</v>
      </c>
      <c r="I321" s="207">
        <f t="shared" si="42"/>
        <v>0</v>
      </c>
      <c r="J321" s="208">
        <v>0.0108</v>
      </c>
      <c r="K321" s="206">
        <f t="shared" si="43"/>
        <v>0.0216</v>
      </c>
      <c r="L321" s="208">
        <v>0.0307</v>
      </c>
      <c r="M321" s="206">
        <f t="shared" si="44"/>
        <v>0.0614</v>
      </c>
      <c r="N321" s="209">
        <v>21</v>
      </c>
      <c r="O321" s="189">
        <v>16</v>
      </c>
      <c r="P321" s="190" t="s">
        <v>827</v>
      </c>
    </row>
    <row r="322" spans="1:16" s="190" customFormat="1" ht="34.5" customHeight="1">
      <c r="A322" s="203" t="s">
        <v>306</v>
      </c>
      <c r="B322" s="203" t="s">
        <v>822</v>
      </c>
      <c r="C322" s="203" t="s">
        <v>280</v>
      </c>
      <c r="D322" s="204" t="s">
        <v>307</v>
      </c>
      <c r="E322" s="205" t="s">
        <v>308</v>
      </c>
      <c r="F322" s="203" t="s">
        <v>917</v>
      </c>
      <c r="G322" s="206">
        <v>2</v>
      </c>
      <c r="H322" s="207">
        <v>0</v>
      </c>
      <c r="I322" s="207">
        <f t="shared" si="42"/>
        <v>0</v>
      </c>
      <c r="J322" s="208">
        <v>0.0108</v>
      </c>
      <c r="K322" s="206">
        <f t="shared" si="43"/>
        <v>0.0216</v>
      </c>
      <c r="L322" s="208">
        <v>0.0307</v>
      </c>
      <c r="M322" s="206">
        <f t="shared" si="44"/>
        <v>0.0614</v>
      </c>
      <c r="N322" s="209">
        <v>21</v>
      </c>
      <c r="O322" s="189">
        <v>16</v>
      </c>
      <c r="P322" s="190" t="s">
        <v>827</v>
      </c>
    </row>
    <row r="323" spans="1:16" s="190" customFormat="1" ht="34.5" customHeight="1">
      <c r="A323" s="203" t="s">
        <v>309</v>
      </c>
      <c r="B323" s="203" t="s">
        <v>822</v>
      </c>
      <c r="C323" s="203" t="s">
        <v>280</v>
      </c>
      <c r="D323" s="204" t="s">
        <v>310</v>
      </c>
      <c r="E323" s="205" t="s">
        <v>311</v>
      </c>
      <c r="F323" s="203" t="s">
        <v>917</v>
      </c>
      <c r="G323" s="206">
        <v>2</v>
      </c>
      <c r="H323" s="207">
        <v>0</v>
      </c>
      <c r="I323" s="207">
        <f t="shared" si="42"/>
        <v>0</v>
      </c>
      <c r="J323" s="208">
        <v>0.0108</v>
      </c>
      <c r="K323" s="206">
        <f t="shared" si="43"/>
        <v>0.0216</v>
      </c>
      <c r="L323" s="208">
        <v>0.0307</v>
      </c>
      <c r="M323" s="206">
        <f t="shared" si="44"/>
        <v>0.0614</v>
      </c>
      <c r="N323" s="209">
        <v>21</v>
      </c>
      <c r="O323" s="189">
        <v>16</v>
      </c>
      <c r="P323" s="190" t="s">
        <v>827</v>
      </c>
    </row>
    <row r="324" spans="1:16" s="190" customFormat="1" ht="34.5" customHeight="1">
      <c r="A324" s="203" t="s">
        <v>312</v>
      </c>
      <c r="B324" s="203" t="s">
        <v>822</v>
      </c>
      <c r="C324" s="203" t="s">
        <v>280</v>
      </c>
      <c r="D324" s="204" t="s">
        <v>313</v>
      </c>
      <c r="E324" s="205" t="s">
        <v>314</v>
      </c>
      <c r="F324" s="203" t="s">
        <v>917</v>
      </c>
      <c r="G324" s="206">
        <v>2</v>
      </c>
      <c r="H324" s="207">
        <v>0</v>
      </c>
      <c r="I324" s="207">
        <f t="shared" si="42"/>
        <v>0</v>
      </c>
      <c r="J324" s="208">
        <v>0.0108</v>
      </c>
      <c r="K324" s="206">
        <f t="shared" si="43"/>
        <v>0.0216</v>
      </c>
      <c r="L324" s="208">
        <v>0.0307</v>
      </c>
      <c r="M324" s="206">
        <f t="shared" si="44"/>
        <v>0.0614</v>
      </c>
      <c r="N324" s="209">
        <v>21</v>
      </c>
      <c r="O324" s="189">
        <v>16</v>
      </c>
      <c r="P324" s="190" t="s">
        <v>827</v>
      </c>
    </row>
    <row r="325" spans="1:16" s="190" customFormat="1" ht="34.5" customHeight="1">
      <c r="A325" s="203" t="s">
        <v>315</v>
      </c>
      <c r="B325" s="203" t="s">
        <v>822</v>
      </c>
      <c r="C325" s="203" t="s">
        <v>280</v>
      </c>
      <c r="D325" s="204" t="s">
        <v>316</v>
      </c>
      <c r="E325" s="205" t="s">
        <v>325</v>
      </c>
      <c r="F325" s="203" t="s">
        <v>917</v>
      </c>
      <c r="G325" s="206">
        <v>2</v>
      </c>
      <c r="H325" s="207">
        <v>0</v>
      </c>
      <c r="I325" s="207">
        <f t="shared" si="42"/>
        <v>0</v>
      </c>
      <c r="J325" s="208">
        <v>0.0108</v>
      </c>
      <c r="K325" s="206">
        <f t="shared" si="43"/>
        <v>0.0216</v>
      </c>
      <c r="L325" s="208">
        <v>0.0307</v>
      </c>
      <c r="M325" s="206">
        <f t="shared" si="44"/>
        <v>0.0614</v>
      </c>
      <c r="N325" s="209">
        <v>21</v>
      </c>
      <c r="O325" s="189">
        <v>16</v>
      </c>
      <c r="P325" s="190" t="s">
        <v>827</v>
      </c>
    </row>
    <row r="326" spans="1:16" s="190" customFormat="1" ht="34.5" customHeight="1">
      <c r="A326" s="203" t="s">
        <v>326</v>
      </c>
      <c r="B326" s="203" t="s">
        <v>822</v>
      </c>
      <c r="C326" s="203" t="s">
        <v>280</v>
      </c>
      <c r="D326" s="204" t="s">
        <v>327</v>
      </c>
      <c r="E326" s="205" t="s">
        <v>328</v>
      </c>
      <c r="F326" s="203" t="s">
        <v>917</v>
      </c>
      <c r="G326" s="206">
        <v>1</v>
      </c>
      <c r="H326" s="207">
        <v>0</v>
      </c>
      <c r="I326" s="207">
        <f t="shared" si="42"/>
        <v>0</v>
      </c>
      <c r="J326" s="208">
        <v>0.0108</v>
      </c>
      <c r="K326" s="206">
        <f t="shared" si="43"/>
        <v>0.0108</v>
      </c>
      <c r="L326" s="208">
        <v>0.0307</v>
      </c>
      <c r="M326" s="206">
        <f t="shared" si="44"/>
        <v>0.0307</v>
      </c>
      <c r="N326" s="209">
        <v>21</v>
      </c>
      <c r="O326" s="189">
        <v>16</v>
      </c>
      <c r="P326" s="190" t="s">
        <v>827</v>
      </c>
    </row>
    <row r="327" spans="1:16" s="190" customFormat="1" ht="24" customHeight="1">
      <c r="A327" s="203" t="s">
        <v>329</v>
      </c>
      <c r="B327" s="203" t="s">
        <v>822</v>
      </c>
      <c r="C327" s="203" t="s">
        <v>280</v>
      </c>
      <c r="D327" s="204" t="s">
        <v>330</v>
      </c>
      <c r="E327" s="205" t="s">
        <v>331</v>
      </c>
      <c r="F327" s="203" t="s">
        <v>917</v>
      </c>
      <c r="G327" s="206">
        <v>1</v>
      </c>
      <c r="H327" s="207">
        <v>0</v>
      </c>
      <c r="I327" s="207">
        <f t="shared" si="42"/>
        <v>0</v>
      </c>
      <c r="J327" s="208">
        <v>0</v>
      </c>
      <c r="K327" s="206">
        <f t="shared" si="43"/>
        <v>0</v>
      </c>
      <c r="L327" s="208">
        <v>0</v>
      </c>
      <c r="M327" s="206">
        <f t="shared" si="44"/>
        <v>0</v>
      </c>
      <c r="N327" s="209">
        <v>21</v>
      </c>
      <c r="O327" s="189">
        <v>16</v>
      </c>
      <c r="P327" s="190" t="s">
        <v>827</v>
      </c>
    </row>
    <row r="328" spans="1:16" s="190" customFormat="1" ht="24" customHeight="1">
      <c r="A328" s="203" t="s">
        <v>332</v>
      </c>
      <c r="B328" s="203" t="s">
        <v>988</v>
      </c>
      <c r="C328" s="203" t="s">
        <v>989</v>
      </c>
      <c r="D328" s="204" t="s">
        <v>333</v>
      </c>
      <c r="E328" s="205" t="s">
        <v>334</v>
      </c>
      <c r="F328" s="203" t="s">
        <v>917</v>
      </c>
      <c r="G328" s="206">
        <v>1</v>
      </c>
      <c r="H328" s="207">
        <v>0</v>
      </c>
      <c r="I328" s="207">
        <f t="shared" si="42"/>
        <v>0</v>
      </c>
      <c r="J328" s="208">
        <v>0.0175</v>
      </c>
      <c r="K328" s="206">
        <f t="shared" si="43"/>
        <v>0.0175</v>
      </c>
      <c r="L328" s="208">
        <v>0</v>
      </c>
      <c r="M328" s="206">
        <f t="shared" si="44"/>
        <v>0</v>
      </c>
      <c r="N328" s="209">
        <v>21</v>
      </c>
      <c r="O328" s="189">
        <v>32</v>
      </c>
      <c r="P328" s="190" t="s">
        <v>827</v>
      </c>
    </row>
    <row r="329" spans="1:16" s="190" customFormat="1" ht="24" customHeight="1">
      <c r="A329" s="203" t="s">
        <v>335</v>
      </c>
      <c r="B329" s="203" t="s">
        <v>822</v>
      </c>
      <c r="C329" s="203" t="s">
        <v>280</v>
      </c>
      <c r="D329" s="204" t="s">
        <v>336</v>
      </c>
      <c r="E329" s="205" t="s">
        <v>337</v>
      </c>
      <c r="F329" s="203" t="s">
        <v>917</v>
      </c>
      <c r="G329" s="206">
        <v>1</v>
      </c>
      <c r="H329" s="207">
        <v>0</v>
      </c>
      <c r="I329" s="207">
        <f t="shared" si="42"/>
        <v>0</v>
      </c>
      <c r="J329" s="208">
        <v>0.008</v>
      </c>
      <c r="K329" s="206">
        <f t="shared" si="43"/>
        <v>0.008</v>
      </c>
      <c r="L329" s="208">
        <v>0.0015</v>
      </c>
      <c r="M329" s="206">
        <f t="shared" si="44"/>
        <v>0.0015</v>
      </c>
      <c r="N329" s="209">
        <v>21</v>
      </c>
      <c r="O329" s="189">
        <v>16</v>
      </c>
      <c r="P329" s="190" t="s">
        <v>827</v>
      </c>
    </row>
    <row r="330" spans="1:16" s="190" customFormat="1" ht="13.5" customHeight="1">
      <c r="A330" s="203" t="s">
        <v>338</v>
      </c>
      <c r="B330" s="203" t="s">
        <v>822</v>
      </c>
      <c r="C330" s="203" t="s">
        <v>280</v>
      </c>
      <c r="D330" s="204" t="s">
        <v>339</v>
      </c>
      <c r="E330" s="205" t="s">
        <v>340</v>
      </c>
      <c r="F330" s="203" t="s">
        <v>917</v>
      </c>
      <c r="G330" s="206">
        <v>1</v>
      </c>
      <c r="H330" s="207">
        <v>0</v>
      </c>
      <c r="I330" s="207">
        <f t="shared" si="42"/>
        <v>0</v>
      </c>
      <c r="J330" s="208">
        <v>0</v>
      </c>
      <c r="K330" s="206">
        <f t="shared" si="43"/>
        <v>0</v>
      </c>
      <c r="L330" s="208">
        <v>0.0035</v>
      </c>
      <c r="M330" s="206">
        <f t="shared" si="44"/>
        <v>0.0035</v>
      </c>
      <c r="N330" s="209">
        <v>21</v>
      </c>
      <c r="O330" s="189">
        <v>16</v>
      </c>
      <c r="P330" s="190" t="s">
        <v>827</v>
      </c>
    </row>
    <row r="331" spans="1:16" s="190" customFormat="1" ht="13.5" customHeight="1">
      <c r="A331" s="203" t="s">
        <v>341</v>
      </c>
      <c r="B331" s="203" t="s">
        <v>988</v>
      </c>
      <c r="C331" s="203" t="s">
        <v>989</v>
      </c>
      <c r="D331" s="204" t="s">
        <v>342</v>
      </c>
      <c r="E331" s="205" t="s">
        <v>343</v>
      </c>
      <c r="F331" s="203" t="s">
        <v>917</v>
      </c>
      <c r="G331" s="206">
        <v>1</v>
      </c>
      <c r="H331" s="207">
        <v>0</v>
      </c>
      <c r="I331" s="207">
        <f t="shared" si="42"/>
        <v>0</v>
      </c>
      <c r="J331" s="208">
        <v>0.0047</v>
      </c>
      <c r="K331" s="206">
        <f t="shared" si="43"/>
        <v>0.0047</v>
      </c>
      <c r="L331" s="208">
        <v>0</v>
      </c>
      <c r="M331" s="206">
        <f t="shared" si="44"/>
        <v>0</v>
      </c>
      <c r="N331" s="209">
        <v>21</v>
      </c>
      <c r="O331" s="189">
        <v>32</v>
      </c>
      <c r="P331" s="190" t="s">
        <v>827</v>
      </c>
    </row>
    <row r="332" spans="1:16" s="190" customFormat="1" ht="13.5" customHeight="1">
      <c r="A332" s="203" t="s">
        <v>344</v>
      </c>
      <c r="B332" s="203" t="s">
        <v>822</v>
      </c>
      <c r="C332" s="203" t="s">
        <v>280</v>
      </c>
      <c r="D332" s="204" t="s">
        <v>345</v>
      </c>
      <c r="E332" s="205" t="s">
        <v>346</v>
      </c>
      <c r="F332" s="203" t="s">
        <v>917</v>
      </c>
      <c r="G332" s="206">
        <v>1</v>
      </c>
      <c r="H332" s="207">
        <v>0</v>
      </c>
      <c r="I332" s="207">
        <f t="shared" si="42"/>
        <v>0</v>
      </c>
      <c r="J332" s="208">
        <v>0</v>
      </c>
      <c r="K332" s="206">
        <f t="shared" si="43"/>
        <v>0</v>
      </c>
      <c r="L332" s="208">
        <v>0</v>
      </c>
      <c r="M332" s="206">
        <f t="shared" si="44"/>
        <v>0</v>
      </c>
      <c r="N332" s="209">
        <v>21</v>
      </c>
      <c r="O332" s="189">
        <v>16</v>
      </c>
      <c r="P332" s="190" t="s">
        <v>827</v>
      </c>
    </row>
    <row r="333" spans="1:16" s="190" customFormat="1" ht="13.5" customHeight="1">
      <c r="A333" s="203" t="s">
        <v>347</v>
      </c>
      <c r="B333" s="203" t="s">
        <v>988</v>
      </c>
      <c r="C333" s="203" t="s">
        <v>989</v>
      </c>
      <c r="D333" s="204" t="s">
        <v>348</v>
      </c>
      <c r="E333" s="205" t="s">
        <v>349</v>
      </c>
      <c r="F333" s="203" t="s">
        <v>917</v>
      </c>
      <c r="G333" s="206">
        <v>1</v>
      </c>
      <c r="H333" s="207">
        <v>0</v>
      </c>
      <c r="I333" s="207">
        <f t="shared" si="42"/>
        <v>0</v>
      </c>
      <c r="J333" s="208">
        <v>0.00138</v>
      </c>
      <c r="K333" s="206">
        <f t="shared" si="43"/>
        <v>0.00138</v>
      </c>
      <c r="L333" s="208">
        <v>0</v>
      </c>
      <c r="M333" s="206">
        <f t="shared" si="44"/>
        <v>0</v>
      </c>
      <c r="N333" s="209">
        <v>21</v>
      </c>
      <c r="O333" s="189">
        <v>32</v>
      </c>
      <c r="P333" s="190" t="s">
        <v>827</v>
      </c>
    </row>
    <row r="334" spans="1:16" s="190" customFormat="1" ht="13.5" customHeight="1">
      <c r="A334" s="203" t="s">
        <v>350</v>
      </c>
      <c r="B334" s="203" t="s">
        <v>822</v>
      </c>
      <c r="C334" s="203" t="s">
        <v>280</v>
      </c>
      <c r="D334" s="204" t="s">
        <v>351</v>
      </c>
      <c r="E334" s="205" t="s">
        <v>352</v>
      </c>
      <c r="F334" s="203" t="s">
        <v>871</v>
      </c>
      <c r="G334" s="206">
        <v>0.351</v>
      </c>
      <c r="H334" s="207">
        <v>0</v>
      </c>
      <c r="I334" s="207">
        <f t="shared" si="42"/>
        <v>0</v>
      </c>
      <c r="J334" s="208">
        <v>0</v>
      </c>
      <c r="K334" s="206">
        <f t="shared" si="43"/>
        <v>0</v>
      </c>
      <c r="L334" s="208">
        <v>0</v>
      </c>
      <c r="M334" s="206">
        <f t="shared" si="44"/>
        <v>0</v>
      </c>
      <c r="N334" s="209">
        <v>21</v>
      </c>
      <c r="O334" s="189">
        <v>16</v>
      </c>
      <c r="P334" s="190" t="s">
        <v>827</v>
      </c>
    </row>
    <row r="335" spans="1:16" s="188" customFormat="1" ht="12.75" customHeight="1">
      <c r="A335" s="199"/>
      <c r="B335" s="200" t="s">
        <v>777</v>
      </c>
      <c r="C335" s="199"/>
      <c r="D335" s="199" t="s">
        <v>353</v>
      </c>
      <c r="E335" s="199" t="s">
        <v>354</v>
      </c>
      <c r="F335" s="199"/>
      <c r="G335" s="199"/>
      <c r="H335" s="199"/>
      <c r="I335" s="201">
        <f>SUM(I336:I358)</f>
        <v>0</v>
      </c>
      <c r="J335" s="199"/>
      <c r="K335" s="202">
        <f>SUM(K336:K358)</f>
        <v>2.645853519</v>
      </c>
      <c r="L335" s="199"/>
      <c r="M335" s="202">
        <f>SUM(M336:M358)</f>
        <v>0.15</v>
      </c>
      <c r="N335" s="199"/>
      <c r="P335" s="188" t="s">
        <v>820</v>
      </c>
    </row>
    <row r="336" spans="1:16" s="190" customFormat="1" ht="34.5" customHeight="1">
      <c r="A336" s="203" t="s">
        <v>355</v>
      </c>
      <c r="B336" s="203" t="s">
        <v>822</v>
      </c>
      <c r="C336" s="203" t="s">
        <v>353</v>
      </c>
      <c r="D336" s="204" t="s">
        <v>356</v>
      </c>
      <c r="E336" s="205" t="s">
        <v>357</v>
      </c>
      <c r="F336" s="203" t="s">
        <v>1005</v>
      </c>
      <c r="G336" s="206">
        <v>1</v>
      </c>
      <c r="H336" s="207">
        <v>0</v>
      </c>
      <c r="I336" s="207">
        <f aca="true" t="shared" si="45" ref="I336:I358">ROUND(G336*H336,2)</f>
        <v>0</v>
      </c>
      <c r="J336" s="208">
        <v>4E-05</v>
      </c>
      <c r="K336" s="206">
        <f aca="true" t="shared" si="46" ref="K336:K358">G336*J336</f>
        <v>4E-05</v>
      </c>
      <c r="L336" s="208">
        <v>0</v>
      </c>
      <c r="M336" s="206">
        <f aca="true" t="shared" si="47" ref="M336:M358">G336*L336</f>
        <v>0</v>
      </c>
      <c r="N336" s="209">
        <v>21</v>
      </c>
      <c r="O336" s="189">
        <v>16</v>
      </c>
      <c r="P336" s="190" t="s">
        <v>827</v>
      </c>
    </row>
    <row r="337" spans="1:16" s="190" customFormat="1" ht="24" customHeight="1">
      <c r="A337" s="203" t="s">
        <v>358</v>
      </c>
      <c r="B337" s="203" t="s">
        <v>822</v>
      </c>
      <c r="C337" s="203" t="s">
        <v>353</v>
      </c>
      <c r="D337" s="204" t="s">
        <v>359</v>
      </c>
      <c r="E337" s="205" t="s">
        <v>360</v>
      </c>
      <c r="F337" s="203" t="s">
        <v>826</v>
      </c>
      <c r="G337" s="206">
        <v>47.1</v>
      </c>
      <c r="H337" s="207">
        <v>0</v>
      </c>
      <c r="I337" s="207">
        <f t="shared" si="45"/>
        <v>0</v>
      </c>
      <c r="J337" s="208">
        <v>0.0001311</v>
      </c>
      <c r="K337" s="206">
        <f t="shared" si="46"/>
        <v>0.006174809999999999</v>
      </c>
      <c r="L337" s="208">
        <v>0</v>
      </c>
      <c r="M337" s="206">
        <f t="shared" si="47"/>
        <v>0</v>
      </c>
      <c r="N337" s="209">
        <v>21</v>
      </c>
      <c r="O337" s="189">
        <v>16</v>
      </c>
      <c r="P337" s="190" t="s">
        <v>827</v>
      </c>
    </row>
    <row r="338" spans="1:16" s="190" customFormat="1" ht="24" customHeight="1">
      <c r="A338" s="203" t="s">
        <v>361</v>
      </c>
      <c r="B338" s="203" t="s">
        <v>988</v>
      </c>
      <c r="C338" s="203" t="s">
        <v>989</v>
      </c>
      <c r="D338" s="204" t="s">
        <v>362</v>
      </c>
      <c r="E338" s="205" t="s">
        <v>317</v>
      </c>
      <c r="F338" s="203" t="s">
        <v>917</v>
      </c>
      <c r="G338" s="206">
        <v>1</v>
      </c>
      <c r="H338" s="207">
        <v>0</v>
      </c>
      <c r="I338" s="207">
        <f t="shared" si="45"/>
        <v>0</v>
      </c>
      <c r="J338" s="208">
        <v>0.02626</v>
      </c>
      <c r="K338" s="206">
        <f t="shared" si="46"/>
        <v>0.02626</v>
      </c>
      <c r="L338" s="208">
        <v>0</v>
      </c>
      <c r="M338" s="206">
        <f t="shared" si="47"/>
        <v>0</v>
      </c>
      <c r="N338" s="209">
        <v>21</v>
      </c>
      <c r="O338" s="189">
        <v>32</v>
      </c>
      <c r="P338" s="190" t="s">
        <v>827</v>
      </c>
    </row>
    <row r="339" spans="1:16" s="190" customFormat="1" ht="24" customHeight="1">
      <c r="A339" s="203" t="s">
        <v>363</v>
      </c>
      <c r="B339" s="203" t="s">
        <v>988</v>
      </c>
      <c r="C339" s="203" t="s">
        <v>989</v>
      </c>
      <c r="D339" s="204" t="s">
        <v>364</v>
      </c>
      <c r="E339" s="205" t="s">
        <v>318</v>
      </c>
      <c r="F339" s="203" t="s">
        <v>917</v>
      </c>
      <c r="G339" s="206">
        <v>1</v>
      </c>
      <c r="H339" s="207">
        <v>0</v>
      </c>
      <c r="I339" s="207">
        <f t="shared" si="45"/>
        <v>0</v>
      </c>
      <c r="J339" s="208">
        <v>0.02174</v>
      </c>
      <c r="K339" s="206">
        <f t="shared" si="46"/>
        <v>0.02174</v>
      </c>
      <c r="L339" s="208">
        <v>0</v>
      </c>
      <c r="M339" s="206">
        <f t="shared" si="47"/>
        <v>0</v>
      </c>
      <c r="N339" s="209">
        <v>21</v>
      </c>
      <c r="O339" s="189">
        <v>32</v>
      </c>
      <c r="P339" s="190" t="s">
        <v>827</v>
      </c>
    </row>
    <row r="340" spans="1:16" s="190" customFormat="1" ht="24" customHeight="1">
      <c r="A340" s="203" t="s">
        <v>365</v>
      </c>
      <c r="B340" s="203" t="s">
        <v>988</v>
      </c>
      <c r="C340" s="203" t="s">
        <v>989</v>
      </c>
      <c r="D340" s="204" t="s">
        <v>366</v>
      </c>
      <c r="E340" s="205" t="s">
        <v>319</v>
      </c>
      <c r="F340" s="203" t="s">
        <v>917</v>
      </c>
      <c r="G340" s="206">
        <v>5</v>
      </c>
      <c r="H340" s="207">
        <v>0</v>
      </c>
      <c r="I340" s="207">
        <f t="shared" si="45"/>
        <v>0</v>
      </c>
      <c r="J340" s="208">
        <v>0.02318</v>
      </c>
      <c r="K340" s="206">
        <f t="shared" si="46"/>
        <v>0.1159</v>
      </c>
      <c r="L340" s="208">
        <v>0</v>
      </c>
      <c r="M340" s="206">
        <f t="shared" si="47"/>
        <v>0</v>
      </c>
      <c r="N340" s="209">
        <v>21</v>
      </c>
      <c r="O340" s="189">
        <v>32</v>
      </c>
      <c r="P340" s="190" t="s">
        <v>827</v>
      </c>
    </row>
    <row r="341" spans="1:16" s="190" customFormat="1" ht="13.5" customHeight="1">
      <c r="A341" s="203" t="s">
        <v>367</v>
      </c>
      <c r="B341" s="203" t="s">
        <v>988</v>
      </c>
      <c r="C341" s="203" t="s">
        <v>989</v>
      </c>
      <c r="D341" s="204" t="s">
        <v>368</v>
      </c>
      <c r="E341" s="205" t="s">
        <v>320</v>
      </c>
      <c r="F341" s="203" t="s">
        <v>917</v>
      </c>
      <c r="G341" s="206">
        <v>7</v>
      </c>
      <c r="H341" s="207">
        <v>0</v>
      </c>
      <c r="I341" s="207">
        <f t="shared" si="45"/>
        <v>0</v>
      </c>
      <c r="J341" s="208">
        <v>0.025</v>
      </c>
      <c r="K341" s="206">
        <f t="shared" si="46"/>
        <v>0.17500000000000002</v>
      </c>
      <c r="L341" s="208">
        <v>0</v>
      </c>
      <c r="M341" s="206">
        <f t="shared" si="47"/>
        <v>0</v>
      </c>
      <c r="N341" s="209">
        <v>21</v>
      </c>
      <c r="O341" s="189">
        <v>32</v>
      </c>
      <c r="P341" s="190" t="s">
        <v>827</v>
      </c>
    </row>
    <row r="342" spans="1:16" s="190" customFormat="1" ht="13.5" customHeight="1">
      <c r="A342" s="203" t="s">
        <v>369</v>
      </c>
      <c r="B342" s="203" t="s">
        <v>988</v>
      </c>
      <c r="C342" s="203" t="s">
        <v>989</v>
      </c>
      <c r="D342" s="204" t="s">
        <v>370</v>
      </c>
      <c r="E342" s="205" t="s">
        <v>321</v>
      </c>
      <c r="F342" s="203" t="s">
        <v>917</v>
      </c>
      <c r="G342" s="206">
        <v>1</v>
      </c>
      <c r="H342" s="207">
        <v>0</v>
      </c>
      <c r="I342" s="207">
        <f t="shared" si="45"/>
        <v>0</v>
      </c>
      <c r="J342" s="208">
        <v>0.02863</v>
      </c>
      <c r="K342" s="206">
        <f t="shared" si="46"/>
        <v>0.02863</v>
      </c>
      <c r="L342" s="208">
        <v>0</v>
      </c>
      <c r="M342" s="206">
        <f t="shared" si="47"/>
        <v>0</v>
      </c>
      <c r="N342" s="209">
        <v>21</v>
      </c>
      <c r="O342" s="189">
        <v>32</v>
      </c>
      <c r="P342" s="190" t="s">
        <v>827</v>
      </c>
    </row>
    <row r="343" spans="1:16" s="190" customFormat="1" ht="24" customHeight="1">
      <c r="A343" s="203" t="s">
        <v>371</v>
      </c>
      <c r="B343" s="203" t="s">
        <v>988</v>
      </c>
      <c r="C343" s="203" t="s">
        <v>989</v>
      </c>
      <c r="D343" s="204" t="s">
        <v>372</v>
      </c>
      <c r="E343" s="205" t="s">
        <v>322</v>
      </c>
      <c r="F343" s="203" t="s">
        <v>917</v>
      </c>
      <c r="G343" s="206">
        <v>5</v>
      </c>
      <c r="H343" s="207">
        <v>0</v>
      </c>
      <c r="I343" s="207">
        <f t="shared" si="45"/>
        <v>0</v>
      </c>
      <c r="J343" s="208">
        <v>0.02792</v>
      </c>
      <c r="K343" s="206">
        <f t="shared" si="46"/>
        <v>0.1396</v>
      </c>
      <c r="L343" s="208">
        <v>0</v>
      </c>
      <c r="M343" s="206">
        <f t="shared" si="47"/>
        <v>0</v>
      </c>
      <c r="N343" s="209">
        <v>21</v>
      </c>
      <c r="O343" s="189">
        <v>32</v>
      </c>
      <c r="P343" s="190" t="s">
        <v>827</v>
      </c>
    </row>
    <row r="344" spans="1:16" s="190" customFormat="1" ht="13.5" customHeight="1">
      <c r="A344" s="203" t="s">
        <v>373</v>
      </c>
      <c r="B344" s="203" t="s">
        <v>988</v>
      </c>
      <c r="C344" s="203" t="s">
        <v>989</v>
      </c>
      <c r="D344" s="204" t="s">
        <v>374</v>
      </c>
      <c r="E344" s="205" t="s">
        <v>323</v>
      </c>
      <c r="F344" s="203" t="s">
        <v>917</v>
      </c>
      <c r="G344" s="206">
        <v>1</v>
      </c>
      <c r="H344" s="207">
        <v>0</v>
      </c>
      <c r="I344" s="207">
        <f t="shared" si="45"/>
        <v>0</v>
      </c>
      <c r="J344" s="208">
        <v>0.01578</v>
      </c>
      <c r="K344" s="206">
        <f t="shared" si="46"/>
        <v>0.01578</v>
      </c>
      <c r="L344" s="208">
        <v>0</v>
      </c>
      <c r="M344" s="206">
        <f t="shared" si="47"/>
        <v>0</v>
      </c>
      <c r="N344" s="209">
        <v>21</v>
      </c>
      <c r="O344" s="189">
        <v>32</v>
      </c>
      <c r="P344" s="190" t="s">
        <v>827</v>
      </c>
    </row>
    <row r="345" spans="1:16" s="190" customFormat="1" ht="13.5" customHeight="1">
      <c r="A345" s="203" t="s">
        <v>375</v>
      </c>
      <c r="B345" s="203" t="s">
        <v>988</v>
      </c>
      <c r="C345" s="203" t="s">
        <v>989</v>
      </c>
      <c r="D345" s="204" t="s">
        <v>376</v>
      </c>
      <c r="E345" s="205" t="s">
        <v>324</v>
      </c>
      <c r="F345" s="203" t="s">
        <v>917</v>
      </c>
      <c r="G345" s="206">
        <v>5</v>
      </c>
      <c r="H345" s="207">
        <v>0</v>
      </c>
      <c r="I345" s="207">
        <f t="shared" si="45"/>
        <v>0</v>
      </c>
      <c r="J345" s="208">
        <v>0.01356</v>
      </c>
      <c r="K345" s="206">
        <f t="shared" si="46"/>
        <v>0.0678</v>
      </c>
      <c r="L345" s="208">
        <v>0</v>
      </c>
      <c r="M345" s="206">
        <f t="shared" si="47"/>
        <v>0</v>
      </c>
      <c r="N345" s="209">
        <v>21</v>
      </c>
      <c r="O345" s="189">
        <v>32</v>
      </c>
      <c r="P345" s="190" t="s">
        <v>827</v>
      </c>
    </row>
    <row r="346" spans="1:16" s="190" customFormat="1" ht="13.5" customHeight="1">
      <c r="A346" s="203" t="s">
        <v>377</v>
      </c>
      <c r="B346" s="203" t="s">
        <v>822</v>
      </c>
      <c r="C346" s="203" t="s">
        <v>353</v>
      </c>
      <c r="D346" s="204" t="s">
        <v>378</v>
      </c>
      <c r="E346" s="205" t="s">
        <v>379</v>
      </c>
      <c r="F346" s="203" t="s">
        <v>956</v>
      </c>
      <c r="G346" s="206">
        <v>27.44</v>
      </c>
      <c r="H346" s="207">
        <v>0</v>
      </c>
      <c r="I346" s="207">
        <f t="shared" si="45"/>
        <v>0</v>
      </c>
      <c r="J346" s="208">
        <v>0</v>
      </c>
      <c r="K346" s="206">
        <f t="shared" si="46"/>
        <v>0</v>
      </c>
      <c r="L346" s="208">
        <v>0</v>
      </c>
      <c r="M346" s="206">
        <f t="shared" si="47"/>
        <v>0</v>
      </c>
      <c r="N346" s="209">
        <v>21</v>
      </c>
      <c r="O346" s="189">
        <v>16</v>
      </c>
      <c r="P346" s="190" t="s">
        <v>827</v>
      </c>
    </row>
    <row r="347" spans="1:16" s="190" customFormat="1" ht="13.5" customHeight="1">
      <c r="A347" s="203" t="s">
        <v>380</v>
      </c>
      <c r="B347" s="203" t="s">
        <v>988</v>
      </c>
      <c r="C347" s="203" t="s">
        <v>989</v>
      </c>
      <c r="D347" s="204" t="s">
        <v>381</v>
      </c>
      <c r="E347" s="205" t="s">
        <v>382</v>
      </c>
      <c r="F347" s="203" t="s">
        <v>917</v>
      </c>
      <c r="G347" s="206">
        <v>1</v>
      </c>
      <c r="H347" s="207">
        <v>0</v>
      </c>
      <c r="I347" s="207">
        <f t="shared" si="45"/>
        <v>0</v>
      </c>
      <c r="J347" s="208">
        <v>0.12925</v>
      </c>
      <c r="K347" s="206">
        <f t="shared" si="46"/>
        <v>0.12925</v>
      </c>
      <c r="L347" s="208">
        <v>0</v>
      </c>
      <c r="M347" s="206">
        <f t="shared" si="47"/>
        <v>0</v>
      </c>
      <c r="N347" s="209">
        <v>21</v>
      </c>
      <c r="O347" s="189">
        <v>32</v>
      </c>
      <c r="P347" s="190" t="s">
        <v>827</v>
      </c>
    </row>
    <row r="348" spans="1:16" s="190" customFormat="1" ht="13.5" customHeight="1">
      <c r="A348" s="203" t="s">
        <v>383</v>
      </c>
      <c r="B348" s="203" t="s">
        <v>988</v>
      </c>
      <c r="C348" s="203" t="s">
        <v>989</v>
      </c>
      <c r="D348" s="204" t="s">
        <v>384</v>
      </c>
      <c r="E348" s="205" t="s">
        <v>385</v>
      </c>
      <c r="F348" s="203" t="s">
        <v>917</v>
      </c>
      <c r="G348" s="206">
        <v>3</v>
      </c>
      <c r="H348" s="207">
        <v>0</v>
      </c>
      <c r="I348" s="207">
        <f t="shared" si="45"/>
        <v>0</v>
      </c>
      <c r="J348" s="208">
        <v>0.21075</v>
      </c>
      <c r="K348" s="206">
        <f t="shared" si="46"/>
        <v>0.63225</v>
      </c>
      <c r="L348" s="208">
        <v>0</v>
      </c>
      <c r="M348" s="206">
        <f t="shared" si="47"/>
        <v>0</v>
      </c>
      <c r="N348" s="209">
        <v>21</v>
      </c>
      <c r="O348" s="189">
        <v>32</v>
      </c>
      <c r="P348" s="190" t="s">
        <v>827</v>
      </c>
    </row>
    <row r="349" spans="1:16" s="190" customFormat="1" ht="13.5" customHeight="1">
      <c r="A349" s="203" t="s">
        <v>386</v>
      </c>
      <c r="B349" s="203" t="s">
        <v>988</v>
      </c>
      <c r="C349" s="203" t="s">
        <v>989</v>
      </c>
      <c r="D349" s="204" t="s">
        <v>387</v>
      </c>
      <c r="E349" s="205" t="s">
        <v>388</v>
      </c>
      <c r="F349" s="203" t="s">
        <v>917</v>
      </c>
      <c r="G349" s="206">
        <v>1</v>
      </c>
      <c r="H349" s="207">
        <v>0</v>
      </c>
      <c r="I349" s="207">
        <f t="shared" si="45"/>
        <v>0</v>
      </c>
      <c r="J349" s="208">
        <v>0.34054</v>
      </c>
      <c r="K349" s="206">
        <f t="shared" si="46"/>
        <v>0.34054</v>
      </c>
      <c r="L349" s="208">
        <v>0</v>
      </c>
      <c r="M349" s="206">
        <f t="shared" si="47"/>
        <v>0</v>
      </c>
      <c r="N349" s="209">
        <v>21</v>
      </c>
      <c r="O349" s="189">
        <v>32</v>
      </c>
      <c r="P349" s="190" t="s">
        <v>827</v>
      </c>
    </row>
    <row r="350" spans="1:16" s="190" customFormat="1" ht="13.5" customHeight="1">
      <c r="A350" s="203" t="s">
        <v>389</v>
      </c>
      <c r="B350" s="203" t="s">
        <v>988</v>
      </c>
      <c r="C350" s="203" t="s">
        <v>989</v>
      </c>
      <c r="D350" s="204" t="s">
        <v>390</v>
      </c>
      <c r="E350" s="205" t="s">
        <v>391</v>
      </c>
      <c r="F350" s="203" t="s">
        <v>917</v>
      </c>
      <c r="G350" s="206">
        <v>2</v>
      </c>
      <c r="H350" s="207">
        <v>0</v>
      </c>
      <c r="I350" s="207">
        <f t="shared" si="45"/>
        <v>0</v>
      </c>
      <c r="J350" s="208">
        <v>0.00777</v>
      </c>
      <c r="K350" s="206">
        <f t="shared" si="46"/>
        <v>0.01554</v>
      </c>
      <c r="L350" s="208">
        <v>0</v>
      </c>
      <c r="M350" s="206">
        <f t="shared" si="47"/>
        <v>0</v>
      </c>
      <c r="N350" s="209">
        <v>21</v>
      </c>
      <c r="O350" s="189">
        <v>32</v>
      </c>
      <c r="P350" s="190" t="s">
        <v>827</v>
      </c>
    </row>
    <row r="351" spans="1:16" s="190" customFormat="1" ht="13.5" customHeight="1">
      <c r="A351" s="203" t="s">
        <v>392</v>
      </c>
      <c r="B351" s="203" t="s">
        <v>822</v>
      </c>
      <c r="C351" s="203" t="s">
        <v>353</v>
      </c>
      <c r="D351" s="204" t="s">
        <v>393</v>
      </c>
      <c r="E351" s="205" t="s">
        <v>394</v>
      </c>
      <c r="F351" s="203" t="s">
        <v>917</v>
      </c>
      <c r="G351" s="206">
        <v>2</v>
      </c>
      <c r="H351" s="207">
        <v>0</v>
      </c>
      <c r="I351" s="207">
        <f t="shared" si="45"/>
        <v>0</v>
      </c>
      <c r="J351" s="208">
        <v>0</v>
      </c>
      <c r="K351" s="206">
        <f t="shared" si="46"/>
        <v>0</v>
      </c>
      <c r="L351" s="208">
        <v>0</v>
      </c>
      <c r="M351" s="206">
        <f t="shared" si="47"/>
        <v>0</v>
      </c>
      <c r="N351" s="209">
        <v>21</v>
      </c>
      <c r="O351" s="189">
        <v>16</v>
      </c>
      <c r="P351" s="190" t="s">
        <v>827</v>
      </c>
    </row>
    <row r="352" spans="1:16" s="190" customFormat="1" ht="13.5" customHeight="1">
      <c r="A352" s="203" t="s">
        <v>395</v>
      </c>
      <c r="B352" s="203" t="s">
        <v>988</v>
      </c>
      <c r="C352" s="203" t="s">
        <v>989</v>
      </c>
      <c r="D352" s="204" t="s">
        <v>396</v>
      </c>
      <c r="E352" s="205" t="s">
        <v>397</v>
      </c>
      <c r="F352" s="203" t="s">
        <v>917</v>
      </c>
      <c r="G352" s="206">
        <v>1</v>
      </c>
      <c r="H352" s="207">
        <v>0</v>
      </c>
      <c r="I352" s="207">
        <f t="shared" si="45"/>
        <v>0</v>
      </c>
      <c r="J352" s="208">
        <v>0.0174</v>
      </c>
      <c r="K352" s="206">
        <f t="shared" si="46"/>
        <v>0.0174</v>
      </c>
      <c r="L352" s="208">
        <v>0</v>
      </c>
      <c r="M352" s="206">
        <f t="shared" si="47"/>
        <v>0</v>
      </c>
      <c r="N352" s="209">
        <v>21</v>
      </c>
      <c r="O352" s="189">
        <v>32</v>
      </c>
      <c r="P352" s="190" t="s">
        <v>827</v>
      </c>
    </row>
    <row r="353" spans="1:16" s="190" customFormat="1" ht="13.5" customHeight="1">
      <c r="A353" s="203" t="s">
        <v>398</v>
      </c>
      <c r="B353" s="203" t="s">
        <v>988</v>
      </c>
      <c r="C353" s="203" t="s">
        <v>989</v>
      </c>
      <c r="D353" s="204" t="s">
        <v>399</v>
      </c>
      <c r="E353" s="205" t="s">
        <v>400</v>
      </c>
      <c r="F353" s="203" t="s">
        <v>917</v>
      </c>
      <c r="G353" s="206">
        <v>1</v>
      </c>
      <c r="H353" s="207">
        <v>0</v>
      </c>
      <c r="I353" s="207">
        <f t="shared" si="45"/>
        <v>0</v>
      </c>
      <c r="J353" s="208">
        <v>0.0188</v>
      </c>
      <c r="K353" s="206">
        <f t="shared" si="46"/>
        <v>0.0188</v>
      </c>
      <c r="L353" s="208">
        <v>0</v>
      </c>
      <c r="M353" s="206">
        <f t="shared" si="47"/>
        <v>0</v>
      </c>
      <c r="N353" s="209">
        <v>21</v>
      </c>
      <c r="O353" s="189">
        <v>32</v>
      </c>
      <c r="P353" s="190" t="s">
        <v>827</v>
      </c>
    </row>
    <row r="354" spans="1:16" s="190" customFormat="1" ht="13.5" customHeight="1">
      <c r="A354" s="203" t="s">
        <v>401</v>
      </c>
      <c r="B354" s="203" t="s">
        <v>822</v>
      </c>
      <c r="C354" s="203" t="s">
        <v>353</v>
      </c>
      <c r="D354" s="204" t="s">
        <v>402</v>
      </c>
      <c r="E354" s="205" t="s">
        <v>403</v>
      </c>
      <c r="F354" s="203" t="s">
        <v>917</v>
      </c>
      <c r="G354" s="206">
        <v>2</v>
      </c>
      <c r="H354" s="207">
        <v>0</v>
      </c>
      <c r="I354" s="207">
        <f t="shared" si="45"/>
        <v>0</v>
      </c>
      <c r="J354" s="208">
        <v>0.0001343545</v>
      </c>
      <c r="K354" s="206">
        <f t="shared" si="46"/>
        <v>0.000268709</v>
      </c>
      <c r="L354" s="208">
        <v>0</v>
      </c>
      <c r="M354" s="206">
        <f t="shared" si="47"/>
        <v>0</v>
      </c>
      <c r="N354" s="209">
        <v>21</v>
      </c>
      <c r="O354" s="189">
        <v>16</v>
      </c>
      <c r="P354" s="190" t="s">
        <v>827</v>
      </c>
    </row>
    <row r="355" spans="1:16" s="190" customFormat="1" ht="24" customHeight="1">
      <c r="A355" s="203" t="s">
        <v>404</v>
      </c>
      <c r="B355" s="203" t="s">
        <v>988</v>
      </c>
      <c r="C355" s="203" t="s">
        <v>989</v>
      </c>
      <c r="D355" s="204" t="s">
        <v>405</v>
      </c>
      <c r="E355" s="205" t="s">
        <v>406</v>
      </c>
      <c r="F355" s="203" t="s">
        <v>917</v>
      </c>
      <c r="G355" s="206">
        <v>1</v>
      </c>
      <c r="H355" s="207">
        <v>0</v>
      </c>
      <c r="I355" s="207">
        <f t="shared" si="45"/>
        <v>0</v>
      </c>
      <c r="J355" s="208">
        <v>0.68576</v>
      </c>
      <c r="K355" s="206">
        <f t="shared" si="46"/>
        <v>0.68576</v>
      </c>
      <c r="L355" s="208">
        <v>0</v>
      </c>
      <c r="M355" s="206">
        <f t="shared" si="47"/>
        <v>0</v>
      </c>
      <c r="N355" s="209">
        <v>21</v>
      </c>
      <c r="O355" s="189">
        <v>32</v>
      </c>
      <c r="P355" s="190" t="s">
        <v>827</v>
      </c>
    </row>
    <row r="356" spans="1:16" s="190" customFormat="1" ht="24" customHeight="1">
      <c r="A356" s="203" t="s">
        <v>407</v>
      </c>
      <c r="B356" s="203" t="s">
        <v>988</v>
      </c>
      <c r="C356" s="203" t="s">
        <v>989</v>
      </c>
      <c r="D356" s="204" t="s">
        <v>408</v>
      </c>
      <c r="E356" s="205" t="s">
        <v>594</v>
      </c>
      <c r="F356" s="203" t="s">
        <v>917</v>
      </c>
      <c r="G356" s="206">
        <v>1</v>
      </c>
      <c r="H356" s="207">
        <v>0</v>
      </c>
      <c r="I356" s="207">
        <f t="shared" si="45"/>
        <v>0</v>
      </c>
      <c r="J356" s="208">
        <v>0.20912</v>
      </c>
      <c r="K356" s="206">
        <f t="shared" si="46"/>
        <v>0.20912</v>
      </c>
      <c r="L356" s="208">
        <v>0</v>
      </c>
      <c r="M356" s="206">
        <f t="shared" si="47"/>
        <v>0</v>
      </c>
      <c r="N356" s="209">
        <v>21</v>
      </c>
      <c r="O356" s="189">
        <v>32</v>
      </c>
      <c r="P356" s="190" t="s">
        <v>827</v>
      </c>
    </row>
    <row r="357" spans="1:16" s="190" customFormat="1" ht="24" customHeight="1">
      <c r="A357" s="203" t="s">
        <v>595</v>
      </c>
      <c r="B357" s="203" t="s">
        <v>822</v>
      </c>
      <c r="C357" s="203" t="s">
        <v>353</v>
      </c>
      <c r="D357" s="204" t="s">
        <v>596</v>
      </c>
      <c r="E357" s="205" t="s">
        <v>597</v>
      </c>
      <c r="F357" s="203" t="s">
        <v>41</v>
      </c>
      <c r="G357" s="206">
        <v>150</v>
      </c>
      <c r="H357" s="207">
        <v>0</v>
      </c>
      <c r="I357" s="207">
        <f t="shared" si="45"/>
        <v>0</v>
      </c>
      <c r="J357" s="208">
        <v>0</v>
      </c>
      <c r="K357" s="206">
        <f t="shared" si="46"/>
        <v>0</v>
      </c>
      <c r="L357" s="208">
        <v>0.001</v>
      </c>
      <c r="M357" s="206">
        <f t="shared" si="47"/>
        <v>0.15</v>
      </c>
      <c r="N357" s="209">
        <v>21</v>
      </c>
      <c r="O357" s="189">
        <v>16</v>
      </c>
      <c r="P357" s="190" t="s">
        <v>827</v>
      </c>
    </row>
    <row r="358" spans="1:16" s="190" customFormat="1" ht="13.5" customHeight="1">
      <c r="A358" s="203" t="s">
        <v>598</v>
      </c>
      <c r="B358" s="203" t="s">
        <v>822</v>
      </c>
      <c r="C358" s="203" t="s">
        <v>353</v>
      </c>
      <c r="D358" s="204" t="s">
        <v>599</v>
      </c>
      <c r="E358" s="205" t="s">
        <v>600</v>
      </c>
      <c r="F358" s="203" t="s">
        <v>871</v>
      </c>
      <c r="G358" s="206">
        <v>2.646</v>
      </c>
      <c r="H358" s="207">
        <v>0</v>
      </c>
      <c r="I358" s="207">
        <f t="shared" si="45"/>
        <v>0</v>
      </c>
      <c r="J358" s="208">
        <v>0</v>
      </c>
      <c r="K358" s="206">
        <f t="shared" si="46"/>
        <v>0</v>
      </c>
      <c r="L358" s="208">
        <v>0</v>
      </c>
      <c r="M358" s="206">
        <f t="shared" si="47"/>
        <v>0</v>
      </c>
      <c r="N358" s="209">
        <v>21</v>
      </c>
      <c r="O358" s="189">
        <v>16</v>
      </c>
      <c r="P358" s="190" t="s">
        <v>827</v>
      </c>
    </row>
    <row r="359" spans="1:16" s="188" customFormat="1" ht="12.75" customHeight="1">
      <c r="A359" s="199"/>
      <c r="B359" s="200" t="s">
        <v>777</v>
      </c>
      <c r="C359" s="199"/>
      <c r="D359" s="199" t="s">
        <v>601</v>
      </c>
      <c r="E359" s="199" t="s">
        <v>602</v>
      </c>
      <c r="F359" s="199"/>
      <c r="G359" s="199"/>
      <c r="H359" s="199"/>
      <c r="I359" s="201">
        <f>SUM(I360:I369)</f>
        <v>0</v>
      </c>
      <c r="J359" s="199"/>
      <c r="K359" s="202">
        <f>SUM(K360:K369)</f>
        <v>0.19539382</v>
      </c>
      <c r="L359" s="199"/>
      <c r="M359" s="202">
        <f>SUM(M360:M369)</f>
        <v>0</v>
      </c>
      <c r="N359" s="199"/>
      <c r="P359" s="188" t="s">
        <v>820</v>
      </c>
    </row>
    <row r="360" spans="1:16" s="190" customFormat="1" ht="24" customHeight="1">
      <c r="A360" s="203" t="s">
        <v>603</v>
      </c>
      <c r="B360" s="203" t="s">
        <v>822</v>
      </c>
      <c r="C360" s="203" t="s">
        <v>601</v>
      </c>
      <c r="D360" s="204" t="s">
        <v>604</v>
      </c>
      <c r="E360" s="205" t="s">
        <v>605</v>
      </c>
      <c r="F360" s="203" t="s">
        <v>956</v>
      </c>
      <c r="G360" s="206">
        <v>11.67</v>
      </c>
      <c r="H360" s="207">
        <v>0</v>
      </c>
      <c r="I360" s="207">
        <f aca="true" t="shared" si="48" ref="I360:I369">ROUND(G360*H360,2)</f>
        <v>0</v>
      </c>
      <c r="J360" s="208">
        <v>0.000396</v>
      </c>
      <c r="K360" s="206">
        <f aca="true" t="shared" si="49" ref="K360:K369">G360*J360</f>
        <v>0.00462132</v>
      </c>
      <c r="L360" s="208">
        <v>0</v>
      </c>
      <c r="M360" s="206">
        <f aca="true" t="shared" si="50" ref="M360:M369">G360*L360</f>
        <v>0</v>
      </c>
      <c r="N360" s="209">
        <v>21</v>
      </c>
      <c r="O360" s="189">
        <v>16</v>
      </c>
      <c r="P360" s="190" t="s">
        <v>827</v>
      </c>
    </row>
    <row r="361" spans="1:16" s="190" customFormat="1" ht="13.5" customHeight="1">
      <c r="A361" s="203" t="s">
        <v>606</v>
      </c>
      <c r="B361" s="203" t="s">
        <v>988</v>
      </c>
      <c r="C361" s="203" t="s">
        <v>989</v>
      </c>
      <c r="D361" s="204" t="s">
        <v>607</v>
      </c>
      <c r="E361" s="205" t="s">
        <v>608</v>
      </c>
      <c r="F361" s="203" t="s">
        <v>917</v>
      </c>
      <c r="G361" s="206">
        <v>122.535</v>
      </c>
      <c r="H361" s="207">
        <v>0</v>
      </c>
      <c r="I361" s="207">
        <f t="shared" si="48"/>
        <v>0</v>
      </c>
      <c r="J361" s="208">
        <v>0.00045</v>
      </c>
      <c r="K361" s="206">
        <f t="shared" si="49"/>
        <v>0.055140749999999995</v>
      </c>
      <c r="L361" s="208">
        <v>0</v>
      </c>
      <c r="M361" s="206">
        <f t="shared" si="50"/>
        <v>0</v>
      </c>
      <c r="N361" s="209">
        <v>21</v>
      </c>
      <c r="O361" s="189">
        <v>32</v>
      </c>
      <c r="P361" s="190" t="s">
        <v>827</v>
      </c>
    </row>
    <row r="362" spans="1:16" s="190" customFormat="1" ht="24" customHeight="1">
      <c r="A362" s="203" t="s">
        <v>609</v>
      </c>
      <c r="B362" s="203" t="s">
        <v>822</v>
      </c>
      <c r="C362" s="203" t="s">
        <v>601</v>
      </c>
      <c r="D362" s="204" t="s">
        <v>610</v>
      </c>
      <c r="E362" s="205" t="s">
        <v>611</v>
      </c>
      <c r="F362" s="203" t="s">
        <v>826</v>
      </c>
      <c r="G362" s="206">
        <v>6.86</v>
      </c>
      <c r="H362" s="207">
        <v>0</v>
      </c>
      <c r="I362" s="207">
        <f t="shared" si="48"/>
        <v>0</v>
      </c>
      <c r="J362" s="208">
        <v>0.00335</v>
      </c>
      <c r="K362" s="206">
        <f t="shared" si="49"/>
        <v>0.022981</v>
      </c>
      <c r="L362" s="208">
        <v>0</v>
      </c>
      <c r="M362" s="206">
        <f t="shared" si="50"/>
        <v>0</v>
      </c>
      <c r="N362" s="209">
        <v>21</v>
      </c>
      <c r="O362" s="189">
        <v>16</v>
      </c>
      <c r="P362" s="190" t="s">
        <v>827</v>
      </c>
    </row>
    <row r="363" spans="1:16" s="190" customFormat="1" ht="13.5" customHeight="1">
      <c r="A363" s="203" t="s">
        <v>612</v>
      </c>
      <c r="B363" s="203" t="s">
        <v>988</v>
      </c>
      <c r="C363" s="203" t="s">
        <v>989</v>
      </c>
      <c r="D363" s="204" t="s">
        <v>613</v>
      </c>
      <c r="E363" s="205" t="s">
        <v>614</v>
      </c>
      <c r="F363" s="203" t="s">
        <v>826</v>
      </c>
      <c r="G363" s="206">
        <v>7.203</v>
      </c>
      <c r="H363" s="207">
        <v>0</v>
      </c>
      <c r="I363" s="207">
        <f t="shared" si="48"/>
        <v>0</v>
      </c>
      <c r="J363" s="208">
        <v>0.0155</v>
      </c>
      <c r="K363" s="206">
        <f t="shared" si="49"/>
        <v>0.11164650000000001</v>
      </c>
      <c r="L363" s="208">
        <v>0</v>
      </c>
      <c r="M363" s="206">
        <f t="shared" si="50"/>
        <v>0</v>
      </c>
      <c r="N363" s="209">
        <v>21</v>
      </c>
      <c r="O363" s="189">
        <v>32</v>
      </c>
      <c r="P363" s="190" t="s">
        <v>827</v>
      </c>
    </row>
    <row r="364" spans="1:16" s="190" customFormat="1" ht="13.5" customHeight="1">
      <c r="A364" s="203" t="s">
        <v>615</v>
      </c>
      <c r="B364" s="203" t="s">
        <v>822</v>
      </c>
      <c r="C364" s="203" t="s">
        <v>601</v>
      </c>
      <c r="D364" s="204" t="s">
        <v>616</v>
      </c>
      <c r="E364" s="205" t="s">
        <v>617</v>
      </c>
      <c r="F364" s="203" t="s">
        <v>826</v>
      </c>
      <c r="G364" s="206">
        <v>6.86</v>
      </c>
      <c r="H364" s="207">
        <v>0</v>
      </c>
      <c r="I364" s="207">
        <f t="shared" si="48"/>
        <v>0</v>
      </c>
      <c r="J364" s="208">
        <v>0</v>
      </c>
      <c r="K364" s="206">
        <f t="shared" si="49"/>
        <v>0</v>
      </c>
      <c r="L364" s="208">
        <v>0</v>
      </c>
      <c r="M364" s="206">
        <f t="shared" si="50"/>
        <v>0</v>
      </c>
      <c r="N364" s="209">
        <v>21</v>
      </c>
      <c r="O364" s="189">
        <v>16</v>
      </c>
      <c r="P364" s="190" t="s">
        <v>827</v>
      </c>
    </row>
    <row r="365" spans="1:16" s="190" customFormat="1" ht="13.5" customHeight="1">
      <c r="A365" s="203" t="s">
        <v>618</v>
      </c>
      <c r="B365" s="203" t="s">
        <v>822</v>
      </c>
      <c r="C365" s="203" t="s">
        <v>601</v>
      </c>
      <c r="D365" s="204" t="s">
        <v>619</v>
      </c>
      <c r="E365" s="205" t="s">
        <v>620</v>
      </c>
      <c r="F365" s="203" t="s">
        <v>956</v>
      </c>
      <c r="G365" s="206">
        <v>1.5</v>
      </c>
      <c r="H365" s="207">
        <v>0</v>
      </c>
      <c r="I365" s="207">
        <f t="shared" si="48"/>
        <v>0</v>
      </c>
      <c r="J365" s="208">
        <v>0.0001</v>
      </c>
      <c r="K365" s="206">
        <f t="shared" si="49"/>
        <v>0.00015000000000000001</v>
      </c>
      <c r="L365" s="208">
        <v>0</v>
      </c>
      <c r="M365" s="206">
        <f t="shared" si="50"/>
        <v>0</v>
      </c>
      <c r="N365" s="209">
        <v>21</v>
      </c>
      <c r="O365" s="189">
        <v>16</v>
      </c>
      <c r="P365" s="190" t="s">
        <v>827</v>
      </c>
    </row>
    <row r="366" spans="1:16" s="190" customFormat="1" ht="13.5" customHeight="1">
      <c r="A366" s="203" t="s">
        <v>621</v>
      </c>
      <c r="B366" s="203" t="s">
        <v>988</v>
      </c>
      <c r="C366" s="203" t="s">
        <v>989</v>
      </c>
      <c r="D366" s="204" t="s">
        <v>622</v>
      </c>
      <c r="E366" s="205" t="s">
        <v>623</v>
      </c>
      <c r="F366" s="203" t="s">
        <v>956</v>
      </c>
      <c r="G366" s="206">
        <v>1.575</v>
      </c>
      <c r="H366" s="207">
        <v>0</v>
      </c>
      <c r="I366" s="207">
        <f t="shared" si="48"/>
        <v>0</v>
      </c>
      <c r="J366" s="208">
        <v>0.00015</v>
      </c>
      <c r="K366" s="206">
        <f t="shared" si="49"/>
        <v>0.00023624999999999997</v>
      </c>
      <c r="L366" s="208">
        <v>0</v>
      </c>
      <c r="M366" s="206">
        <f t="shared" si="50"/>
        <v>0</v>
      </c>
      <c r="N366" s="209">
        <v>21</v>
      </c>
      <c r="O366" s="189">
        <v>32</v>
      </c>
      <c r="P366" s="190" t="s">
        <v>827</v>
      </c>
    </row>
    <row r="367" spans="1:16" s="190" customFormat="1" ht="13.5" customHeight="1">
      <c r="A367" s="203" t="s">
        <v>624</v>
      </c>
      <c r="B367" s="203" t="s">
        <v>822</v>
      </c>
      <c r="C367" s="203" t="s">
        <v>601</v>
      </c>
      <c r="D367" s="204" t="s">
        <v>625</v>
      </c>
      <c r="E367" s="205" t="s">
        <v>626</v>
      </c>
      <c r="F367" s="203" t="s">
        <v>956</v>
      </c>
      <c r="G367" s="206">
        <v>2.4</v>
      </c>
      <c r="H367" s="207">
        <v>0</v>
      </c>
      <c r="I367" s="207">
        <f t="shared" si="48"/>
        <v>0</v>
      </c>
      <c r="J367" s="208">
        <v>0.0001</v>
      </c>
      <c r="K367" s="206">
        <f t="shared" si="49"/>
        <v>0.00024</v>
      </c>
      <c r="L367" s="208">
        <v>0</v>
      </c>
      <c r="M367" s="206">
        <f t="shared" si="50"/>
        <v>0</v>
      </c>
      <c r="N367" s="209">
        <v>21</v>
      </c>
      <c r="O367" s="189">
        <v>16</v>
      </c>
      <c r="P367" s="190" t="s">
        <v>827</v>
      </c>
    </row>
    <row r="368" spans="1:16" s="190" customFormat="1" ht="13.5" customHeight="1">
      <c r="A368" s="203" t="s">
        <v>627</v>
      </c>
      <c r="B368" s="203" t="s">
        <v>988</v>
      </c>
      <c r="C368" s="203" t="s">
        <v>989</v>
      </c>
      <c r="D368" s="204" t="s">
        <v>628</v>
      </c>
      <c r="E368" s="205" t="s">
        <v>629</v>
      </c>
      <c r="F368" s="203" t="s">
        <v>956</v>
      </c>
      <c r="G368" s="206">
        <v>2.52</v>
      </c>
      <c r="H368" s="207">
        <v>0</v>
      </c>
      <c r="I368" s="207">
        <f t="shared" si="48"/>
        <v>0</v>
      </c>
      <c r="J368" s="208">
        <v>0.00015</v>
      </c>
      <c r="K368" s="206">
        <f t="shared" si="49"/>
        <v>0.00037799999999999997</v>
      </c>
      <c r="L368" s="208">
        <v>0</v>
      </c>
      <c r="M368" s="206">
        <f t="shared" si="50"/>
        <v>0</v>
      </c>
      <c r="N368" s="209">
        <v>21</v>
      </c>
      <c r="O368" s="189">
        <v>32</v>
      </c>
      <c r="P368" s="190" t="s">
        <v>827</v>
      </c>
    </row>
    <row r="369" spans="1:16" s="190" customFormat="1" ht="13.5" customHeight="1">
      <c r="A369" s="203" t="s">
        <v>630</v>
      </c>
      <c r="B369" s="203" t="s">
        <v>822</v>
      </c>
      <c r="C369" s="203" t="s">
        <v>601</v>
      </c>
      <c r="D369" s="204" t="s">
        <v>631</v>
      </c>
      <c r="E369" s="205" t="s">
        <v>632</v>
      </c>
      <c r="F369" s="203" t="s">
        <v>871</v>
      </c>
      <c r="G369" s="206">
        <v>0.195</v>
      </c>
      <c r="H369" s="207">
        <v>0</v>
      </c>
      <c r="I369" s="207">
        <f t="shared" si="48"/>
        <v>0</v>
      </c>
      <c r="J369" s="208">
        <v>0</v>
      </c>
      <c r="K369" s="206">
        <f t="shared" si="49"/>
        <v>0</v>
      </c>
      <c r="L369" s="208">
        <v>0</v>
      </c>
      <c r="M369" s="206">
        <f t="shared" si="50"/>
        <v>0</v>
      </c>
      <c r="N369" s="209">
        <v>21</v>
      </c>
      <c r="O369" s="189">
        <v>16</v>
      </c>
      <c r="P369" s="190" t="s">
        <v>827</v>
      </c>
    </row>
    <row r="370" spans="1:16" s="188" customFormat="1" ht="12.75" customHeight="1">
      <c r="A370" s="199"/>
      <c r="B370" s="200" t="s">
        <v>777</v>
      </c>
      <c r="C370" s="199"/>
      <c r="D370" s="199" t="s">
        <v>633</v>
      </c>
      <c r="E370" s="199" t="s">
        <v>634</v>
      </c>
      <c r="F370" s="199"/>
      <c r="G370" s="199"/>
      <c r="H370" s="199"/>
      <c r="I370" s="201">
        <f>SUM(I371:I378)</f>
        <v>0</v>
      </c>
      <c r="J370" s="199"/>
      <c r="K370" s="202">
        <f>SUM(K371:K378)</f>
        <v>1.21209845</v>
      </c>
      <c r="L370" s="199"/>
      <c r="M370" s="202">
        <f>SUM(M371:M378)</f>
        <v>0</v>
      </c>
      <c r="N370" s="199"/>
      <c r="P370" s="188" t="s">
        <v>820</v>
      </c>
    </row>
    <row r="371" spans="1:16" s="190" customFormat="1" ht="13.5" customHeight="1">
      <c r="A371" s="203" t="s">
        <v>635</v>
      </c>
      <c r="B371" s="203" t="s">
        <v>822</v>
      </c>
      <c r="C371" s="203" t="s">
        <v>633</v>
      </c>
      <c r="D371" s="204" t="s">
        <v>636</v>
      </c>
      <c r="E371" s="205" t="s">
        <v>637</v>
      </c>
      <c r="F371" s="203" t="s">
        <v>826</v>
      </c>
      <c r="G371" s="206">
        <v>1.575</v>
      </c>
      <c r="H371" s="207">
        <v>0</v>
      </c>
      <c r="I371" s="207">
        <f aca="true" t="shared" si="51" ref="I371:I378">ROUND(G371*H371,2)</f>
        <v>0</v>
      </c>
      <c r="J371" s="208">
        <v>0.076538</v>
      </c>
      <c r="K371" s="206">
        <f aca="true" t="shared" si="52" ref="K371:K378">G371*J371</f>
        <v>0.12054734999999998</v>
      </c>
      <c r="L371" s="208">
        <v>0</v>
      </c>
      <c r="M371" s="206">
        <f aca="true" t="shared" si="53" ref="M371:M378">G371*L371</f>
        <v>0</v>
      </c>
      <c r="N371" s="209">
        <v>21</v>
      </c>
      <c r="O371" s="189">
        <v>16</v>
      </c>
      <c r="P371" s="190" t="s">
        <v>827</v>
      </c>
    </row>
    <row r="372" spans="1:16" s="190" customFormat="1" ht="13.5" customHeight="1">
      <c r="A372" s="203" t="s">
        <v>638</v>
      </c>
      <c r="B372" s="203" t="s">
        <v>822</v>
      </c>
      <c r="C372" s="203" t="s">
        <v>633</v>
      </c>
      <c r="D372" s="204" t="s">
        <v>639</v>
      </c>
      <c r="E372" s="205" t="s">
        <v>640</v>
      </c>
      <c r="F372" s="203" t="s">
        <v>956</v>
      </c>
      <c r="G372" s="206">
        <v>20</v>
      </c>
      <c r="H372" s="207">
        <v>0</v>
      </c>
      <c r="I372" s="207">
        <f t="shared" si="51"/>
        <v>0</v>
      </c>
      <c r="J372" s="208">
        <v>0.0076538</v>
      </c>
      <c r="K372" s="206">
        <f t="shared" si="52"/>
        <v>0.153076</v>
      </c>
      <c r="L372" s="208">
        <v>0</v>
      </c>
      <c r="M372" s="206">
        <f t="shared" si="53"/>
        <v>0</v>
      </c>
      <c r="N372" s="209">
        <v>21</v>
      </c>
      <c r="O372" s="189">
        <v>16</v>
      </c>
      <c r="P372" s="190" t="s">
        <v>827</v>
      </c>
    </row>
    <row r="373" spans="1:16" s="190" customFormat="1" ht="13.5" customHeight="1">
      <c r="A373" s="203" t="s">
        <v>641</v>
      </c>
      <c r="B373" s="203" t="s">
        <v>822</v>
      </c>
      <c r="C373" s="203" t="s">
        <v>633</v>
      </c>
      <c r="D373" s="204" t="s">
        <v>642</v>
      </c>
      <c r="E373" s="205" t="s">
        <v>643</v>
      </c>
      <c r="F373" s="203" t="s">
        <v>826</v>
      </c>
      <c r="G373" s="206">
        <v>7.078</v>
      </c>
      <c r="H373" s="207">
        <v>0</v>
      </c>
      <c r="I373" s="207">
        <f t="shared" si="51"/>
        <v>0</v>
      </c>
      <c r="J373" s="208">
        <v>0.1321</v>
      </c>
      <c r="K373" s="206">
        <f t="shared" si="52"/>
        <v>0.9350038</v>
      </c>
      <c r="L373" s="208">
        <v>0</v>
      </c>
      <c r="M373" s="206">
        <f t="shared" si="53"/>
        <v>0</v>
      </c>
      <c r="N373" s="209">
        <v>21</v>
      </c>
      <c r="O373" s="189">
        <v>16</v>
      </c>
      <c r="P373" s="190" t="s">
        <v>827</v>
      </c>
    </row>
    <row r="374" spans="1:16" s="190" customFormat="1" ht="13.5" customHeight="1">
      <c r="A374" s="203" t="s">
        <v>644</v>
      </c>
      <c r="B374" s="203" t="s">
        <v>822</v>
      </c>
      <c r="C374" s="203" t="s">
        <v>633</v>
      </c>
      <c r="D374" s="204" t="s">
        <v>645</v>
      </c>
      <c r="E374" s="205" t="s">
        <v>646</v>
      </c>
      <c r="F374" s="203" t="s">
        <v>956</v>
      </c>
      <c r="G374" s="206">
        <v>22.04</v>
      </c>
      <c r="H374" s="207">
        <v>0</v>
      </c>
      <c r="I374" s="207">
        <f t="shared" si="51"/>
        <v>0</v>
      </c>
      <c r="J374" s="208">
        <v>0</v>
      </c>
      <c r="K374" s="206">
        <f t="shared" si="52"/>
        <v>0</v>
      </c>
      <c r="L374" s="208">
        <v>0</v>
      </c>
      <c r="M374" s="206">
        <f t="shared" si="53"/>
        <v>0</v>
      </c>
      <c r="N374" s="209">
        <v>21</v>
      </c>
      <c r="O374" s="189">
        <v>16</v>
      </c>
      <c r="P374" s="190" t="s">
        <v>827</v>
      </c>
    </row>
    <row r="375" spans="1:16" s="190" customFormat="1" ht="13.5" customHeight="1">
      <c r="A375" s="203" t="s">
        <v>647</v>
      </c>
      <c r="B375" s="203" t="s">
        <v>988</v>
      </c>
      <c r="C375" s="203" t="s">
        <v>989</v>
      </c>
      <c r="D375" s="204" t="s">
        <v>648</v>
      </c>
      <c r="E375" s="205" t="s">
        <v>623</v>
      </c>
      <c r="F375" s="203" t="s">
        <v>956</v>
      </c>
      <c r="G375" s="206">
        <v>10.521</v>
      </c>
      <c r="H375" s="207">
        <v>0</v>
      </c>
      <c r="I375" s="207">
        <f t="shared" si="51"/>
        <v>0</v>
      </c>
      <c r="J375" s="208">
        <v>0.00015</v>
      </c>
      <c r="K375" s="206">
        <f t="shared" si="52"/>
        <v>0.00157815</v>
      </c>
      <c r="L375" s="208">
        <v>0</v>
      </c>
      <c r="M375" s="206">
        <f t="shared" si="53"/>
        <v>0</v>
      </c>
      <c r="N375" s="209">
        <v>21</v>
      </c>
      <c r="O375" s="189">
        <v>32</v>
      </c>
      <c r="P375" s="190" t="s">
        <v>827</v>
      </c>
    </row>
    <row r="376" spans="1:16" s="190" customFormat="1" ht="13.5" customHeight="1">
      <c r="A376" s="203" t="s">
        <v>649</v>
      </c>
      <c r="B376" s="203" t="s">
        <v>988</v>
      </c>
      <c r="C376" s="203" t="s">
        <v>989</v>
      </c>
      <c r="D376" s="204" t="s">
        <v>650</v>
      </c>
      <c r="E376" s="205" t="s">
        <v>651</v>
      </c>
      <c r="F376" s="203" t="s">
        <v>956</v>
      </c>
      <c r="G376" s="206">
        <v>12.621</v>
      </c>
      <c r="H376" s="207">
        <v>0</v>
      </c>
      <c r="I376" s="207">
        <f t="shared" si="51"/>
        <v>0</v>
      </c>
      <c r="J376" s="208">
        <v>0.00015</v>
      </c>
      <c r="K376" s="206">
        <f t="shared" si="52"/>
        <v>0.00189315</v>
      </c>
      <c r="L376" s="208">
        <v>0</v>
      </c>
      <c r="M376" s="206">
        <f t="shared" si="53"/>
        <v>0</v>
      </c>
      <c r="N376" s="209">
        <v>21</v>
      </c>
      <c r="O376" s="189">
        <v>32</v>
      </c>
      <c r="P376" s="190" t="s">
        <v>827</v>
      </c>
    </row>
    <row r="377" spans="1:16" s="190" customFormat="1" ht="13.5" customHeight="1">
      <c r="A377" s="203" t="s">
        <v>652</v>
      </c>
      <c r="B377" s="203" t="s">
        <v>822</v>
      </c>
      <c r="C377" s="203" t="s">
        <v>633</v>
      </c>
      <c r="D377" s="204" t="s">
        <v>653</v>
      </c>
      <c r="E377" s="205" t="s">
        <v>654</v>
      </c>
      <c r="F377" s="203" t="s">
        <v>826</v>
      </c>
      <c r="G377" s="206">
        <v>7.078</v>
      </c>
      <c r="H377" s="207">
        <v>0</v>
      </c>
      <c r="I377" s="207">
        <f t="shared" si="51"/>
        <v>0</v>
      </c>
      <c r="J377" s="208">
        <v>0</v>
      </c>
      <c r="K377" s="206">
        <f t="shared" si="52"/>
        <v>0</v>
      </c>
      <c r="L377" s="208">
        <v>0</v>
      </c>
      <c r="M377" s="206">
        <f t="shared" si="53"/>
        <v>0</v>
      </c>
      <c r="N377" s="209">
        <v>21</v>
      </c>
      <c r="O377" s="189">
        <v>16</v>
      </c>
      <c r="P377" s="190" t="s">
        <v>827</v>
      </c>
    </row>
    <row r="378" spans="1:16" s="190" customFormat="1" ht="13.5" customHeight="1">
      <c r="A378" s="203" t="s">
        <v>655</v>
      </c>
      <c r="B378" s="203" t="s">
        <v>822</v>
      </c>
      <c r="C378" s="203" t="s">
        <v>633</v>
      </c>
      <c r="D378" s="204" t="s">
        <v>656</v>
      </c>
      <c r="E378" s="205" t="s">
        <v>657</v>
      </c>
      <c r="F378" s="203" t="s">
        <v>871</v>
      </c>
      <c r="G378" s="206">
        <v>1.212</v>
      </c>
      <c r="H378" s="207">
        <v>0</v>
      </c>
      <c r="I378" s="207">
        <f t="shared" si="51"/>
        <v>0</v>
      </c>
      <c r="J378" s="208">
        <v>0</v>
      </c>
      <c r="K378" s="206">
        <f t="shared" si="52"/>
        <v>0</v>
      </c>
      <c r="L378" s="208">
        <v>0</v>
      </c>
      <c r="M378" s="206">
        <f t="shared" si="53"/>
        <v>0</v>
      </c>
      <c r="N378" s="209">
        <v>21</v>
      </c>
      <c r="O378" s="189">
        <v>16</v>
      </c>
      <c r="P378" s="190" t="s">
        <v>827</v>
      </c>
    </row>
    <row r="379" spans="1:16" s="188" customFormat="1" ht="12.75" customHeight="1">
      <c r="A379" s="199"/>
      <c r="B379" s="200" t="s">
        <v>777</v>
      </c>
      <c r="C379" s="199"/>
      <c r="D379" s="199" t="s">
        <v>658</v>
      </c>
      <c r="E379" s="199" t="s">
        <v>659</v>
      </c>
      <c r="F379" s="199"/>
      <c r="G379" s="199"/>
      <c r="H379" s="199"/>
      <c r="I379" s="201">
        <f>SUM(I380:I382)</f>
        <v>0</v>
      </c>
      <c r="J379" s="199"/>
      <c r="K379" s="202">
        <f>SUM(K380:K382)</f>
        <v>0.1201959</v>
      </c>
      <c r="L379" s="199"/>
      <c r="M379" s="202">
        <f>SUM(M380:M382)</f>
        <v>0</v>
      </c>
      <c r="N379" s="199"/>
      <c r="P379" s="188" t="s">
        <v>820</v>
      </c>
    </row>
    <row r="380" spans="1:16" s="190" customFormat="1" ht="13.5" customHeight="1">
      <c r="A380" s="203" t="s">
        <v>660</v>
      </c>
      <c r="B380" s="203" t="s">
        <v>822</v>
      </c>
      <c r="C380" s="203" t="s">
        <v>658</v>
      </c>
      <c r="D380" s="204" t="s">
        <v>661</v>
      </c>
      <c r="E380" s="205" t="s">
        <v>662</v>
      </c>
      <c r="F380" s="203" t="s">
        <v>826</v>
      </c>
      <c r="G380" s="206">
        <v>13.263</v>
      </c>
      <c r="H380" s="207">
        <v>0</v>
      </c>
      <c r="I380" s="207">
        <f>ROUND(G380*H380,2)</f>
        <v>0</v>
      </c>
      <c r="J380" s="208">
        <v>0.0075</v>
      </c>
      <c r="K380" s="206">
        <f>G380*J380</f>
        <v>0.09947249999999999</v>
      </c>
      <c r="L380" s="208">
        <v>0</v>
      </c>
      <c r="M380" s="206">
        <f>G380*L380</f>
        <v>0</v>
      </c>
      <c r="N380" s="209">
        <v>21</v>
      </c>
      <c r="O380" s="189">
        <v>16</v>
      </c>
      <c r="P380" s="190" t="s">
        <v>827</v>
      </c>
    </row>
    <row r="381" spans="1:16" s="190" customFormat="1" ht="13.5" customHeight="1">
      <c r="A381" s="203" t="s">
        <v>663</v>
      </c>
      <c r="B381" s="203" t="s">
        <v>822</v>
      </c>
      <c r="C381" s="203" t="s">
        <v>658</v>
      </c>
      <c r="D381" s="204" t="s">
        <v>664</v>
      </c>
      <c r="E381" s="205" t="s">
        <v>665</v>
      </c>
      <c r="F381" s="203" t="s">
        <v>826</v>
      </c>
      <c r="G381" s="206">
        <v>23.026</v>
      </c>
      <c r="H381" s="207">
        <v>0</v>
      </c>
      <c r="I381" s="207">
        <f>ROUND(G381*H381,2)</f>
        <v>0</v>
      </c>
      <c r="J381" s="208">
        <v>0.0009</v>
      </c>
      <c r="K381" s="206">
        <f>G381*J381</f>
        <v>0.0207234</v>
      </c>
      <c r="L381" s="208">
        <v>0</v>
      </c>
      <c r="M381" s="206">
        <f>G381*L381</f>
        <v>0</v>
      </c>
      <c r="N381" s="209">
        <v>21</v>
      </c>
      <c r="O381" s="189">
        <v>16</v>
      </c>
      <c r="P381" s="190" t="s">
        <v>827</v>
      </c>
    </row>
    <row r="382" spans="1:16" s="190" customFormat="1" ht="13.5" customHeight="1">
      <c r="A382" s="203" t="s">
        <v>666</v>
      </c>
      <c r="B382" s="203" t="s">
        <v>822</v>
      </c>
      <c r="C382" s="203" t="s">
        <v>658</v>
      </c>
      <c r="D382" s="204" t="s">
        <v>667</v>
      </c>
      <c r="E382" s="205" t="s">
        <v>668</v>
      </c>
      <c r="F382" s="203" t="s">
        <v>871</v>
      </c>
      <c r="G382" s="206">
        <v>0.12</v>
      </c>
      <c r="H382" s="207">
        <v>0</v>
      </c>
      <c r="I382" s="207">
        <f>ROUND(G382*H382,2)</f>
        <v>0</v>
      </c>
      <c r="J382" s="208">
        <v>0</v>
      </c>
      <c r="K382" s="206">
        <f>G382*J382</f>
        <v>0</v>
      </c>
      <c r="L382" s="208">
        <v>0</v>
      </c>
      <c r="M382" s="206">
        <f>G382*L382</f>
        <v>0</v>
      </c>
      <c r="N382" s="209">
        <v>21</v>
      </c>
      <c r="O382" s="189">
        <v>16</v>
      </c>
      <c r="P382" s="190" t="s">
        <v>827</v>
      </c>
    </row>
    <row r="383" spans="1:16" s="188" customFormat="1" ht="12.75" customHeight="1">
      <c r="A383" s="199"/>
      <c r="B383" s="200" t="s">
        <v>777</v>
      </c>
      <c r="C383" s="199"/>
      <c r="D383" s="199" t="s">
        <v>669</v>
      </c>
      <c r="E383" s="199" t="s">
        <v>670</v>
      </c>
      <c r="F383" s="199"/>
      <c r="G383" s="199"/>
      <c r="H383" s="199"/>
      <c r="I383" s="201">
        <f>SUM(I384:I387)</f>
        <v>0</v>
      </c>
      <c r="J383" s="199"/>
      <c r="K383" s="202">
        <f>SUM(K384:K387)</f>
        <v>0.7945321599999999</v>
      </c>
      <c r="L383" s="199"/>
      <c r="M383" s="202">
        <f>SUM(M384:M387)</f>
        <v>0</v>
      </c>
      <c r="N383" s="199"/>
      <c r="P383" s="188" t="s">
        <v>820</v>
      </c>
    </row>
    <row r="384" spans="1:16" s="190" customFormat="1" ht="24" customHeight="1">
      <c r="A384" s="203" t="s">
        <v>671</v>
      </c>
      <c r="B384" s="203" t="s">
        <v>822</v>
      </c>
      <c r="C384" s="203" t="s">
        <v>669</v>
      </c>
      <c r="D384" s="204" t="s">
        <v>672</v>
      </c>
      <c r="E384" s="205" t="s">
        <v>673</v>
      </c>
      <c r="F384" s="203" t="s">
        <v>826</v>
      </c>
      <c r="G384" s="206">
        <v>30.442</v>
      </c>
      <c r="H384" s="207">
        <v>0</v>
      </c>
      <c r="I384" s="207">
        <f>ROUND(G384*H384,2)</f>
        <v>0</v>
      </c>
      <c r="J384" s="208">
        <v>0.00295</v>
      </c>
      <c r="K384" s="206">
        <f>G384*J384</f>
        <v>0.08980389999999999</v>
      </c>
      <c r="L384" s="208">
        <v>0</v>
      </c>
      <c r="M384" s="206">
        <f>G384*L384</f>
        <v>0</v>
      </c>
      <c r="N384" s="209">
        <v>21</v>
      </c>
      <c r="O384" s="189">
        <v>16</v>
      </c>
      <c r="P384" s="190" t="s">
        <v>827</v>
      </c>
    </row>
    <row r="385" spans="1:16" s="190" customFormat="1" ht="24" customHeight="1">
      <c r="A385" s="203" t="s">
        <v>674</v>
      </c>
      <c r="B385" s="203" t="s">
        <v>988</v>
      </c>
      <c r="C385" s="203" t="s">
        <v>989</v>
      </c>
      <c r="D385" s="204" t="s">
        <v>675</v>
      </c>
      <c r="E385" s="205" t="s">
        <v>676</v>
      </c>
      <c r="F385" s="203" t="s">
        <v>826</v>
      </c>
      <c r="G385" s="206">
        <v>33.486</v>
      </c>
      <c r="H385" s="207">
        <v>0</v>
      </c>
      <c r="I385" s="207">
        <f>ROUND(G385*H385,2)</f>
        <v>0</v>
      </c>
      <c r="J385" s="208">
        <v>0.0202</v>
      </c>
      <c r="K385" s="206">
        <f>G385*J385</f>
        <v>0.6764171999999999</v>
      </c>
      <c r="L385" s="208">
        <v>0</v>
      </c>
      <c r="M385" s="206">
        <f>G385*L385</f>
        <v>0</v>
      </c>
      <c r="N385" s="209">
        <v>21</v>
      </c>
      <c r="O385" s="189">
        <v>32</v>
      </c>
      <c r="P385" s="190" t="s">
        <v>827</v>
      </c>
    </row>
    <row r="386" spans="1:16" s="190" customFormat="1" ht="24" customHeight="1">
      <c r="A386" s="203" t="s">
        <v>677</v>
      </c>
      <c r="B386" s="203" t="s">
        <v>822</v>
      </c>
      <c r="C386" s="203" t="s">
        <v>669</v>
      </c>
      <c r="D386" s="204" t="s">
        <v>678</v>
      </c>
      <c r="E386" s="205" t="s">
        <v>679</v>
      </c>
      <c r="F386" s="203" t="s">
        <v>826</v>
      </c>
      <c r="G386" s="206">
        <v>30.442</v>
      </c>
      <c r="H386" s="207">
        <v>0</v>
      </c>
      <c r="I386" s="207">
        <f>ROUND(G386*H386,2)</f>
        <v>0</v>
      </c>
      <c r="J386" s="208">
        <v>0.00093</v>
      </c>
      <c r="K386" s="206">
        <f>G386*J386</f>
        <v>0.028311060000000002</v>
      </c>
      <c r="L386" s="208">
        <v>0</v>
      </c>
      <c r="M386" s="206">
        <f>G386*L386</f>
        <v>0</v>
      </c>
      <c r="N386" s="209">
        <v>21</v>
      </c>
      <c r="O386" s="189">
        <v>16</v>
      </c>
      <c r="P386" s="190" t="s">
        <v>827</v>
      </c>
    </row>
    <row r="387" spans="1:16" s="190" customFormat="1" ht="13.5" customHeight="1">
      <c r="A387" s="203" t="s">
        <v>680</v>
      </c>
      <c r="B387" s="203" t="s">
        <v>822</v>
      </c>
      <c r="C387" s="203" t="s">
        <v>669</v>
      </c>
      <c r="D387" s="204" t="s">
        <v>681</v>
      </c>
      <c r="E387" s="205" t="s">
        <v>682</v>
      </c>
      <c r="F387" s="203" t="s">
        <v>871</v>
      </c>
      <c r="G387" s="206">
        <v>0.795</v>
      </c>
      <c r="H387" s="207">
        <v>0</v>
      </c>
      <c r="I387" s="207">
        <f>ROUND(G387*H387,2)</f>
        <v>0</v>
      </c>
      <c r="J387" s="208">
        <v>0</v>
      </c>
      <c r="K387" s="206">
        <f>G387*J387</f>
        <v>0</v>
      </c>
      <c r="L387" s="208">
        <v>0</v>
      </c>
      <c r="M387" s="206">
        <f>G387*L387</f>
        <v>0</v>
      </c>
      <c r="N387" s="209">
        <v>21</v>
      </c>
      <c r="O387" s="189">
        <v>16</v>
      </c>
      <c r="P387" s="190" t="s">
        <v>827</v>
      </c>
    </row>
    <row r="388" spans="1:16" s="188" customFormat="1" ht="12.75" customHeight="1">
      <c r="A388" s="199"/>
      <c r="B388" s="200" t="s">
        <v>777</v>
      </c>
      <c r="C388" s="199"/>
      <c r="D388" s="199" t="s">
        <v>683</v>
      </c>
      <c r="E388" s="199" t="s">
        <v>684</v>
      </c>
      <c r="F388" s="199"/>
      <c r="G388" s="199"/>
      <c r="H388" s="199"/>
      <c r="I388" s="201">
        <f>SUM(I389:I391)</f>
        <v>0</v>
      </c>
      <c r="J388" s="199"/>
      <c r="K388" s="202">
        <f>SUM(K389:K391)</f>
        <v>0.10912725828</v>
      </c>
      <c r="L388" s="199"/>
      <c r="M388" s="202">
        <f>SUM(M389:M391)</f>
        <v>0</v>
      </c>
      <c r="N388" s="199"/>
      <c r="P388" s="188" t="s">
        <v>820</v>
      </c>
    </row>
    <row r="389" spans="1:16" s="190" customFormat="1" ht="24" customHeight="1">
      <c r="A389" s="203" t="s">
        <v>685</v>
      </c>
      <c r="B389" s="203" t="s">
        <v>822</v>
      </c>
      <c r="C389" s="203" t="s">
        <v>683</v>
      </c>
      <c r="D389" s="204" t="s">
        <v>686</v>
      </c>
      <c r="E389" s="205" t="s">
        <v>687</v>
      </c>
      <c r="F389" s="203" t="s">
        <v>826</v>
      </c>
      <c r="G389" s="206">
        <v>113.757</v>
      </c>
      <c r="H389" s="207">
        <v>0</v>
      </c>
      <c r="I389" s="207">
        <f>ROUND(G389*H389,2)</f>
        <v>0</v>
      </c>
      <c r="J389" s="208">
        <v>0.00083287</v>
      </c>
      <c r="K389" s="206">
        <f>G389*J389</f>
        <v>0.09474479259</v>
      </c>
      <c r="L389" s="208">
        <v>0</v>
      </c>
      <c r="M389" s="206">
        <f>G389*L389</f>
        <v>0</v>
      </c>
      <c r="N389" s="209">
        <v>21</v>
      </c>
      <c r="O389" s="189">
        <v>16</v>
      </c>
      <c r="P389" s="190" t="s">
        <v>827</v>
      </c>
    </row>
    <row r="390" spans="1:16" s="190" customFormat="1" ht="13.5" customHeight="1">
      <c r="A390" s="203" t="s">
        <v>688</v>
      </c>
      <c r="B390" s="203" t="s">
        <v>822</v>
      </c>
      <c r="C390" s="203" t="s">
        <v>683</v>
      </c>
      <c r="D390" s="204" t="s">
        <v>689</v>
      </c>
      <c r="E390" s="205" t="s">
        <v>690</v>
      </c>
      <c r="F390" s="203" t="s">
        <v>826</v>
      </c>
      <c r="G390" s="206">
        <v>19.681</v>
      </c>
      <c r="H390" s="207">
        <v>0</v>
      </c>
      <c r="I390" s="207">
        <f>ROUND(G390*H390,2)</f>
        <v>0</v>
      </c>
      <c r="J390" s="208">
        <v>0.00066249</v>
      </c>
      <c r="K390" s="206">
        <f>G390*J390</f>
        <v>0.013038465689999999</v>
      </c>
      <c r="L390" s="208">
        <v>0</v>
      </c>
      <c r="M390" s="206">
        <f>G390*L390</f>
        <v>0</v>
      </c>
      <c r="N390" s="209">
        <v>21</v>
      </c>
      <c r="O390" s="189">
        <v>16</v>
      </c>
      <c r="P390" s="190" t="s">
        <v>827</v>
      </c>
    </row>
    <row r="391" spans="1:16" s="190" customFormat="1" ht="24" customHeight="1">
      <c r="A391" s="203" t="s">
        <v>691</v>
      </c>
      <c r="B391" s="203" t="s">
        <v>822</v>
      </c>
      <c r="C391" s="203" t="s">
        <v>683</v>
      </c>
      <c r="D391" s="204" t="s">
        <v>692</v>
      </c>
      <c r="E391" s="205" t="s">
        <v>693</v>
      </c>
      <c r="F391" s="203" t="s">
        <v>826</v>
      </c>
      <c r="G391" s="206">
        <v>44.8</v>
      </c>
      <c r="H391" s="207">
        <v>0</v>
      </c>
      <c r="I391" s="207">
        <f>ROUND(G391*H391,2)</f>
        <v>0</v>
      </c>
      <c r="J391" s="208">
        <v>3E-05</v>
      </c>
      <c r="K391" s="206">
        <f>G391*J391</f>
        <v>0.001344</v>
      </c>
      <c r="L391" s="208">
        <v>0</v>
      </c>
      <c r="M391" s="206">
        <f>G391*L391</f>
        <v>0</v>
      </c>
      <c r="N391" s="209">
        <v>21</v>
      </c>
      <c r="O391" s="189">
        <v>16</v>
      </c>
      <c r="P391" s="190" t="s">
        <v>827</v>
      </c>
    </row>
    <row r="392" spans="1:16" s="188" customFormat="1" ht="12.75" customHeight="1">
      <c r="A392" s="199"/>
      <c r="B392" s="200" t="s">
        <v>777</v>
      </c>
      <c r="C392" s="199"/>
      <c r="D392" s="199" t="s">
        <v>694</v>
      </c>
      <c r="E392" s="199" t="s">
        <v>695</v>
      </c>
      <c r="F392" s="199"/>
      <c r="G392" s="199"/>
      <c r="H392" s="199"/>
      <c r="I392" s="201">
        <f>SUM(I393:I396)</f>
        <v>0</v>
      </c>
      <c r="J392" s="199"/>
      <c r="K392" s="202">
        <f>SUM(K393:K396)</f>
        <v>0.039030652400000004</v>
      </c>
      <c r="L392" s="199"/>
      <c r="M392" s="202">
        <f>SUM(M393:M396)</f>
        <v>0</v>
      </c>
      <c r="N392" s="199"/>
      <c r="P392" s="188" t="s">
        <v>820</v>
      </c>
    </row>
    <row r="393" spans="1:16" s="190" customFormat="1" ht="13.5" customHeight="1">
      <c r="A393" s="203" t="s">
        <v>696</v>
      </c>
      <c r="B393" s="203" t="s">
        <v>822</v>
      </c>
      <c r="C393" s="203" t="s">
        <v>694</v>
      </c>
      <c r="D393" s="204" t="s">
        <v>697</v>
      </c>
      <c r="E393" s="205" t="s">
        <v>698</v>
      </c>
      <c r="F393" s="203" t="s">
        <v>826</v>
      </c>
      <c r="G393" s="206">
        <v>4.623</v>
      </c>
      <c r="H393" s="207">
        <v>0</v>
      </c>
      <c r="I393" s="207">
        <f>ROUND(G393*H393,2)</f>
        <v>0</v>
      </c>
      <c r="J393" s="208">
        <v>1.65E-06</v>
      </c>
      <c r="K393" s="206">
        <f>G393*J393</f>
        <v>7.62795E-06</v>
      </c>
      <c r="L393" s="208">
        <v>0</v>
      </c>
      <c r="M393" s="206">
        <f>G393*L393</f>
        <v>0</v>
      </c>
      <c r="N393" s="209">
        <v>21</v>
      </c>
      <c r="O393" s="189">
        <v>16</v>
      </c>
      <c r="P393" s="190" t="s">
        <v>827</v>
      </c>
    </row>
    <row r="394" spans="1:16" s="190" customFormat="1" ht="13.5" customHeight="1">
      <c r="A394" s="203" t="s">
        <v>699</v>
      </c>
      <c r="B394" s="203" t="s">
        <v>822</v>
      </c>
      <c r="C394" s="203" t="s">
        <v>694</v>
      </c>
      <c r="D394" s="204" t="s">
        <v>700</v>
      </c>
      <c r="E394" s="205" t="s">
        <v>701</v>
      </c>
      <c r="F394" s="203" t="s">
        <v>826</v>
      </c>
      <c r="G394" s="206">
        <v>17.078</v>
      </c>
      <c r="H394" s="207">
        <v>0</v>
      </c>
      <c r="I394" s="207">
        <f>ROUND(G394*H394,2)</f>
        <v>0</v>
      </c>
      <c r="J394" s="208">
        <v>1.65E-06</v>
      </c>
      <c r="K394" s="206">
        <f>G394*J394</f>
        <v>2.8178700000000002E-05</v>
      </c>
      <c r="L394" s="208">
        <v>0</v>
      </c>
      <c r="M394" s="206">
        <f>G394*L394</f>
        <v>0</v>
      </c>
      <c r="N394" s="209">
        <v>21</v>
      </c>
      <c r="O394" s="189">
        <v>16</v>
      </c>
      <c r="P394" s="190" t="s">
        <v>827</v>
      </c>
    </row>
    <row r="395" spans="1:16" s="190" customFormat="1" ht="24" customHeight="1">
      <c r="A395" s="203" t="s">
        <v>702</v>
      </c>
      <c r="B395" s="203" t="s">
        <v>822</v>
      </c>
      <c r="C395" s="203" t="s">
        <v>694</v>
      </c>
      <c r="D395" s="204" t="s">
        <v>703</v>
      </c>
      <c r="E395" s="205" t="s">
        <v>704</v>
      </c>
      <c r="F395" s="203" t="s">
        <v>826</v>
      </c>
      <c r="G395" s="206">
        <v>101.953</v>
      </c>
      <c r="H395" s="207">
        <v>0</v>
      </c>
      <c r="I395" s="207">
        <f>ROUND(G395*H395,2)</f>
        <v>0</v>
      </c>
      <c r="J395" s="208">
        <v>0.00028675</v>
      </c>
      <c r="K395" s="206">
        <f>G395*J395</f>
        <v>0.029235022750000002</v>
      </c>
      <c r="L395" s="208">
        <v>0</v>
      </c>
      <c r="M395" s="206">
        <f>G395*L395</f>
        <v>0</v>
      </c>
      <c r="N395" s="209">
        <v>21</v>
      </c>
      <c r="O395" s="189">
        <v>16</v>
      </c>
      <c r="P395" s="190" t="s">
        <v>827</v>
      </c>
    </row>
    <row r="396" spans="1:16" s="190" customFormat="1" ht="24" customHeight="1">
      <c r="A396" s="203" t="s">
        <v>705</v>
      </c>
      <c r="B396" s="203" t="s">
        <v>822</v>
      </c>
      <c r="C396" s="203" t="s">
        <v>694</v>
      </c>
      <c r="D396" s="204" t="s">
        <v>706</v>
      </c>
      <c r="E396" s="205" t="s">
        <v>707</v>
      </c>
      <c r="F396" s="203" t="s">
        <v>826</v>
      </c>
      <c r="G396" s="206">
        <v>34.036</v>
      </c>
      <c r="H396" s="207">
        <v>0</v>
      </c>
      <c r="I396" s="207">
        <f>ROUND(G396*H396,2)</f>
        <v>0</v>
      </c>
      <c r="J396" s="208">
        <v>0.00028675</v>
      </c>
      <c r="K396" s="206">
        <f>G396*J396</f>
        <v>0.009759823</v>
      </c>
      <c r="L396" s="208">
        <v>0</v>
      </c>
      <c r="M396" s="206">
        <f>G396*L396</f>
        <v>0</v>
      </c>
      <c r="N396" s="209">
        <v>21</v>
      </c>
      <c r="O396" s="189">
        <v>16</v>
      </c>
      <c r="P396" s="190" t="s">
        <v>827</v>
      </c>
    </row>
    <row r="397" spans="1:16" s="188" customFormat="1" ht="12.75" customHeight="1">
      <c r="A397" s="199"/>
      <c r="B397" s="200" t="s">
        <v>777</v>
      </c>
      <c r="C397" s="199"/>
      <c r="D397" s="199" t="s">
        <v>988</v>
      </c>
      <c r="E397" s="199" t="s">
        <v>708</v>
      </c>
      <c r="F397" s="199"/>
      <c r="G397" s="199"/>
      <c r="H397" s="199"/>
      <c r="I397" s="201">
        <f>I398</f>
        <v>0</v>
      </c>
      <c r="J397" s="199"/>
      <c r="K397" s="202">
        <f>K398</f>
        <v>0.20865</v>
      </c>
      <c r="L397" s="199"/>
      <c r="M397" s="202">
        <f>M398</f>
        <v>0</v>
      </c>
      <c r="N397" s="199"/>
      <c r="P397" s="188" t="s">
        <v>819</v>
      </c>
    </row>
    <row r="398" spans="1:16" s="188" customFormat="1" ht="12.75" customHeight="1">
      <c r="A398" s="199"/>
      <c r="B398" s="200" t="s">
        <v>777</v>
      </c>
      <c r="C398" s="199"/>
      <c r="D398" s="199" t="s">
        <v>709</v>
      </c>
      <c r="E398" s="199" t="s">
        <v>710</v>
      </c>
      <c r="F398" s="199"/>
      <c r="G398" s="199"/>
      <c r="H398" s="199"/>
      <c r="I398" s="201">
        <f>I399</f>
        <v>0</v>
      </c>
      <c r="J398" s="199"/>
      <c r="K398" s="202">
        <f>K399</f>
        <v>0.20865</v>
      </c>
      <c r="L398" s="199"/>
      <c r="M398" s="202">
        <f>M399</f>
        <v>0</v>
      </c>
      <c r="N398" s="199"/>
      <c r="P398" s="188" t="s">
        <v>820</v>
      </c>
    </row>
    <row r="399" spans="1:16" s="190" customFormat="1" ht="24" customHeight="1">
      <c r="A399" s="203" t="s">
        <v>711</v>
      </c>
      <c r="B399" s="203" t="s">
        <v>822</v>
      </c>
      <c r="C399" s="203" t="s">
        <v>712</v>
      </c>
      <c r="D399" s="204" t="s">
        <v>713</v>
      </c>
      <c r="E399" s="205" t="s">
        <v>714</v>
      </c>
      <c r="F399" s="203" t="s">
        <v>1005</v>
      </c>
      <c r="G399" s="206">
        <v>1</v>
      </c>
      <c r="H399" s="207">
        <v>0</v>
      </c>
      <c r="I399" s="207">
        <f>ROUND(G399*H399,2)</f>
        <v>0</v>
      </c>
      <c r="J399" s="208">
        <v>0.20865</v>
      </c>
      <c r="K399" s="206">
        <f>G399*J399</f>
        <v>0.20865</v>
      </c>
      <c r="L399" s="208">
        <v>0</v>
      </c>
      <c r="M399" s="206">
        <f>G399*L399</f>
        <v>0</v>
      </c>
      <c r="N399" s="209">
        <v>21</v>
      </c>
      <c r="O399" s="189">
        <v>64</v>
      </c>
      <c r="P399" s="190" t="s">
        <v>827</v>
      </c>
    </row>
    <row r="400" spans="1:14" s="191" customFormat="1" ht="12.75" customHeight="1">
      <c r="A400" s="210"/>
      <c r="B400" s="210"/>
      <c r="C400" s="210"/>
      <c r="D400" s="210"/>
      <c r="E400" s="210" t="s">
        <v>801</v>
      </c>
      <c r="F400" s="210"/>
      <c r="G400" s="210"/>
      <c r="H400" s="210"/>
      <c r="I400" s="211">
        <f>I14+I216+I397</f>
        <v>0</v>
      </c>
      <c r="J400" s="210"/>
      <c r="K400" s="212">
        <f>K14+K216+K397</f>
        <v>96.13782093099229</v>
      </c>
      <c r="L400" s="210"/>
      <c r="M400" s="212">
        <f>M14+M216+M397</f>
        <v>143.37958660000004</v>
      </c>
      <c r="N400" s="210"/>
    </row>
  </sheetData>
  <sheetProtection/>
  <mergeCells count="1">
    <mergeCell ref="C9:D9"/>
  </mergeCells>
  <printOptions horizontalCentered="1"/>
  <pageMargins left="0.5905511975288391" right="0.5905511975288391" top="0.5905511975288391" bottom="0.5905511975288391" header="0" footer="0"/>
  <pageSetup fitToHeight="999" horizontalDpi="300" verticalDpi="300" orientation="portrait" paperSize="9" scale="67" r:id="rId1"/>
  <headerFooter alignWithMargins="0">
    <oddHeader>&amp;C&amp;F</oddHeader>
    <oddFooter>&amp;CStránka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T44"/>
  <sheetViews>
    <sheetView view="pageBreakPreview" zoomScaleSheetLayoutView="100" zoomScalePageLayoutView="0" workbookViewId="0" topLeftCell="A1">
      <selection activeCell="A3" sqref="A3:F3"/>
    </sheetView>
  </sheetViews>
  <sheetFormatPr defaultColWidth="9.140625" defaultRowHeight="12.75"/>
  <cols>
    <col min="1" max="1" width="4.7109375" style="213" customWidth="1"/>
    <col min="2" max="2" width="45.7109375" style="213" customWidth="1"/>
    <col min="3" max="3" width="4.7109375" style="213" customWidth="1"/>
    <col min="4" max="4" width="6.7109375" style="214" customWidth="1"/>
    <col min="5" max="5" width="11.57421875" style="215" customWidth="1"/>
    <col min="6" max="6" width="13.140625" style="216" customWidth="1"/>
    <col min="7" max="16384" width="9.140625" style="217" customWidth="1"/>
  </cols>
  <sheetData>
    <row r="1" ht="13.5" thickBot="1"/>
    <row r="2" spans="1:20" s="222" customFormat="1" ht="39" customHeight="1" thickBot="1">
      <c r="A2" s="442" t="s">
        <v>1416</v>
      </c>
      <c r="B2" s="443"/>
      <c r="C2" s="443"/>
      <c r="D2" s="443"/>
      <c r="E2" s="443"/>
      <c r="F2" s="444"/>
      <c r="G2" s="218"/>
      <c r="H2" s="218"/>
      <c r="I2" s="218"/>
      <c r="J2" s="218"/>
      <c r="K2" s="218"/>
      <c r="L2" s="218"/>
      <c r="M2" s="218"/>
      <c r="N2" s="218"/>
      <c r="O2" s="219"/>
      <c r="P2" s="220"/>
      <c r="Q2" s="221"/>
      <c r="R2" s="221"/>
      <c r="S2" s="221"/>
      <c r="T2" s="221"/>
    </row>
    <row r="3" spans="1:20" s="222" customFormat="1" ht="18.75" customHeight="1" thickBot="1">
      <c r="A3" s="413" t="s">
        <v>1417</v>
      </c>
      <c r="B3" s="414"/>
      <c r="C3" s="414"/>
      <c r="D3" s="414"/>
      <c r="E3" s="414"/>
      <c r="F3" s="415"/>
      <c r="G3" s="218"/>
      <c r="H3" s="218"/>
      <c r="I3" s="218"/>
      <c r="J3" s="218"/>
      <c r="K3" s="218"/>
      <c r="L3" s="218"/>
      <c r="M3" s="218"/>
      <c r="N3" s="218"/>
      <c r="O3" s="219"/>
      <c r="P3" s="220"/>
      <c r="Q3" s="221"/>
      <c r="R3" s="221"/>
      <c r="S3" s="221"/>
      <c r="T3" s="221"/>
    </row>
    <row r="4" spans="1:20" s="222" customFormat="1" ht="19.5" customHeight="1" thickBot="1">
      <c r="A4" s="413" t="s">
        <v>414</v>
      </c>
      <c r="B4" s="414"/>
      <c r="C4" s="414"/>
      <c r="D4" s="414"/>
      <c r="E4" s="414"/>
      <c r="F4" s="415"/>
      <c r="G4" s="218"/>
      <c r="H4" s="218"/>
      <c r="I4" s="218"/>
      <c r="J4" s="218"/>
      <c r="K4" s="218"/>
      <c r="L4" s="218"/>
      <c r="M4" s="218"/>
      <c r="N4" s="218"/>
      <c r="O4" s="219"/>
      <c r="P4" s="220"/>
      <c r="Q4" s="221"/>
      <c r="R4" s="221"/>
      <c r="S4" s="221"/>
      <c r="T4" s="221"/>
    </row>
    <row r="5" ht="13.5" thickBot="1"/>
    <row r="6" spans="1:6" s="228" customFormat="1" ht="30" customHeight="1" thickBot="1">
      <c r="A6" s="223" t="s">
        <v>415</v>
      </c>
      <c r="B6" s="224" t="s">
        <v>416</v>
      </c>
      <c r="C6" s="224" t="s">
        <v>808</v>
      </c>
      <c r="D6" s="225" t="s">
        <v>417</v>
      </c>
      <c r="E6" s="226" t="s">
        <v>418</v>
      </c>
      <c r="F6" s="227" t="s">
        <v>419</v>
      </c>
    </row>
    <row r="7" spans="1:6" ht="19.5" customHeight="1">
      <c r="A7" s="229"/>
      <c r="B7" s="230" t="s">
        <v>420</v>
      </c>
      <c r="C7" s="231"/>
      <c r="D7" s="232"/>
      <c r="E7" s="233"/>
      <c r="F7" s="234"/>
    </row>
    <row r="8" spans="1:6" ht="12.75">
      <c r="A8" s="235">
        <v>1</v>
      </c>
      <c r="B8" s="236" t="s">
        <v>421</v>
      </c>
      <c r="C8" s="237" t="s">
        <v>956</v>
      </c>
      <c r="D8" s="236">
        <v>12</v>
      </c>
      <c r="E8" s="238">
        <v>0</v>
      </c>
      <c r="F8" s="239">
        <f aca="true" t="shared" si="0" ref="F8:F19">D8*E8</f>
        <v>0</v>
      </c>
    </row>
    <row r="9" spans="1:6" ht="12" customHeight="1">
      <c r="A9" s="235">
        <v>2</v>
      </c>
      <c r="B9" s="236" t="s">
        <v>422</v>
      </c>
      <c r="C9" s="237" t="s">
        <v>423</v>
      </c>
      <c r="D9" s="240">
        <v>6</v>
      </c>
      <c r="E9" s="238">
        <v>0</v>
      </c>
      <c r="F9" s="239">
        <f t="shared" si="0"/>
        <v>0</v>
      </c>
    </row>
    <row r="10" spans="1:6" ht="12" customHeight="1">
      <c r="A10" s="235">
        <v>3</v>
      </c>
      <c r="B10" s="240" t="s">
        <v>424</v>
      </c>
      <c r="C10" s="237" t="s">
        <v>423</v>
      </c>
      <c r="D10" s="240">
        <v>1</v>
      </c>
      <c r="E10" s="238">
        <v>0</v>
      </c>
      <c r="F10" s="239">
        <f t="shared" si="0"/>
        <v>0</v>
      </c>
    </row>
    <row r="11" spans="1:6" ht="12.75">
      <c r="A11" s="235">
        <v>4</v>
      </c>
      <c r="B11" s="236" t="s">
        <v>425</v>
      </c>
      <c r="C11" s="237" t="s">
        <v>956</v>
      </c>
      <c r="D11" s="236">
        <v>12</v>
      </c>
      <c r="E11" s="238">
        <v>0</v>
      </c>
      <c r="F11" s="239">
        <f t="shared" si="0"/>
        <v>0</v>
      </c>
    </row>
    <row r="12" spans="1:6" ht="12.75">
      <c r="A12" s="235">
        <v>5</v>
      </c>
      <c r="B12" s="236" t="s">
        <v>426</v>
      </c>
      <c r="C12" s="237" t="s">
        <v>956</v>
      </c>
      <c r="D12" s="240">
        <v>12</v>
      </c>
      <c r="E12" s="238">
        <v>0</v>
      </c>
      <c r="F12" s="239">
        <f t="shared" si="0"/>
        <v>0</v>
      </c>
    </row>
    <row r="13" spans="1:6" ht="12.75">
      <c r="A13" s="235">
        <v>6</v>
      </c>
      <c r="B13" s="240" t="s">
        <v>427</v>
      </c>
      <c r="C13" s="237" t="s">
        <v>428</v>
      </c>
      <c r="D13" s="240">
        <v>1</v>
      </c>
      <c r="E13" s="238">
        <v>0</v>
      </c>
      <c r="F13" s="239">
        <f t="shared" si="0"/>
        <v>0</v>
      </c>
    </row>
    <row r="14" spans="1:6" ht="12.75">
      <c r="A14" s="235">
        <v>7</v>
      </c>
      <c r="B14" s="240" t="s">
        <v>429</v>
      </c>
      <c r="C14" s="237" t="s">
        <v>428</v>
      </c>
      <c r="D14" s="240">
        <v>1</v>
      </c>
      <c r="E14" s="238">
        <v>0</v>
      </c>
      <c r="F14" s="239">
        <f t="shared" si="0"/>
        <v>0</v>
      </c>
    </row>
    <row r="15" spans="1:6" ht="12.75">
      <c r="A15" s="235">
        <v>8</v>
      </c>
      <c r="B15" s="236" t="s">
        <v>430</v>
      </c>
      <c r="C15" s="236" t="s">
        <v>428</v>
      </c>
      <c r="D15" s="236">
        <v>1</v>
      </c>
      <c r="E15" s="238">
        <v>0</v>
      </c>
      <c r="F15" s="239">
        <f t="shared" si="0"/>
        <v>0</v>
      </c>
    </row>
    <row r="16" spans="1:6" ht="12.75">
      <c r="A16" s="235"/>
      <c r="B16" s="240" t="s">
        <v>431</v>
      </c>
      <c r="C16" s="240" t="s">
        <v>428</v>
      </c>
      <c r="D16" s="240">
        <v>1</v>
      </c>
      <c r="E16" s="238">
        <v>0</v>
      </c>
      <c r="F16" s="239">
        <f t="shared" si="0"/>
        <v>0</v>
      </c>
    </row>
    <row r="17" spans="1:6" ht="12.75">
      <c r="A17" s="235"/>
      <c r="B17" s="241" t="s">
        <v>432</v>
      </c>
      <c r="C17" s="240" t="s">
        <v>428</v>
      </c>
      <c r="D17" s="240">
        <v>1</v>
      </c>
      <c r="E17" s="238">
        <v>0</v>
      </c>
      <c r="F17" s="239">
        <f t="shared" si="0"/>
        <v>0</v>
      </c>
    </row>
    <row r="18" spans="1:6" ht="12.75">
      <c r="A18" s="235"/>
      <c r="B18" s="241" t="s">
        <v>433</v>
      </c>
      <c r="C18" s="237" t="s">
        <v>423</v>
      </c>
      <c r="D18" s="236">
        <v>1</v>
      </c>
      <c r="E18" s="238">
        <v>0</v>
      </c>
      <c r="F18" s="239">
        <f t="shared" si="0"/>
        <v>0</v>
      </c>
    </row>
    <row r="19" spans="1:6" ht="12.75">
      <c r="A19" s="235"/>
      <c r="B19" s="236" t="s">
        <v>434</v>
      </c>
      <c r="C19" s="237" t="s">
        <v>428</v>
      </c>
      <c r="D19" s="240">
        <v>1</v>
      </c>
      <c r="E19" s="238">
        <v>0</v>
      </c>
      <c r="F19" s="239">
        <f t="shared" si="0"/>
        <v>0</v>
      </c>
    </row>
    <row r="20" spans="1:6" s="248" customFormat="1" ht="19.5" customHeight="1" thickBot="1">
      <c r="A20" s="242"/>
      <c r="B20" s="243" t="s">
        <v>435</v>
      </c>
      <c r="C20" s="244"/>
      <c r="D20" s="245"/>
      <c r="E20" s="246"/>
      <c r="F20" s="247">
        <f>SUM(F8:F19)</f>
        <v>0</v>
      </c>
    </row>
    <row r="21" spans="1:6" s="248" customFormat="1" ht="19.5" customHeight="1">
      <c r="A21" s="249"/>
      <c r="B21" s="250"/>
      <c r="C21" s="251"/>
      <c r="D21" s="252"/>
      <c r="E21" s="253"/>
      <c r="F21" s="254"/>
    </row>
    <row r="22" spans="1:6" s="248" customFormat="1" ht="19.5" customHeight="1">
      <c r="A22" s="249"/>
      <c r="B22" s="250"/>
      <c r="C22" s="251"/>
      <c r="D22" s="252"/>
      <c r="E22" s="253"/>
      <c r="F22" s="254"/>
    </row>
    <row r="23" spans="1:6" s="248" customFormat="1" ht="19.5" customHeight="1">
      <c r="A23" s="249"/>
      <c r="B23" s="250"/>
      <c r="C23" s="251"/>
      <c r="D23" s="252"/>
      <c r="E23" s="253"/>
      <c r="F23" s="254"/>
    </row>
    <row r="24" spans="1:6" s="248" customFormat="1" ht="19.5" customHeight="1">
      <c r="A24" s="249"/>
      <c r="B24" s="250"/>
      <c r="C24" s="251"/>
      <c r="D24" s="252"/>
      <c r="E24" s="253"/>
      <c r="F24" s="254"/>
    </row>
    <row r="25" spans="1:6" s="248" customFormat="1" ht="19.5" customHeight="1">
      <c r="A25" s="249"/>
      <c r="B25" s="250"/>
      <c r="C25" s="251"/>
      <c r="D25" s="252"/>
      <c r="E25" s="253"/>
      <c r="F25" s="254"/>
    </row>
    <row r="26" spans="1:6" s="248" customFormat="1" ht="19.5" customHeight="1">
      <c r="A26" s="249"/>
      <c r="B26" s="250"/>
      <c r="C26" s="251"/>
      <c r="D26" s="252"/>
      <c r="E26" s="253"/>
      <c r="F26" s="254"/>
    </row>
    <row r="27" spans="1:6" s="248" customFormat="1" ht="19.5" customHeight="1">
      <c r="A27" s="249"/>
      <c r="B27" s="250"/>
      <c r="C27" s="251"/>
      <c r="D27" s="252"/>
      <c r="E27" s="253"/>
      <c r="F27" s="254"/>
    </row>
    <row r="28" spans="1:6" s="248" customFormat="1" ht="19.5" customHeight="1">
      <c r="A28" s="249"/>
      <c r="B28" s="250"/>
      <c r="C28" s="251"/>
      <c r="D28" s="252"/>
      <c r="E28" s="253"/>
      <c r="F28" s="254"/>
    </row>
    <row r="29" spans="1:6" s="248" customFormat="1" ht="19.5" customHeight="1">
      <c r="A29" s="249"/>
      <c r="B29" s="250"/>
      <c r="C29" s="251"/>
      <c r="D29" s="252"/>
      <c r="E29" s="253"/>
      <c r="F29" s="254"/>
    </row>
    <row r="30" spans="1:6" s="248" customFormat="1" ht="19.5" customHeight="1">
      <c r="A30" s="249"/>
      <c r="B30" s="250"/>
      <c r="C30" s="251"/>
      <c r="D30" s="252"/>
      <c r="E30" s="253"/>
      <c r="F30" s="254"/>
    </row>
    <row r="31" ht="12.75">
      <c r="A31" s="255"/>
    </row>
    <row r="35" ht="45" customHeight="1"/>
    <row r="37" spans="1:6" s="256" customFormat="1" ht="12.75" customHeight="1">
      <c r="A37" s="213"/>
      <c r="B37" s="213"/>
      <c r="C37" s="213"/>
      <c r="D37" s="214"/>
      <c r="E37" s="215"/>
      <c r="F37" s="216"/>
    </row>
    <row r="38" spans="1:6" s="256" customFormat="1" ht="12.75">
      <c r="A38" s="213"/>
      <c r="B38" s="213"/>
      <c r="C38" s="213"/>
      <c r="D38" s="214"/>
      <c r="E38" s="215"/>
      <c r="F38" s="257"/>
    </row>
    <row r="39" spans="1:6" s="256" customFormat="1" ht="12.75">
      <c r="A39" s="213"/>
      <c r="B39" s="213"/>
      <c r="C39" s="213"/>
      <c r="D39" s="214"/>
      <c r="E39" s="215"/>
      <c r="F39" s="216"/>
    </row>
    <row r="40" spans="1:6" s="256" customFormat="1" ht="12.75">
      <c r="A40" s="213"/>
      <c r="B40" s="213"/>
      <c r="C40" s="213"/>
      <c r="D40" s="214"/>
      <c r="E40" s="215"/>
      <c r="F40" s="216"/>
    </row>
    <row r="41" spans="1:6" s="256" customFormat="1" ht="12.75">
      <c r="A41" s="213"/>
      <c r="B41" s="213"/>
      <c r="C41" s="213"/>
      <c r="D41" s="214"/>
      <c r="E41" s="215"/>
      <c r="F41" s="216"/>
    </row>
    <row r="42" spans="1:6" s="256" customFormat="1" ht="12.75">
      <c r="A42" s="213"/>
      <c r="B42" s="213"/>
      <c r="C42" s="213"/>
      <c r="D42" s="214"/>
      <c r="E42" s="215"/>
      <c r="F42" s="216"/>
    </row>
    <row r="43" spans="1:6" s="256" customFormat="1" ht="12.75">
      <c r="A43" s="213"/>
      <c r="B43" s="213"/>
      <c r="C43" s="213"/>
      <c r="D43" s="214"/>
      <c r="E43" s="215"/>
      <c r="F43" s="216"/>
    </row>
    <row r="44" spans="1:6" s="258" customFormat="1" ht="19.5" customHeight="1">
      <c r="A44" s="213"/>
      <c r="B44" s="213"/>
      <c r="C44" s="213"/>
      <c r="D44" s="214"/>
      <c r="E44" s="215"/>
      <c r="F44" s="216"/>
    </row>
  </sheetData>
  <sheetProtection/>
  <mergeCells count="3">
    <mergeCell ref="A2:F2"/>
    <mergeCell ref="A3:F3"/>
    <mergeCell ref="A4:F4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T1550"/>
  <sheetViews>
    <sheetView view="pageBreakPreview" zoomScaleSheetLayoutView="100" zoomScalePageLayoutView="0" workbookViewId="0" topLeftCell="A1">
      <selection activeCell="A3" sqref="A3:G3"/>
    </sheetView>
  </sheetViews>
  <sheetFormatPr defaultColWidth="9.140625" defaultRowHeight="12.75"/>
  <cols>
    <col min="1" max="1" width="6.28125" style="259" customWidth="1"/>
    <col min="2" max="2" width="70.00390625" style="260" customWidth="1"/>
    <col min="3" max="3" width="6.28125" style="259" customWidth="1"/>
    <col min="4" max="4" width="9.140625" style="261" customWidth="1"/>
    <col min="5" max="5" width="11.421875" style="262" customWidth="1"/>
    <col min="6" max="6" width="13.421875" style="263" customWidth="1"/>
    <col min="7" max="7" width="14.28125" style="262" customWidth="1"/>
    <col min="8" max="8" width="14.28125" style="260" bestFit="1" customWidth="1"/>
    <col min="9" max="16384" width="9.140625" style="260" customWidth="1"/>
  </cols>
  <sheetData>
    <row r="1" ht="13.5" thickBot="1"/>
    <row r="2" spans="1:20" s="222" customFormat="1" ht="20.25" customHeight="1" thickBot="1">
      <c r="A2" s="413" t="s">
        <v>1416</v>
      </c>
      <c r="B2" s="414"/>
      <c r="C2" s="414"/>
      <c r="D2" s="414"/>
      <c r="E2" s="414"/>
      <c r="F2" s="414"/>
      <c r="G2" s="419"/>
      <c r="H2" s="218"/>
      <c r="I2" s="218"/>
      <c r="J2" s="218"/>
      <c r="K2" s="218"/>
      <c r="L2" s="218"/>
      <c r="M2" s="218"/>
      <c r="N2" s="218"/>
      <c r="O2" s="219"/>
      <c r="P2" s="220"/>
      <c r="Q2" s="221"/>
      <c r="R2" s="221"/>
      <c r="S2" s="221"/>
      <c r="T2" s="221"/>
    </row>
    <row r="3" spans="1:20" s="222" customFormat="1" ht="18.75" customHeight="1" thickBot="1">
      <c r="A3" s="413" t="s">
        <v>1417</v>
      </c>
      <c r="B3" s="414"/>
      <c r="C3" s="414"/>
      <c r="D3" s="414"/>
      <c r="E3" s="414"/>
      <c r="F3" s="414"/>
      <c r="G3" s="419"/>
      <c r="H3" s="218"/>
      <c r="I3" s="218"/>
      <c r="J3" s="218"/>
      <c r="K3" s="218"/>
      <c r="L3" s="218"/>
      <c r="M3" s="218"/>
      <c r="N3" s="218"/>
      <c r="O3" s="219"/>
      <c r="P3" s="220"/>
      <c r="Q3" s="221"/>
      <c r="R3" s="221"/>
      <c r="S3" s="221"/>
      <c r="T3" s="221"/>
    </row>
    <row r="4" spans="1:20" s="222" customFormat="1" ht="19.5" customHeight="1" thickBot="1">
      <c r="A4" s="413" t="s">
        <v>436</v>
      </c>
      <c r="B4" s="414"/>
      <c r="C4" s="414"/>
      <c r="D4" s="414"/>
      <c r="E4" s="414"/>
      <c r="F4" s="414"/>
      <c r="G4" s="419"/>
      <c r="H4" s="218"/>
      <c r="I4" s="218"/>
      <c r="J4" s="218"/>
      <c r="K4" s="218"/>
      <c r="L4" s="218"/>
      <c r="M4" s="218"/>
      <c r="N4" s="218"/>
      <c r="O4" s="219"/>
      <c r="P4" s="220"/>
      <c r="Q4" s="221"/>
      <c r="R4" s="221"/>
      <c r="S4" s="221"/>
      <c r="T4" s="221"/>
    </row>
    <row r="6" spans="1:7" s="270" customFormat="1" ht="25.5">
      <c r="A6" s="264" t="s">
        <v>437</v>
      </c>
      <c r="B6" s="265" t="s">
        <v>797</v>
      </c>
      <c r="C6" s="266" t="s">
        <v>438</v>
      </c>
      <c r="D6" s="267" t="s">
        <v>439</v>
      </c>
      <c r="E6" s="268" t="s">
        <v>440</v>
      </c>
      <c r="F6" s="268" t="s">
        <v>441</v>
      </c>
      <c r="G6" s="269" t="s">
        <v>442</v>
      </c>
    </row>
    <row r="7" spans="1:7" s="276" customFormat="1" ht="12" customHeight="1">
      <c r="A7" s="271" t="s">
        <v>443</v>
      </c>
      <c r="B7" s="272" t="s">
        <v>443</v>
      </c>
      <c r="C7" s="272" t="s">
        <v>443</v>
      </c>
      <c r="D7" s="273" t="s">
        <v>443</v>
      </c>
      <c r="E7" s="274" t="s">
        <v>444</v>
      </c>
      <c r="F7" s="274" t="s">
        <v>444</v>
      </c>
      <c r="G7" s="275" t="s">
        <v>444</v>
      </c>
    </row>
    <row r="8" spans="1:7" s="278" customFormat="1" ht="15.75" customHeight="1">
      <c r="A8" s="416" t="s">
        <v>445</v>
      </c>
      <c r="B8" s="416"/>
      <c r="C8" s="416"/>
      <c r="D8" s="416"/>
      <c r="E8" s="277"/>
      <c r="F8" s="277"/>
      <c r="G8" s="277"/>
    </row>
    <row r="9" spans="1:7" s="278" customFormat="1" ht="51">
      <c r="A9" s="279">
        <v>1</v>
      </c>
      <c r="B9" s="280" t="s">
        <v>446</v>
      </c>
      <c r="C9" s="281" t="s">
        <v>423</v>
      </c>
      <c r="D9" s="282">
        <v>1</v>
      </c>
      <c r="E9" s="283">
        <v>0</v>
      </c>
      <c r="F9" s="283">
        <v>0</v>
      </c>
      <c r="G9" s="283">
        <f>E9*D9+F9*D9</f>
        <v>0</v>
      </c>
    </row>
    <row r="10" spans="1:9" s="278" customFormat="1" ht="16.5" customHeight="1">
      <c r="A10" s="416" t="s">
        <v>447</v>
      </c>
      <c r="B10" s="416"/>
      <c r="C10" s="416"/>
      <c r="D10" s="416"/>
      <c r="E10" s="277"/>
      <c r="F10" s="284"/>
      <c r="G10" s="277"/>
      <c r="H10" s="285"/>
      <c r="I10" s="286"/>
    </row>
    <row r="11" spans="1:7" s="278" customFormat="1" ht="16.5" customHeight="1">
      <c r="A11" s="279">
        <v>2</v>
      </c>
      <c r="B11" s="280" t="s">
        <v>448</v>
      </c>
      <c r="C11" s="281" t="s">
        <v>449</v>
      </c>
      <c r="D11" s="282">
        <v>1</v>
      </c>
      <c r="E11" s="283">
        <v>0</v>
      </c>
      <c r="F11" s="283"/>
      <c r="G11" s="283">
        <f>E11</f>
        <v>0</v>
      </c>
    </row>
    <row r="12" spans="1:7" s="278" customFormat="1" ht="16.5" customHeight="1">
      <c r="A12" s="279">
        <v>3</v>
      </c>
      <c r="B12" s="280" t="s">
        <v>450</v>
      </c>
      <c r="C12" s="281" t="s">
        <v>449</v>
      </c>
      <c r="D12" s="282">
        <v>1</v>
      </c>
      <c r="E12" s="283">
        <v>0</v>
      </c>
      <c r="F12" s="283"/>
      <c r="G12" s="283">
        <f>E12</f>
        <v>0</v>
      </c>
    </row>
    <row r="13" spans="1:7" s="278" customFormat="1" ht="16.5" customHeight="1">
      <c r="A13" s="279">
        <v>4</v>
      </c>
      <c r="B13" s="280" t="s">
        <v>451</v>
      </c>
      <c r="C13" s="281" t="s">
        <v>449</v>
      </c>
      <c r="D13" s="282">
        <v>1</v>
      </c>
      <c r="E13" s="283">
        <v>0</v>
      </c>
      <c r="F13" s="283"/>
      <c r="G13" s="283">
        <f>E13</f>
        <v>0</v>
      </c>
    </row>
    <row r="14" spans="1:7" s="278" customFormat="1" ht="16.5" customHeight="1">
      <c r="A14" s="279">
        <f>A13+1</f>
        <v>5</v>
      </c>
      <c r="B14" s="280" t="s">
        <v>452</v>
      </c>
      <c r="C14" s="281" t="s">
        <v>449</v>
      </c>
      <c r="D14" s="282">
        <v>1</v>
      </c>
      <c r="E14" s="283">
        <v>0</v>
      </c>
      <c r="F14" s="283"/>
      <c r="G14" s="283">
        <f>E14</f>
        <v>0</v>
      </c>
    </row>
    <row r="15" spans="1:7" s="278" customFormat="1" ht="16.5" customHeight="1" thickBot="1">
      <c r="A15" s="287"/>
      <c r="B15" s="288"/>
      <c r="C15" s="289"/>
      <c r="D15" s="290"/>
      <c r="E15" s="291"/>
      <c r="F15" s="291"/>
      <c r="G15" s="291"/>
    </row>
    <row r="16" spans="1:7" s="278" customFormat="1" ht="16.5" customHeight="1" thickBot="1">
      <c r="A16" s="417" t="s">
        <v>453</v>
      </c>
      <c r="B16" s="418"/>
      <c r="C16" s="418"/>
      <c r="D16" s="418"/>
      <c r="E16" s="292"/>
      <c r="F16" s="293"/>
      <c r="G16" s="294">
        <f>SUM(G9:G14)</f>
        <v>0</v>
      </c>
    </row>
    <row r="17" spans="1:7" s="299" customFormat="1" ht="16.5" customHeight="1">
      <c r="A17" s="295"/>
      <c r="B17" s="295"/>
      <c r="C17" s="295"/>
      <c r="D17" s="296"/>
      <c r="E17" s="297"/>
      <c r="F17" s="298"/>
      <c r="G17" s="297"/>
    </row>
    <row r="18" spans="1:7" s="299" customFormat="1" ht="16.5" customHeight="1">
      <c r="A18" s="300"/>
      <c r="B18" s="301"/>
      <c r="C18" s="302"/>
      <c r="D18" s="261"/>
      <c r="E18" s="297"/>
      <c r="F18" s="303"/>
      <c r="G18" s="297"/>
    </row>
    <row r="19" spans="1:7" s="299" customFormat="1" ht="15" customHeight="1">
      <c r="A19" s="302"/>
      <c r="B19" s="301"/>
      <c r="C19" s="302"/>
      <c r="D19" s="261"/>
      <c r="E19" s="297"/>
      <c r="F19" s="303"/>
      <c r="G19" s="297"/>
    </row>
    <row r="20" spans="1:7" s="299" customFormat="1" ht="15" customHeight="1">
      <c r="A20" s="302"/>
      <c r="B20" s="301"/>
      <c r="C20" s="302"/>
      <c r="D20" s="261"/>
      <c r="E20" s="297"/>
      <c r="F20" s="303"/>
      <c r="G20" s="297"/>
    </row>
    <row r="21" spans="1:7" s="299" customFormat="1" ht="15" customHeight="1">
      <c r="A21" s="302"/>
      <c r="B21" s="301"/>
      <c r="C21" s="302"/>
      <c r="D21" s="261"/>
      <c r="E21" s="297"/>
      <c r="F21" s="303"/>
      <c r="G21" s="297"/>
    </row>
    <row r="22" spans="1:7" s="299" customFormat="1" ht="15" customHeight="1">
      <c r="A22" s="302"/>
      <c r="B22" s="301"/>
      <c r="C22" s="302"/>
      <c r="D22" s="261"/>
      <c r="E22" s="297"/>
      <c r="F22" s="303"/>
      <c r="G22" s="297"/>
    </row>
    <row r="23" spans="1:7" s="299" customFormat="1" ht="15" customHeight="1">
      <c r="A23" s="302"/>
      <c r="B23" s="301"/>
      <c r="C23" s="302"/>
      <c r="D23" s="261"/>
      <c r="E23" s="297"/>
      <c r="F23" s="303"/>
      <c r="G23" s="297"/>
    </row>
    <row r="24" spans="1:7" s="299" customFormat="1" ht="15" customHeight="1">
      <c r="A24" s="302"/>
      <c r="B24" s="301"/>
      <c r="C24" s="302"/>
      <c r="D24" s="261"/>
      <c r="E24" s="297"/>
      <c r="F24" s="303"/>
      <c r="G24" s="297"/>
    </row>
    <row r="25" spans="1:7" s="299" customFormat="1" ht="15" customHeight="1">
      <c r="A25" s="302"/>
      <c r="B25" s="301"/>
      <c r="C25" s="302"/>
      <c r="D25" s="261"/>
      <c r="E25" s="297"/>
      <c r="F25" s="303"/>
      <c r="G25" s="297"/>
    </row>
    <row r="26" spans="1:7" s="299" customFormat="1" ht="15" customHeight="1">
      <c r="A26" s="302"/>
      <c r="B26" s="301"/>
      <c r="C26" s="302"/>
      <c r="D26" s="261"/>
      <c r="E26" s="297"/>
      <c r="F26" s="303"/>
      <c r="G26" s="297"/>
    </row>
    <row r="27" spans="1:7" s="299" customFormat="1" ht="15" customHeight="1">
      <c r="A27" s="302"/>
      <c r="B27" s="301"/>
      <c r="C27" s="302"/>
      <c r="D27" s="261"/>
      <c r="E27" s="297"/>
      <c r="F27" s="303"/>
      <c r="G27" s="297"/>
    </row>
    <row r="28" spans="1:7" s="299" customFormat="1" ht="15" customHeight="1">
      <c r="A28" s="302"/>
      <c r="B28" s="301"/>
      <c r="C28" s="302"/>
      <c r="D28" s="261"/>
      <c r="E28" s="297"/>
      <c r="F28" s="303"/>
      <c r="G28" s="297"/>
    </row>
    <row r="29" spans="1:7" s="299" customFormat="1" ht="15" customHeight="1">
      <c r="A29" s="302"/>
      <c r="B29" s="301"/>
      <c r="C29" s="302"/>
      <c r="D29" s="261"/>
      <c r="E29" s="297"/>
      <c r="F29" s="303"/>
      <c r="G29" s="297"/>
    </row>
    <row r="30" spans="1:7" s="299" customFormat="1" ht="15" customHeight="1">
      <c r="A30" s="302"/>
      <c r="B30" s="301"/>
      <c r="C30" s="302"/>
      <c r="D30" s="261"/>
      <c r="E30" s="297"/>
      <c r="F30" s="303"/>
      <c r="G30" s="297"/>
    </row>
    <row r="31" spans="1:7" s="299" customFormat="1" ht="15" customHeight="1">
      <c r="A31" s="302"/>
      <c r="B31" s="301"/>
      <c r="C31" s="302"/>
      <c r="D31" s="261"/>
      <c r="E31" s="297"/>
      <c r="F31" s="303"/>
      <c r="G31" s="297"/>
    </row>
    <row r="32" spans="1:7" s="299" customFormat="1" ht="15" customHeight="1">
      <c r="A32" s="302"/>
      <c r="B32" s="301"/>
      <c r="C32" s="302"/>
      <c r="D32" s="261"/>
      <c r="E32" s="297"/>
      <c r="F32" s="303"/>
      <c r="G32" s="297"/>
    </row>
    <row r="33" spans="1:7" s="299" customFormat="1" ht="15" customHeight="1">
      <c r="A33" s="302"/>
      <c r="B33" s="301"/>
      <c r="C33" s="302"/>
      <c r="D33" s="261"/>
      <c r="E33" s="297"/>
      <c r="F33" s="303"/>
      <c r="G33" s="297"/>
    </row>
    <row r="34" spans="1:7" s="299" customFormat="1" ht="15" customHeight="1">
      <c r="A34" s="302"/>
      <c r="B34" s="301"/>
      <c r="C34" s="302"/>
      <c r="D34" s="261"/>
      <c r="E34" s="297"/>
      <c r="F34" s="303"/>
      <c r="G34" s="297"/>
    </row>
    <row r="35" spans="1:7" s="299" customFormat="1" ht="15" customHeight="1">
      <c r="A35" s="302"/>
      <c r="B35" s="301"/>
      <c r="C35" s="302"/>
      <c r="D35" s="261"/>
      <c r="E35" s="297"/>
      <c r="F35" s="303"/>
      <c r="G35" s="297"/>
    </row>
    <row r="36" spans="1:7" s="299" customFormat="1" ht="15" customHeight="1">
      <c r="A36" s="302"/>
      <c r="B36" s="301"/>
      <c r="C36" s="302"/>
      <c r="D36" s="261"/>
      <c r="E36" s="297"/>
      <c r="F36" s="303"/>
      <c r="G36" s="297"/>
    </row>
    <row r="37" spans="1:7" s="299" customFormat="1" ht="15" customHeight="1">
      <c r="A37" s="302"/>
      <c r="B37" s="301"/>
      <c r="C37" s="302"/>
      <c r="D37" s="261"/>
      <c r="E37" s="297"/>
      <c r="F37" s="303"/>
      <c r="G37" s="297"/>
    </row>
    <row r="38" spans="1:7" s="299" customFormat="1" ht="15" customHeight="1">
      <c r="A38" s="302"/>
      <c r="B38" s="301"/>
      <c r="C38" s="302"/>
      <c r="D38" s="261"/>
      <c r="E38" s="297"/>
      <c r="F38" s="303"/>
      <c r="G38" s="297"/>
    </row>
    <row r="39" spans="1:7" s="299" customFormat="1" ht="15" customHeight="1">
      <c r="A39" s="302"/>
      <c r="B39" s="301"/>
      <c r="C39" s="302"/>
      <c r="D39" s="261"/>
      <c r="E39" s="297"/>
      <c r="F39" s="303"/>
      <c r="G39" s="297"/>
    </row>
    <row r="40" spans="1:7" s="299" customFormat="1" ht="15" customHeight="1">
      <c r="A40" s="302"/>
      <c r="B40" s="301"/>
      <c r="C40" s="302"/>
      <c r="D40" s="261"/>
      <c r="E40" s="297"/>
      <c r="F40" s="303"/>
      <c r="G40" s="297"/>
    </row>
    <row r="41" spans="1:7" s="299" customFormat="1" ht="15" customHeight="1">
      <c r="A41" s="302"/>
      <c r="B41" s="301"/>
      <c r="C41" s="302"/>
      <c r="D41" s="261"/>
      <c r="E41" s="297"/>
      <c r="F41" s="303"/>
      <c r="G41" s="297"/>
    </row>
    <row r="42" spans="1:7" s="299" customFormat="1" ht="15" customHeight="1">
      <c r="A42" s="302"/>
      <c r="B42" s="301"/>
      <c r="C42" s="302"/>
      <c r="D42" s="261"/>
      <c r="E42" s="297"/>
      <c r="F42" s="303"/>
      <c r="G42" s="297"/>
    </row>
    <row r="43" spans="1:7" s="299" customFormat="1" ht="15" customHeight="1">
      <c r="A43" s="302"/>
      <c r="B43" s="301"/>
      <c r="C43" s="302"/>
      <c r="D43" s="261"/>
      <c r="E43" s="297"/>
      <c r="F43" s="303"/>
      <c r="G43" s="297"/>
    </row>
    <row r="44" spans="1:7" s="299" customFormat="1" ht="15" customHeight="1">
      <c r="A44" s="302"/>
      <c r="B44" s="301"/>
      <c r="C44" s="302"/>
      <c r="D44" s="261"/>
      <c r="E44" s="297"/>
      <c r="F44" s="303"/>
      <c r="G44" s="297"/>
    </row>
    <row r="45" spans="1:7" s="299" customFormat="1" ht="15" customHeight="1">
      <c r="A45" s="302"/>
      <c r="B45" s="301"/>
      <c r="C45" s="302"/>
      <c r="D45" s="261"/>
      <c r="E45" s="297"/>
      <c r="F45" s="303"/>
      <c r="G45" s="297"/>
    </row>
    <row r="46" spans="1:7" s="299" customFormat="1" ht="15" customHeight="1">
      <c r="A46" s="302"/>
      <c r="B46" s="301"/>
      <c r="C46" s="302"/>
      <c r="D46" s="261"/>
      <c r="E46" s="297"/>
      <c r="F46" s="303"/>
      <c r="G46" s="297"/>
    </row>
    <row r="47" spans="1:7" s="299" customFormat="1" ht="15" customHeight="1">
      <c r="A47" s="302"/>
      <c r="B47" s="301"/>
      <c r="C47" s="302"/>
      <c r="D47" s="261"/>
      <c r="E47" s="297"/>
      <c r="F47" s="303"/>
      <c r="G47" s="297"/>
    </row>
    <row r="48" spans="1:7" s="299" customFormat="1" ht="15" customHeight="1">
      <c r="A48" s="302"/>
      <c r="B48" s="301"/>
      <c r="C48" s="302"/>
      <c r="D48" s="261"/>
      <c r="E48" s="297"/>
      <c r="F48" s="303"/>
      <c r="G48" s="297"/>
    </row>
    <row r="49" spans="1:7" s="299" customFormat="1" ht="15" customHeight="1">
      <c r="A49" s="302"/>
      <c r="B49" s="301"/>
      <c r="C49" s="302"/>
      <c r="D49" s="261"/>
      <c r="E49" s="297"/>
      <c r="F49" s="303"/>
      <c r="G49" s="297"/>
    </row>
    <row r="50" spans="1:7" s="299" customFormat="1" ht="15" customHeight="1">
      <c r="A50" s="302"/>
      <c r="B50" s="301"/>
      <c r="C50" s="302"/>
      <c r="D50" s="261"/>
      <c r="E50" s="297"/>
      <c r="F50" s="303"/>
      <c r="G50" s="297"/>
    </row>
    <row r="51" spans="1:7" s="299" customFormat="1" ht="15" customHeight="1">
      <c r="A51" s="302"/>
      <c r="B51" s="301"/>
      <c r="C51" s="302"/>
      <c r="D51" s="261"/>
      <c r="E51" s="297"/>
      <c r="F51" s="303"/>
      <c r="G51" s="297"/>
    </row>
    <row r="52" spans="1:7" s="299" customFormat="1" ht="15" customHeight="1">
      <c r="A52" s="302"/>
      <c r="B52" s="301"/>
      <c r="C52" s="302"/>
      <c r="D52" s="261"/>
      <c r="E52" s="297"/>
      <c r="F52" s="303"/>
      <c r="G52" s="297"/>
    </row>
    <row r="53" spans="1:7" s="299" customFormat="1" ht="15" customHeight="1">
      <c r="A53" s="302"/>
      <c r="B53" s="301"/>
      <c r="C53" s="302"/>
      <c r="D53" s="261"/>
      <c r="E53" s="297"/>
      <c r="F53" s="303"/>
      <c r="G53" s="297"/>
    </row>
    <row r="54" spans="1:7" s="304" customFormat="1" ht="15" customHeight="1">
      <c r="A54" s="302"/>
      <c r="B54" s="301"/>
      <c r="C54" s="302"/>
      <c r="D54" s="261"/>
      <c r="E54" s="262"/>
      <c r="F54" s="303"/>
      <c r="G54" s="262"/>
    </row>
    <row r="55" spans="1:7" s="304" customFormat="1" ht="15" customHeight="1">
      <c r="A55" s="302"/>
      <c r="B55" s="301"/>
      <c r="C55" s="302"/>
      <c r="D55" s="261"/>
      <c r="E55" s="262"/>
      <c r="F55" s="303"/>
      <c r="G55" s="262"/>
    </row>
    <row r="56" spans="1:7" s="304" customFormat="1" ht="15" customHeight="1">
      <c r="A56" s="302"/>
      <c r="B56" s="301"/>
      <c r="C56" s="302"/>
      <c r="D56" s="261"/>
      <c r="E56" s="262"/>
      <c r="F56" s="303"/>
      <c r="G56" s="262"/>
    </row>
    <row r="57" spans="1:7" s="304" customFormat="1" ht="15" customHeight="1">
      <c r="A57" s="302"/>
      <c r="B57" s="301"/>
      <c r="C57" s="302"/>
      <c r="D57" s="261"/>
      <c r="E57" s="262"/>
      <c r="F57" s="303"/>
      <c r="G57" s="262"/>
    </row>
    <row r="58" spans="1:7" s="304" customFormat="1" ht="15" customHeight="1">
      <c r="A58" s="302"/>
      <c r="B58" s="301"/>
      <c r="C58" s="302"/>
      <c r="D58" s="261"/>
      <c r="E58" s="262"/>
      <c r="F58" s="303"/>
      <c r="G58" s="262"/>
    </row>
    <row r="59" spans="1:7" s="304" customFormat="1" ht="15" customHeight="1">
      <c r="A59" s="302"/>
      <c r="B59" s="301"/>
      <c r="C59" s="302"/>
      <c r="D59" s="261"/>
      <c r="E59" s="262"/>
      <c r="F59" s="303"/>
      <c r="G59" s="262"/>
    </row>
    <row r="60" spans="1:7" s="304" customFormat="1" ht="15" customHeight="1">
      <c r="A60" s="302"/>
      <c r="B60" s="301"/>
      <c r="C60" s="302"/>
      <c r="D60" s="261"/>
      <c r="E60" s="262"/>
      <c r="F60" s="303"/>
      <c r="G60" s="262"/>
    </row>
    <row r="61" spans="1:7" s="304" customFormat="1" ht="15" customHeight="1">
      <c r="A61" s="302"/>
      <c r="B61" s="301"/>
      <c r="C61" s="302"/>
      <c r="D61" s="261"/>
      <c r="E61" s="262"/>
      <c r="F61" s="303"/>
      <c r="G61" s="262"/>
    </row>
    <row r="62" spans="1:7" s="304" customFormat="1" ht="15" customHeight="1">
      <c r="A62" s="302"/>
      <c r="B62" s="301"/>
      <c r="C62" s="302"/>
      <c r="D62" s="261"/>
      <c r="E62" s="262"/>
      <c r="F62" s="303"/>
      <c r="G62" s="262"/>
    </row>
    <row r="63" spans="1:7" s="304" customFormat="1" ht="15" customHeight="1">
      <c r="A63" s="302"/>
      <c r="B63" s="301"/>
      <c r="C63" s="302"/>
      <c r="D63" s="261"/>
      <c r="E63" s="262"/>
      <c r="F63" s="303"/>
      <c r="G63" s="262"/>
    </row>
    <row r="64" spans="1:7" s="304" customFormat="1" ht="15" customHeight="1">
      <c r="A64" s="302"/>
      <c r="B64" s="301"/>
      <c r="C64" s="302"/>
      <c r="D64" s="261"/>
      <c r="E64" s="262"/>
      <c r="F64" s="303"/>
      <c r="G64" s="262"/>
    </row>
    <row r="65" spans="1:7" s="304" customFormat="1" ht="15" customHeight="1">
      <c r="A65" s="302"/>
      <c r="B65" s="301"/>
      <c r="C65" s="302"/>
      <c r="D65" s="261"/>
      <c r="E65" s="262"/>
      <c r="F65" s="303"/>
      <c r="G65" s="262"/>
    </row>
    <row r="66" spans="1:7" s="304" customFormat="1" ht="15" customHeight="1">
      <c r="A66" s="302"/>
      <c r="B66" s="301"/>
      <c r="C66" s="302"/>
      <c r="D66" s="261"/>
      <c r="E66" s="262"/>
      <c r="F66" s="303"/>
      <c r="G66" s="262"/>
    </row>
    <row r="67" spans="1:7" s="304" customFormat="1" ht="15" customHeight="1">
      <c r="A67" s="302"/>
      <c r="B67" s="301"/>
      <c r="C67" s="302"/>
      <c r="D67" s="261"/>
      <c r="E67" s="262"/>
      <c r="F67" s="303"/>
      <c r="G67" s="262"/>
    </row>
    <row r="68" spans="1:7" s="304" customFormat="1" ht="15" customHeight="1">
      <c r="A68" s="302"/>
      <c r="B68" s="301"/>
      <c r="C68" s="302"/>
      <c r="D68" s="261"/>
      <c r="E68" s="262"/>
      <c r="F68" s="303"/>
      <c r="G68" s="262"/>
    </row>
    <row r="69" spans="1:7" s="304" customFormat="1" ht="15" customHeight="1">
      <c r="A69" s="302"/>
      <c r="B69" s="305"/>
      <c r="C69" s="302"/>
      <c r="D69" s="261"/>
      <c r="E69" s="262"/>
      <c r="F69" s="303"/>
      <c r="G69" s="262"/>
    </row>
    <row r="70" spans="1:7" s="304" customFormat="1" ht="15" customHeight="1">
      <c r="A70" s="302"/>
      <c r="B70" s="305"/>
      <c r="C70" s="302"/>
      <c r="D70" s="261"/>
      <c r="E70" s="262"/>
      <c r="F70" s="303"/>
      <c r="G70" s="262"/>
    </row>
    <row r="71" spans="1:7" s="304" customFormat="1" ht="15" customHeight="1">
      <c r="A71" s="302"/>
      <c r="B71" s="301"/>
      <c r="C71" s="302"/>
      <c r="D71" s="261"/>
      <c r="E71" s="262"/>
      <c r="F71" s="303"/>
      <c r="G71" s="262"/>
    </row>
    <row r="72" spans="1:7" s="304" customFormat="1" ht="15" customHeight="1">
      <c r="A72" s="302"/>
      <c r="B72" s="301"/>
      <c r="C72" s="302"/>
      <c r="D72" s="261"/>
      <c r="E72" s="262"/>
      <c r="F72" s="303"/>
      <c r="G72" s="262"/>
    </row>
    <row r="73" spans="1:7" s="304" customFormat="1" ht="15" customHeight="1">
      <c r="A73" s="302"/>
      <c r="B73" s="305"/>
      <c r="C73" s="302"/>
      <c r="D73" s="261"/>
      <c r="E73" s="262"/>
      <c r="F73" s="303"/>
      <c r="G73" s="262"/>
    </row>
    <row r="74" spans="1:7" s="304" customFormat="1" ht="15" customHeight="1">
      <c r="A74" s="302"/>
      <c r="B74" s="305"/>
      <c r="C74" s="302"/>
      <c r="D74" s="261"/>
      <c r="E74" s="262"/>
      <c r="F74" s="303"/>
      <c r="G74" s="262"/>
    </row>
    <row r="75" spans="1:7" s="304" customFormat="1" ht="15" customHeight="1">
      <c r="A75" s="302"/>
      <c r="B75" s="305"/>
      <c r="C75" s="302"/>
      <c r="D75" s="261"/>
      <c r="E75" s="262"/>
      <c r="F75" s="303"/>
      <c r="G75" s="262"/>
    </row>
    <row r="76" spans="1:7" s="304" customFormat="1" ht="15" customHeight="1">
      <c r="A76" s="302"/>
      <c r="B76" s="301"/>
      <c r="C76" s="302"/>
      <c r="D76" s="261"/>
      <c r="E76" s="262"/>
      <c r="F76" s="303"/>
      <c r="G76" s="262"/>
    </row>
    <row r="77" spans="1:7" s="304" customFormat="1" ht="15" customHeight="1">
      <c r="A77" s="302"/>
      <c r="B77" s="305"/>
      <c r="C77" s="302"/>
      <c r="D77" s="261"/>
      <c r="E77" s="262"/>
      <c r="F77" s="303"/>
      <c r="G77" s="262"/>
    </row>
    <row r="78" spans="1:7" s="304" customFormat="1" ht="15" customHeight="1">
      <c r="A78" s="302"/>
      <c r="B78" s="305"/>
      <c r="C78" s="302"/>
      <c r="D78" s="261"/>
      <c r="E78" s="262"/>
      <c r="F78" s="303"/>
      <c r="G78" s="262"/>
    </row>
    <row r="79" spans="1:7" s="304" customFormat="1" ht="15" customHeight="1">
      <c r="A79" s="302"/>
      <c r="B79" s="305"/>
      <c r="C79" s="302"/>
      <c r="D79" s="261"/>
      <c r="E79" s="262"/>
      <c r="F79" s="303"/>
      <c r="G79" s="262"/>
    </row>
    <row r="80" spans="1:7" s="304" customFormat="1" ht="15" customHeight="1">
      <c r="A80" s="302"/>
      <c r="B80" s="301"/>
      <c r="C80" s="302"/>
      <c r="D80" s="261"/>
      <c r="E80" s="262"/>
      <c r="F80" s="303"/>
      <c r="G80" s="262"/>
    </row>
    <row r="81" spans="1:7" s="304" customFormat="1" ht="15" customHeight="1">
      <c r="A81" s="302"/>
      <c r="B81" s="305"/>
      <c r="C81" s="302"/>
      <c r="D81" s="261"/>
      <c r="E81" s="262"/>
      <c r="F81" s="303"/>
      <c r="G81" s="262"/>
    </row>
    <row r="82" spans="1:7" s="304" customFormat="1" ht="15" customHeight="1">
      <c r="A82" s="302"/>
      <c r="B82" s="305"/>
      <c r="C82" s="302"/>
      <c r="D82" s="261"/>
      <c r="E82" s="262"/>
      <c r="F82" s="303"/>
      <c r="G82" s="262"/>
    </row>
    <row r="83" spans="1:7" s="304" customFormat="1" ht="15" customHeight="1">
      <c r="A83" s="302"/>
      <c r="B83" s="305"/>
      <c r="C83" s="302"/>
      <c r="D83" s="261"/>
      <c r="E83" s="262"/>
      <c r="F83" s="303"/>
      <c r="G83" s="262"/>
    </row>
    <row r="84" spans="1:7" s="304" customFormat="1" ht="15" customHeight="1">
      <c r="A84" s="302"/>
      <c r="B84" s="301"/>
      <c r="C84" s="302"/>
      <c r="D84" s="261"/>
      <c r="E84" s="262"/>
      <c r="F84" s="303"/>
      <c r="G84" s="262"/>
    </row>
    <row r="85" spans="1:7" s="304" customFormat="1" ht="15" customHeight="1">
      <c r="A85" s="302"/>
      <c r="B85" s="305"/>
      <c r="C85" s="302"/>
      <c r="D85" s="261"/>
      <c r="E85" s="262"/>
      <c r="F85" s="303"/>
      <c r="G85" s="262"/>
    </row>
    <row r="86" spans="1:7" s="304" customFormat="1" ht="15" customHeight="1">
      <c r="A86" s="302"/>
      <c r="B86" s="305"/>
      <c r="C86" s="302"/>
      <c r="D86" s="261"/>
      <c r="E86" s="262"/>
      <c r="F86" s="303"/>
      <c r="G86" s="262"/>
    </row>
    <row r="87" spans="1:7" s="304" customFormat="1" ht="15" customHeight="1">
      <c r="A87" s="302"/>
      <c r="B87" s="305"/>
      <c r="C87" s="302"/>
      <c r="D87" s="261"/>
      <c r="E87" s="262"/>
      <c r="F87" s="303"/>
      <c r="G87" s="262"/>
    </row>
    <row r="88" spans="1:7" s="304" customFormat="1" ht="15" customHeight="1">
      <c r="A88" s="302"/>
      <c r="B88" s="301"/>
      <c r="C88" s="302"/>
      <c r="D88" s="261"/>
      <c r="E88" s="262"/>
      <c r="F88" s="303"/>
      <c r="G88" s="262"/>
    </row>
    <row r="89" spans="1:7" s="304" customFormat="1" ht="15" customHeight="1">
      <c r="A89" s="302"/>
      <c r="B89" s="305"/>
      <c r="C89" s="302"/>
      <c r="D89" s="261"/>
      <c r="E89" s="262"/>
      <c r="F89" s="303"/>
      <c r="G89" s="262"/>
    </row>
    <row r="90" spans="1:7" s="304" customFormat="1" ht="15" customHeight="1">
      <c r="A90" s="302"/>
      <c r="B90" s="305"/>
      <c r="C90" s="302"/>
      <c r="D90" s="261"/>
      <c r="E90" s="262"/>
      <c r="F90" s="303"/>
      <c r="G90" s="262"/>
    </row>
    <row r="91" spans="1:7" s="304" customFormat="1" ht="15" customHeight="1">
      <c r="A91" s="302"/>
      <c r="B91" s="305"/>
      <c r="C91" s="302"/>
      <c r="D91" s="261"/>
      <c r="E91" s="262"/>
      <c r="F91" s="303"/>
      <c r="G91" s="262"/>
    </row>
    <row r="92" spans="1:7" s="304" customFormat="1" ht="15" customHeight="1">
      <c r="A92" s="302"/>
      <c r="B92" s="301"/>
      <c r="C92" s="302"/>
      <c r="D92" s="261"/>
      <c r="E92" s="262"/>
      <c r="F92" s="303"/>
      <c r="G92" s="262"/>
    </row>
    <row r="93" spans="1:7" s="304" customFormat="1" ht="15" customHeight="1">
      <c r="A93" s="302"/>
      <c r="B93" s="305"/>
      <c r="C93" s="302"/>
      <c r="D93" s="261"/>
      <c r="E93" s="262"/>
      <c r="F93" s="303"/>
      <c r="G93" s="262"/>
    </row>
    <row r="94" spans="1:7" s="304" customFormat="1" ht="15" customHeight="1">
      <c r="A94" s="302"/>
      <c r="B94" s="305"/>
      <c r="C94" s="302"/>
      <c r="D94" s="261"/>
      <c r="E94" s="262"/>
      <c r="F94" s="303"/>
      <c r="G94" s="262"/>
    </row>
    <row r="95" spans="1:7" s="304" customFormat="1" ht="15" customHeight="1">
      <c r="A95" s="302"/>
      <c r="B95" s="305"/>
      <c r="C95" s="302"/>
      <c r="D95" s="261"/>
      <c r="E95" s="262"/>
      <c r="F95" s="303"/>
      <c r="G95" s="262"/>
    </row>
    <row r="96" spans="1:7" s="304" customFormat="1" ht="15" customHeight="1">
      <c r="A96" s="302"/>
      <c r="B96" s="305"/>
      <c r="C96" s="302"/>
      <c r="D96" s="261"/>
      <c r="E96" s="262"/>
      <c r="F96" s="303"/>
      <c r="G96" s="262"/>
    </row>
    <row r="97" spans="1:7" s="304" customFormat="1" ht="15" customHeight="1">
      <c r="A97" s="302"/>
      <c r="B97" s="301"/>
      <c r="C97" s="302"/>
      <c r="D97" s="261"/>
      <c r="E97" s="262"/>
      <c r="F97" s="303"/>
      <c r="G97" s="262"/>
    </row>
    <row r="98" spans="1:7" s="304" customFormat="1" ht="15" customHeight="1">
      <c r="A98" s="302"/>
      <c r="B98" s="301"/>
      <c r="C98" s="302"/>
      <c r="D98" s="261"/>
      <c r="E98" s="262"/>
      <c r="F98" s="303"/>
      <c r="G98" s="262"/>
    </row>
    <row r="99" spans="1:7" s="304" customFormat="1" ht="15" customHeight="1">
      <c r="A99" s="302"/>
      <c r="B99" s="301"/>
      <c r="C99" s="302"/>
      <c r="D99" s="261"/>
      <c r="E99" s="262"/>
      <c r="F99" s="303"/>
      <c r="G99" s="262"/>
    </row>
    <row r="100" spans="1:7" s="304" customFormat="1" ht="15" customHeight="1">
      <c r="A100" s="302"/>
      <c r="B100" s="301"/>
      <c r="C100" s="302"/>
      <c r="D100" s="261"/>
      <c r="E100" s="262"/>
      <c r="F100" s="303"/>
      <c r="G100" s="262"/>
    </row>
    <row r="101" spans="1:7" s="304" customFormat="1" ht="15" customHeight="1">
      <c r="A101" s="302"/>
      <c r="B101" s="305"/>
      <c r="C101" s="302"/>
      <c r="D101" s="261"/>
      <c r="E101" s="262"/>
      <c r="F101" s="303"/>
      <c r="G101" s="262"/>
    </row>
    <row r="102" spans="1:7" s="304" customFormat="1" ht="15" customHeight="1">
      <c r="A102" s="302"/>
      <c r="B102" s="305"/>
      <c r="C102" s="302"/>
      <c r="D102" s="261"/>
      <c r="E102" s="262"/>
      <c r="F102" s="303"/>
      <c r="G102" s="262"/>
    </row>
    <row r="103" spans="1:7" s="304" customFormat="1" ht="15" customHeight="1">
      <c r="A103" s="302"/>
      <c r="B103" s="305"/>
      <c r="C103" s="302"/>
      <c r="D103" s="261"/>
      <c r="E103" s="262"/>
      <c r="F103" s="303"/>
      <c r="G103" s="262"/>
    </row>
    <row r="104" spans="1:7" s="304" customFormat="1" ht="15" customHeight="1">
      <c r="A104" s="302"/>
      <c r="B104" s="301"/>
      <c r="C104" s="302"/>
      <c r="D104" s="261"/>
      <c r="E104" s="262"/>
      <c r="F104" s="303"/>
      <c r="G104" s="262"/>
    </row>
    <row r="105" spans="1:7" s="304" customFormat="1" ht="15" customHeight="1">
      <c r="A105" s="302"/>
      <c r="B105" s="301"/>
      <c r="C105" s="302"/>
      <c r="D105" s="261"/>
      <c r="E105" s="262"/>
      <c r="F105" s="303"/>
      <c r="G105" s="262"/>
    </row>
    <row r="106" spans="1:7" s="304" customFormat="1" ht="15" customHeight="1">
      <c r="A106" s="302"/>
      <c r="B106" s="301"/>
      <c r="C106" s="302"/>
      <c r="D106" s="261"/>
      <c r="E106" s="262"/>
      <c r="F106" s="303"/>
      <c r="G106" s="262"/>
    </row>
    <row r="107" spans="1:7" s="304" customFormat="1" ht="15" customHeight="1">
      <c r="A107" s="302"/>
      <c r="B107" s="305"/>
      <c r="C107" s="302"/>
      <c r="D107" s="261"/>
      <c r="E107" s="262"/>
      <c r="F107" s="303"/>
      <c r="G107" s="262"/>
    </row>
    <row r="108" spans="1:7" s="304" customFormat="1" ht="15" customHeight="1">
      <c r="A108" s="302"/>
      <c r="B108" s="305"/>
      <c r="C108" s="302"/>
      <c r="D108" s="261"/>
      <c r="E108" s="262"/>
      <c r="F108" s="303"/>
      <c r="G108" s="262"/>
    </row>
    <row r="109" spans="1:7" s="304" customFormat="1" ht="15" customHeight="1">
      <c r="A109" s="302"/>
      <c r="B109" s="305"/>
      <c r="C109" s="302"/>
      <c r="D109" s="261"/>
      <c r="E109" s="262"/>
      <c r="F109" s="303"/>
      <c r="G109" s="262"/>
    </row>
    <row r="110" spans="1:7" s="304" customFormat="1" ht="15" customHeight="1">
      <c r="A110" s="302"/>
      <c r="B110" s="301"/>
      <c r="C110" s="302"/>
      <c r="D110" s="261"/>
      <c r="E110" s="262"/>
      <c r="F110" s="303"/>
      <c r="G110" s="262"/>
    </row>
    <row r="111" spans="1:7" s="304" customFormat="1" ht="15" customHeight="1">
      <c r="A111" s="302"/>
      <c r="B111" s="301"/>
      <c r="C111" s="302"/>
      <c r="D111" s="261"/>
      <c r="E111" s="262"/>
      <c r="F111" s="303"/>
      <c r="G111" s="262"/>
    </row>
    <row r="112" spans="1:7" s="304" customFormat="1" ht="15" customHeight="1">
      <c r="A112" s="302"/>
      <c r="B112" s="301"/>
      <c r="C112" s="302"/>
      <c r="D112" s="261"/>
      <c r="E112" s="262"/>
      <c r="F112" s="303"/>
      <c r="G112" s="262"/>
    </row>
    <row r="113" spans="1:7" s="304" customFormat="1" ht="15" customHeight="1">
      <c r="A113" s="302"/>
      <c r="B113" s="305"/>
      <c r="C113" s="302"/>
      <c r="D113" s="261"/>
      <c r="E113" s="262"/>
      <c r="F113" s="303"/>
      <c r="G113" s="262"/>
    </row>
    <row r="114" spans="1:7" s="304" customFormat="1" ht="15" customHeight="1">
      <c r="A114" s="302"/>
      <c r="B114" s="305"/>
      <c r="C114" s="302"/>
      <c r="D114" s="261"/>
      <c r="E114" s="262"/>
      <c r="F114" s="303"/>
      <c r="G114" s="262"/>
    </row>
    <row r="115" spans="1:7" s="304" customFormat="1" ht="15" customHeight="1">
      <c r="A115" s="302"/>
      <c r="B115" s="301"/>
      <c r="C115" s="302"/>
      <c r="D115" s="261"/>
      <c r="E115" s="262"/>
      <c r="F115" s="303"/>
      <c r="G115" s="262"/>
    </row>
    <row r="116" spans="1:7" s="304" customFormat="1" ht="15" customHeight="1">
      <c r="A116" s="302"/>
      <c r="B116" s="305"/>
      <c r="C116" s="302"/>
      <c r="D116" s="261"/>
      <c r="E116" s="262"/>
      <c r="F116" s="303"/>
      <c r="G116" s="262"/>
    </row>
    <row r="117" spans="1:7" s="304" customFormat="1" ht="15" customHeight="1">
      <c r="A117" s="302"/>
      <c r="B117" s="305"/>
      <c r="C117" s="302"/>
      <c r="D117" s="261"/>
      <c r="E117" s="262"/>
      <c r="F117" s="303"/>
      <c r="G117" s="262"/>
    </row>
    <row r="118" spans="1:7" s="304" customFormat="1" ht="15" customHeight="1">
      <c r="A118" s="302"/>
      <c r="B118" s="301"/>
      <c r="C118" s="302"/>
      <c r="D118" s="261"/>
      <c r="E118" s="262"/>
      <c r="F118" s="303"/>
      <c r="G118" s="262"/>
    </row>
    <row r="119" spans="1:7" s="304" customFormat="1" ht="15" customHeight="1">
      <c r="A119" s="302"/>
      <c r="B119" s="305"/>
      <c r="C119" s="302"/>
      <c r="D119" s="261"/>
      <c r="E119" s="262"/>
      <c r="F119" s="303"/>
      <c r="G119" s="262"/>
    </row>
    <row r="120" spans="1:7" s="304" customFormat="1" ht="15" customHeight="1">
      <c r="A120" s="302"/>
      <c r="B120" s="305"/>
      <c r="C120" s="302"/>
      <c r="D120" s="261"/>
      <c r="E120" s="262"/>
      <c r="F120" s="303"/>
      <c r="G120" s="262"/>
    </row>
    <row r="121" spans="1:7" s="304" customFormat="1" ht="15" customHeight="1">
      <c r="A121" s="302"/>
      <c r="B121" s="301"/>
      <c r="C121" s="302"/>
      <c r="D121" s="261"/>
      <c r="E121" s="262"/>
      <c r="F121" s="303"/>
      <c r="G121" s="262"/>
    </row>
    <row r="122" spans="1:7" s="304" customFormat="1" ht="15" customHeight="1">
      <c r="A122" s="302"/>
      <c r="B122" s="305"/>
      <c r="C122" s="302"/>
      <c r="D122" s="261"/>
      <c r="E122" s="262"/>
      <c r="F122" s="303"/>
      <c r="G122" s="262"/>
    </row>
    <row r="123" spans="1:7" s="304" customFormat="1" ht="15" customHeight="1">
      <c r="A123" s="302"/>
      <c r="B123" s="305"/>
      <c r="C123" s="302"/>
      <c r="D123" s="261"/>
      <c r="E123" s="262"/>
      <c r="F123" s="303"/>
      <c r="G123" s="262"/>
    </row>
    <row r="124" spans="1:7" s="304" customFormat="1" ht="15" customHeight="1">
      <c r="A124" s="302"/>
      <c r="B124" s="301"/>
      <c r="C124" s="302"/>
      <c r="D124" s="261"/>
      <c r="E124" s="262"/>
      <c r="F124" s="303"/>
      <c r="G124" s="262"/>
    </row>
    <row r="125" spans="1:7" s="304" customFormat="1" ht="15" customHeight="1">
      <c r="A125" s="302"/>
      <c r="B125" s="305"/>
      <c r="C125" s="302"/>
      <c r="D125" s="261"/>
      <c r="E125" s="262"/>
      <c r="F125" s="303"/>
      <c r="G125" s="262"/>
    </row>
    <row r="126" spans="1:7" s="304" customFormat="1" ht="15" customHeight="1">
      <c r="A126" s="302"/>
      <c r="B126" s="305"/>
      <c r="C126" s="302"/>
      <c r="D126" s="261"/>
      <c r="E126" s="262"/>
      <c r="F126" s="303"/>
      <c r="G126" s="262"/>
    </row>
    <row r="127" spans="1:7" s="304" customFormat="1" ht="15" customHeight="1">
      <c r="A127" s="302"/>
      <c r="B127" s="301"/>
      <c r="C127" s="302"/>
      <c r="D127" s="261"/>
      <c r="E127" s="262"/>
      <c r="F127" s="303"/>
      <c r="G127" s="262"/>
    </row>
    <row r="128" spans="1:7" s="304" customFormat="1" ht="15" customHeight="1">
      <c r="A128" s="302"/>
      <c r="B128" s="305"/>
      <c r="C128" s="302"/>
      <c r="D128" s="261"/>
      <c r="E128" s="262"/>
      <c r="F128" s="303"/>
      <c r="G128" s="262"/>
    </row>
    <row r="129" spans="1:7" s="304" customFormat="1" ht="15" customHeight="1">
      <c r="A129" s="302"/>
      <c r="B129" s="305"/>
      <c r="C129" s="302"/>
      <c r="D129" s="261"/>
      <c r="E129" s="262"/>
      <c r="F129" s="303"/>
      <c r="G129" s="262"/>
    </row>
    <row r="130" spans="1:7" s="304" customFormat="1" ht="15" customHeight="1">
      <c r="A130" s="302"/>
      <c r="B130" s="301"/>
      <c r="C130" s="302"/>
      <c r="D130" s="261"/>
      <c r="E130" s="262"/>
      <c r="F130" s="303"/>
      <c r="G130" s="262"/>
    </row>
    <row r="131" spans="1:7" s="304" customFormat="1" ht="15" customHeight="1">
      <c r="A131" s="302"/>
      <c r="B131" s="305"/>
      <c r="C131" s="302"/>
      <c r="D131" s="261"/>
      <c r="E131" s="262"/>
      <c r="F131" s="303"/>
      <c r="G131" s="262"/>
    </row>
    <row r="132" spans="1:7" s="304" customFormat="1" ht="15" customHeight="1">
      <c r="A132" s="302"/>
      <c r="B132" s="305"/>
      <c r="C132" s="302"/>
      <c r="D132" s="261"/>
      <c r="E132" s="262"/>
      <c r="F132" s="303"/>
      <c r="G132" s="262"/>
    </row>
    <row r="133" spans="1:7" s="304" customFormat="1" ht="15" customHeight="1">
      <c r="A133" s="302"/>
      <c r="B133" s="301"/>
      <c r="C133" s="302"/>
      <c r="D133" s="261"/>
      <c r="E133" s="262"/>
      <c r="F133" s="303"/>
      <c r="G133" s="262"/>
    </row>
    <row r="134" spans="1:7" s="304" customFormat="1" ht="15" customHeight="1">
      <c r="A134" s="302"/>
      <c r="B134" s="305"/>
      <c r="C134" s="302"/>
      <c r="D134" s="261"/>
      <c r="E134" s="262"/>
      <c r="F134" s="303"/>
      <c r="G134" s="262"/>
    </row>
    <row r="135" spans="1:7" s="304" customFormat="1" ht="15" customHeight="1">
      <c r="A135" s="302"/>
      <c r="B135" s="305"/>
      <c r="C135" s="302"/>
      <c r="D135" s="261"/>
      <c r="E135" s="262"/>
      <c r="F135" s="303"/>
      <c r="G135" s="262"/>
    </row>
    <row r="136" spans="1:7" s="304" customFormat="1" ht="15" customHeight="1">
      <c r="A136" s="302"/>
      <c r="B136" s="301"/>
      <c r="C136" s="302"/>
      <c r="D136" s="261"/>
      <c r="E136" s="262"/>
      <c r="F136" s="303"/>
      <c r="G136" s="262"/>
    </row>
    <row r="137" spans="1:7" s="304" customFormat="1" ht="15" customHeight="1">
      <c r="A137" s="302"/>
      <c r="B137" s="305"/>
      <c r="C137" s="302"/>
      <c r="D137" s="261"/>
      <c r="E137" s="262"/>
      <c r="F137" s="303"/>
      <c r="G137" s="262"/>
    </row>
    <row r="138" spans="1:7" s="304" customFormat="1" ht="15" customHeight="1">
      <c r="A138" s="302"/>
      <c r="B138" s="305"/>
      <c r="C138" s="302"/>
      <c r="D138" s="261"/>
      <c r="E138" s="262"/>
      <c r="F138" s="303"/>
      <c r="G138" s="262"/>
    </row>
    <row r="139" spans="1:7" s="304" customFormat="1" ht="15" customHeight="1">
      <c r="A139" s="302"/>
      <c r="B139" s="301"/>
      <c r="C139" s="302"/>
      <c r="D139" s="261"/>
      <c r="E139" s="262"/>
      <c r="F139" s="303"/>
      <c r="G139" s="262"/>
    </row>
    <row r="140" spans="1:7" s="304" customFormat="1" ht="15" customHeight="1">
      <c r="A140" s="302"/>
      <c r="B140" s="305"/>
      <c r="C140" s="302"/>
      <c r="D140" s="261"/>
      <c r="E140" s="262"/>
      <c r="F140" s="303"/>
      <c r="G140" s="262"/>
    </row>
    <row r="141" spans="1:7" s="304" customFormat="1" ht="15" customHeight="1">
      <c r="A141" s="302"/>
      <c r="B141" s="305"/>
      <c r="C141" s="302"/>
      <c r="D141" s="261"/>
      <c r="E141" s="262"/>
      <c r="F141" s="303"/>
      <c r="G141" s="262"/>
    </row>
    <row r="142" spans="1:7" s="304" customFormat="1" ht="15" customHeight="1">
      <c r="A142" s="302"/>
      <c r="B142" s="301"/>
      <c r="C142" s="302"/>
      <c r="D142" s="261"/>
      <c r="E142" s="262"/>
      <c r="F142" s="303"/>
      <c r="G142" s="262"/>
    </row>
    <row r="143" spans="1:7" s="304" customFormat="1" ht="15" customHeight="1">
      <c r="A143" s="302"/>
      <c r="B143" s="305"/>
      <c r="C143" s="302"/>
      <c r="D143" s="261"/>
      <c r="E143" s="262"/>
      <c r="F143" s="303"/>
      <c r="G143" s="262"/>
    </row>
    <row r="144" spans="1:7" s="304" customFormat="1" ht="15" customHeight="1">
      <c r="A144" s="302"/>
      <c r="B144" s="305"/>
      <c r="C144" s="302"/>
      <c r="D144" s="261"/>
      <c r="E144" s="262"/>
      <c r="F144" s="303"/>
      <c r="G144" s="262"/>
    </row>
    <row r="145" spans="1:7" s="304" customFormat="1" ht="15" customHeight="1">
      <c r="A145" s="302"/>
      <c r="B145" s="301"/>
      <c r="C145" s="302"/>
      <c r="D145" s="261"/>
      <c r="E145" s="262"/>
      <c r="F145" s="303"/>
      <c r="G145" s="262"/>
    </row>
    <row r="146" spans="1:7" s="304" customFormat="1" ht="15" customHeight="1">
      <c r="A146" s="302"/>
      <c r="B146" s="305"/>
      <c r="C146" s="302"/>
      <c r="D146" s="261"/>
      <c r="E146" s="262"/>
      <c r="F146" s="303"/>
      <c r="G146" s="262"/>
    </row>
    <row r="147" spans="1:7" s="304" customFormat="1" ht="15" customHeight="1">
      <c r="A147" s="302"/>
      <c r="B147" s="305"/>
      <c r="C147" s="302"/>
      <c r="D147" s="261"/>
      <c r="E147" s="262"/>
      <c r="F147" s="303"/>
      <c r="G147" s="262"/>
    </row>
    <row r="148" spans="1:7" s="304" customFormat="1" ht="15" customHeight="1">
      <c r="A148" s="302"/>
      <c r="B148" s="301"/>
      <c r="C148" s="302"/>
      <c r="D148" s="261"/>
      <c r="E148" s="262"/>
      <c r="F148" s="303"/>
      <c r="G148" s="262"/>
    </row>
    <row r="149" spans="1:7" s="304" customFormat="1" ht="15" customHeight="1">
      <c r="A149" s="302"/>
      <c r="B149" s="301"/>
      <c r="C149" s="302"/>
      <c r="D149" s="261"/>
      <c r="E149" s="262"/>
      <c r="F149" s="303"/>
      <c r="G149" s="262"/>
    </row>
    <row r="150" spans="1:7" s="304" customFormat="1" ht="15" customHeight="1">
      <c r="A150" s="302"/>
      <c r="B150" s="301"/>
      <c r="C150" s="302"/>
      <c r="D150" s="261"/>
      <c r="E150" s="262"/>
      <c r="F150" s="303"/>
      <c r="G150" s="262"/>
    </row>
    <row r="151" spans="1:7" s="304" customFormat="1" ht="15" customHeight="1">
      <c r="A151" s="302"/>
      <c r="B151" s="301"/>
      <c r="C151" s="302"/>
      <c r="D151" s="261"/>
      <c r="E151" s="262"/>
      <c r="F151" s="303"/>
      <c r="G151" s="262"/>
    </row>
    <row r="152" spans="1:7" s="304" customFormat="1" ht="15" customHeight="1">
      <c r="A152" s="302"/>
      <c r="B152" s="301"/>
      <c r="C152" s="302"/>
      <c r="D152" s="261"/>
      <c r="E152" s="262"/>
      <c r="F152" s="303"/>
      <c r="G152" s="262"/>
    </row>
    <row r="153" spans="1:7" s="304" customFormat="1" ht="15" customHeight="1">
      <c r="A153" s="302"/>
      <c r="B153" s="301"/>
      <c r="C153" s="302"/>
      <c r="D153" s="261"/>
      <c r="E153" s="262"/>
      <c r="F153" s="303"/>
      <c r="G153" s="262"/>
    </row>
    <row r="154" spans="1:7" s="304" customFormat="1" ht="15" customHeight="1">
      <c r="A154" s="302"/>
      <c r="B154" s="301"/>
      <c r="C154" s="302"/>
      <c r="D154" s="261"/>
      <c r="E154" s="262"/>
      <c r="F154" s="303"/>
      <c r="G154" s="262"/>
    </row>
    <row r="155" spans="1:7" s="304" customFormat="1" ht="15" customHeight="1">
      <c r="A155" s="302"/>
      <c r="B155" s="301"/>
      <c r="C155" s="302"/>
      <c r="D155" s="261"/>
      <c r="E155" s="262"/>
      <c r="F155" s="303"/>
      <c r="G155" s="262"/>
    </row>
    <row r="156" spans="1:7" s="304" customFormat="1" ht="15" customHeight="1">
      <c r="A156" s="302"/>
      <c r="B156" s="301"/>
      <c r="C156" s="302"/>
      <c r="D156" s="261"/>
      <c r="E156" s="262"/>
      <c r="F156" s="303"/>
      <c r="G156" s="262"/>
    </row>
    <row r="157" spans="1:7" s="304" customFormat="1" ht="15" customHeight="1">
      <c r="A157" s="302"/>
      <c r="B157" s="301"/>
      <c r="C157" s="302"/>
      <c r="D157" s="261"/>
      <c r="E157" s="262"/>
      <c r="F157" s="303"/>
      <c r="G157" s="262"/>
    </row>
    <row r="158" spans="1:7" s="304" customFormat="1" ht="15" customHeight="1">
      <c r="A158" s="302"/>
      <c r="B158" s="301"/>
      <c r="C158" s="302"/>
      <c r="D158" s="261"/>
      <c r="E158" s="262"/>
      <c r="F158" s="303"/>
      <c r="G158" s="262"/>
    </row>
    <row r="159" spans="1:7" s="304" customFormat="1" ht="15" customHeight="1">
      <c r="A159" s="302"/>
      <c r="B159" s="301"/>
      <c r="C159" s="302"/>
      <c r="D159" s="261"/>
      <c r="E159" s="262"/>
      <c r="F159" s="303"/>
      <c r="G159" s="262"/>
    </row>
    <row r="160" spans="1:7" s="304" customFormat="1" ht="15" customHeight="1">
      <c r="A160" s="302"/>
      <c r="B160" s="301"/>
      <c r="C160" s="302"/>
      <c r="D160" s="261"/>
      <c r="E160" s="262"/>
      <c r="F160" s="303"/>
      <c r="G160" s="262"/>
    </row>
    <row r="161" spans="1:7" s="304" customFormat="1" ht="15" customHeight="1">
      <c r="A161" s="302"/>
      <c r="B161" s="301"/>
      <c r="C161" s="302"/>
      <c r="D161" s="261"/>
      <c r="E161" s="262"/>
      <c r="F161" s="303"/>
      <c r="G161" s="262"/>
    </row>
    <row r="162" spans="1:7" s="304" customFormat="1" ht="15" customHeight="1">
      <c r="A162" s="302"/>
      <c r="B162" s="301"/>
      <c r="C162" s="302"/>
      <c r="D162" s="261"/>
      <c r="E162" s="262"/>
      <c r="F162" s="303"/>
      <c r="G162" s="262"/>
    </row>
    <row r="163" spans="1:7" s="304" customFormat="1" ht="15" customHeight="1">
      <c r="A163" s="302"/>
      <c r="B163" s="301"/>
      <c r="C163" s="302"/>
      <c r="D163" s="261"/>
      <c r="E163" s="262"/>
      <c r="F163" s="303"/>
      <c r="G163" s="262"/>
    </row>
    <row r="164" spans="1:7" s="304" customFormat="1" ht="15" customHeight="1">
      <c r="A164" s="302"/>
      <c r="B164" s="301"/>
      <c r="C164" s="302"/>
      <c r="D164" s="261"/>
      <c r="E164" s="262"/>
      <c r="F164" s="303"/>
      <c r="G164" s="262"/>
    </row>
    <row r="165" spans="1:7" s="304" customFormat="1" ht="15" customHeight="1">
      <c r="A165" s="302"/>
      <c r="B165" s="301"/>
      <c r="C165" s="302"/>
      <c r="D165" s="261"/>
      <c r="E165" s="262"/>
      <c r="F165" s="303"/>
      <c r="G165" s="262"/>
    </row>
    <row r="166" spans="1:7" s="304" customFormat="1" ht="15" customHeight="1">
      <c r="A166" s="302"/>
      <c r="B166" s="301"/>
      <c r="C166" s="302"/>
      <c r="D166" s="261"/>
      <c r="E166" s="262"/>
      <c r="F166" s="303"/>
      <c r="G166" s="262"/>
    </row>
    <row r="167" spans="1:7" s="304" customFormat="1" ht="15" customHeight="1">
      <c r="A167" s="302"/>
      <c r="B167" s="305"/>
      <c r="C167" s="302"/>
      <c r="D167" s="261"/>
      <c r="E167" s="262"/>
      <c r="F167" s="303"/>
      <c r="G167" s="262"/>
    </row>
    <row r="168" spans="1:7" s="304" customFormat="1" ht="15" customHeight="1">
      <c r="A168" s="302"/>
      <c r="B168" s="301"/>
      <c r="C168" s="302"/>
      <c r="D168" s="261"/>
      <c r="E168" s="262"/>
      <c r="F168" s="303"/>
      <c r="G168" s="262"/>
    </row>
    <row r="169" spans="1:7" s="304" customFormat="1" ht="15" customHeight="1">
      <c r="A169" s="302"/>
      <c r="B169" s="301"/>
      <c r="C169" s="302"/>
      <c r="D169" s="261"/>
      <c r="E169" s="262"/>
      <c r="F169" s="303"/>
      <c r="G169" s="262"/>
    </row>
    <row r="170" spans="1:7" s="304" customFormat="1" ht="15" customHeight="1">
      <c r="A170" s="302"/>
      <c r="B170" s="301"/>
      <c r="C170" s="302"/>
      <c r="D170" s="261"/>
      <c r="E170" s="262"/>
      <c r="F170" s="303"/>
      <c r="G170" s="262"/>
    </row>
    <row r="171" spans="1:7" s="304" customFormat="1" ht="15" customHeight="1">
      <c r="A171" s="302"/>
      <c r="B171" s="301"/>
      <c r="C171" s="302"/>
      <c r="D171" s="261"/>
      <c r="E171" s="262"/>
      <c r="F171" s="303"/>
      <c r="G171" s="262"/>
    </row>
    <row r="172" spans="1:7" s="304" customFormat="1" ht="15" customHeight="1">
      <c r="A172" s="302"/>
      <c r="B172" s="301"/>
      <c r="C172" s="302"/>
      <c r="D172" s="261"/>
      <c r="E172" s="262"/>
      <c r="F172" s="303"/>
      <c r="G172" s="262"/>
    </row>
    <row r="173" spans="1:7" s="304" customFormat="1" ht="15" customHeight="1">
      <c r="A173" s="302"/>
      <c r="B173" s="301"/>
      <c r="C173" s="302"/>
      <c r="D173" s="261"/>
      <c r="E173" s="262"/>
      <c r="F173" s="303"/>
      <c r="G173" s="262"/>
    </row>
    <row r="174" spans="1:7" s="304" customFormat="1" ht="15" customHeight="1">
      <c r="A174" s="302"/>
      <c r="B174" s="301"/>
      <c r="C174" s="302"/>
      <c r="D174" s="261"/>
      <c r="E174" s="262"/>
      <c r="F174" s="303"/>
      <c r="G174" s="262"/>
    </row>
    <row r="175" spans="1:7" s="304" customFormat="1" ht="15" customHeight="1">
      <c r="A175" s="302"/>
      <c r="B175" s="301"/>
      <c r="C175" s="302"/>
      <c r="D175" s="261"/>
      <c r="E175" s="262"/>
      <c r="F175" s="303"/>
      <c r="G175" s="262"/>
    </row>
    <row r="176" spans="1:7" s="304" customFormat="1" ht="15" customHeight="1">
      <c r="A176" s="302"/>
      <c r="B176" s="301"/>
      <c r="C176" s="302"/>
      <c r="D176" s="261"/>
      <c r="E176" s="262"/>
      <c r="F176" s="303"/>
      <c r="G176" s="262"/>
    </row>
    <row r="177" spans="1:7" s="304" customFormat="1" ht="15" customHeight="1">
      <c r="A177" s="302"/>
      <c r="B177" s="301"/>
      <c r="C177" s="302"/>
      <c r="D177" s="261"/>
      <c r="E177" s="262"/>
      <c r="F177" s="303"/>
      <c r="G177" s="262"/>
    </row>
    <row r="178" spans="1:7" s="304" customFormat="1" ht="15" customHeight="1">
      <c r="A178" s="302"/>
      <c r="B178" s="301"/>
      <c r="C178" s="302"/>
      <c r="D178" s="261"/>
      <c r="E178" s="262"/>
      <c r="F178" s="303"/>
      <c r="G178" s="262"/>
    </row>
    <row r="179" spans="1:7" s="304" customFormat="1" ht="15" customHeight="1">
      <c r="A179" s="302"/>
      <c r="B179" s="301"/>
      <c r="C179" s="302"/>
      <c r="D179" s="261"/>
      <c r="E179" s="262"/>
      <c r="F179" s="303"/>
      <c r="G179" s="262"/>
    </row>
    <row r="180" spans="1:7" s="304" customFormat="1" ht="15" customHeight="1">
      <c r="A180" s="302"/>
      <c r="B180" s="301"/>
      <c r="C180" s="302"/>
      <c r="D180" s="261"/>
      <c r="E180" s="262"/>
      <c r="F180" s="303"/>
      <c r="G180" s="262"/>
    </row>
    <row r="181" spans="1:7" s="304" customFormat="1" ht="15" customHeight="1">
      <c r="A181" s="302"/>
      <c r="B181" s="301"/>
      <c r="C181" s="302"/>
      <c r="D181" s="261"/>
      <c r="E181" s="262"/>
      <c r="F181" s="303"/>
      <c r="G181" s="262"/>
    </row>
    <row r="182" spans="1:7" s="304" customFormat="1" ht="15" customHeight="1">
      <c r="A182" s="302"/>
      <c r="B182" s="301"/>
      <c r="C182" s="302"/>
      <c r="D182" s="261"/>
      <c r="E182" s="262"/>
      <c r="F182" s="303"/>
      <c r="G182" s="262"/>
    </row>
    <row r="183" spans="1:7" s="304" customFormat="1" ht="15" customHeight="1">
      <c r="A183" s="302"/>
      <c r="B183" s="301"/>
      <c r="C183" s="302"/>
      <c r="D183" s="261"/>
      <c r="E183" s="262"/>
      <c r="F183" s="303"/>
      <c r="G183" s="262"/>
    </row>
    <row r="184" spans="1:7" s="304" customFormat="1" ht="15" customHeight="1">
      <c r="A184" s="302"/>
      <c r="B184" s="301"/>
      <c r="C184" s="302"/>
      <c r="D184" s="261"/>
      <c r="E184" s="262"/>
      <c r="F184" s="303"/>
      <c r="G184" s="262"/>
    </row>
    <row r="185" spans="1:7" s="304" customFormat="1" ht="15" customHeight="1">
      <c r="A185" s="302"/>
      <c r="B185" s="301"/>
      <c r="C185" s="302"/>
      <c r="D185" s="261"/>
      <c r="E185" s="262"/>
      <c r="F185" s="303"/>
      <c r="G185" s="262"/>
    </row>
    <row r="186" spans="1:7" s="304" customFormat="1" ht="15" customHeight="1">
      <c r="A186" s="302"/>
      <c r="B186" s="301"/>
      <c r="C186" s="302"/>
      <c r="D186" s="261"/>
      <c r="E186" s="262"/>
      <c r="F186" s="303"/>
      <c r="G186" s="262"/>
    </row>
    <row r="187" spans="1:7" s="304" customFormat="1" ht="15" customHeight="1">
      <c r="A187" s="302"/>
      <c r="B187" s="305"/>
      <c r="C187" s="302"/>
      <c r="D187" s="261"/>
      <c r="E187" s="262"/>
      <c r="F187" s="303"/>
      <c r="G187" s="262"/>
    </row>
    <row r="188" spans="1:7" s="304" customFormat="1" ht="15" customHeight="1">
      <c r="A188" s="302"/>
      <c r="B188" s="301"/>
      <c r="C188" s="302"/>
      <c r="D188" s="261"/>
      <c r="E188" s="262"/>
      <c r="F188" s="303"/>
      <c r="G188" s="262"/>
    </row>
    <row r="189" spans="1:7" s="304" customFormat="1" ht="15" customHeight="1">
      <c r="A189" s="302"/>
      <c r="B189" s="301"/>
      <c r="C189" s="302"/>
      <c r="D189" s="261"/>
      <c r="E189" s="262"/>
      <c r="F189" s="303"/>
      <c r="G189" s="262"/>
    </row>
    <row r="190" spans="1:7" s="304" customFormat="1" ht="15" customHeight="1">
      <c r="A190" s="302"/>
      <c r="B190" s="301"/>
      <c r="C190" s="302"/>
      <c r="D190" s="261"/>
      <c r="E190" s="262"/>
      <c r="F190" s="303"/>
      <c r="G190" s="262"/>
    </row>
    <row r="191" spans="1:7" s="304" customFormat="1" ht="15" customHeight="1">
      <c r="A191" s="302"/>
      <c r="B191" s="301"/>
      <c r="C191" s="302"/>
      <c r="D191" s="261"/>
      <c r="E191" s="262"/>
      <c r="F191" s="303"/>
      <c r="G191" s="262"/>
    </row>
    <row r="192" spans="1:7" s="304" customFormat="1" ht="15" customHeight="1">
      <c r="A192" s="302"/>
      <c r="B192" s="301"/>
      <c r="C192" s="302"/>
      <c r="D192" s="261"/>
      <c r="E192" s="262"/>
      <c r="F192" s="303"/>
      <c r="G192" s="262"/>
    </row>
    <row r="193" spans="1:7" s="304" customFormat="1" ht="15" customHeight="1">
      <c r="A193" s="302"/>
      <c r="B193" s="305"/>
      <c r="C193" s="302"/>
      <c r="D193" s="261"/>
      <c r="E193" s="262"/>
      <c r="F193" s="303"/>
      <c r="G193" s="262"/>
    </row>
    <row r="194" spans="1:7" s="304" customFormat="1" ht="15" customHeight="1">
      <c r="A194" s="302"/>
      <c r="B194" s="305"/>
      <c r="C194" s="302"/>
      <c r="D194" s="261"/>
      <c r="E194" s="262"/>
      <c r="F194" s="303"/>
      <c r="G194" s="262"/>
    </row>
    <row r="195" spans="1:7" s="304" customFormat="1" ht="15" customHeight="1">
      <c r="A195" s="302"/>
      <c r="B195" s="305"/>
      <c r="C195" s="302"/>
      <c r="D195" s="261"/>
      <c r="E195" s="262"/>
      <c r="F195" s="303"/>
      <c r="G195" s="262"/>
    </row>
    <row r="196" spans="1:7" s="304" customFormat="1" ht="15" customHeight="1">
      <c r="A196" s="302"/>
      <c r="B196" s="305"/>
      <c r="C196" s="302"/>
      <c r="D196" s="261"/>
      <c r="E196" s="262"/>
      <c r="F196" s="303"/>
      <c r="G196" s="262"/>
    </row>
    <row r="197" spans="1:7" s="304" customFormat="1" ht="15" customHeight="1">
      <c r="A197" s="302"/>
      <c r="B197" s="305"/>
      <c r="C197" s="302"/>
      <c r="D197" s="261"/>
      <c r="E197" s="262"/>
      <c r="F197" s="303"/>
      <c r="G197" s="262"/>
    </row>
    <row r="198" spans="1:7" s="304" customFormat="1" ht="15" customHeight="1">
      <c r="A198" s="302"/>
      <c r="B198" s="301"/>
      <c r="C198" s="302"/>
      <c r="D198" s="261"/>
      <c r="E198" s="262"/>
      <c r="F198" s="303"/>
      <c r="G198" s="262"/>
    </row>
    <row r="199" spans="1:7" s="304" customFormat="1" ht="15" customHeight="1">
      <c r="A199" s="302"/>
      <c r="B199" s="305"/>
      <c r="C199" s="302"/>
      <c r="D199" s="261"/>
      <c r="E199" s="262"/>
      <c r="F199" s="303"/>
      <c r="G199" s="262"/>
    </row>
    <row r="200" spans="1:7" s="304" customFormat="1" ht="15" customHeight="1">
      <c r="A200" s="302"/>
      <c r="B200" s="305"/>
      <c r="C200" s="302"/>
      <c r="D200" s="261"/>
      <c r="E200" s="262"/>
      <c r="F200" s="303"/>
      <c r="G200" s="262"/>
    </row>
    <row r="201" spans="1:7" s="304" customFormat="1" ht="15" customHeight="1">
      <c r="A201" s="302"/>
      <c r="B201" s="305"/>
      <c r="C201" s="302"/>
      <c r="D201" s="261"/>
      <c r="E201" s="262"/>
      <c r="F201" s="303"/>
      <c r="G201" s="262"/>
    </row>
    <row r="202" spans="1:7" s="304" customFormat="1" ht="15" customHeight="1">
      <c r="A202" s="302"/>
      <c r="B202" s="305"/>
      <c r="C202" s="302"/>
      <c r="D202" s="261"/>
      <c r="E202" s="262"/>
      <c r="F202" s="303"/>
      <c r="G202" s="262"/>
    </row>
    <row r="203" spans="1:7" s="304" customFormat="1" ht="15" customHeight="1">
      <c r="A203" s="302"/>
      <c r="B203" s="305"/>
      <c r="C203" s="302"/>
      <c r="D203" s="261"/>
      <c r="E203" s="262"/>
      <c r="F203" s="303"/>
      <c r="G203" s="262"/>
    </row>
    <row r="204" spans="1:7" s="304" customFormat="1" ht="15" customHeight="1">
      <c r="A204" s="302"/>
      <c r="B204" s="305"/>
      <c r="C204" s="302"/>
      <c r="D204" s="261"/>
      <c r="E204" s="262"/>
      <c r="F204" s="303"/>
      <c r="G204" s="262"/>
    </row>
    <row r="205" spans="1:7" s="304" customFormat="1" ht="15" customHeight="1">
      <c r="A205" s="302"/>
      <c r="B205" s="306"/>
      <c r="C205" s="302"/>
      <c r="D205" s="261"/>
      <c r="E205" s="262"/>
      <c r="F205" s="303"/>
      <c r="G205" s="262"/>
    </row>
    <row r="206" spans="1:7" s="304" customFormat="1" ht="15" customHeight="1">
      <c r="A206" s="302"/>
      <c r="B206" s="305"/>
      <c r="C206" s="302"/>
      <c r="D206" s="261"/>
      <c r="E206" s="262"/>
      <c r="F206" s="303"/>
      <c r="G206" s="262"/>
    </row>
    <row r="207" spans="1:7" s="304" customFormat="1" ht="15" customHeight="1">
      <c r="A207" s="302"/>
      <c r="B207" s="305"/>
      <c r="C207" s="302"/>
      <c r="D207" s="261"/>
      <c r="E207" s="262"/>
      <c r="F207" s="303"/>
      <c r="G207" s="262"/>
    </row>
    <row r="208" spans="1:7" s="304" customFormat="1" ht="15" customHeight="1">
      <c r="A208" s="302"/>
      <c r="B208" s="305"/>
      <c r="C208" s="302"/>
      <c r="D208" s="261"/>
      <c r="E208" s="262"/>
      <c r="F208" s="303"/>
      <c r="G208" s="262"/>
    </row>
    <row r="209" spans="1:7" s="304" customFormat="1" ht="15" customHeight="1">
      <c r="A209" s="302"/>
      <c r="B209" s="305"/>
      <c r="C209" s="302"/>
      <c r="D209" s="261"/>
      <c r="E209" s="262"/>
      <c r="F209" s="303"/>
      <c r="G209" s="262"/>
    </row>
    <row r="210" spans="1:7" s="304" customFormat="1" ht="15" customHeight="1">
      <c r="A210" s="302"/>
      <c r="B210" s="305"/>
      <c r="C210" s="302"/>
      <c r="D210" s="261"/>
      <c r="E210" s="262"/>
      <c r="F210" s="303"/>
      <c r="G210" s="262"/>
    </row>
    <row r="211" spans="1:7" s="304" customFormat="1" ht="15" customHeight="1">
      <c r="A211" s="302"/>
      <c r="B211" s="305"/>
      <c r="C211" s="302"/>
      <c r="D211" s="261"/>
      <c r="E211" s="262"/>
      <c r="F211" s="303"/>
      <c r="G211" s="262"/>
    </row>
    <row r="212" spans="1:7" s="304" customFormat="1" ht="15" customHeight="1">
      <c r="A212" s="302"/>
      <c r="B212" s="305"/>
      <c r="C212" s="302"/>
      <c r="D212" s="261"/>
      <c r="E212" s="262"/>
      <c r="F212" s="303"/>
      <c r="G212" s="262"/>
    </row>
    <row r="213" spans="1:7" s="304" customFormat="1" ht="15" customHeight="1">
      <c r="A213" s="302"/>
      <c r="B213" s="305"/>
      <c r="C213" s="302"/>
      <c r="D213" s="261"/>
      <c r="E213" s="262"/>
      <c r="F213" s="303"/>
      <c r="G213" s="262"/>
    </row>
    <row r="214" spans="1:7" s="304" customFormat="1" ht="15" customHeight="1">
      <c r="A214" s="302"/>
      <c r="B214" s="305"/>
      <c r="C214" s="302"/>
      <c r="D214" s="261"/>
      <c r="E214" s="262"/>
      <c r="F214" s="303"/>
      <c r="G214" s="262"/>
    </row>
    <row r="215" spans="1:7" s="304" customFormat="1" ht="15" customHeight="1">
      <c r="A215" s="302"/>
      <c r="B215" s="305"/>
      <c r="C215" s="302"/>
      <c r="D215" s="261"/>
      <c r="E215" s="262"/>
      <c r="F215" s="303"/>
      <c r="G215" s="262"/>
    </row>
    <row r="216" spans="1:7" s="304" customFormat="1" ht="15" customHeight="1">
      <c r="A216" s="302"/>
      <c r="B216" s="305"/>
      <c r="C216" s="302"/>
      <c r="D216" s="261"/>
      <c r="E216" s="262"/>
      <c r="F216" s="303"/>
      <c r="G216" s="262"/>
    </row>
    <row r="217" spans="1:7" s="304" customFormat="1" ht="15" customHeight="1">
      <c r="A217" s="302"/>
      <c r="B217" s="307"/>
      <c r="C217" s="302"/>
      <c r="D217" s="261"/>
      <c r="E217" s="262"/>
      <c r="F217" s="303"/>
      <c r="G217" s="262"/>
    </row>
    <row r="218" spans="1:7" s="304" customFormat="1" ht="15" customHeight="1">
      <c r="A218" s="302"/>
      <c r="B218" s="307"/>
      <c r="C218" s="302"/>
      <c r="D218" s="261"/>
      <c r="E218" s="262"/>
      <c r="F218" s="303"/>
      <c r="G218" s="262"/>
    </row>
    <row r="219" spans="1:7" s="304" customFormat="1" ht="15" customHeight="1">
      <c r="A219" s="302"/>
      <c r="B219" s="307"/>
      <c r="C219" s="302"/>
      <c r="D219" s="261"/>
      <c r="E219" s="262"/>
      <c r="F219" s="303"/>
      <c r="G219" s="262"/>
    </row>
    <row r="220" spans="1:7" s="304" customFormat="1" ht="15" customHeight="1">
      <c r="A220" s="302"/>
      <c r="B220" s="305"/>
      <c r="C220" s="302"/>
      <c r="D220" s="261"/>
      <c r="E220" s="262"/>
      <c r="F220" s="303"/>
      <c r="G220" s="262"/>
    </row>
    <row r="221" spans="1:7" s="304" customFormat="1" ht="15" customHeight="1">
      <c r="A221" s="302"/>
      <c r="B221" s="307"/>
      <c r="C221" s="302"/>
      <c r="D221" s="261"/>
      <c r="E221" s="262"/>
      <c r="F221" s="303"/>
      <c r="G221" s="262"/>
    </row>
    <row r="222" spans="1:7" s="304" customFormat="1" ht="15" customHeight="1">
      <c r="A222" s="302"/>
      <c r="B222" s="307"/>
      <c r="C222" s="302"/>
      <c r="D222" s="261"/>
      <c r="E222" s="262"/>
      <c r="F222" s="303"/>
      <c r="G222" s="262"/>
    </row>
    <row r="223" spans="1:7" s="304" customFormat="1" ht="15" customHeight="1">
      <c r="A223" s="302"/>
      <c r="B223" s="307"/>
      <c r="C223" s="302"/>
      <c r="D223" s="261"/>
      <c r="E223" s="262"/>
      <c r="F223" s="303"/>
      <c r="G223" s="262"/>
    </row>
    <row r="224" spans="1:7" s="304" customFormat="1" ht="15" customHeight="1">
      <c r="A224" s="302"/>
      <c r="B224" s="307"/>
      <c r="C224" s="302"/>
      <c r="D224" s="261"/>
      <c r="E224" s="262"/>
      <c r="F224" s="303"/>
      <c r="G224" s="262"/>
    </row>
    <row r="225" spans="1:7" s="304" customFormat="1" ht="15" customHeight="1">
      <c r="A225" s="302"/>
      <c r="B225" s="305"/>
      <c r="C225" s="302"/>
      <c r="D225" s="261"/>
      <c r="E225" s="262"/>
      <c r="F225" s="303"/>
      <c r="G225" s="262"/>
    </row>
    <row r="226" spans="1:7" s="304" customFormat="1" ht="15" customHeight="1">
      <c r="A226" s="302"/>
      <c r="B226" s="307"/>
      <c r="C226" s="302"/>
      <c r="D226" s="261"/>
      <c r="E226" s="262"/>
      <c r="F226" s="303"/>
      <c r="G226" s="262"/>
    </row>
    <row r="227" spans="1:7" s="304" customFormat="1" ht="15" customHeight="1">
      <c r="A227" s="302"/>
      <c r="B227" s="307"/>
      <c r="C227" s="302"/>
      <c r="D227" s="261"/>
      <c r="E227" s="262"/>
      <c r="F227" s="303"/>
      <c r="G227" s="262"/>
    </row>
    <row r="228" spans="1:7" s="304" customFormat="1" ht="15" customHeight="1">
      <c r="A228" s="302"/>
      <c r="B228" s="307"/>
      <c r="C228" s="302"/>
      <c r="D228" s="261"/>
      <c r="E228" s="262"/>
      <c r="F228" s="303"/>
      <c r="G228" s="262"/>
    </row>
    <row r="229" spans="1:7" s="304" customFormat="1" ht="15" customHeight="1">
      <c r="A229" s="302"/>
      <c r="B229" s="307"/>
      <c r="C229" s="302"/>
      <c r="D229" s="261"/>
      <c r="E229" s="262"/>
      <c r="F229" s="303"/>
      <c r="G229" s="262"/>
    </row>
    <row r="230" spans="1:7" s="304" customFormat="1" ht="15" customHeight="1">
      <c r="A230" s="302"/>
      <c r="B230" s="307"/>
      <c r="C230" s="302"/>
      <c r="D230" s="261"/>
      <c r="E230" s="262"/>
      <c r="F230" s="303"/>
      <c r="G230" s="262"/>
    </row>
    <row r="231" spans="1:7" s="304" customFormat="1" ht="15" customHeight="1">
      <c r="A231" s="302"/>
      <c r="B231" s="307"/>
      <c r="C231" s="302"/>
      <c r="D231" s="261"/>
      <c r="E231" s="262"/>
      <c r="F231" s="303"/>
      <c r="G231" s="262"/>
    </row>
    <row r="232" spans="1:7" s="304" customFormat="1" ht="15" customHeight="1">
      <c r="A232" s="302"/>
      <c r="B232" s="307"/>
      <c r="C232" s="302"/>
      <c r="D232" s="261"/>
      <c r="E232" s="262"/>
      <c r="F232" s="303"/>
      <c r="G232" s="262"/>
    </row>
    <row r="233" spans="1:7" s="304" customFormat="1" ht="15" customHeight="1">
      <c r="A233" s="302"/>
      <c r="B233" s="307"/>
      <c r="C233" s="302"/>
      <c r="D233" s="261"/>
      <c r="E233" s="262"/>
      <c r="F233" s="303"/>
      <c r="G233" s="262"/>
    </row>
    <row r="234" spans="1:7" s="304" customFormat="1" ht="15" customHeight="1">
      <c r="A234" s="302"/>
      <c r="B234" s="307"/>
      <c r="C234" s="302"/>
      <c r="D234" s="261"/>
      <c r="E234" s="262"/>
      <c r="F234" s="303"/>
      <c r="G234" s="262"/>
    </row>
    <row r="235" spans="1:7" s="304" customFormat="1" ht="15" customHeight="1">
      <c r="A235" s="302"/>
      <c r="B235" s="307"/>
      <c r="C235" s="302"/>
      <c r="D235" s="261"/>
      <c r="E235" s="262"/>
      <c r="F235" s="303"/>
      <c r="G235" s="262"/>
    </row>
    <row r="236" spans="1:7" s="304" customFormat="1" ht="15" customHeight="1">
      <c r="A236" s="302"/>
      <c r="B236" s="307"/>
      <c r="C236" s="302"/>
      <c r="D236" s="261"/>
      <c r="E236" s="262"/>
      <c r="F236" s="303"/>
      <c r="G236" s="262"/>
    </row>
    <row r="237" spans="1:7" s="304" customFormat="1" ht="15" customHeight="1">
      <c r="A237" s="302"/>
      <c r="B237" s="307"/>
      <c r="C237" s="302"/>
      <c r="D237" s="261"/>
      <c r="E237" s="262"/>
      <c r="F237" s="303"/>
      <c r="G237" s="262"/>
    </row>
    <row r="238" spans="1:7" s="304" customFormat="1" ht="15" customHeight="1">
      <c r="A238" s="302"/>
      <c r="B238" s="307"/>
      <c r="C238" s="302"/>
      <c r="D238" s="261"/>
      <c r="E238" s="262"/>
      <c r="F238" s="303"/>
      <c r="G238" s="262"/>
    </row>
    <row r="239" spans="1:7" s="304" customFormat="1" ht="15" customHeight="1">
      <c r="A239" s="302"/>
      <c r="B239" s="307"/>
      <c r="C239" s="302"/>
      <c r="D239" s="261"/>
      <c r="E239" s="262"/>
      <c r="F239" s="303"/>
      <c r="G239" s="262"/>
    </row>
    <row r="240" spans="1:7" s="304" customFormat="1" ht="15" customHeight="1">
      <c r="A240" s="302"/>
      <c r="B240" s="307"/>
      <c r="C240" s="302"/>
      <c r="D240" s="261"/>
      <c r="E240" s="262"/>
      <c r="F240" s="303"/>
      <c r="G240" s="262"/>
    </row>
    <row r="241" spans="1:7" s="304" customFormat="1" ht="15" customHeight="1">
      <c r="A241" s="302"/>
      <c r="B241" s="307"/>
      <c r="C241" s="302"/>
      <c r="D241" s="261"/>
      <c r="E241" s="262"/>
      <c r="F241" s="303"/>
      <c r="G241" s="262"/>
    </row>
    <row r="242" spans="1:7" s="304" customFormat="1" ht="14.25">
      <c r="A242" s="302"/>
      <c r="B242" s="307"/>
      <c r="C242" s="302"/>
      <c r="D242" s="261"/>
      <c r="E242" s="262"/>
      <c r="F242" s="303"/>
      <c r="G242" s="262"/>
    </row>
    <row r="243" spans="1:7" s="304" customFormat="1" ht="15" customHeight="1">
      <c r="A243" s="302"/>
      <c r="B243" s="307"/>
      <c r="C243" s="302"/>
      <c r="D243" s="261"/>
      <c r="E243" s="262"/>
      <c r="F243" s="303"/>
      <c r="G243" s="262"/>
    </row>
    <row r="244" spans="1:7" s="304" customFormat="1" ht="15" customHeight="1">
      <c r="A244" s="302"/>
      <c r="B244" s="307"/>
      <c r="C244" s="302"/>
      <c r="D244" s="261"/>
      <c r="E244" s="262"/>
      <c r="F244" s="303"/>
      <c r="G244" s="262"/>
    </row>
    <row r="245" spans="1:7" s="304" customFormat="1" ht="15" customHeight="1">
      <c r="A245" s="302"/>
      <c r="B245" s="307"/>
      <c r="C245" s="302"/>
      <c r="D245" s="261"/>
      <c r="E245" s="262"/>
      <c r="F245" s="303"/>
      <c r="G245" s="262"/>
    </row>
    <row r="246" spans="1:7" s="304" customFormat="1" ht="15" customHeight="1">
      <c r="A246" s="302"/>
      <c r="B246" s="307"/>
      <c r="C246" s="302"/>
      <c r="D246" s="261"/>
      <c r="E246" s="262"/>
      <c r="F246" s="303"/>
      <c r="G246" s="262"/>
    </row>
    <row r="247" spans="1:7" s="304" customFormat="1" ht="15" customHeight="1">
      <c r="A247" s="302"/>
      <c r="B247" s="307"/>
      <c r="C247" s="302"/>
      <c r="D247" s="261"/>
      <c r="E247" s="262"/>
      <c r="F247" s="303"/>
      <c r="G247" s="262"/>
    </row>
    <row r="248" spans="1:7" s="304" customFormat="1" ht="15" customHeight="1">
      <c r="A248" s="302"/>
      <c r="B248" s="307"/>
      <c r="C248" s="302"/>
      <c r="D248" s="261"/>
      <c r="E248" s="262"/>
      <c r="F248" s="303"/>
      <c r="G248" s="262"/>
    </row>
    <row r="249" spans="1:7" s="304" customFormat="1" ht="15" customHeight="1">
      <c r="A249" s="302"/>
      <c r="B249" s="307"/>
      <c r="C249" s="302"/>
      <c r="D249" s="261"/>
      <c r="E249" s="262"/>
      <c r="F249" s="303"/>
      <c r="G249" s="262"/>
    </row>
    <row r="250" spans="1:7" s="304" customFormat="1" ht="15" customHeight="1">
      <c r="A250" s="302"/>
      <c r="B250" s="307"/>
      <c r="C250" s="302"/>
      <c r="D250" s="261"/>
      <c r="E250" s="262"/>
      <c r="F250" s="303"/>
      <c r="G250" s="262"/>
    </row>
    <row r="251" spans="1:7" s="304" customFormat="1" ht="15" customHeight="1">
      <c r="A251" s="302"/>
      <c r="B251" s="307"/>
      <c r="C251" s="302"/>
      <c r="D251" s="261"/>
      <c r="E251" s="262"/>
      <c r="F251" s="303"/>
      <c r="G251" s="262"/>
    </row>
    <row r="252" spans="1:7" s="304" customFormat="1" ht="15" customHeight="1">
      <c r="A252" s="302"/>
      <c r="B252" s="307"/>
      <c r="C252" s="302"/>
      <c r="D252" s="261"/>
      <c r="E252" s="262"/>
      <c r="F252" s="303"/>
      <c r="G252" s="262"/>
    </row>
    <row r="253" spans="1:7" s="304" customFormat="1" ht="15" customHeight="1">
      <c r="A253" s="302"/>
      <c r="B253" s="307"/>
      <c r="C253" s="302"/>
      <c r="D253" s="261"/>
      <c r="E253" s="262"/>
      <c r="F253" s="303"/>
      <c r="G253" s="262"/>
    </row>
    <row r="254" spans="1:7" s="304" customFormat="1" ht="15" customHeight="1">
      <c r="A254" s="302"/>
      <c r="B254" s="307"/>
      <c r="C254" s="302"/>
      <c r="D254" s="261"/>
      <c r="E254" s="262"/>
      <c r="F254" s="303"/>
      <c r="G254" s="262"/>
    </row>
    <row r="255" spans="1:7" s="304" customFormat="1" ht="15" customHeight="1">
      <c r="A255" s="302"/>
      <c r="B255" s="307"/>
      <c r="C255" s="302"/>
      <c r="D255" s="261"/>
      <c r="E255" s="262"/>
      <c r="F255" s="303"/>
      <c r="G255" s="262"/>
    </row>
    <row r="256" spans="1:7" s="304" customFormat="1" ht="15" customHeight="1">
      <c r="A256" s="302"/>
      <c r="B256" s="307"/>
      <c r="C256" s="302"/>
      <c r="D256" s="261"/>
      <c r="E256" s="262"/>
      <c r="F256" s="303"/>
      <c r="G256" s="262"/>
    </row>
    <row r="257" spans="1:7" s="304" customFormat="1" ht="15" customHeight="1">
      <c r="A257" s="302"/>
      <c r="B257" s="307"/>
      <c r="C257" s="302"/>
      <c r="D257" s="261"/>
      <c r="E257" s="262"/>
      <c r="F257" s="303"/>
      <c r="G257" s="262"/>
    </row>
    <row r="258" spans="1:7" s="304" customFormat="1" ht="15" customHeight="1">
      <c r="A258" s="302"/>
      <c r="B258" s="301"/>
      <c r="C258" s="302"/>
      <c r="D258" s="261"/>
      <c r="E258" s="262"/>
      <c r="F258" s="303"/>
      <c r="G258" s="262"/>
    </row>
    <row r="259" spans="1:7" s="304" customFormat="1" ht="15" customHeight="1">
      <c r="A259" s="302"/>
      <c r="B259" s="305"/>
      <c r="C259" s="302"/>
      <c r="D259" s="261"/>
      <c r="E259" s="262"/>
      <c r="F259" s="303"/>
      <c r="G259" s="262"/>
    </row>
    <row r="260" spans="1:7" s="304" customFormat="1" ht="15" customHeight="1">
      <c r="A260" s="302"/>
      <c r="B260" s="305"/>
      <c r="C260" s="302"/>
      <c r="D260" s="261"/>
      <c r="E260" s="262"/>
      <c r="F260" s="303"/>
      <c r="G260" s="262"/>
    </row>
    <row r="261" spans="1:7" s="304" customFormat="1" ht="15" customHeight="1">
      <c r="A261" s="302"/>
      <c r="B261" s="305"/>
      <c r="C261" s="302"/>
      <c r="D261" s="261"/>
      <c r="E261" s="262"/>
      <c r="F261" s="303"/>
      <c r="G261" s="262"/>
    </row>
    <row r="262" spans="1:7" s="304" customFormat="1" ht="15" customHeight="1">
      <c r="A262" s="302"/>
      <c r="B262" s="301"/>
      <c r="C262" s="302"/>
      <c r="D262" s="261"/>
      <c r="E262" s="262"/>
      <c r="F262" s="303"/>
      <c r="G262" s="262"/>
    </row>
    <row r="263" spans="1:7" s="304" customFormat="1" ht="15" customHeight="1">
      <c r="A263" s="302"/>
      <c r="B263" s="301"/>
      <c r="C263" s="302"/>
      <c r="D263" s="261"/>
      <c r="E263" s="262"/>
      <c r="F263" s="303"/>
      <c r="G263" s="262"/>
    </row>
    <row r="264" spans="1:7" s="304" customFormat="1" ht="15" customHeight="1">
      <c r="A264" s="302"/>
      <c r="B264" s="301"/>
      <c r="C264" s="302"/>
      <c r="D264" s="261"/>
      <c r="E264" s="262"/>
      <c r="F264" s="303"/>
      <c r="G264" s="262"/>
    </row>
    <row r="265" spans="1:7" s="304" customFormat="1" ht="15" customHeight="1">
      <c r="A265" s="302"/>
      <c r="B265" s="301"/>
      <c r="C265" s="302"/>
      <c r="D265" s="261"/>
      <c r="E265" s="262"/>
      <c r="F265" s="303"/>
      <c r="G265" s="262"/>
    </row>
    <row r="266" spans="1:7" s="304" customFormat="1" ht="15" customHeight="1">
      <c r="A266" s="302"/>
      <c r="B266" s="301"/>
      <c r="C266" s="302"/>
      <c r="D266" s="261"/>
      <c r="E266" s="262"/>
      <c r="F266" s="303"/>
      <c r="G266" s="262"/>
    </row>
    <row r="267" spans="1:7" s="304" customFormat="1" ht="15" customHeight="1">
      <c r="A267" s="302"/>
      <c r="B267" s="301"/>
      <c r="C267" s="302"/>
      <c r="D267" s="261"/>
      <c r="E267" s="262"/>
      <c r="F267" s="303"/>
      <c r="G267" s="262"/>
    </row>
    <row r="268" spans="1:7" s="304" customFormat="1" ht="15" customHeight="1">
      <c r="A268" s="302"/>
      <c r="B268" s="301"/>
      <c r="C268" s="302"/>
      <c r="D268" s="261"/>
      <c r="E268" s="262"/>
      <c r="F268" s="303"/>
      <c r="G268" s="262"/>
    </row>
    <row r="269" spans="1:7" s="304" customFormat="1" ht="15" customHeight="1">
      <c r="A269" s="302"/>
      <c r="B269" s="301"/>
      <c r="C269" s="302"/>
      <c r="D269" s="261"/>
      <c r="E269" s="262"/>
      <c r="F269" s="303"/>
      <c r="G269" s="262"/>
    </row>
    <row r="270" spans="1:7" s="304" customFormat="1" ht="15" customHeight="1">
      <c r="A270" s="302"/>
      <c r="B270" s="301"/>
      <c r="C270" s="302"/>
      <c r="D270" s="261"/>
      <c r="E270" s="262"/>
      <c r="F270" s="303"/>
      <c r="G270" s="262"/>
    </row>
    <row r="271" spans="1:7" s="304" customFormat="1" ht="15" customHeight="1">
      <c r="A271" s="302"/>
      <c r="B271" s="301"/>
      <c r="C271" s="302"/>
      <c r="D271" s="261"/>
      <c r="E271" s="262"/>
      <c r="F271" s="303"/>
      <c r="G271" s="262"/>
    </row>
    <row r="272" spans="1:7" s="304" customFormat="1" ht="15" customHeight="1">
      <c r="A272" s="302"/>
      <c r="B272" s="301"/>
      <c r="C272" s="302"/>
      <c r="D272" s="261"/>
      <c r="E272" s="262"/>
      <c r="F272" s="303"/>
      <c r="G272" s="262"/>
    </row>
    <row r="273" spans="1:7" s="304" customFormat="1" ht="15" customHeight="1">
      <c r="A273" s="302"/>
      <c r="B273" s="301"/>
      <c r="C273" s="302"/>
      <c r="D273" s="261"/>
      <c r="E273" s="262"/>
      <c r="F273" s="303"/>
      <c r="G273" s="262"/>
    </row>
    <row r="274" spans="1:7" s="304" customFormat="1" ht="15" customHeight="1">
      <c r="A274" s="302"/>
      <c r="B274" s="301"/>
      <c r="C274" s="302"/>
      <c r="D274" s="261"/>
      <c r="E274" s="262"/>
      <c r="F274" s="303"/>
      <c r="G274" s="262"/>
    </row>
    <row r="275" spans="1:7" s="304" customFormat="1" ht="15" customHeight="1">
      <c r="A275" s="302"/>
      <c r="B275" s="301"/>
      <c r="C275" s="302"/>
      <c r="D275" s="261"/>
      <c r="E275" s="262"/>
      <c r="F275" s="303"/>
      <c r="G275" s="262"/>
    </row>
    <row r="276" spans="1:7" s="304" customFormat="1" ht="15" customHeight="1">
      <c r="A276" s="302"/>
      <c r="B276" s="301"/>
      <c r="C276" s="302"/>
      <c r="D276" s="261"/>
      <c r="E276" s="262"/>
      <c r="F276" s="303"/>
      <c r="G276" s="262"/>
    </row>
    <row r="277" spans="1:7" s="304" customFormat="1" ht="15" customHeight="1">
      <c r="A277" s="302"/>
      <c r="B277" s="301"/>
      <c r="C277" s="302"/>
      <c r="D277" s="261"/>
      <c r="E277" s="262"/>
      <c r="F277" s="303"/>
      <c r="G277" s="262"/>
    </row>
    <row r="278" spans="1:7" s="304" customFormat="1" ht="15" customHeight="1">
      <c r="A278" s="302"/>
      <c r="B278" s="301"/>
      <c r="C278" s="302"/>
      <c r="D278" s="261"/>
      <c r="E278" s="262"/>
      <c r="F278" s="303"/>
      <c r="G278" s="262"/>
    </row>
    <row r="279" spans="1:7" s="304" customFormat="1" ht="15" customHeight="1">
      <c r="A279" s="302"/>
      <c r="B279" s="301"/>
      <c r="C279" s="302"/>
      <c r="D279" s="261"/>
      <c r="E279" s="262"/>
      <c r="F279" s="303"/>
      <c r="G279" s="262"/>
    </row>
    <row r="280" spans="1:7" s="304" customFormat="1" ht="15" customHeight="1">
      <c r="A280" s="302"/>
      <c r="B280" s="301"/>
      <c r="C280" s="302"/>
      <c r="D280" s="261"/>
      <c r="E280" s="262"/>
      <c r="F280" s="303"/>
      <c r="G280" s="262"/>
    </row>
    <row r="281" spans="1:7" s="304" customFormat="1" ht="15" customHeight="1">
      <c r="A281" s="302"/>
      <c r="B281" s="301"/>
      <c r="C281" s="302"/>
      <c r="D281" s="261"/>
      <c r="E281" s="262"/>
      <c r="F281" s="303"/>
      <c r="G281" s="262"/>
    </row>
    <row r="282" spans="1:7" s="304" customFormat="1" ht="15" customHeight="1">
      <c r="A282" s="302"/>
      <c r="B282" s="301"/>
      <c r="C282" s="302"/>
      <c r="D282" s="261"/>
      <c r="E282" s="262"/>
      <c r="F282" s="303"/>
      <c r="G282" s="262"/>
    </row>
    <row r="283" spans="1:7" s="304" customFormat="1" ht="15" customHeight="1">
      <c r="A283" s="302"/>
      <c r="B283" s="301"/>
      <c r="C283" s="302"/>
      <c r="D283" s="261"/>
      <c r="E283" s="262"/>
      <c r="F283" s="303"/>
      <c r="G283" s="262"/>
    </row>
    <row r="284" spans="1:7" s="304" customFormat="1" ht="15" customHeight="1">
      <c r="A284" s="302"/>
      <c r="B284" s="301"/>
      <c r="C284" s="302"/>
      <c r="D284" s="261"/>
      <c r="E284" s="262"/>
      <c r="F284" s="303"/>
      <c r="G284" s="262"/>
    </row>
    <row r="285" spans="1:7" s="304" customFormat="1" ht="15" customHeight="1">
      <c r="A285" s="302"/>
      <c r="B285" s="301"/>
      <c r="C285" s="302"/>
      <c r="D285" s="261"/>
      <c r="E285" s="262"/>
      <c r="F285" s="303"/>
      <c r="G285" s="262"/>
    </row>
    <row r="286" spans="1:7" s="304" customFormat="1" ht="15" customHeight="1">
      <c r="A286" s="302"/>
      <c r="B286" s="301"/>
      <c r="C286" s="302"/>
      <c r="D286" s="261"/>
      <c r="E286" s="262"/>
      <c r="F286" s="303"/>
      <c r="G286" s="262"/>
    </row>
    <row r="287" spans="1:7" s="304" customFormat="1" ht="15" customHeight="1">
      <c r="A287" s="302"/>
      <c r="B287" s="301"/>
      <c r="C287" s="302"/>
      <c r="D287" s="261"/>
      <c r="E287" s="262"/>
      <c r="F287" s="303"/>
      <c r="G287" s="262"/>
    </row>
    <row r="288" spans="1:7" s="304" customFormat="1" ht="15" customHeight="1">
      <c r="A288" s="302"/>
      <c r="B288" s="301"/>
      <c r="C288" s="302"/>
      <c r="D288" s="261"/>
      <c r="E288" s="262"/>
      <c r="F288" s="303"/>
      <c r="G288" s="262"/>
    </row>
    <row r="289" spans="1:7" s="304" customFormat="1" ht="15" customHeight="1">
      <c r="A289" s="302"/>
      <c r="B289" s="301"/>
      <c r="C289" s="302"/>
      <c r="D289" s="261"/>
      <c r="E289" s="262"/>
      <c r="F289" s="303"/>
      <c r="G289" s="262"/>
    </row>
    <row r="290" spans="1:7" s="304" customFormat="1" ht="15" customHeight="1">
      <c r="A290" s="302"/>
      <c r="B290" s="301"/>
      <c r="C290" s="302"/>
      <c r="D290" s="261"/>
      <c r="E290" s="262"/>
      <c r="F290" s="303"/>
      <c r="G290" s="262"/>
    </row>
    <row r="291" spans="1:7" s="304" customFormat="1" ht="15" customHeight="1">
      <c r="A291" s="302"/>
      <c r="B291" s="301"/>
      <c r="C291" s="302"/>
      <c r="D291" s="261"/>
      <c r="E291" s="262"/>
      <c r="F291" s="303"/>
      <c r="G291" s="262"/>
    </row>
    <row r="292" spans="1:7" s="304" customFormat="1" ht="15" customHeight="1">
      <c r="A292" s="302"/>
      <c r="B292" s="301"/>
      <c r="C292" s="302"/>
      <c r="D292" s="261"/>
      <c r="E292" s="262"/>
      <c r="F292" s="303"/>
      <c r="G292" s="262"/>
    </row>
    <row r="293" spans="1:7" s="304" customFormat="1" ht="15" customHeight="1">
      <c r="A293" s="302"/>
      <c r="B293" s="301"/>
      <c r="C293" s="302"/>
      <c r="D293" s="261"/>
      <c r="E293" s="262"/>
      <c r="F293" s="303"/>
      <c r="G293" s="262"/>
    </row>
    <row r="294" spans="1:7" s="304" customFormat="1" ht="15" customHeight="1">
      <c r="A294" s="302"/>
      <c r="B294" s="301"/>
      <c r="C294" s="302"/>
      <c r="D294" s="261"/>
      <c r="E294" s="262"/>
      <c r="F294" s="303"/>
      <c r="G294" s="262"/>
    </row>
    <row r="295" spans="1:7" s="304" customFormat="1" ht="15" customHeight="1">
      <c r="A295" s="302"/>
      <c r="B295" s="301"/>
      <c r="C295" s="302"/>
      <c r="D295" s="261"/>
      <c r="E295" s="262"/>
      <c r="F295" s="303"/>
      <c r="G295" s="262"/>
    </row>
    <row r="296" spans="1:7" s="304" customFormat="1" ht="15" customHeight="1">
      <c r="A296" s="302"/>
      <c r="B296" s="301"/>
      <c r="C296" s="302"/>
      <c r="D296" s="261"/>
      <c r="E296" s="262"/>
      <c r="F296" s="303"/>
      <c r="G296" s="262"/>
    </row>
    <row r="297" spans="1:7" s="304" customFormat="1" ht="15" customHeight="1">
      <c r="A297" s="302"/>
      <c r="B297" s="301"/>
      <c r="C297" s="302"/>
      <c r="D297" s="261"/>
      <c r="E297" s="262"/>
      <c r="F297" s="303"/>
      <c r="G297" s="262"/>
    </row>
    <row r="298" spans="1:7" s="304" customFormat="1" ht="14.25">
      <c r="A298" s="302"/>
      <c r="B298" s="301"/>
      <c r="C298" s="302"/>
      <c r="D298" s="261"/>
      <c r="E298" s="262"/>
      <c r="F298" s="303"/>
      <c r="G298" s="262"/>
    </row>
    <row r="299" spans="1:7" s="304" customFormat="1" ht="15" customHeight="1">
      <c r="A299" s="302"/>
      <c r="B299" s="301"/>
      <c r="C299" s="302"/>
      <c r="D299" s="261"/>
      <c r="E299" s="262"/>
      <c r="F299" s="303"/>
      <c r="G299" s="262"/>
    </row>
    <row r="300" spans="1:7" s="304" customFormat="1" ht="15" customHeight="1">
      <c r="A300" s="302"/>
      <c r="B300" s="301"/>
      <c r="C300" s="302"/>
      <c r="D300" s="261"/>
      <c r="E300" s="262"/>
      <c r="F300" s="303"/>
      <c r="G300" s="262"/>
    </row>
    <row r="301" spans="1:7" s="304" customFormat="1" ht="15" customHeight="1">
      <c r="A301" s="302"/>
      <c r="B301" s="301"/>
      <c r="C301" s="302"/>
      <c r="D301" s="261"/>
      <c r="E301" s="262"/>
      <c r="F301" s="303"/>
      <c r="G301" s="262"/>
    </row>
    <row r="302" spans="1:7" s="304" customFormat="1" ht="15" customHeight="1">
      <c r="A302" s="302"/>
      <c r="B302" s="301"/>
      <c r="C302" s="302"/>
      <c r="D302" s="261"/>
      <c r="E302" s="262"/>
      <c r="F302" s="303"/>
      <c r="G302" s="262"/>
    </row>
    <row r="303" spans="1:7" s="304" customFormat="1" ht="15" customHeight="1">
      <c r="A303" s="302"/>
      <c r="B303" s="301"/>
      <c r="C303" s="302"/>
      <c r="D303" s="261"/>
      <c r="E303" s="262"/>
      <c r="F303" s="303"/>
      <c r="G303" s="262"/>
    </row>
    <row r="304" spans="1:7" s="304" customFormat="1" ht="15" customHeight="1">
      <c r="A304" s="302"/>
      <c r="B304" s="301"/>
      <c r="C304" s="302"/>
      <c r="D304" s="261"/>
      <c r="E304" s="262"/>
      <c r="F304" s="303"/>
      <c r="G304" s="262"/>
    </row>
    <row r="305" spans="1:7" s="304" customFormat="1" ht="15" customHeight="1">
      <c r="A305" s="302"/>
      <c r="B305" s="301"/>
      <c r="C305" s="302"/>
      <c r="D305" s="261"/>
      <c r="E305" s="262"/>
      <c r="F305" s="303"/>
      <c r="G305" s="262"/>
    </row>
    <row r="306" spans="1:7" s="304" customFormat="1" ht="15" customHeight="1">
      <c r="A306" s="302"/>
      <c r="B306" s="301"/>
      <c r="C306" s="302"/>
      <c r="D306" s="261"/>
      <c r="E306" s="262"/>
      <c r="F306" s="303"/>
      <c r="G306" s="262"/>
    </row>
    <row r="307" spans="1:7" s="304" customFormat="1" ht="15" customHeight="1">
      <c r="A307" s="302"/>
      <c r="B307" s="301"/>
      <c r="C307" s="302"/>
      <c r="D307" s="261"/>
      <c r="E307" s="262"/>
      <c r="F307" s="303"/>
      <c r="G307" s="262"/>
    </row>
    <row r="308" spans="1:7" s="304" customFormat="1" ht="15" customHeight="1">
      <c r="A308" s="302"/>
      <c r="B308" s="305"/>
      <c r="C308" s="302"/>
      <c r="D308" s="261"/>
      <c r="E308" s="262"/>
      <c r="F308" s="303"/>
      <c r="G308" s="262"/>
    </row>
    <row r="309" spans="1:7" s="304" customFormat="1" ht="15" customHeight="1">
      <c r="A309" s="302"/>
      <c r="B309" s="301"/>
      <c r="C309" s="302"/>
      <c r="D309" s="261"/>
      <c r="E309" s="262"/>
      <c r="F309" s="303"/>
      <c r="G309" s="262"/>
    </row>
    <row r="310" spans="1:7" s="304" customFormat="1" ht="15" customHeight="1">
      <c r="A310" s="302"/>
      <c r="B310" s="301"/>
      <c r="C310" s="302"/>
      <c r="D310" s="261"/>
      <c r="E310" s="262"/>
      <c r="F310" s="303"/>
      <c r="G310" s="262"/>
    </row>
    <row r="311" spans="1:7" s="304" customFormat="1" ht="14.25">
      <c r="A311" s="302"/>
      <c r="B311" s="301"/>
      <c r="C311" s="302"/>
      <c r="D311" s="261"/>
      <c r="E311" s="262"/>
      <c r="F311" s="303"/>
      <c r="G311" s="262"/>
    </row>
    <row r="312" spans="1:7" s="304" customFormat="1" ht="15" customHeight="1">
      <c r="A312" s="302"/>
      <c r="B312" s="301"/>
      <c r="C312" s="302"/>
      <c r="D312" s="261"/>
      <c r="E312" s="262"/>
      <c r="F312" s="303"/>
      <c r="G312" s="262"/>
    </row>
    <row r="313" spans="1:7" s="304" customFormat="1" ht="15" customHeight="1">
      <c r="A313" s="302"/>
      <c r="B313" s="301"/>
      <c r="C313" s="302"/>
      <c r="D313" s="261"/>
      <c r="E313" s="262"/>
      <c r="F313" s="303"/>
      <c r="G313" s="262"/>
    </row>
    <row r="314" spans="1:7" s="304" customFormat="1" ht="15" customHeight="1">
      <c r="A314" s="302"/>
      <c r="B314" s="301"/>
      <c r="C314" s="302"/>
      <c r="D314" s="261"/>
      <c r="E314" s="262"/>
      <c r="F314" s="303"/>
      <c r="G314" s="262"/>
    </row>
    <row r="315" spans="1:7" s="304" customFormat="1" ht="15" customHeight="1">
      <c r="A315" s="302"/>
      <c r="B315" s="301"/>
      <c r="C315" s="302"/>
      <c r="D315" s="261"/>
      <c r="E315" s="262"/>
      <c r="F315" s="303"/>
      <c r="G315" s="262"/>
    </row>
    <row r="316" spans="1:7" s="304" customFormat="1" ht="15" customHeight="1">
      <c r="A316" s="302"/>
      <c r="B316" s="301"/>
      <c r="C316" s="302"/>
      <c r="D316" s="261"/>
      <c r="E316" s="262"/>
      <c r="F316" s="303"/>
      <c r="G316" s="262"/>
    </row>
    <row r="317" spans="1:7" s="304" customFormat="1" ht="15" customHeight="1">
      <c r="A317" s="302"/>
      <c r="B317" s="301"/>
      <c r="C317" s="302"/>
      <c r="D317" s="261"/>
      <c r="E317" s="262"/>
      <c r="F317" s="303"/>
      <c r="G317" s="262"/>
    </row>
    <row r="318" spans="1:7" s="304" customFormat="1" ht="15" customHeight="1">
      <c r="A318" s="302"/>
      <c r="B318" s="301"/>
      <c r="C318" s="302"/>
      <c r="D318" s="261"/>
      <c r="E318" s="262"/>
      <c r="F318" s="303"/>
      <c r="G318" s="262"/>
    </row>
    <row r="319" spans="1:7" s="304" customFormat="1" ht="15" customHeight="1">
      <c r="A319" s="302"/>
      <c r="B319" s="301"/>
      <c r="C319" s="302"/>
      <c r="D319" s="261"/>
      <c r="E319" s="262"/>
      <c r="F319" s="303"/>
      <c r="G319" s="262"/>
    </row>
    <row r="320" spans="1:7" s="304" customFormat="1" ht="15" customHeight="1">
      <c r="A320" s="302"/>
      <c r="B320" s="301"/>
      <c r="C320" s="302"/>
      <c r="D320" s="261"/>
      <c r="E320" s="262"/>
      <c r="F320" s="303"/>
      <c r="G320" s="262"/>
    </row>
    <row r="321" spans="1:7" s="304" customFormat="1" ht="15" customHeight="1">
      <c r="A321" s="302"/>
      <c r="B321" s="301"/>
      <c r="C321" s="302"/>
      <c r="D321" s="261"/>
      <c r="E321" s="262"/>
      <c r="F321" s="303"/>
      <c r="G321" s="262"/>
    </row>
    <row r="322" spans="1:7" s="304" customFormat="1" ht="15" customHeight="1">
      <c r="A322" s="302"/>
      <c r="B322" s="301"/>
      <c r="C322" s="302"/>
      <c r="D322" s="261"/>
      <c r="E322" s="262"/>
      <c r="F322" s="303"/>
      <c r="G322" s="262"/>
    </row>
    <row r="323" spans="1:7" s="304" customFormat="1" ht="15" customHeight="1">
      <c r="A323" s="302"/>
      <c r="B323" s="301"/>
      <c r="C323" s="302"/>
      <c r="D323" s="261"/>
      <c r="E323" s="262"/>
      <c r="F323" s="303"/>
      <c r="G323" s="262"/>
    </row>
    <row r="324" spans="1:7" s="304" customFormat="1" ht="15" customHeight="1">
      <c r="A324" s="302"/>
      <c r="B324" s="301"/>
      <c r="C324" s="302"/>
      <c r="D324" s="261"/>
      <c r="E324" s="262"/>
      <c r="F324" s="303"/>
      <c r="G324" s="262"/>
    </row>
    <row r="325" spans="1:7" s="304" customFormat="1" ht="14.25">
      <c r="A325" s="302"/>
      <c r="B325" s="301"/>
      <c r="C325" s="302"/>
      <c r="D325" s="261"/>
      <c r="E325" s="262"/>
      <c r="F325" s="303"/>
      <c r="G325" s="262"/>
    </row>
    <row r="326" spans="1:7" s="304" customFormat="1" ht="15" customHeight="1">
      <c r="A326" s="302"/>
      <c r="B326" s="301"/>
      <c r="C326" s="302"/>
      <c r="D326" s="261"/>
      <c r="E326" s="262"/>
      <c r="F326" s="303"/>
      <c r="G326" s="262"/>
    </row>
    <row r="327" spans="1:7" s="304" customFormat="1" ht="15" customHeight="1">
      <c r="A327" s="302"/>
      <c r="B327" s="301"/>
      <c r="C327" s="302"/>
      <c r="D327" s="261"/>
      <c r="E327" s="262"/>
      <c r="F327" s="303"/>
      <c r="G327" s="262"/>
    </row>
    <row r="328" spans="1:7" s="304" customFormat="1" ht="15" customHeight="1">
      <c r="A328" s="302"/>
      <c r="B328" s="301"/>
      <c r="C328" s="302"/>
      <c r="D328" s="261"/>
      <c r="E328" s="262"/>
      <c r="F328" s="303"/>
      <c r="G328" s="262"/>
    </row>
    <row r="329" spans="1:7" s="304" customFormat="1" ht="15" customHeight="1">
      <c r="A329" s="302"/>
      <c r="B329" s="301"/>
      <c r="C329" s="302"/>
      <c r="D329" s="261"/>
      <c r="E329" s="262"/>
      <c r="F329" s="303"/>
      <c r="G329" s="262"/>
    </row>
    <row r="330" spans="1:7" s="304" customFormat="1" ht="15" customHeight="1">
      <c r="A330" s="302"/>
      <c r="B330" s="301"/>
      <c r="C330" s="302"/>
      <c r="D330" s="261"/>
      <c r="E330" s="262"/>
      <c r="F330" s="303"/>
      <c r="G330" s="262"/>
    </row>
    <row r="331" spans="1:7" s="304" customFormat="1" ht="15" customHeight="1">
      <c r="A331" s="302"/>
      <c r="B331" s="301"/>
      <c r="C331" s="302"/>
      <c r="D331" s="261"/>
      <c r="E331" s="262"/>
      <c r="F331" s="303"/>
      <c r="G331" s="262"/>
    </row>
    <row r="332" spans="1:7" s="304" customFormat="1" ht="15" customHeight="1">
      <c r="A332" s="302"/>
      <c r="B332" s="301"/>
      <c r="C332" s="302"/>
      <c r="D332" s="261"/>
      <c r="E332" s="262"/>
      <c r="F332" s="303"/>
      <c r="G332" s="262"/>
    </row>
    <row r="333" spans="1:7" s="304" customFormat="1" ht="15" customHeight="1">
      <c r="A333" s="302"/>
      <c r="B333" s="301"/>
      <c r="C333" s="302"/>
      <c r="D333" s="261"/>
      <c r="E333" s="262"/>
      <c r="F333" s="303"/>
      <c r="G333" s="262"/>
    </row>
    <row r="334" spans="1:7" s="304" customFormat="1" ht="15" customHeight="1">
      <c r="A334" s="302"/>
      <c r="B334" s="301"/>
      <c r="C334" s="302"/>
      <c r="D334" s="261"/>
      <c r="E334" s="262"/>
      <c r="F334" s="303"/>
      <c r="G334" s="262"/>
    </row>
    <row r="335" spans="1:7" s="304" customFormat="1" ht="15" customHeight="1">
      <c r="A335" s="302"/>
      <c r="B335" s="301"/>
      <c r="C335" s="302"/>
      <c r="D335" s="261"/>
      <c r="E335" s="262"/>
      <c r="F335" s="303"/>
      <c r="G335" s="262"/>
    </row>
    <row r="336" spans="1:7" s="304" customFormat="1" ht="15" customHeight="1">
      <c r="A336" s="302"/>
      <c r="B336" s="301"/>
      <c r="C336" s="302"/>
      <c r="D336" s="261"/>
      <c r="E336" s="262"/>
      <c r="F336" s="303"/>
      <c r="G336" s="262"/>
    </row>
    <row r="337" spans="1:7" s="304" customFormat="1" ht="15" customHeight="1">
      <c r="A337" s="302"/>
      <c r="B337" s="301"/>
      <c r="C337" s="302"/>
      <c r="D337" s="261"/>
      <c r="E337" s="262"/>
      <c r="F337" s="303"/>
      <c r="G337" s="262"/>
    </row>
    <row r="338" spans="1:7" s="304" customFormat="1" ht="15" customHeight="1">
      <c r="A338" s="302"/>
      <c r="B338" s="301"/>
      <c r="C338" s="302"/>
      <c r="D338" s="261"/>
      <c r="E338" s="262"/>
      <c r="F338" s="303"/>
      <c r="G338" s="262"/>
    </row>
    <row r="339" spans="1:7" s="304" customFormat="1" ht="15" customHeight="1">
      <c r="A339" s="302"/>
      <c r="B339" s="301"/>
      <c r="C339" s="302"/>
      <c r="D339" s="261"/>
      <c r="E339" s="262"/>
      <c r="F339" s="303"/>
      <c r="G339" s="262"/>
    </row>
    <row r="340" spans="1:7" s="304" customFormat="1" ht="15" customHeight="1">
      <c r="A340" s="302"/>
      <c r="B340" s="301"/>
      <c r="C340" s="302"/>
      <c r="D340" s="261"/>
      <c r="E340" s="262"/>
      <c r="F340" s="303"/>
      <c r="G340" s="262"/>
    </row>
    <row r="341" spans="1:7" s="304" customFormat="1" ht="15" customHeight="1">
      <c r="A341" s="302"/>
      <c r="B341" s="301"/>
      <c r="C341" s="302"/>
      <c r="D341" s="261"/>
      <c r="E341" s="262"/>
      <c r="F341" s="303"/>
      <c r="G341" s="262"/>
    </row>
    <row r="342" spans="1:7" s="304" customFormat="1" ht="15" customHeight="1">
      <c r="A342" s="302"/>
      <c r="B342" s="301"/>
      <c r="C342" s="302"/>
      <c r="D342" s="261"/>
      <c r="E342" s="262"/>
      <c r="F342" s="303"/>
      <c r="G342" s="262"/>
    </row>
    <row r="343" spans="1:7" s="304" customFormat="1" ht="15" customHeight="1">
      <c r="A343" s="302"/>
      <c r="B343" s="301"/>
      <c r="C343" s="302"/>
      <c r="D343" s="261"/>
      <c r="E343" s="262"/>
      <c r="F343" s="303"/>
      <c r="G343" s="262"/>
    </row>
    <row r="344" spans="1:7" s="304" customFormat="1" ht="15" customHeight="1">
      <c r="A344" s="302"/>
      <c r="B344" s="301"/>
      <c r="C344" s="302"/>
      <c r="D344" s="261"/>
      <c r="E344" s="262"/>
      <c r="F344" s="303"/>
      <c r="G344" s="262"/>
    </row>
    <row r="345" spans="1:7" s="304" customFormat="1" ht="15" customHeight="1">
      <c r="A345" s="302"/>
      <c r="B345" s="301"/>
      <c r="C345" s="302"/>
      <c r="D345" s="261"/>
      <c r="E345" s="262"/>
      <c r="F345" s="303"/>
      <c r="G345" s="262"/>
    </row>
    <row r="346" spans="1:7" s="304" customFormat="1" ht="15" customHeight="1">
      <c r="A346" s="302"/>
      <c r="B346" s="301"/>
      <c r="C346" s="302"/>
      <c r="D346" s="261"/>
      <c r="E346" s="262"/>
      <c r="F346" s="303"/>
      <c r="G346" s="262"/>
    </row>
    <row r="347" spans="1:7" s="304" customFormat="1" ht="15" customHeight="1">
      <c r="A347" s="302"/>
      <c r="B347" s="301"/>
      <c r="C347" s="302"/>
      <c r="D347" s="261"/>
      <c r="E347" s="262"/>
      <c r="F347" s="303"/>
      <c r="G347" s="262"/>
    </row>
    <row r="348" spans="1:7" s="304" customFormat="1" ht="15" customHeight="1">
      <c r="A348" s="302"/>
      <c r="B348" s="301"/>
      <c r="C348" s="302"/>
      <c r="D348" s="261"/>
      <c r="E348" s="262"/>
      <c r="F348" s="303"/>
      <c r="G348" s="262"/>
    </row>
    <row r="349" spans="1:7" s="304" customFormat="1" ht="15" customHeight="1">
      <c r="A349" s="302"/>
      <c r="B349" s="301"/>
      <c r="C349" s="302"/>
      <c r="D349" s="261"/>
      <c r="E349" s="262"/>
      <c r="F349" s="303"/>
      <c r="G349" s="262"/>
    </row>
    <row r="350" spans="1:7" s="304" customFormat="1" ht="15" customHeight="1">
      <c r="A350" s="302"/>
      <c r="B350" s="301"/>
      <c r="C350" s="302"/>
      <c r="D350" s="261"/>
      <c r="E350" s="262"/>
      <c r="F350" s="303"/>
      <c r="G350" s="262"/>
    </row>
    <row r="351" spans="1:7" s="304" customFormat="1" ht="15" customHeight="1">
      <c r="A351" s="302"/>
      <c r="B351" s="301"/>
      <c r="C351" s="302"/>
      <c r="D351" s="261"/>
      <c r="E351" s="262"/>
      <c r="F351" s="303"/>
      <c r="G351" s="262"/>
    </row>
    <row r="352" spans="1:7" s="304" customFormat="1" ht="15" customHeight="1">
      <c r="A352" s="302"/>
      <c r="B352" s="301"/>
      <c r="C352" s="302"/>
      <c r="D352" s="261"/>
      <c r="E352" s="262"/>
      <c r="F352" s="303"/>
      <c r="G352" s="262"/>
    </row>
    <row r="353" spans="1:7" s="304" customFormat="1" ht="15" customHeight="1">
      <c r="A353" s="302"/>
      <c r="B353" s="301"/>
      <c r="C353" s="302"/>
      <c r="D353" s="261"/>
      <c r="E353" s="262"/>
      <c r="F353" s="303"/>
      <c r="G353" s="262"/>
    </row>
    <row r="354" spans="1:7" s="304" customFormat="1" ht="15" customHeight="1">
      <c r="A354" s="302"/>
      <c r="B354" s="301"/>
      <c r="C354" s="302"/>
      <c r="D354" s="261"/>
      <c r="E354" s="262"/>
      <c r="F354" s="303"/>
      <c r="G354" s="262"/>
    </row>
    <row r="355" spans="1:7" s="304" customFormat="1" ht="15" customHeight="1">
      <c r="A355" s="302"/>
      <c r="B355" s="301"/>
      <c r="C355" s="302"/>
      <c r="D355" s="261"/>
      <c r="E355" s="262"/>
      <c r="F355" s="303"/>
      <c r="G355" s="262"/>
    </row>
    <row r="356" spans="1:7" s="304" customFormat="1" ht="15" customHeight="1">
      <c r="A356" s="302"/>
      <c r="B356" s="301"/>
      <c r="C356" s="302"/>
      <c r="D356" s="261"/>
      <c r="E356" s="262"/>
      <c r="F356" s="303"/>
      <c r="G356" s="262"/>
    </row>
    <row r="357" spans="1:7" s="304" customFormat="1" ht="15" customHeight="1">
      <c r="A357" s="302"/>
      <c r="B357" s="301"/>
      <c r="C357" s="302"/>
      <c r="D357" s="261"/>
      <c r="E357" s="262"/>
      <c r="F357" s="303"/>
      <c r="G357" s="262"/>
    </row>
    <row r="358" spans="1:7" s="304" customFormat="1" ht="15" customHeight="1">
      <c r="A358" s="302"/>
      <c r="B358" s="301"/>
      <c r="C358" s="302"/>
      <c r="D358" s="261"/>
      <c r="E358" s="262"/>
      <c r="F358" s="303"/>
      <c r="G358" s="262"/>
    </row>
    <row r="359" spans="1:7" s="304" customFormat="1" ht="15" customHeight="1">
      <c r="A359" s="302"/>
      <c r="B359" s="301"/>
      <c r="C359" s="302"/>
      <c r="D359" s="261"/>
      <c r="E359" s="262"/>
      <c r="F359" s="303"/>
      <c r="G359" s="262"/>
    </row>
    <row r="360" spans="1:7" s="304" customFormat="1" ht="15" customHeight="1">
      <c r="A360" s="302"/>
      <c r="B360" s="301"/>
      <c r="C360" s="302"/>
      <c r="D360" s="261"/>
      <c r="E360" s="262"/>
      <c r="F360" s="303"/>
      <c r="G360" s="262"/>
    </row>
    <row r="361" spans="1:7" s="304" customFormat="1" ht="15" customHeight="1">
      <c r="A361" s="302"/>
      <c r="B361" s="301"/>
      <c r="C361" s="302"/>
      <c r="D361" s="261"/>
      <c r="E361" s="262"/>
      <c r="F361" s="303"/>
      <c r="G361" s="262"/>
    </row>
    <row r="362" spans="1:7" s="304" customFormat="1" ht="15" customHeight="1">
      <c r="A362" s="302"/>
      <c r="B362" s="301"/>
      <c r="C362" s="302"/>
      <c r="D362" s="261"/>
      <c r="E362" s="262"/>
      <c r="F362" s="303"/>
      <c r="G362" s="262"/>
    </row>
    <row r="363" spans="1:7" s="304" customFormat="1" ht="15" customHeight="1">
      <c r="A363" s="302"/>
      <c r="B363" s="301"/>
      <c r="C363" s="302"/>
      <c r="D363" s="261"/>
      <c r="E363" s="262"/>
      <c r="F363" s="303"/>
      <c r="G363" s="262"/>
    </row>
    <row r="364" spans="1:7" s="304" customFormat="1" ht="15" customHeight="1">
      <c r="A364" s="302"/>
      <c r="B364" s="301"/>
      <c r="C364" s="302"/>
      <c r="D364" s="261"/>
      <c r="E364" s="262"/>
      <c r="F364" s="303"/>
      <c r="G364" s="262"/>
    </row>
    <row r="365" spans="1:7" s="304" customFormat="1" ht="15" customHeight="1">
      <c r="A365" s="302"/>
      <c r="B365" s="308"/>
      <c r="C365" s="302"/>
      <c r="D365" s="309"/>
      <c r="E365" s="262"/>
      <c r="F365" s="310"/>
      <c r="G365" s="262"/>
    </row>
    <row r="366" spans="1:7" s="304" customFormat="1" ht="15" customHeight="1">
      <c r="A366" s="302"/>
      <c r="B366" s="301"/>
      <c r="C366" s="308"/>
      <c r="D366" s="261"/>
      <c r="E366" s="262"/>
      <c r="F366" s="311"/>
      <c r="G366" s="262"/>
    </row>
    <row r="367" spans="1:7" s="304" customFormat="1" ht="15" customHeight="1">
      <c r="A367" s="302"/>
      <c r="B367" s="301"/>
      <c r="C367" s="312"/>
      <c r="D367" s="261"/>
      <c r="E367" s="262"/>
      <c r="F367" s="303"/>
      <c r="G367" s="262"/>
    </row>
    <row r="368" spans="1:7" s="304" customFormat="1" ht="15" customHeight="1">
      <c r="A368" s="302"/>
      <c r="B368" s="301"/>
      <c r="C368" s="302"/>
      <c r="D368" s="261"/>
      <c r="E368" s="262"/>
      <c r="F368" s="303"/>
      <c r="G368" s="262"/>
    </row>
    <row r="369" spans="1:7" s="304" customFormat="1" ht="15" customHeight="1">
      <c r="A369" s="302"/>
      <c r="B369" s="301"/>
      <c r="C369" s="302"/>
      <c r="D369" s="261"/>
      <c r="E369" s="262"/>
      <c r="F369" s="303"/>
      <c r="G369" s="262"/>
    </row>
    <row r="370" spans="1:7" s="304" customFormat="1" ht="15" customHeight="1">
      <c r="A370" s="308"/>
      <c r="B370" s="301"/>
      <c r="C370" s="302"/>
      <c r="D370" s="261"/>
      <c r="E370" s="262"/>
      <c r="F370" s="303"/>
      <c r="G370" s="262"/>
    </row>
    <row r="371" spans="1:7" s="304" customFormat="1" ht="15" customHeight="1">
      <c r="A371" s="301"/>
      <c r="B371" s="301"/>
      <c r="C371" s="302"/>
      <c r="D371" s="261"/>
      <c r="E371" s="262"/>
      <c r="F371" s="303"/>
      <c r="G371" s="262"/>
    </row>
    <row r="372" spans="1:7" s="304" customFormat="1" ht="15" customHeight="1">
      <c r="A372" s="302"/>
      <c r="B372" s="301"/>
      <c r="C372" s="302"/>
      <c r="D372" s="261"/>
      <c r="E372" s="262"/>
      <c r="F372" s="303"/>
      <c r="G372" s="262"/>
    </row>
    <row r="373" spans="1:7" s="304" customFormat="1" ht="15" customHeight="1">
      <c r="A373" s="302"/>
      <c r="B373" s="301"/>
      <c r="C373" s="302"/>
      <c r="D373" s="261"/>
      <c r="E373" s="262"/>
      <c r="F373" s="303"/>
      <c r="G373" s="262"/>
    </row>
    <row r="374" spans="1:7" s="304" customFormat="1" ht="15" customHeight="1">
      <c r="A374" s="302"/>
      <c r="B374" s="301"/>
      <c r="C374" s="302"/>
      <c r="D374" s="261"/>
      <c r="E374" s="262"/>
      <c r="F374" s="303"/>
      <c r="G374" s="262"/>
    </row>
    <row r="375" spans="1:7" s="304" customFormat="1" ht="15" customHeight="1">
      <c r="A375" s="302"/>
      <c r="B375" s="301"/>
      <c r="C375" s="302"/>
      <c r="D375" s="261"/>
      <c r="E375" s="262"/>
      <c r="F375" s="303"/>
      <c r="G375" s="262"/>
    </row>
    <row r="376" spans="1:7" s="304" customFormat="1" ht="15" customHeight="1">
      <c r="A376" s="302"/>
      <c r="B376" s="301"/>
      <c r="C376" s="302"/>
      <c r="D376" s="261"/>
      <c r="E376" s="262"/>
      <c r="F376" s="303"/>
      <c r="G376" s="262"/>
    </row>
    <row r="377" spans="1:7" s="304" customFormat="1" ht="15" customHeight="1">
      <c r="A377" s="302"/>
      <c r="B377" s="301"/>
      <c r="C377" s="302"/>
      <c r="D377" s="261"/>
      <c r="E377" s="262"/>
      <c r="F377" s="303"/>
      <c r="G377" s="262"/>
    </row>
    <row r="378" spans="1:7" s="304" customFormat="1" ht="15" customHeight="1">
      <c r="A378" s="302"/>
      <c r="B378" s="301"/>
      <c r="C378" s="302"/>
      <c r="D378" s="261"/>
      <c r="E378" s="262"/>
      <c r="F378" s="303"/>
      <c r="G378" s="262"/>
    </row>
    <row r="379" spans="1:7" s="304" customFormat="1" ht="15" customHeight="1">
      <c r="A379" s="302"/>
      <c r="B379" s="301"/>
      <c r="C379" s="302"/>
      <c r="D379" s="261"/>
      <c r="E379" s="262"/>
      <c r="F379" s="303"/>
      <c r="G379" s="262"/>
    </row>
    <row r="380" spans="1:7" s="304" customFormat="1" ht="15" customHeight="1">
      <c r="A380" s="302"/>
      <c r="B380" s="301"/>
      <c r="C380" s="302"/>
      <c r="D380" s="261"/>
      <c r="E380" s="262"/>
      <c r="F380" s="303"/>
      <c r="G380" s="262"/>
    </row>
    <row r="381" spans="1:7" s="304" customFormat="1" ht="15" customHeight="1">
      <c r="A381" s="302"/>
      <c r="B381" s="301"/>
      <c r="C381" s="302"/>
      <c r="D381" s="261"/>
      <c r="E381" s="262"/>
      <c r="F381" s="303"/>
      <c r="G381" s="262"/>
    </row>
    <row r="382" spans="1:7" s="304" customFormat="1" ht="15" customHeight="1">
      <c r="A382" s="302"/>
      <c r="B382" s="301"/>
      <c r="C382" s="302"/>
      <c r="D382" s="261"/>
      <c r="E382" s="262"/>
      <c r="F382" s="303"/>
      <c r="G382" s="262"/>
    </row>
    <row r="383" spans="1:7" s="304" customFormat="1" ht="15" customHeight="1">
      <c r="A383" s="302"/>
      <c r="B383" s="301"/>
      <c r="C383" s="302"/>
      <c r="D383" s="261"/>
      <c r="E383" s="262"/>
      <c r="F383" s="303"/>
      <c r="G383" s="262"/>
    </row>
    <row r="384" spans="1:7" s="304" customFormat="1" ht="15" customHeight="1">
      <c r="A384" s="302"/>
      <c r="B384" s="301"/>
      <c r="C384" s="302"/>
      <c r="D384" s="261"/>
      <c r="E384" s="262"/>
      <c r="F384" s="303"/>
      <c r="G384" s="262"/>
    </row>
    <row r="385" spans="1:7" s="304" customFormat="1" ht="15" customHeight="1">
      <c r="A385" s="302"/>
      <c r="B385" s="301"/>
      <c r="C385" s="302"/>
      <c r="D385" s="261"/>
      <c r="E385" s="262"/>
      <c r="F385" s="303"/>
      <c r="G385" s="262"/>
    </row>
    <row r="386" spans="1:7" s="304" customFormat="1" ht="15" customHeight="1">
      <c r="A386" s="302"/>
      <c r="B386" s="301"/>
      <c r="C386" s="302"/>
      <c r="D386" s="261"/>
      <c r="E386" s="262"/>
      <c r="F386" s="303"/>
      <c r="G386" s="262"/>
    </row>
    <row r="387" spans="1:7" s="304" customFormat="1" ht="15" customHeight="1">
      <c r="A387" s="302"/>
      <c r="B387" s="301"/>
      <c r="C387" s="302"/>
      <c r="D387" s="261"/>
      <c r="E387" s="262"/>
      <c r="F387" s="303"/>
      <c r="G387" s="262"/>
    </row>
    <row r="388" spans="1:7" s="304" customFormat="1" ht="15" customHeight="1">
      <c r="A388" s="302"/>
      <c r="B388" s="301"/>
      <c r="C388" s="302"/>
      <c r="D388" s="261"/>
      <c r="E388" s="262"/>
      <c r="F388" s="303"/>
      <c r="G388" s="262"/>
    </row>
    <row r="389" spans="1:7" s="304" customFormat="1" ht="15" customHeight="1">
      <c r="A389" s="302"/>
      <c r="B389" s="301"/>
      <c r="C389" s="302"/>
      <c r="D389" s="261"/>
      <c r="E389" s="262"/>
      <c r="F389" s="303"/>
      <c r="G389" s="262"/>
    </row>
    <row r="390" spans="1:7" s="304" customFormat="1" ht="15" customHeight="1">
      <c r="A390" s="302"/>
      <c r="B390" s="301"/>
      <c r="C390" s="302"/>
      <c r="D390" s="261"/>
      <c r="E390" s="262"/>
      <c r="F390" s="303"/>
      <c r="G390" s="262"/>
    </row>
    <row r="391" spans="1:7" s="304" customFormat="1" ht="15" customHeight="1">
      <c r="A391" s="302"/>
      <c r="B391" s="301"/>
      <c r="C391" s="302"/>
      <c r="D391" s="261"/>
      <c r="E391" s="262"/>
      <c r="F391" s="303"/>
      <c r="G391" s="262"/>
    </row>
    <row r="392" spans="1:7" s="304" customFormat="1" ht="15" customHeight="1">
      <c r="A392" s="302"/>
      <c r="B392" s="301"/>
      <c r="C392" s="302"/>
      <c r="D392" s="261"/>
      <c r="E392" s="262"/>
      <c r="F392" s="303"/>
      <c r="G392" s="262"/>
    </row>
    <row r="393" spans="1:7" s="304" customFormat="1" ht="15" customHeight="1">
      <c r="A393" s="302"/>
      <c r="B393" s="301"/>
      <c r="C393" s="302"/>
      <c r="D393" s="261"/>
      <c r="E393" s="262"/>
      <c r="F393" s="303"/>
      <c r="G393" s="262"/>
    </row>
    <row r="394" spans="1:7" s="304" customFormat="1" ht="15" customHeight="1">
      <c r="A394" s="302"/>
      <c r="B394" s="301"/>
      <c r="C394" s="302"/>
      <c r="D394" s="261"/>
      <c r="E394" s="262"/>
      <c r="F394" s="303"/>
      <c r="G394" s="262"/>
    </row>
    <row r="395" spans="1:7" s="304" customFormat="1" ht="15" customHeight="1">
      <c r="A395" s="302"/>
      <c r="B395" s="301"/>
      <c r="C395" s="302"/>
      <c r="D395" s="261"/>
      <c r="E395" s="262"/>
      <c r="F395" s="303"/>
      <c r="G395" s="262"/>
    </row>
    <row r="396" spans="1:7" s="304" customFormat="1" ht="15" customHeight="1">
      <c r="A396" s="302"/>
      <c r="B396" s="301"/>
      <c r="C396" s="302"/>
      <c r="D396" s="261"/>
      <c r="E396" s="262"/>
      <c r="F396" s="303"/>
      <c r="G396" s="262"/>
    </row>
    <row r="397" spans="1:7" s="304" customFormat="1" ht="15" customHeight="1">
      <c r="A397" s="302"/>
      <c r="B397" s="301"/>
      <c r="C397" s="302"/>
      <c r="D397" s="261"/>
      <c r="E397" s="262"/>
      <c r="F397" s="303"/>
      <c r="G397" s="262"/>
    </row>
    <row r="398" spans="1:7" s="304" customFormat="1" ht="15" customHeight="1">
      <c r="A398" s="302"/>
      <c r="B398" s="301"/>
      <c r="C398" s="302"/>
      <c r="D398" s="261"/>
      <c r="E398" s="262"/>
      <c r="F398" s="303"/>
      <c r="G398" s="262"/>
    </row>
    <row r="399" spans="1:7" s="304" customFormat="1" ht="15" customHeight="1">
      <c r="A399" s="302"/>
      <c r="B399" s="301"/>
      <c r="C399" s="302"/>
      <c r="D399" s="261"/>
      <c r="E399" s="262"/>
      <c r="F399" s="303"/>
      <c r="G399" s="262"/>
    </row>
    <row r="400" spans="1:7" s="304" customFormat="1" ht="15" customHeight="1">
      <c r="A400" s="302"/>
      <c r="B400" s="301"/>
      <c r="C400" s="302"/>
      <c r="D400" s="261"/>
      <c r="E400" s="262"/>
      <c r="F400" s="303"/>
      <c r="G400" s="262"/>
    </row>
    <row r="401" spans="1:7" s="304" customFormat="1" ht="15" customHeight="1">
      <c r="A401" s="302"/>
      <c r="B401" s="301"/>
      <c r="C401" s="302"/>
      <c r="D401" s="261"/>
      <c r="E401" s="262"/>
      <c r="F401" s="303"/>
      <c r="G401" s="262"/>
    </row>
    <row r="402" spans="1:7" s="304" customFormat="1" ht="15" customHeight="1">
      <c r="A402" s="302"/>
      <c r="B402" s="301"/>
      <c r="C402" s="302"/>
      <c r="D402" s="261"/>
      <c r="E402" s="262"/>
      <c r="F402" s="303"/>
      <c r="G402" s="262"/>
    </row>
    <row r="403" spans="1:7" s="304" customFormat="1" ht="15" customHeight="1">
      <c r="A403" s="302"/>
      <c r="B403" s="301"/>
      <c r="C403" s="302"/>
      <c r="D403" s="261"/>
      <c r="E403" s="262"/>
      <c r="F403" s="303"/>
      <c r="G403" s="262"/>
    </row>
    <row r="404" spans="1:7" s="304" customFormat="1" ht="15" customHeight="1">
      <c r="A404" s="302"/>
      <c r="B404" s="301"/>
      <c r="C404" s="302"/>
      <c r="D404" s="261"/>
      <c r="E404" s="262"/>
      <c r="F404" s="303"/>
      <c r="G404" s="262"/>
    </row>
    <row r="405" spans="1:7" s="304" customFormat="1" ht="15" customHeight="1">
      <c r="A405" s="302"/>
      <c r="B405" s="301"/>
      <c r="C405" s="302"/>
      <c r="D405" s="261"/>
      <c r="E405" s="262"/>
      <c r="F405" s="303"/>
      <c r="G405" s="262"/>
    </row>
    <row r="406" spans="1:7" s="304" customFormat="1" ht="15" customHeight="1">
      <c r="A406" s="302"/>
      <c r="B406" s="301"/>
      <c r="C406" s="302"/>
      <c r="D406" s="261"/>
      <c r="E406" s="262"/>
      <c r="F406" s="303"/>
      <c r="G406" s="262"/>
    </row>
    <row r="407" spans="1:7" s="304" customFormat="1" ht="15" customHeight="1">
      <c r="A407" s="302"/>
      <c r="B407" s="301"/>
      <c r="C407" s="302"/>
      <c r="D407" s="261"/>
      <c r="E407" s="262"/>
      <c r="F407" s="303"/>
      <c r="G407" s="262"/>
    </row>
    <row r="408" spans="1:7" s="304" customFormat="1" ht="15" customHeight="1">
      <c r="A408" s="302"/>
      <c r="B408" s="301"/>
      <c r="C408" s="302"/>
      <c r="D408" s="261"/>
      <c r="E408" s="262"/>
      <c r="F408" s="303"/>
      <c r="G408" s="262"/>
    </row>
    <row r="409" spans="1:7" s="304" customFormat="1" ht="15" customHeight="1">
      <c r="A409" s="302"/>
      <c r="B409" s="301"/>
      <c r="C409" s="302"/>
      <c r="D409" s="261"/>
      <c r="E409" s="262"/>
      <c r="F409" s="303"/>
      <c r="G409" s="262"/>
    </row>
    <row r="410" spans="1:7" s="304" customFormat="1" ht="15" customHeight="1">
      <c r="A410" s="302"/>
      <c r="B410" s="301"/>
      <c r="C410" s="302"/>
      <c r="D410" s="261"/>
      <c r="E410" s="262"/>
      <c r="F410" s="303"/>
      <c r="G410" s="262"/>
    </row>
    <row r="411" spans="1:7" s="304" customFormat="1" ht="15" customHeight="1">
      <c r="A411" s="302"/>
      <c r="B411" s="301"/>
      <c r="C411" s="302"/>
      <c r="D411" s="261"/>
      <c r="E411" s="262"/>
      <c r="F411" s="303"/>
      <c r="G411" s="262"/>
    </row>
    <row r="412" spans="1:7" s="304" customFormat="1" ht="15" customHeight="1">
      <c r="A412" s="302"/>
      <c r="B412" s="301"/>
      <c r="C412" s="302"/>
      <c r="D412" s="261"/>
      <c r="E412" s="262"/>
      <c r="F412" s="303"/>
      <c r="G412" s="262"/>
    </row>
    <row r="413" spans="1:7" s="304" customFormat="1" ht="15" customHeight="1">
      <c r="A413" s="302"/>
      <c r="B413" s="301"/>
      <c r="C413" s="302"/>
      <c r="D413" s="261"/>
      <c r="E413" s="262"/>
      <c r="F413" s="303"/>
      <c r="G413" s="262"/>
    </row>
    <row r="414" spans="1:7" s="304" customFormat="1" ht="15" customHeight="1">
      <c r="A414" s="302"/>
      <c r="B414" s="301"/>
      <c r="C414" s="302"/>
      <c r="D414" s="261"/>
      <c r="E414" s="262"/>
      <c r="F414" s="303"/>
      <c r="G414" s="262"/>
    </row>
    <row r="415" spans="1:7" s="304" customFormat="1" ht="15" customHeight="1">
      <c r="A415" s="302"/>
      <c r="B415" s="301"/>
      <c r="C415" s="302"/>
      <c r="D415" s="261"/>
      <c r="E415" s="262"/>
      <c r="F415" s="303"/>
      <c r="G415" s="262"/>
    </row>
    <row r="416" spans="1:7" s="304" customFormat="1" ht="15" customHeight="1">
      <c r="A416" s="302"/>
      <c r="B416" s="301"/>
      <c r="C416" s="302"/>
      <c r="D416" s="261"/>
      <c r="E416" s="262"/>
      <c r="F416" s="303"/>
      <c r="G416" s="262"/>
    </row>
    <row r="417" spans="1:7" s="304" customFormat="1" ht="15" customHeight="1">
      <c r="A417" s="302"/>
      <c r="B417" s="301"/>
      <c r="C417" s="302"/>
      <c r="D417" s="261"/>
      <c r="E417" s="262"/>
      <c r="F417" s="303"/>
      <c r="G417" s="262"/>
    </row>
    <row r="418" spans="1:7" s="304" customFormat="1" ht="15" customHeight="1">
      <c r="A418" s="302"/>
      <c r="B418" s="301"/>
      <c r="C418" s="302"/>
      <c r="D418" s="261"/>
      <c r="E418" s="262"/>
      <c r="F418" s="303"/>
      <c r="G418" s="262"/>
    </row>
    <row r="419" spans="1:7" s="304" customFormat="1" ht="15" customHeight="1">
      <c r="A419" s="302"/>
      <c r="B419" s="301"/>
      <c r="C419" s="302"/>
      <c r="D419" s="261"/>
      <c r="E419" s="262"/>
      <c r="F419" s="303"/>
      <c r="G419" s="262"/>
    </row>
    <row r="420" spans="1:7" s="304" customFormat="1" ht="15" customHeight="1">
      <c r="A420" s="302"/>
      <c r="B420" s="305"/>
      <c r="C420" s="302"/>
      <c r="D420" s="261"/>
      <c r="E420" s="262"/>
      <c r="F420" s="303"/>
      <c r="G420" s="262"/>
    </row>
    <row r="421" spans="1:7" s="304" customFormat="1" ht="15" customHeight="1">
      <c r="A421" s="302"/>
      <c r="B421" s="301"/>
      <c r="C421" s="302"/>
      <c r="D421" s="261"/>
      <c r="E421" s="262"/>
      <c r="F421" s="303"/>
      <c r="G421" s="262"/>
    </row>
    <row r="422" spans="1:7" s="304" customFormat="1" ht="15" customHeight="1">
      <c r="A422" s="302"/>
      <c r="B422" s="301"/>
      <c r="C422" s="302"/>
      <c r="D422" s="261"/>
      <c r="E422" s="262"/>
      <c r="F422" s="303"/>
      <c r="G422" s="262"/>
    </row>
    <row r="423" spans="1:7" s="304" customFormat="1" ht="15" customHeight="1">
      <c r="A423" s="302"/>
      <c r="B423" s="301"/>
      <c r="C423" s="302"/>
      <c r="D423" s="261"/>
      <c r="E423" s="262"/>
      <c r="F423" s="303"/>
      <c r="G423" s="262"/>
    </row>
    <row r="424" spans="1:7" s="304" customFormat="1" ht="15" customHeight="1">
      <c r="A424" s="302"/>
      <c r="B424" s="305"/>
      <c r="C424" s="302"/>
      <c r="D424" s="261"/>
      <c r="E424" s="262"/>
      <c r="F424" s="303"/>
      <c r="G424" s="262"/>
    </row>
    <row r="425" spans="1:7" s="304" customFormat="1" ht="15" customHeight="1">
      <c r="A425" s="302"/>
      <c r="B425" s="301"/>
      <c r="C425" s="302"/>
      <c r="D425" s="261"/>
      <c r="E425" s="262"/>
      <c r="F425" s="303"/>
      <c r="G425" s="262"/>
    </row>
    <row r="426" spans="1:7" s="304" customFormat="1" ht="15" customHeight="1">
      <c r="A426" s="302"/>
      <c r="B426" s="301"/>
      <c r="C426" s="302"/>
      <c r="D426" s="261"/>
      <c r="E426" s="262"/>
      <c r="F426" s="303"/>
      <c r="G426" s="262"/>
    </row>
    <row r="427" spans="1:7" s="304" customFormat="1" ht="15" customHeight="1">
      <c r="A427" s="302"/>
      <c r="B427" s="301"/>
      <c r="C427" s="302"/>
      <c r="D427" s="261"/>
      <c r="E427" s="262"/>
      <c r="F427" s="303"/>
      <c r="G427" s="262"/>
    </row>
    <row r="428" spans="1:7" s="304" customFormat="1" ht="15" customHeight="1">
      <c r="A428" s="302"/>
      <c r="B428" s="301"/>
      <c r="C428" s="302"/>
      <c r="D428" s="261"/>
      <c r="E428" s="262"/>
      <c r="F428" s="303"/>
      <c r="G428" s="262"/>
    </row>
    <row r="429" spans="1:7" s="304" customFormat="1" ht="15" customHeight="1">
      <c r="A429" s="302"/>
      <c r="B429" s="301"/>
      <c r="C429" s="302"/>
      <c r="D429" s="261"/>
      <c r="E429" s="262"/>
      <c r="F429" s="303"/>
      <c r="G429" s="262"/>
    </row>
    <row r="430" spans="1:7" s="304" customFormat="1" ht="15" customHeight="1">
      <c r="A430" s="302"/>
      <c r="B430" s="301"/>
      <c r="C430" s="302"/>
      <c r="D430" s="261"/>
      <c r="E430" s="262"/>
      <c r="F430" s="303"/>
      <c r="G430" s="262"/>
    </row>
    <row r="431" spans="1:7" s="304" customFormat="1" ht="15" customHeight="1">
      <c r="A431" s="302"/>
      <c r="B431" s="301"/>
      <c r="C431" s="302"/>
      <c r="D431" s="261"/>
      <c r="E431" s="262"/>
      <c r="F431" s="303"/>
      <c r="G431" s="262"/>
    </row>
    <row r="432" spans="1:7" s="304" customFormat="1" ht="15" customHeight="1">
      <c r="A432" s="302"/>
      <c r="B432" s="301"/>
      <c r="C432" s="302"/>
      <c r="D432" s="261"/>
      <c r="E432" s="262"/>
      <c r="F432" s="303"/>
      <c r="G432" s="262"/>
    </row>
    <row r="433" spans="1:7" s="304" customFormat="1" ht="15" customHeight="1">
      <c r="A433" s="302"/>
      <c r="B433" s="301"/>
      <c r="C433" s="302"/>
      <c r="D433" s="261"/>
      <c r="E433" s="262"/>
      <c r="F433" s="303"/>
      <c r="G433" s="262"/>
    </row>
    <row r="434" spans="1:7" s="304" customFormat="1" ht="15" customHeight="1">
      <c r="A434" s="302"/>
      <c r="B434" s="301"/>
      <c r="C434" s="302"/>
      <c r="D434" s="261"/>
      <c r="E434" s="262"/>
      <c r="F434" s="303"/>
      <c r="G434" s="262"/>
    </row>
    <row r="435" spans="1:7" s="304" customFormat="1" ht="15" customHeight="1">
      <c r="A435" s="302"/>
      <c r="B435" s="301"/>
      <c r="C435" s="302"/>
      <c r="D435" s="261"/>
      <c r="E435" s="262"/>
      <c r="F435" s="303"/>
      <c r="G435" s="262"/>
    </row>
    <row r="436" spans="1:7" s="304" customFormat="1" ht="15" customHeight="1">
      <c r="A436" s="302"/>
      <c r="B436" s="301"/>
      <c r="C436" s="302"/>
      <c r="D436" s="261"/>
      <c r="E436" s="262"/>
      <c r="F436" s="303"/>
      <c r="G436" s="262"/>
    </row>
    <row r="437" spans="1:7" s="304" customFormat="1" ht="15" customHeight="1">
      <c r="A437" s="302"/>
      <c r="B437" s="301"/>
      <c r="C437" s="302"/>
      <c r="D437" s="261"/>
      <c r="E437" s="262"/>
      <c r="F437" s="303"/>
      <c r="G437" s="262"/>
    </row>
    <row r="438" spans="1:7" s="304" customFormat="1" ht="15" customHeight="1">
      <c r="A438" s="302"/>
      <c r="B438" s="301"/>
      <c r="C438" s="302"/>
      <c r="D438" s="261"/>
      <c r="E438" s="262"/>
      <c r="F438" s="303"/>
      <c r="G438" s="262"/>
    </row>
    <row r="439" spans="1:7" s="304" customFormat="1" ht="15" customHeight="1">
      <c r="A439" s="302"/>
      <c r="B439" s="301"/>
      <c r="C439" s="302"/>
      <c r="D439" s="261"/>
      <c r="E439" s="262"/>
      <c r="F439" s="303"/>
      <c r="G439" s="262"/>
    </row>
    <row r="440" spans="1:7" s="304" customFormat="1" ht="15" customHeight="1">
      <c r="A440" s="302"/>
      <c r="B440" s="301"/>
      <c r="C440" s="302"/>
      <c r="D440" s="261"/>
      <c r="E440" s="262"/>
      <c r="F440" s="303"/>
      <c r="G440" s="262"/>
    </row>
    <row r="441" spans="1:7" s="304" customFormat="1" ht="15" customHeight="1">
      <c r="A441" s="302"/>
      <c r="B441" s="301"/>
      <c r="C441" s="302"/>
      <c r="D441" s="261"/>
      <c r="E441" s="262"/>
      <c r="F441" s="303"/>
      <c r="G441" s="262"/>
    </row>
    <row r="442" spans="1:7" s="304" customFormat="1" ht="15" customHeight="1">
      <c r="A442" s="302"/>
      <c r="B442" s="301"/>
      <c r="C442" s="302"/>
      <c r="D442" s="261"/>
      <c r="E442" s="262"/>
      <c r="F442" s="303"/>
      <c r="G442" s="262"/>
    </row>
    <row r="443" spans="1:7" s="304" customFormat="1" ht="15" customHeight="1">
      <c r="A443" s="302"/>
      <c r="B443" s="301"/>
      <c r="C443" s="302"/>
      <c r="D443" s="261"/>
      <c r="E443" s="262"/>
      <c r="F443" s="303"/>
      <c r="G443" s="262"/>
    </row>
    <row r="444" spans="1:7" s="304" customFormat="1" ht="15" customHeight="1">
      <c r="A444" s="302"/>
      <c r="B444" s="301"/>
      <c r="C444" s="302"/>
      <c r="D444" s="261"/>
      <c r="E444" s="262"/>
      <c r="F444" s="303"/>
      <c r="G444" s="262"/>
    </row>
    <row r="445" spans="1:7" s="304" customFormat="1" ht="15" customHeight="1">
      <c r="A445" s="302"/>
      <c r="B445" s="301"/>
      <c r="C445" s="302"/>
      <c r="D445" s="261"/>
      <c r="E445" s="262"/>
      <c r="F445" s="303"/>
      <c r="G445" s="262"/>
    </row>
    <row r="446" spans="1:7" s="304" customFormat="1" ht="15" customHeight="1">
      <c r="A446" s="302"/>
      <c r="B446" s="301"/>
      <c r="C446" s="302"/>
      <c r="D446" s="261"/>
      <c r="E446" s="262"/>
      <c r="F446" s="303"/>
      <c r="G446" s="262"/>
    </row>
    <row r="447" spans="1:7" s="304" customFormat="1" ht="15" customHeight="1">
      <c r="A447" s="302"/>
      <c r="B447" s="301"/>
      <c r="C447" s="302"/>
      <c r="D447" s="261"/>
      <c r="E447" s="262"/>
      <c r="F447" s="303"/>
      <c r="G447" s="262"/>
    </row>
    <row r="448" spans="1:7" s="304" customFormat="1" ht="15" customHeight="1">
      <c r="A448" s="302"/>
      <c r="B448" s="301"/>
      <c r="C448" s="302"/>
      <c r="D448" s="261"/>
      <c r="E448" s="262"/>
      <c r="F448" s="303"/>
      <c r="G448" s="262"/>
    </row>
    <row r="449" spans="1:7" s="304" customFormat="1" ht="15" customHeight="1">
      <c r="A449" s="302"/>
      <c r="B449" s="301"/>
      <c r="C449" s="302"/>
      <c r="D449" s="261"/>
      <c r="E449" s="262"/>
      <c r="F449" s="303"/>
      <c r="G449" s="262"/>
    </row>
    <row r="450" spans="1:7" s="304" customFormat="1" ht="15" customHeight="1">
      <c r="A450" s="302"/>
      <c r="B450" s="301"/>
      <c r="C450" s="302"/>
      <c r="D450" s="261"/>
      <c r="E450" s="262"/>
      <c r="F450" s="303"/>
      <c r="G450" s="262"/>
    </row>
    <row r="451" spans="1:7" s="304" customFormat="1" ht="15" customHeight="1">
      <c r="A451" s="302"/>
      <c r="B451" s="301"/>
      <c r="C451" s="302"/>
      <c r="D451" s="261"/>
      <c r="E451" s="262"/>
      <c r="F451" s="303"/>
      <c r="G451" s="262"/>
    </row>
    <row r="452" spans="1:7" s="304" customFormat="1" ht="15" customHeight="1">
      <c r="A452" s="302"/>
      <c r="B452" s="301"/>
      <c r="C452" s="302"/>
      <c r="D452" s="261"/>
      <c r="E452" s="262"/>
      <c r="F452" s="303"/>
      <c r="G452" s="262"/>
    </row>
    <row r="453" spans="1:7" s="304" customFormat="1" ht="15" customHeight="1">
      <c r="A453" s="302"/>
      <c r="B453" s="301"/>
      <c r="C453" s="302"/>
      <c r="D453" s="261"/>
      <c r="E453" s="262"/>
      <c r="F453" s="303"/>
      <c r="G453" s="262"/>
    </row>
    <row r="454" spans="1:7" s="304" customFormat="1" ht="15" customHeight="1">
      <c r="A454" s="302"/>
      <c r="B454" s="301"/>
      <c r="C454" s="302"/>
      <c r="D454" s="261"/>
      <c r="E454" s="262"/>
      <c r="F454" s="303"/>
      <c r="G454" s="262"/>
    </row>
    <row r="455" spans="1:7" s="304" customFormat="1" ht="15" customHeight="1">
      <c r="A455" s="302"/>
      <c r="B455" s="301"/>
      <c r="C455" s="302"/>
      <c r="D455" s="261"/>
      <c r="E455" s="262"/>
      <c r="F455" s="303"/>
      <c r="G455" s="262"/>
    </row>
    <row r="456" spans="1:7" s="304" customFormat="1" ht="15" customHeight="1">
      <c r="A456" s="302"/>
      <c r="B456" s="301"/>
      <c r="C456" s="302"/>
      <c r="D456" s="261"/>
      <c r="E456" s="262"/>
      <c r="F456" s="303"/>
      <c r="G456" s="262"/>
    </row>
    <row r="457" spans="1:7" s="304" customFormat="1" ht="15" customHeight="1">
      <c r="A457" s="302"/>
      <c r="B457" s="301"/>
      <c r="C457" s="302"/>
      <c r="D457" s="261"/>
      <c r="E457" s="262"/>
      <c r="F457" s="303"/>
      <c r="G457" s="262"/>
    </row>
    <row r="458" spans="1:7" s="304" customFormat="1" ht="15" customHeight="1">
      <c r="A458" s="302"/>
      <c r="B458" s="301"/>
      <c r="C458" s="302"/>
      <c r="D458" s="261"/>
      <c r="E458" s="262"/>
      <c r="F458" s="303"/>
      <c r="G458" s="262"/>
    </row>
    <row r="459" spans="1:7" s="304" customFormat="1" ht="15" customHeight="1">
      <c r="A459" s="302"/>
      <c r="B459" s="301"/>
      <c r="C459" s="302"/>
      <c r="D459" s="261"/>
      <c r="E459" s="262"/>
      <c r="F459" s="303"/>
      <c r="G459" s="262"/>
    </row>
    <row r="460" spans="1:7" s="304" customFormat="1" ht="15" customHeight="1">
      <c r="A460" s="302"/>
      <c r="B460" s="301"/>
      <c r="C460" s="302"/>
      <c r="D460" s="261"/>
      <c r="E460" s="262"/>
      <c r="F460" s="303"/>
      <c r="G460" s="262"/>
    </row>
    <row r="461" spans="1:7" s="304" customFormat="1" ht="15" customHeight="1">
      <c r="A461" s="302"/>
      <c r="B461" s="301"/>
      <c r="C461" s="302"/>
      <c r="D461" s="261"/>
      <c r="E461" s="262"/>
      <c r="F461" s="303"/>
      <c r="G461" s="262"/>
    </row>
    <row r="462" spans="1:7" s="304" customFormat="1" ht="15" customHeight="1">
      <c r="A462" s="302"/>
      <c r="B462" s="301"/>
      <c r="C462" s="302"/>
      <c r="D462" s="261"/>
      <c r="E462" s="262"/>
      <c r="F462" s="303"/>
      <c r="G462" s="262"/>
    </row>
    <row r="463" spans="1:7" s="304" customFormat="1" ht="15" customHeight="1">
      <c r="A463" s="302"/>
      <c r="B463" s="301"/>
      <c r="C463" s="302"/>
      <c r="D463" s="261"/>
      <c r="E463" s="262"/>
      <c r="F463" s="303"/>
      <c r="G463" s="262"/>
    </row>
    <row r="464" spans="1:7" s="304" customFormat="1" ht="15" customHeight="1">
      <c r="A464" s="302"/>
      <c r="B464" s="308"/>
      <c r="C464" s="302"/>
      <c r="D464" s="309"/>
      <c r="E464" s="262"/>
      <c r="F464" s="310"/>
      <c r="G464" s="262"/>
    </row>
    <row r="465" spans="1:7" s="304" customFormat="1" ht="14.25">
      <c r="A465" s="302"/>
      <c r="B465" s="301"/>
      <c r="C465" s="308"/>
      <c r="D465" s="261"/>
      <c r="E465" s="262"/>
      <c r="F465" s="311"/>
      <c r="G465" s="262"/>
    </row>
    <row r="466" spans="1:7" s="304" customFormat="1" ht="14.25">
      <c r="A466" s="302"/>
      <c r="B466" s="301"/>
      <c r="C466" s="312"/>
      <c r="D466" s="261"/>
      <c r="E466" s="262"/>
      <c r="F466" s="303"/>
      <c r="G466" s="262"/>
    </row>
    <row r="467" spans="1:7" s="304" customFormat="1" ht="14.25">
      <c r="A467" s="302"/>
      <c r="B467" s="301"/>
      <c r="C467" s="302"/>
      <c r="D467" s="261"/>
      <c r="E467" s="262"/>
      <c r="F467" s="303"/>
      <c r="G467" s="262"/>
    </row>
    <row r="468" spans="1:7" s="304" customFormat="1" ht="14.25">
      <c r="A468" s="302"/>
      <c r="B468" s="301"/>
      <c r="C468" s="302"/>
      <c r="D468" s="261"/>
      <c r="E468" s="262"/>
      <c r="F468" s="303"/>
      <c r="G468" s="262"/>
    </row>
    <row r="469" spans="1:7" s="304" customFormat="1" ht="14.25">
      <c r="A469" s="308"/>
      <c r="B469" s="301"/>
      <c r="C469" s="302"/>
      <c r="D469" s="261"/>
      <c r="E469" s="262"/>
      <c r="F469" s="303"/>
      <c r="G469" s="262"/>
    </row>
    <row r="470" spans="1:7" s="304" customFormat="1" ht="14.25">
      <c r="A470" s="301"/>
      <c r="B470" s="301"/>
      <c r="C470" s="302"/>
      <c r="D470" s="261"/>
      <c r="E470" s="262"/>
      <c r="F470" s="303"/>
      <c r="G470" s="262"/>
    </row>
    <row r="471" spans="1:7" s="304" customFormat="1" ht="14.25">
      <c r="A471" s="302"/>
      <c r="B471" s="301"/>
      <c r="C471" s="302"/>
      <c r="D471" s="261"/>
      <c r="E471" s="262"/>
      <c r="F471" s="303"/>
      <c r="G471" s="262"/>
    </row>
    <row r="472" spans="1:7" s="304" customFormat="1" ht="14.25">
      <c r="A472" s="302"/>
      <c r="B472" s="301"/>
      <c r="C472" s="302"/>
      <c r="D472" s="261"/>
      <c r="E472" s="262"/>
      <c r="F472" s="303"/>
      <c r="G472" s="262"/>
    </row>
    <row r="473" spans="1:7" s="304" customFormat="1" ht="14.25">
      <c r="A473" s="302"/>
      <c r="B473" s="301"/>
      <c r="C473" s="302"/>
      <c r="D473" s="261"/>
      <c r="E473" s="262"/>
      <c r="F473" s="303"/>
      <c r="G473" s="262"/>
    </row>
    <row r="474" spans="1:7" s="304" customFormat="1" ht="14.25">
      <c r="A474" s="302"/>
      <c r="B474" s="301"/>
      <c r="C474" s="302"/>
      <c r="D474" s="261"/>
      <c r="E474" s="262"/>
      <c r="F474" s="303"/>
      <c r="G474" s="262"/>
    </row>
    <row r="475" spans="1:7" s="304" customFormat="1" ht="14.25">
      <c r="A475" s="302"/>
      <c r="B475" s="308"/>
      <c r="C475" s="302"/>
      <c r="D475" s="309"/>
      <c r="E475" s="262"/>
      <c r="F475" s="310"/>
      <c r="G475" s="262"/>
    </row>
    <row r="476" spans="1:7" s="304" customFormat="1" ht="14.25">
      <c r="A476" s="302"/>
      <c r="B476" s="301"/>
      <c r="C476" s="308"/>
      <c r="D476" s="261"/>
      <c r="E476" s="262"/>
      <c r="F476" s="303"/>
      <c r="G476" s="262"/>
    </row>
    <row r="477" spans="1:7" s="304" customFormat="1" ht="14.25">
      <c r="A477" s="302"/>
      <c r="B477" s="301"/>
      <c r="C477" s="302"/>
      <c r="D477" s="261"/>
      <c r="E477" s="262"/>
      <c r="F477" s="303"/>
      <c r="G477" s="262"/>
    </row>
    <row r="478" spans="1:7" s="304" customFormat="1" ht="14.25">
      <c r="A478" s="302"/>
      <c r="B478" s="301"/>
      <c r="C478" s="302"/>
      <c r="D478" s="261"/>
      <c r="E478" s="262"/>
      <c r="F478" s="303"/>
      <c r="G478" s="262"/>
    </row>
    <row r="479" spans="1:7" s="304" customFormat="1" ht="14.25">
      <c r="A479" s="302"/>
      <c r="B479" s="301"/>
      <c r="C479" s="302"/>
      <c r="D479" s="261"/>
      <c r="E479" s="262"/>
      <c r="F479" s="303"/>
      <c r="G479" s="262"/>
    </row>
    <row r="480" spans="1:7" s="304" customFormat="1" ht="14.25">
      <c r="A480" s="308"/>
      <c r="B480" s="301"/>
      <c r="C480" s="302"/>
      <c r="D480" s="261"/>
      <c r="E480" s="262"/>
      <c r="F480" s="303"/>
      <c r="G480" s="262"/>
    </row>
    <row r="481" spans="1:7" s="304" customFormat="1" ht="14.25">
      <c r="A481" s="302"/>
      <c r="B481" s="301"/>
      <c r="C481" s="302"/>
      <c r="D481" s="261"/>
      <c r="E481" s="262"/>
      <c r="F481" s="303"/>
      <c r="G481" s="262"/>
    </row>
    <row r="482" spans="1:7" s="304" customFormat="1" ht="14.25">
      <c r="A482" s="302"/>
      <c r="B482" s="301"/>
      <c r="C482" s="302"/>
      <c r="D482" s="261"/>
      <c r="E482" s="262"/>
      <c r="F482" s="303"/>
      <c r="G482" s="262"/>
    </row>
    <row r="483" spans="1:7" s="304" customFormat="1" ht="14.25">
      <c r="A483" s="302"/>
      <c r="B483" s="301"/>
      <c r="C483" s="302"/>
      <c r="D483" s="261"/>
      <c r="E483" s="262"/>
      <c r="F483" s="303"/>
      <c r="G483" s="262"/>
    </row>
    <row r="484" spans="1:7" s="304" customFormat="1" ht="14.25">
      <c r="A484" s="302"/>
      <c r="B484" s="301"/>
      <c r="C484" s="302"/>
      <c r="D484" s="261"/>
      <c r="E484" s="262"/>
      <c r="F484" s="303"/>
      <c r="G484" s="262"/>
    </row>
    <row r="485" spans="1:7" s="304" customFormat="1" ht="14.25">
      <c r="A485" s="302"/>
      <c r="B485" s="301"/>
      <c r="C485" s="302"/>
      <c r="D485" s="261"/>
      <c r="E485" s="262"/>
      <c r="F485" s="303"/>
      <c r="G485" s="262"/>
    </row>
    <row r="486" spans="1:7" s="304" customFormat="1" ht="14.25">
      <c r="A486" s="302"/>
      <c r="B486" s="301"/>
      <c r="C486" s="302"/>
      <c r="D486" s="261"/>
      <c r="E486" s="262"/>
      <c r="F486" s="303"/>
      <c r="G486" s="262"/>
    </row>
    <row r="487" spans="1:7" s="304" customFormat="1" ht="14.25">
      <c r="A487" s="302"/>
      <c r="B487" s="305"/>
      <c r="C487" s="302"/>
      <c r="D487" s="261"/>
      <c r="E487" s="262"/>
      <c r="F487" s="303"/>
      <c r="G487" s="262"/>
    </row>
    <row r="488" spans="1:7" s="304" customFormat="1" ht="14.25">
      <c r="A488" s="302"/>
      <c r="B488" s="301"/>
      <c r="C488" s="302"/>
      <c r="D488" s="261"/>
      <c r="E488" s="262"/>
      <c r="F488" s="303"/>
      <c r="G488" s="262"/>
    </row>
    <row r="489" spans="1:7" s="304" customFormat="1" ht="14.25">
      <c r="A489" s="302"/>
      <c r="B489" s="301"/>
      <c r="C489" s="302"/>
      <c r="D489" s="261"/>
      <c r="E489" s="262"/>
      <c r="F489" s="303"/>
      <c r="G489" s="262"/>
    </row>
    <row r="490" spans="1:7" s="304" customFormat="1" ht="14.25">
      <c r="A490" s="302"/>
      <c r="B490" s="301"/>
      <c r="C490" s="302"/>
      <c r="D490" s="261"/>
      <c r="E490" s="262"/>
      <c r="F490" s="303"/>
      <c r="G490" s="262"/>
    </row>
    <row r="491" spans="1:7" s="304" customFormat="1" ht="14.25">
      <c r="A491" s="302"/>
      <c r="B491" s="301"/>
      <c r="C491" s="302"/>
      <c r="D491" s="261"/>
      <c r="E491" s="262"/>
      <c r="F491" s="303"/>
      <c r="G491" s="262"/>
    </row>
    <row r="492" spans="1:7" s="304" customFormat="1" ht="14.25">
      <c r="A492" s="302"/>
      <c r="B492" s="305"/>
      <c r="C492" s="302"/>
      <c r="D492" s="261"/>
      <c r="E492" s="262"/>
      <c r="F492" s="303"/>
      <c r="G492" s="262"/>
    </row>
    <row r="493" spans="1:7" s="304" customFormat="1" ht="14.25">
      <c r="A493" s="302"/>
      <c r="B493" s="301"/>
      <c r="C493" s="302"/>
      <c r="D493" s="261"/>
      <c r="E493" s="262"/>
      <c r="F493" s="303"/>
      <c r="G493" s="262"/>
    </row>
    <row r="494" spans="1:7" s="304" customFormat="1" ht="14.25">
      <c r="A494" s="302"/>
      <c r="B494" s="301"/>
      <c r="C494" s="302"/>
      <c r="D494" s="261"/>
      <c r="E494" s="262"/>
      <c r="F494" s="303"/>
      <c r="G494" s="262"/>
    </row>
    <row r="495" spans="1:7" s="304" customFormat="1" ht="14.25">
      <c r="A495" s="302"/>
      <c r="B495" s="301"/>
      <c r="C495" s="302"/>
      <c r="D495" s="261"/>
      <c r="E495" s="262"/>
      <c r="F495" s="303"/>
      <c r="G495" s="262"/>
    </row>
    <row r="496" spans="1:7" s="304" customFormat="1" ht="14.25">
      <c r="A496" s="302"/>
      <c r="B496" s="301"/>
      <c r="C496" s="302"/>
      <c r="D496" s="261"/>
      <c r="E496" s="262"/>
      <c r="F496" s="311"/>
      <c r="G496" s="262"/>
    </row>
    <row r="497" spans="1:7" s="304" customFormat="1" ht="14.25">
      <c r="A497" s="302"/>
      <c r="B497" s="301"/>
      <c r="C497" s="312"/>
      <c r="D497" s="261"/>
      <c r="E497" s="262"/>
      <c r="F497" s="303"/>
      <c r="G497" s="262"/>
    </row>
    <row r="498" spans="1:7" s="304" customFormat="1" ht="14.25">
      <c r="A498" s="302"/>
      <c r="B498" s="305"/>
      <c r="C498" s="302"/>
      <c r="D498" s="261"/>
      <c r="E498" s="262"/>
      <c r="F498" s="303"/>
      <c r="G498" s="262"/>
    </row>
    <row r="499" spans="1:7" s="304" customFormat="1" ht="14.25">
      <c r="A499" s="302"/>
      <c r="B499" s="301"/>
      <c r="C499" s="302"/>
      <c r="D499" s="261"/>
      <c r="E499" s="262"/>
      <c r="F499" s="303"/>
      <c r="G499" s="262"/>
    </row>
    <row r="500" spans="1:7" s="304" customFormat="1" ht="14.25">
      <c r="A500" s="302"/>
      <c r="B500" s="301"/>
      <c r="C500" s="302"/>
      <c r="D500" s="261"/>
      <c r="E500" s="262"/>
      <c r="F500" s="303"/>
      <c r="G500" s="262"/>
    </row>
    <row r="501" spans="1:7" s="304" customFormat="1" ht="14.25">
      <c r="A501" s="301"/>
      <c r="B501" s="301"/>
      <c r="C501" s="302"/>
      <c r="D501" s="261"/>
      <c r="E501" s="262"/>
      <c r="F501" s="303"/>
      <c r="G501" s="262"/>
    </row>
    <row r="502" spans="1:7" s="304" customFormat="1" ht="14.25">
      <c r="A502" s="302"/>
      <c r="B502" s="301"/>
      <c r="C502" s="302"/>
      <c r="D502" s="261"/>
      <c r="E502" s="262"/>
      <c r="F502" s="303"/>
      <c r="G502" s="262"/>
    </row>
    <row r="503" spans="1:7" s="304" customFormat="1" ht="14.25">
      <c r="A503" s="302"/>
      <c r="B503" s="305"/>
      <c r="C503" s="302"/>
      <c r="D503" s="261"/>
      <c r="E503" s="262"/>
      <c r="F503" s="303"/>
      <c r="G503" s="262"/>
    </row>
    <row r="504" spans="1:7" s="304" customFormat="1" ht="14.25">
      <c r="A504" s="302"/>
      <c r="B504" s="301"/>
      <c r="C504" s="302"/>
      <c r="D504" s="261"/>
      <c r="E504" s="262"/>
      <c r="F504" s="303"/>
      <c r="G504" s="262"/>
    </row>
    <row r="505" spans="1:7" s="304" customFormat="1" ht="14.25">
      <c r="A505" s="302"/>
      <c r="B505" s="301"/>
      <c r="C505" s="302"/>
      <c r="D505" s="261"/>
      <c r="E505" s="262"/>
      <c r="F505" s="303"/>
      <c r="G505" s="262"/>
    </row>
    <row r="506" spans="1:7" s="304" customFormat="1" ht="14.25">
      <c r="A506" s="302"/>
      <c r="B506" s="301"/>
      <c r="C506" s="302"/>
      <c r="D506" s="261"/>
      <c r="E506" s="262"/>
      <c r="F506" s="303"/>
      <c r="G506" s="262"/>
    </row>
    <row r="507" spans="1:7" s="304" customFormat="1" ht="14.25">
      <c r="A507" s="302"/>
      <c r="B507" s="301"/>
      <c r="C507" s="302"/>
      <c r="D507" s="261"/>
      <c r="E507" s="262"/>
      <c r="F507" s="303"/>
      <c r="G507" s="262"/>
    </row>
    <row r="508" spans="1:7" s="304" customFormat="1" ht="14.25">
      <c r="A508" s="302"/>
      <c r="B508" s="301"/>
      <c r="C508" s="302"/>
      <c r="D508" s="261"/>
      <c r="E508" s="262"/>
      <c r="F508" s="303"/>
      <c r="G508" s="262"/>
    </row>
    <row r="509" spans="1:7" s="304" customFormat="1" ht="14.25">
      <c r="A509" s="302"/>
      <c r="B509" s="305"/>
      <c r="C509" s="302"/>
      <c r="D509" s="261"/>
      <c r="E509" s="262"/>
      <c r="F509" s="303"/>
      <c r="G509" s="262"/>
    </row>
    <row r="510" spans="1:7" s="304" customFormat="1" ht="14.25">
      <c r="A510" s="302"/>
      <c r="B510" s="301"/>
      <c r="C510" s="302"/>
      <c r="D510" s="261"/>
      <c r="E510" s="262"/>
      <c r="F510" s="311"/>
      <c r="G510" s="262"/>
    </row>
    <row r="511" spans="1:7" s="304" customFormat="1" ht="14.25">
      <c r="A511" s="302"/>
      <c r="B511" s="301"/>
      <c r="C511" s="312"/>
      <c r="D511" s="261"/>
      <c r="E511" s="262"/>
      <c r="F511" s="311"/>
      <c r="G511" s="262"/>
    </row>
    <row r="512" spans="1:7" s="304" customFormat="1" ht="14.25">
      <c r="A512" s="302"/>
      <c r="B512" s="301"/>
      <c r="C512" s="312"/>
      <c r="D512" s="261"/>
      <c r="E512" s="262"/>
      <c r="F512" s="311"/>
      <c r="G512" s="262"/>
    </row>
    <row r="513" spans="1:7" s="304" customFormat="1" ht="14.25">
      <c r="A513" s="302"/>
      <c r="B513" s="301"/>
      <c r="C513" s="312"/>
      <c r="D513" s="261"/>
      <c r="E513" s="262"/>
      <c r="F513" s="303"/>
      <c r="G513" s="262"/>
    </row>
    <row r="514" spans="1:7" s="304" customFormat="1" ht="14.25">
      <c r="A514" s="302"/>
      <c r="B514" s="301"/>
      <c r="C514" s="302"/>
      <c r="D514" s="261"/>
      <c r="E514" s="262"/>
      <c r="F514" s="303"/>
      <c r="G514" s="262"/>
    </row>
    <row r="515" spans="1:7" s="304" customFormat="1" ht="14.25">
      <c r="A515" s="301"/>
      <c r="B515" s="301"/>
      <c r="C515" s="302"/>
      <c r="D515" s="261"/>
      <c r="E515" s="262"/>
      <c r="F515" s="303"/>
      <c r="G515" s="262"/>
    </row>
    <row r="516" spans="1:7" s="304" customFormat="1" ht="14.25">
      <c r="A516" s="301"/>
      <c r="B516" s="301"/>
      <c r="C516" s="302"/>
      <c r="D516" s="261"/>
      <c r="E516" s="262"/>
      <c r="F516" s="303"/>
      <c r="G516" s="262"/>
    </row>
    <row r="517" spans="1:7" s="304" customFormat="1" ht="14.25">
      <c r="A517" s="301"/>
      <c r="B517" s="301"/>
      <c r="C517" s="302"/>
      <c r="D517" s="261"/>
      <c r="E517" s="262"/>
      <c r="F517" s="311"/>
      <c r="G517" s="262"/>
    </row>
    <row r="518" spans="1:7" s="304" customFormat="1" ht="14.25">
      <c r="A518" s="302"/>
      <c r="B518" s="301"/>
      <c r="C518" s="312"/>
      <c r="D518" s="261"/>
      <c r="E518" s="262"/>
      <c r="F518" s="303"/>
      <c r="G518" s="262"/>
    </row>
    <row r="519" spans="1:7" s="304" customFormat="1" ht="14.25">
      <c r="A519" s="302"/>
      <c r="B519" s="301"/>
      <c r="C519" s="302"/>
      <c r="D519" s="261"/>
      <c r="E519" s="262"/>
      <c r="F519" s="303"/>
      <c r="G519" s="262"/>
    </row>
    <row r="520" spans="1:7" s="304" customFormat="1" ht="14.25">
      <c r="A520" s="302"/>
      <c r="B520" s="301"/>
      <c r="C520" s="302"/>
      <c r="D520" s="261"/>
      <c r="E520" s="262"/>
      <c r="F520" s="303"/>
      <c r="G520" s="262"/>
    </row>
    <row r="521" spans="1:7" s="304" customFormat="1" ht="14.25">
      <c r="A521" s="302"/>
      <c r="B521" s="301"/>
      <c r="C521" s="302"/>
      <c r="D521" s="261"/>
      <c r="E521" s="262"/>
      <c r="F521" s="303"/>
      <c r="G521" s="262"/>
    </row>
    <row r="522" spans="1:7" s="304" customFormat="1" ht="14.25">
      <c r="A522" s="301"/>
      <c r="B522" s="301"/>
      <c r="C522" s="302"/>
      <c r="D522" s="261"/>
      <c r="E522" s="262"/>
      <c r="F522" s="311"/>
      <c r="G522" s="262"/>
    </row>
    <row r="523" spans="1:7" s="304" customFormat="1" ht="14.25">
      <c r="A523" s="302"/>
      <c r="B523" s="301"/>
      <c r="C523" s="312"/>
      <c r="D523" s="261"/>
      <c r="E523" s="262"/>
      <c r="F523" s="303"/>
      <c r="G523" s="262"/>
    </row>
    <row r="524" spans="1:7" s="304" customFormat="1" ht="14.25">
      <c r="A524" s="302"/>
      <c r="B524" s="301"/>
      <c r="C524" s="302"/>
      <c r="D524" s="261"/>
      <c r="E524" s="262"/>
      <c r="F524" s="311"/>
      <c r="G524" s="262"/>
    </row>
    <row r="525" spans="1:7" s="304" customFormat="1" ht="14.25">
      <c r="A525" s="302"/>
      <c r="B525" s="301"/>
      <c r="C525" s="312"/>
      <c r="D525" s="261"/>
      <c r="E525" s="262"/>
      <c r="F525" s="303"/>
      <c r="G525" s="262"/>
    </row>
    <row r="526" spans="1:7" s="304" customFormat="1" ht="14.25">
      <c r="A526" s="302"/>
      <c r="B526" s="301"/>
      <c r="C526" s="302"/>
      <c r="D526" s="261"/>
      <c r="E526" s="262"/>
      <c r="F526" s="303"/>
      <c r="G526" s="262"/>
    </row>
    <row r="527" spans="1:7" s="304" customFormat="1" ht="14.25">
      <c r="A527" s="301"/>
      <c r="B527" s="301"/>
      <c r="C527" s="302"/>
      <c r="D527" s="261"/>
      <c r="E527" s="262"/>
      <c r="F527" s="303"/>
      <c r="G527" s="262"/>
    </row>
    <row r="528" spans="1:7" s="304" customFormat="1" ht="14.25">
      <c r="A528" s="302"/>
      <c r="B528" s="301"/>
      <c r="C528" s="302"/>
      <c r="D528" s="261"/>
      <c r="E528" s="262"/>
      <c r="F528" s="311"/>
      <c r="G528" s="262"/>
    </row>
    <row r="529" spans="1:7" s="304" customFormat="1" ht="14.25">
      <c r="A529" s="301"/>
      <c r="B529" s="301"/>
      <c r="C529" s="312"/>
      <c r="D529" s="261"/>
      <c r="E529" s="262"/>
      <c r="F529" s="303"/>
      <c r="G529" s="262"/>
    </row>
    <row r="530" spans="1:7" s="304" customFormat="1" ht="14.25">
      <c r="A530" s="302"/>
      <c r="B530" s="301"/>
      <c r="C530" s="302"/>
      <c r="D530" s="261"/>
      <c r="E530" s="262"/>
      <c r="F530" s="303"/>
      <c r="G530" s="262"/>
    </row>
    <row r="531" spans="1:7" s="304" customFormat="1" ht="14.25">
      <c r="A531" s="302"/>
      <c r="B531" s="301"/>
      <c r="C531" s="302"/>
      <c r="D531" s="261"/>
      <c r="E531" s="262"/>
      <c r="F531" s="303"/>
      <c r="G531" s="262"/>
    </row>
    <row r="532" spans="1:7" s="304" customFormat="1" ht="14.25">
      <c r="A532" s="302"/>
      <c r="B532" s="301"/>
      <c r="C532" s="302"/>
      <c r="D532" s="261"/>
      <c r="E532" s="262"/>
      <c r="F532" s="311"/>
      <c r="G532" s="262"/>
    </row>
    <row r="533" spans="1:7" s="304" customFormat="1" ht="14.25">
      <c r="A533" s="301"/>
      <c r="B533" s="301"/>
      <c r="C533" s="312"/>
      <c r="D533" s="261"/>
      <c r="E533" s="262"/>
      <c r="F533" s="303"/>
      <c r="G533" s="262"/>
    </row>
    <row r="534" spans="1:7" s="304" customFormat="1" ht="14.25">
      <c r="A534" s="302"/>
      <c r="B534" s="301"/>
      <c r="C534" s="302"/>
      <c r="D534" s="261"/>
      <c r="E534" s="262"/>
      <c r="F534" s="303"/>
      <c r="G534" s="262"/>
    </row>
    <row r="535" spans="1:7" s="304" customFormat="1" ht="14.25">
      <c r="A535" s="302"/>
      <c r="B535" s="301"/>
      <c r="C535" s="302"/>
      <c r="D535" s="261"/>
      <c r="E535" s="262"/>
      <c r="F535" s="303"/>
      <c r="G535" s="262"/>
    </row>
    <row r="536" spans="1:7" s="304" customFormat="1" ht="14.25">
      <c r="A536" s="302"/>
      <c r="B536" s="301"/>
      <c r="C536" s="302"/>
      <c r="D536" s="261"/>
      <c r="E536" s="262"/>
      <c r="F536" s="311"/>
      <c r="G536" s="262"/>
    </row>
    <row r="537" spans="1:7" s="304" customFormat="1" ht="14.25">
      <c r="A537" s="301"/>
      <c r="B537" s="301"/>
      <c r="C537" s="312"/>
      <c r="D537" s="261"/>
      <c r="E537" s="262"/>
      <c r="F537" s="303"/>
      <c r="G537" s="262"/>
    </row>
    <row r="538" spans="1:7" s="304" customFormat="1" ht="14.25">
      <c r="A538" s="302"/>
      <c r="B538" s="301"/>
      <c r="C538" s="302"/>
      <c r="D538" s="261"/>
      <c r="E538" s="262"/>
      <c r="F538" s="303"/>
      <c r="G538" s="262"/>
    </row>
    <row r="539" spans="1:7" s="304" customFormat="1" ht="14.25">
      <c r="A539" s="302"/>
      <c r="B539" s="301"/>
      <c r="C539" s="302"/>
      <c r="D539" s="261"/>
      <c r="E539" s="262"/>
      <c r="F539" s="303"/>
      <c r="G539" s="262"/>
    </row>
    <row r="540" spans="1:7" s="304" customFormat="1" ht="14.25">
      <c r="A540" s="302"/>
      <c r="B540" s="301"/>
      <c r="C540" s="302"/>
      <c r="D540" s="261"/>
      <c r="E540" s="262"/>
      <c r="F540" s="303"/>
      <c r="G540" s="262"/>
    </row>
    <row r="541" spans="1:7" s="304" customFormat="1" ht="14.25">
      <c r="A541" s="301"/>
      <c r="B541" s="301"/>
      <c r="C541" s="302"/>
      <c r="D541" s="261"/>
      <c r="E541" s="262"/>
      <c r="F541" s="303"/>
      <c r="G541" s="262"/>
    </row>
    <row r="542" spans="1:7" s="304" customFormat="1" ht="14.25">
      <c r="A542" s="302"/>
      <c r="B542" s="301"/>
      <c r="C542" s="302"/>
      <c r="D542" s="261"/>
      <c r="E542" s="262"/>
      <c r="F542" s="303"/>
      <c r="G542" s="262"/>
    </row>
    <row r="543" spans="1:7" s="304" customFormat="1" ht="14.25">
      <c r="A543" s="302"/>
      <c r="B543" s="301"/>
      <c r="C543" s="302"/>
      <c r="D543" s="261"/>
      <c r="E543" s="262"/>
      <c r="F543" s="303"/>
      <c r="G543" s="262"/>
    </row>
    <row r="544" spans="1:7" s="304" customFormat="1" ht="14.25">
      <c r="A544" s="302"/>
      <c r="B544" s="301"/>
      <c r="C544" s="302"/>
      <c r="D544" s="261"/>
      <c r="E544" s="262"/>
      <c r="F544" s="303"/>
      <c r="G544" s="262"/>
    </row>
    <row r="545" spans="1:7" s="304" customFormat="1" ht="14.25">
      <c r="A545" s="302"/>
      <c r="B545" s="301"/>
      <c r="C545" s="302"/>
      <c r="D545" s="261"/>
      <c r="E545" s="262"/>
      <c r="F545" s="303"/>
      <c r="G545" s="262"/>
    </row>
    <row r="546" spans="1:7" s="304" customFormat="1" ht="14.25">
      <c r="A546" s="302"/>
      <c r="B546" s="301"/>
      <c r="C546" s="302"/>
      <c r="D546" s="261"/>
      <c r="E546" s="262"/>
      <c r="F546" s="311"/>
      <c r="G546" s="262"/>
    </row>
    <row r="547" spans="1:7" s="304" customFormat="1" ht="14.25">
      <c r="A547" s="302"/>
      <c r="B547" s="301"/>
      <c r="C547" s="312"/>
      <c r="D547" s="261"/>
      <c r="E547" s="262"/>
      <c r="F547" s="303"/>
      <c r="G547" s="262"/>
    </row>
    <row r="548" spans="1:7" s="304" customFormat="1" ht="14.25">
      <c r="A548" s="302"/>
      <c r="B548" s="301"/>
      <c r="C548" s="302"/>
      <c r="D548" s="261"/>
      <c r="E548" s="262"/>
      <c r="F548" s="311"/>
      <c r="G548" s="262"/>
    </row>
    <row r="549" spans="1:7" s="304" customFormat="1" ht="14.25">
      <c r="A549" s="302"/>
      <c r="B549" s="301"/>
      <c r="C549" s="312"/>
      <c r="D549" s="261"/>
      <c r="E549" s="262"/>
      <c r="F549" s="303"/>
      <c r="G549" s="262"/>
    </row>
    <row r="550" spans="1:7" s="304" customFormat="1" ht="14.25">
      <c r="A550" s="302"/>
      <c r="B550" s="301"/>
      <c r="C550" s="302"/>
      <c r="D550" s="261"/>
      <c r="E550" s="262"/>
      <c r="F550" s="311"/>
      <c r="G550" s="262"/>
    </row>
    <row r="551" spans="1:7" s="304" customFormat="1" ht="14.25">
      <c r="A551" s="301"/>
      <c r="B551" s="301"/>
      <c r="C551" s="312"/>
      <c r="D551" s="261"/>
      <c r="E551" s="262"/>
      <c r="F551" s="303"/>
      <c r="G551" s="262"/>
    </row>
    <row r="552" spans="1:7" s="304" customFormat="1" ht="14.25">
      <c r="A552" s="302"/>
      <c r="B552" s="301"/>
      <c r="C552" s="302"/>
      <c r="D552" s="261"/>
      <c r="E552" s="262"/>
      <c r="F552" s="311"/>
      <c r="G552" s="262"/>
    </row>
    <row r="553" spans="1:7" s="304" customFormat="1" ht="14.25">
      <c r="A553" s="301"/>
      <c r="B553" s="301"/>
      <c r="C553" s="312"/>
      <c r="D553" s="261"/>
      <c r="E553" s="262"/>
      <c r="F553" s="303"/>
      <c r="G553" s="262"/>
    </row>
    <row r="554" spans="1:7" s="304" customFormat="1" ht="14.25">
      <c r="A554" s="302"/>
      <c r="B554" s="301"/>
      <c r="C554" s="302"/>
      <c r="D554" s="261"/>
      <c r="E554" s="262"/>
      <c r="F554" s="311"/>
      <c r="G554" s="262"/>
    </row>
    <row r="555" spans="1:7" s="304" customFormat="1" ht="14.25">
      <c r="A555" s="301"/>
      <c r="B555" s="301"/>
      <c r="C555" s="312"/>
      <c r="D555" s="261"/>
      <c r="E555" s="262"/>
      <c r="F555" s="303"/>
      <c r="G555" s="262"/>
    </row>
    <row r="556" spans="1:7" s="304" customFormat="1" ht="14.25">
      <c r="A556" s="302"/>
      <c r="B556" s="301"/>
      <c r="C556" s="302"/>
      <c r="D556" s="261"/>
      <c r="E556" s="262"/>
      <c r="F556" s="311"/>
      <c r="G556" s="262"/>
    </row>
    <row r="557" spans="1:7" s="304" customFormat="1" ht="14.25">
      <c r="A557" s="301"/>
      <c r="B557" s="301"/>
      <c r="C557" s="312"/>
      <c r="D557" s="261"/>
      <c r="E557" s="262"/>
      <c r="F557" s="311"/>
      <c r="G557" s="262"/>
    </row>
    <row r="558" spans="1:7" s="304" customFormat="1" ht="14.25">
      <c r="A558" s="302"/>
      <c r="B558" s="301"/>
      <c r="C558" s="312"/>
      <c r="D558" s="261"/>
      <c r="E558" s="262"/>
      <c r="F558" s="311"/>
      <c r="G558" s="262"/>
    </row>
    <row r="559" spans="1:7" s="304" customFormat="1" ht="14.25">
      <c r="A559" s="301"/>
      <c r="B559" s="301"/>
      <c r="C559" s="312"/>
      <c r="D559" s="261"/>
      <c r="E559" s="262"/>
      <c r="F559" s="311"/>
      <c r="G559" s="262"/>
    </row>
    <row r="560" spans="1:7" s="304" customFormat="1" ht="14.25">
      <c r="A560" s="302"/>
      <c r="B560" s="301"/>
      <c r="C560" s="312"/>
      <c r="D560" s="261"/>
      <c r="E560" s="262"/>
      <c r="F560" s="311"/>
      <c r="G560" s="262"/>
    </row>
    <row r="561" spans="1:7" s="304" customFormat="1" ht="14.25">
      <c r="A561" s="301"/>
      <c r="B561" s="301"/>
      <c r="C561" s="312"/>
      <c r="D561" s="261"/>
      <c r="E561" s="262"/>
      <c r="F561" s="311"/>
      <c r="G561" s="262"/>
    </row>
    <row r="562" spans="1:7" s="304" customFormat="1" ht="14.25">
      <c r="A562" s="301"/>
      <c r="B562" s="301"/>
      <c r="C562" s="312"/>
      <c r="D562" s="261"/>
      <c r="E562" s="262"/>
      <c r="F562" s="311"/>
      <c r="G562" s="262"/>
    </row>
    <row r="563" spans="1:7" s="304" customFormat="1" ht="14.25">
      <c r="A563" s="301"/>
      <c r="B563" s="301"/>
      <c r="C563" s="312"/>
      <c r="D563" s="261"/>
      <c r="E563" s="262"/>
      <c r="F563" s="311"/>
      <c r="G563" s="262"/>
    </row>
    <row r="564" spans="1:7" s="304" customFormat="1" ht="14.25">
      <c r="A564" s="301"/>
      <c r="B564" s="301"/>
      <c r="C564" s="312"/>
      <c r="D564" s="261"/>
      <c r="E564" s="262"/>
      <c r="F564" s="311"/>
      <c r="G564" s="262"/>
    </row>
    <row r="565" spans="1:7" s="304" customFormat="1" ht="14.25">
      <c r="A565" s="301"/>
      <c r="B565" s="301"/>
      <c r="C565" s="312"/>
      <c r="D565" s="261"/>
      <c r="E565" s="262"/>
      <c r="F565" s="311"/>
      <c r="G565" s="262"/>
    </row>
    <row r="566" spans="1:7" s="304" customFormat="1" ht="14.25">
      <c r="A566" s="301"/>
      <c r="B566" s="301"/>
      <c r="C566" s="312"/>
      <c r="D566" s="261"/>
      <c r="E566" s="262"/>
      <c r="F566" s="313"/>
      <c r="G566" s="262"/>
    </row>
    <row r="567" spans="1:7" s="304" customFormat="1" ht="14.25">
      <c r="A567" s="301"/>
      <c r="B567" s="301"/>
      <c r="C567" s="301"/>
      <c r="D567" s="261"/>
      <c r="E567" s="262"/>
      <c r="F567" s="303"/>
      <c r="G567" s="262"/>
    </row>
    <row r="568" spans="1:7" s="304" customFormat="1" ht="14.25">
      <c r="A568" s="301"/>
      <c r="B568" s="301"/>
      <c r="C568" s="302"/>
      <c r="D568" s="261"/>
      <c r="E568" s="262"/>
      <c r="F568" s="303"/>
      <c r="G568" s="262"/>
    </row>
    <row r="569" spans="1:7" s="304" customFormat="1" ht="14.25">
      <c r="A569" s="301"/>
      <c r="B569" s="301"/>
      <c r="C569" s="302"/>
      <c r="D569" s="261"/>
      <c r="E569" s="262"/>
      <c r="F569" s="303"/>
      <c r="G569" s="262"/>
    </row>
    <row r="570" spans="1:7" s="304" customFormat="1" ht="14.25">
      <c r="A570" s="301"/>
      <c r="B570" s="301"/>
      <c r="C570" s="302"/>
      <c r="D570" s="261"/>
      <c r="E570" s="262"/>
      <c r="F570" s="303"/>
      <c r="G570" s="262"/>
    </row>
    <row r="571" spans="1:7" s="304" customFormat="1" ht="14.25">
      <c r="A571" s="301"/>
      <c r="B571" s="301"/>
      <c r="C571" s="302"/>
      <c r="D571" s="261"/>
      <c r="E571" s="262"/>
      <c r="F571" s="303"/>
      <c r="G571" s="262"/>
    </row>
    <row r="572" spans="1:7" s="304" customFormat="1" ht="14.25">
      <c r="A572" s="302"/>
      <c r="B572" s="301"/>
      <c r="C572" s="302"/>
      <c r="D572" s="261"/>
      <c r="E572" s="262"/>
      <c r="F572" s="303"/>
      <c r="G572" s="262"/>
    </row>
    <row r="573" spans="1:7" s="304" customFormat="1" ht="14.25">
      <c r="A573" s="302"/>
      <c r="B573" s="301"/>
      <c r="C573" s="302"/>
      <c r="D573" s="261"/>
      <c r="E573" s="262"/>
      <c r="F573" s="303"/>
      <c r="G573" s="262"/>
    </row>
    <row r="574" spans="1:7" s="304" customFormat="1" ht="14.25">
      <c r="A574" s="302"/>
      <c r="B574" s="301"/>
      <c r="C574" s="302"/>
      <c r="D574" s="261"/>
      <c r="E574" s="262"/>
      <c r="F574" s="303"/>
      <c r="G574" s="262"/>
    </row>
    <row r="575" spans="1:7" s="304" customFormat="1" ht="14.25">
      <c r="A575" s="302"/>
      <c r="B575" s="301"/>
      <c r="C575" s="302"/>
      <c r="D575" s="261"/>
      <c r="E575" s="262"/>
      <c r="F575" s="303"/>
      <c r="G575" s="262"/>
    </row>
    <row r="576" spans="1:7" s="304" customFormat="1" ht="14.25">
      <c r="A576" s="302"/>
      <c r="B576" s="301"/>
      <c r="C576" s="302"/>
      <c r="D576" s="261"/>
      <c r="E576" s="262"/>
      <c r="F576" s="303"/>
      <c r="G576" s="262"/>
    </row>
    <row r="577" spans="1:7" s="304" customFormat="1" ht="14.25">
      <c r="A577" s="302"/>
      <c r="B577" s="301"/>
      <c r="C577" s="302"/>
      <c r="D577" s="261"/>
      <c r="E577" s="262"/>
      <c r="F577" s="303"/>
      <c r="G577" s="262"/>
    </row>
    <row r="578" spans="1:7" s="304" customFormat="1" ht="14.25">
      <c r="A578" s="302"/>
      <c r="B578" s="301"/>
      <c r="C578" s="302"/>
      <c r="D578" s="261"/>
      <c r="E578" s="262"/>
      <c r="F578" s="303"/>
      <c r="G578" s="262"/>
    </row>
    <row r="579" spans="1:7" s="304" customFormat="1" ht="14.25">
      <c r="A579" s="302"/>
      <c r="B579" s="301"/>
      <c r="C579" s="302"/>
      <c r="D579" s="261"/>
      <c r="E579" s="262"/>
      <c r="F579" s="303"/>
      <c r="G579" s="262"/>
    </row>
    <row r="580" spans="1:7" s="304" customFormat="1" ht="14.25">
      <c r="A580" s="302"/>
      <c r="B580" s="301"/>
      <c r="C580" s="302"/>
      <c r="D580" s="261"/>
      <c r="E580" s="262"/>
      <c r="F580" s="303"/>
      <c r="G580" s="262"/>
    </row>
    <row r="581" spans="1:7" s="304" customFormat="1" ht="14.25">
      <c r="A581" s="302"/>
      <c r="B581" s="301"/>
      <c r="C581" s="302"/>
      <c r="D581" s="261"/>
      <c r="E581" s="262"/>
      <c r="F581" s="303"/>
      <c r="G581" s="262"/>
    </row>
    <row r="582" spans="1:7" s="304" customFormat="1" ht="14.25">
      <c r="A582" s="302"/>
      <c r="B582" s="301"/>
      <c r="C582" s="302"/>
      <c r="D582" s="261"/>
      <c r="E582" s="262"/>
      <c r="F582" s="303"/>
      <c r="G582" s="262"/>
    </row>
    <row r="583" spans="1:7" s="304" customFormat="1" ht="14.25">
      <c r="A583" s="302"/>
      <c r="B583" s="301"/>
      <c r="C583" s="302"/>
      <c r="D583" s="261"/>
      <c r="E583" s="262"/>
      <c r="F583" s="303"/>
      <c r="G583" s="262"/>
    </row>
    <row r="584" spans="1:7" s="304" customFormat="1" ht="14.25">
      <c r="A584" s="302"/>
      <c r="B584" s="301"/>
      <c r="C584" s="302"/>
      <c r="D584" s="261"/>
      <c r="E584" s="262"/>
      <c r="F584" s="303"/>
      <c r="G584" s="262"/>
    </row>
    <row r="585" spans="1:7" s="304" customFormat="1" ht="14.25">
      <c r="A585" s="302"/>
      <c r="B585" s="301"/>
      <c r="C585" s="302"/>
      <c r="D585" s="261"/>
      <c r="E585" s="262"/>
      <c r="F585" s="303"/>
      <c r="G585" s="262"/>
    </row>
    <row r="586" spans="1:7" s="304" customFormat="1" ht="14.25">
      <c r="A586" s="302"/>
      <c r="B586" s="301"/>
      <c r="C586" s="302"/>
      <c r="D586" s="261"/>
      <c r="E586" s="262"/>
      <c r="F586" s="303"/>
      <c r="G586" s="262"/>
    </row>
    <row r="587" spans="1:7" s="304" customFormat="1" ht="14.25">
      <c r="A587" s="302"/>
      <c r="B587" s="301"/>
      <c r="C587" s="302"/>
      <c r="D587" s="261"/>
      <c r="E587" s="262"/>
      <c r="F587" s="303"/>
      <c r="G587" s="262"/>
    </row>
    <row r="588" spans="1:7" s="304" customFormat="1" ht="14.25">
      <c r="A588" s="302"/>
      <c r="B588" s="301"/>
      <c r="C588" s="302"/>
      <c r="D588" s="261"/>
      <c r="E588" s="262"/>
      <c r="F588" s="303"/>
      <c r="G588" s="262"/>
    </row>
    <row r="589" spans="1:7" s="304" customFormat="1" ht="14.25">
      <c r="A589" s="302"/>
      <c r="B589" s="301"/>
      <c r="C589" s="302"/>
      <c r="D589" s="261"/>
      <c r="E589" s="262"/>
      <c r="F589" s="303"/>
      <c r="G589" s="262"/>
    </row>
    <row r="590" spans="1:7" s="304" customFormat="1" ht="14.25">
      <c r="A590" s="302"/>
      <c r="B590" s="301"/>
      <c r="C590" s="302"/>
      <c r="D590" s="261"/>
      <c r="E590" s="262"/>
      <c r="F590" s="303"/>
      <c r="G590" s="262"/>
    </row>
    <row r="591" spans="1:7" s="304" customFormat="1" ht="14.25">
      <c r="A591" s="302"/>
      <c r="B591" s="301"/>
      <c r="C591" s="302"/>
      <c r="D591" s="261"/>
      <c r="E591" s="262"/>
      <c r="F591" s="303"/>
      <c r="G591" s="262"/>
    </row>
    <row r="592" spans="1:7" s="304" customFormat="1" ht="14.25">
      <c r="A592" s="302"/>
      <c r="B592" s="301"/>
      <c r="C592" s="302"/>
      <c r="D592" s="261"/>
      <c r="E592" s="262"/>
      <c r="F592" s="303"/>
      <c r="G592" s="262"/>
    </row>
    <row r="593" spans="1:7" s="304" customFormat="1" ht="14.25">
      <c r="A593" s="302"/>
      <c r="B593" s="301"/>
      <c r="C593" s="302"/>
      <c r="D593" s="261"/>
      <c r="E593" s="262"/>
      <c r="F593" s="303"/>
      <c r="G593" s="262"/>
    </row>
    <row r="594" spans="1:7" s="304" customFormat="1" ht="14.25">
      <c r="A594" s="302"/>
      <c r="B594" s="301"/>
      <c r="C594" s="302"/>
      <c r="D594" s="261"/>
      <c r="E594" s="262"/>
      <c r="F594" s="303"/>
      <c r="G594" s="262"/>
    </row>
    <row r="595" spans="1:7" s="304" customFormat="1" ht="14.25">
      <c r="A595" s="302"/>
      <c r="B595" s="301"/>
      <c r="C595" s="302"/>
      <c r="D595" s="261"/>
      <c r="E595" s="262"/>
      <c r="F595" s="303"/>
      <c r="G595" s="262"/>
    </row>
    <row r="596" spans="1:7" s="304" customFormat="1" ht="14.25">
      <c r="A596" s="302"/>
      <c r="B596" s="301"/>
      <c r="C596" s="302"/>
      <c r="D596" s="261"/>
      <c r="E596" s="262"/>
      <c r="F596" s="303"/>
      <c r="G596" s="262"/>
    </row>
    <row r="597" spans="1:7" s="304" customFormat="1" ht="14.25">
      <c r="A597" s="302"/>
      <c r="B597" s="301"/>
      <c r="C597" s="302"/>
      <c r="D597" s="261"/>
      <c r="E597" s="262"/>
      <c r="F597" s="303"/>
      <c r="G597" s="262"/>
    </row>
    <row r="598" spans="1:7" s="304" customFormat="1" ht="14.25">
      <c r="A598" s="302"/>
      <c r="B598" s="301"/>
      <c r="C598" s="302"/>
      <c r="D598" s="261"/>
      <c r="E598" s="262"/>
      <c r="F598" s="303"/>
      <c r="G598" s="262"/>
    </row>
    <row r="599" spans="1:7" s="304" customFormat="1" ht="14.25">
      <c r="A599" s="302"/>
      <c r="B599" s="301"/>
      <c r="C599" s="302"/>
      <c r="D599" s="261"/>
      <c r="E599" s="262"/>
      <c r="F599" s="303"/>
      <c r="G599" s="262"/>
    </row>
    <row r="600" spans="1:7" s="304" customFormat="1" ht="14.25">
      <c r="A600" s="302"/>
      <c r="B600" s="301"/>
      <c r="C600" s="302"/>
      <c r="D600" s="261"/>
      <c r="E600" s="262"/>
      <c r="F600" s="303"/>
      <c r="G600" s="262"/>
    </row>
    <row r="601" spans="1:7" s="304" customFormat="1" ht="14.25">
      <c r="A601" s="302"/>
      <c r="B601" s="301"/>
      <c r="C601" s="302"/>
      <c r="D601" s="261"/>
      <c r="E601" s="262"/>
      <c r="F601" s="303"/>
      <c r="G601" s="262"/>
    </row>
    <row r="602" spans="1:7" s="304" customFormat="1" ht="14.25">
      <c r="A602" s="302"/>
      <c r="B602" s="301"/>
      <c r="C602" s="302"/>
      <c r="D602" s="261"/>
      <c r="E602" s="262"/>
      <c r="F602" s="303"/>
      <c r="G602" s="262"/>
    </row>
    <row r="603" spans="1:7" s="304" customFormat="1" ht="14.25">
      <c r="A603" s="302"/>
      <c r="B603" s="301"/>
      <c r="C603" s="302"/>
      <c r="D603" s="261"/>
      <c r="E603" s="262"/>
      <c r="F603" s="303"/>
      <c r="G603" s="262"/>
    </row>
    <row r="604" spans="1:7" s="304" customFormat="1" ht="14.25">
      <c r="A604" s="302"/>
      <c r="B604" s="301"/>
      <c r="C604" s="302"/>
      <c r="D604" s="261"/>
      <c r="E604" s="262"/>
      <c r="F604" s="303"/>
      <c r="G604" s="262"/>
    </row>
    <row r="605" spans="1:7" s="304" customFormat="1" ht="14.25">
      <c r="A605" s="302"/>
      <c r="B605" s="301"/>
      <c r="C605" s="302"/>
      <c r="D605" s="261"/>
      <c r="E605" s="262"/>
      <c r="F605" s="303"/>
      <c r="G605" s="262"/>
    </row>
    <row r="606" spans="1:7" s="304" customFormat="1" ht="14.25">
      <c r="A606" s="302"/>
      <c r="B606" s="301"/>
      <c r="C606" s="302"/>
      <c r="D606" s="261"/>
      <c r="E606" s="262"/>
      <c r="F606" s="303"/>
      <c r="G606" s="262"/>
    </row>
    <row r="607" spans="1:7" s="304" customFormat="1" ht="14.25">
      <c r="A607" s="302"/>
      <c r="B607" s="301"/>
      <c r="C607" s="302"/>
      <c r="D607" s="261"/>
      <c r="E607" s="262"/>
      <c r="F607" s="303"/>
      <c r="G607" s="262"/>
    </row>
    <row r="608" spans="1:7" s="304" customFormat="1" ht="14.25">
      <c r="A608" s="302"/>
      <c r="B608" s="301"/>
      <c r="C608" s="302"/>
      <c r="D608" s="261"/>
      <c r="E608" s="262"/>
      <c r="F608" s="303"/>
      <c r="G608" s="262"/>
    </row>
    <row r="609" spans="1:7" s="304" customFormat="1" ht="14.25">
      <c r="A609" s="302"/>
      <c r="B609" s="301"/>
      <c r="C609" s="302"/>
      <c r="D609" s="261"/>
      <c r="E609" s="262"/>
      <c r="F609" s="303"/>
      <c r="G609" s="262"/>
    </row>
    <row r="610" spans="1:7" s="304" customFormat="1" ht="14.25">
      <c r="A610" s="302"/>
      <c r="B610" s="301"/>
      <c r="C610" s="302"/>
      <c r="D610" s="261"/>
      <c r="E610" s="262"/>
      <c r="F610" s="303"/>
      <c r="G610" s="262"/>
    </row>
    <row r="611" spans="1:7" s="304" customFormat="1" ht="14.25">
      <c r="A611" s="302"/>
      <c r="B611" s="301"/>
      <c r="C611" s="302"/>
      <c r="D611" s="261"/>
      <c r="E611" s="262"/>
      <c r="F611" s="303"/>
      <c r="G611" s="262"/>
    </row>
    <row r="612" spans="1:7" s="304" customFormat="1" ht="14.25">
      <c r="A612" s="302"/>
      <c r="B612" s="301"/>
      <c r="C612" s="302"/>
      <c r="D612" s="261"/>
      <c r="E612" s="262"/>
      <c r="F612" s="303"/>
      <c r="G612" s="262"/>
    </row>
    <row r="613" spans="1:7" s="304" customFormat="1" ht="14.25">
      <c r="A613" s="302"/>
      <c r="B613" s="301"/>
      <c r="C613" s="302"/>
      <c r="D613" s="261"/>
      <c r="E613" s="262"/>
      <c r="F613" s="303"/>
      <c r="G613" s="262"/>
    </row>
    <row r="614" spans="1:7" s="304" customFormat="1" ht="14.25">
      <c r="A614" s="302"/>
      <c r="B614" s="301"/>
      <c r="C614" s="302"/>
      <c r="D614" s="261"/>
      <c r="E614" s="262"/>
      <c r="F614" s="303"/>
      <c r="G614" s="262"/>
    </row>
    <row r="615" spans="1:7" s="304" customFormat="1" ht="14.25">
      <c r="A615" s="302"/>
      <c r="B615" s="301"/>
      <c r="C615" s="302"/>
      <c r="D615" s="261"/>
      <c r="E615" s="262"/>
      <c r="F615" s="303"/>
      <c r="G615" s="262"/>
    </row>
    <row r="616" spans="1:7" s="304" customFormat="1" ht="14.25">
      <c r="A616" s="302"/>
      <c r="B616" s="301"/>
      <c r="C616" s="302"/>
      <c r="D616" s="261"/>
      <c r="E616" s="262"/>
      <c r="F616" s="303"/>
      <c r="G616" s="262"/>
    </row>
    <row r="617" spans="1:7" s="304" customFormat="1" ht="14.25">
      <c r="A617" s="302"/>
      <c r="B617" s="301"/>
      <c r="C617" s="302"/>
      <c r="D617" s="261"/>
      <c r="E617" s="262"/>
      <c r="F617" s="303"/>
      <c r="G617" s="262"/>
    </row>
    <row r="618" spans="1:7" s="304" customFormat="1" ht="14.25">
      <c r="A618" s="302"/>
      <c r="B618" s="301"/>
      <c r="C618" s="302"/>
      <c r="D618" s="261"/>
      <c r="E618" s="262"/>
      <c r="F618" s="303"/>
      <c r="G618" s="262"/>
    </row>
    <row r="619" spans="1:7" s="304" customFormat="1" ht="14.25">
      <c r="A619" s="302"/>
      <c r="B619" s="301"/>
      <c r="C619" s="302"/>
      <c r="D619" s="261"/>
      <c r="E619" s="262"/>
      <c r="F619" s="303"/>
      <c r="G619" s="262"/>
    </row>
    <row r="620" spans="1:7" s="304" customFormat="1" ht="14.25">
      <c r="A620" s="302"/>
      <c r="B620" s="301"/>
      <c r="C620" s="302"/>
      <c r="D620" s="261"/>
      <c r="E620" s="262"/>
      <c r="F620" s="303"/>
      <c r="G620" s="262"/>
    </row>
    <row r="621" spans="1:7" s="304" customFormat="1" ht="14.25">
      <c r="A621" s="302"/>
      <c r="B621" s="301"/>
      <c r="C621" s="302"/>
      <c r="D621" s="261"/>
      <c r="E621" s="262"/>
      <c r="F621" s="303"/>
      <c r="G621" s="262"/>
    </row>
    <row r="622" spans="1:7" s="304" customFormat="1" ht="14.25">
      <c r="A622" s="302"/>
      <c r="B622" s="301"/>
      <c r="C622" s="302"/>
      <c r="D622" s="261"/>
      <c r="E622" s="262"/>
      <c r="F622" s="303"/>
      <c r="G622" s="262"/>
    </row>
    <row r="623" spans="1:7" s="304" customFormat="1" ht="14.25">
      <c r="A623" s="302"/>
      <c r="B623" s="301"/>
      <c r="C623" s="302"/>
      <c r="D623" s="261"/>
      <c r="E623" s="262"/>
      <c r="F623" s="303"/>
      <c r="G623" s="262"/>
    </row>
    <row r="624" spans="1:7" s="304" customFormat="1" ht="14.25">
      <c r="A624" s="302"/>
      <c r="B624" s="301"/>
      <c r="C624" s="302"/>
      <c r="D624" s="261"/>
      <c r="E624" s="262"/>
      <c r="F624" s="303"/>
      <c r="G624" s="262"/>
    </row>
    <row r="625" spans="1:7" s="304" customFormat="1" ht="14.25">
      <c r="A625" s="302"/>
      <c r="B625" s="301"/>
      <c r="C625" s="302"/>
      <c r="D625" s="261"/>
      <c r="E625" s="262"/>
      <c r="F625" s="303"/>
      <c r="G625" s="262"/>
    </row>
    <row r="626" spans="1:7" s="304" customFormat="1" ht="14.25">
      <c r="A626" s="302"/>
      <c r="B626" s="301"/>
      <c r="C626" s="302"/>
      <c r="D626" s="261"/>
      <c r="E626" s="262"/>
      <c r="F626" s="303"/>
      <c r="G626" s="262"/>
    </row>
    <row r="627" spans="1:7" s="304" customFormat="1" ht="14.25">
      <c r="A627" s="302"/>
      <c r="B627" s="301"/>
      <c r="C627" s="302"/>
      <c r="D627" s="261"/>
      <c r="E627" s="262"/>
      <c r="F627" s="303"/>
      <c r="G627" s="262"/>
    </row>
    <row r="628" spans="1:7" s="304" customFormat="1" ht="14.25">
      <c r="A628" s="302"/>
      <c r="B628" s="301"/>
      <c r="C628" s="302"/>
      <c r="D628" s="261"/>
      <c r="E628" s="262"/>
      <c r="F628" s="303"/>
      <c r="G628" s="262"/>
    </row>
    <row r="629" spans="1:7" s="304" customFormat="1" ht="14.25">
      <c r="A629" s="302"/>
      <c r="B629" s="301"/>
      <c r="C629" s="302"/>
      <c r="D629" s="261"/>
      <c r="E629" s="262"/>
      <c r="F629" s="303"/>
      <c r="G629" s="262"/>
    </row>
    <row r="630" spans="1:7" s="304" customFormat="1" ht="14.25">
      <c r="A630" s="302"/>
      <c r="B630" s="301"/>
      <c r="C630" s="302"/>
      <c r="D630" s="261"/>
      <c r="E630" s="262"/>
      <c r="F630" s="303"/>
      <c r="G630" s="262"/>
    </row>
    <row r="631" spans="1:7" s="304" customFormat="1" ht="14.25">
      <c r="A631" s="302"/>
      <c r="B631" s="301"/>
      <c r="C631" s="302"/>
      <c r="D631" s="261"/>
      <c r="E631" s="262"/>
      <c r="F631" s="303"/>
      <c r="G631" s="262"/>
    </row>
    <row r="632" spans="1:7" s="304" customFormat="1" ht="14.25">
      <c r="A632" s="302"/>
      <c r="B632" s="301"/>
      <c r="C632" s="302"/>
      <c r="D632" s="261"/>
      <c r="E632" s="262"/>
      <c r="F632" s="303"/>
      <c r="G632" s="262"/>
    </row>
    <row r="633" spans="1:7" s="304" customFormat="1" ht="14.25">
      <c r="A633" s="302"/>
      <c r="B633" s="301"/>
      <c r="C633" s="302"/>
      <c r="D633" s="261"/>
      <c r="E633" s="262"/>
      <c r="F633" s="303"/>
      <c r="G633" s="262"/>
    </row>
    <row r="634" spans="1:7" s="304" customFormat="1" ht="14.25">
      <c r="A634" s="302"/>
      <c r="B634" s="301"/>
      <c r="C634" s="302"/>
      <c r="D634" s="261"/>
      <c r="E634" s="262"/>
      <c r="F634" s="303"/>
      <c r="G634" s="262"/>
    </row>
    <row r="635" spans="1:7" s="304" customFormat="1" ht="14.25">
      <c r="A635" s="302"/>
      <c r="B635" s="301"/>
      <c r="C635" s="302"/>
      <c r="D635" s="261"/>
      <c r="E635" s="262"/>
      <c r="F635" s="303"/>
      <c r="G635" s="262"/>
    </row>
    <row r="636" spans="1:7" s="304" customFormat="1" ht="14.25">
      <c r="A636" s="302"/>
      <c r="B636" s="301"/>
      <c r="C636" s="302"/>
      <c r="D636" s="261"/>
      <c r="E636" s="262"/>
      <c r="F636" s="303"/>
      <c r="G636" s="262"/>
    </row>
    <row r="637" spans="1:7" s="304" customFormat="1" ht="14.25">
      <c r="A637" s="302"/>
      <c r="B637" s="301"/>
      <c r="C637" s="302"/>
      <c r="D637" s="261"/>
      <c r="E637" s="262"/>
      <c r="F637" s="303"/>
      <c r="G637" s="262"/>
    </row>
    <row r="638" spans="1:7" s="304" customFormat="1" ht="14.25">
      <c r="A638" s="302"/>
      <c r="B638" s="301"/>
      <c r="C638" s="302"/>
      <c r="D638" s="261"/>
      <c r="E638" s="262"/>
      <c r="F638" s="303"/>
      <c r="G638" s="262"/>
    </row>
    <row r="639" spans="1:7" s="304" customFormat="1" ht="14.25">
      <c r="A639" s="302"/>
      <c r="B639" s="301"/>
      <c r="C639" s="302"/>
      <c r="D639" s="261"/>
      <c r="E639" s="262"/>
      <c r="F639" s="303"/>
      <c r="G639" s="262"/>
    </row>
    <row r="640" spans="1:7" s="304" customFormat="1" ht="14.25">
      <c r="A640" s="302"/>
      <c r="B640" s="301"/>
      <c r="C640" s="302"/>
      <c r="D640" s="261"/>
      <c r="E640" s="262"/>
      <c r="F640" s="303"/>
      <c r="G640" s="262"/>
    </row>
    <row r="641" spans="1:7" s="304" customFormat="1" ht="14.25">
      <c r="A641" s="302"/>
      <c r="B641" s="301"/>
      <c r="C641" s="302"/>
      <c r="D641" s="261"/>
      <c r="E641" s="262"/>
      <c r="F641" s="303"/>
      <c r="G641" s="262"/>
    </row>
    <row r="642" spans="1:7" s="304" customFormat="1" ht="14.25">
      <c r="A642" s="302"/>
      <c r="B642" s="301"/>
      <c r="C642" s="302"/>
      <c r="D642" s="261"/>
      <c r="E642" s="262"/>
      <c r="F642" s="303"/>
      <c r="G642" s="262"/>
    </row>
    <row r="643" spans="1:7" s="304" customFormat="1" ht="14.25">
      <c r="A643" s="302"/>
      <c r="B643" s="301"/>
      <c r="C643" s="302"/>
      <c r="D643" s="261"/>
      <c r="E643" s="262"/>
      <c r="F643" s="303"/>
      <c r="G643" s="262"/>
    </row>
    <row r="644" spans="1:7" s="304" customFormat="1" ht="14.25">
      <c r="A644" s="302"/>
      <c r="B644" s="301"/>
      <c r="C644" s="302"/>
      <c r="D644" s="261"/>
      <c r="E644" s="262"/>
      <c r="F644" s="303"/>
      <c r="G644" s="262"/>
    </row>
    <row r="645" spans="1:7" s="304" customFormat="1" ht="14.25">
      <c r="A645" s="302"/>
      <c r="B645" s="301"/>
      <c r="C645" s="302"/>
      <c r="D645" s="261"/>
      <c r="E645" s="262"/>
      <c r="F645" s="303"/>
      <c r="G645" s="262"/>
    </row>
    <row r="646" spans="1:7" s="304" customFormat="1" ht="14.25">
      <c r="A646" s="302"/>
      <c r="B646" s="301"/>
      <c r="C646" s="302"/>
      <c r="D646" s="261"/>
      <c r="E646" s="262"/>
      <c r="F646" s="303"/>
      <c r="G646" s="262"/>
    </row>
    <row r="647" spans="1:7" s="304" customFormat="1" ht="14.25">
      <c r="A647" s="302"/>
      <c r="B647" s="301"/>
      <c r="C647" s="302"/>
      <c r="D647" s="261"/>
      <c r="E647" s="262"/>
      <c r="F647" s="303"/>
      <c r="G647" s="262"/>
    </row>
    <row r="648" spans="1:7" s="304" customFormat="1" ht="14.25">
      <c r="A648" s="302"/>
      <c r="B648" s="301"/>
      <c r="C648" s="302"/>
      <c r="D648" s="261"/>
      <c r="E648" s="262"/>
      <c r="F648" s="303"/>
      <c r="G648" s="262"/>
    </row>
    <row r="649" spans="1:7" s="304" customFormat="1" ht="14.25">
      <c r="A649" s="302"/>
      <c r="B649" s="301"/>
      <c r="C649" s="302"/>
      <c r="D649" s="261"/>
      <c r="E649" s="262"/>
      <c r="F649" s="303"/>
      <c r="G649" s="262"/>
    </row>
    <row r="650" spans="1:7" s="304" customFormat="1" ht="14.25">
      <c r="A650" s="302"/>
      <c r="B650" s="301"/>
      <c r="C650" s="302"/>
      <c r="D650" s="261"/>
      <c r="E650" s="262"/>
      <c r="F650" s="303"/>
      <c r="G650" s="262"/>
    </row>
    <row r="651" spans="1:7" s="304" customFormat="1" ht="14.25">
      <c r="A651" s="302"/>
      <c r="B651" s="301"/>
      <c r="C651" s="302"/>
      <c r="D651" s="261"/>
      <c r="E651" s="262"/>
      <c r="F651" s="303"/>
      <c r="G651" s="262"/>
    </row>
    <row r="652" spans="1:7" s="304" customFormat="1" ht="14.25">
      <c r="A652" s="302"/>
      <c r="B652" s="301"/>
      <c r="C652" s="302"/>
      <c r="D652" s="261"/>
      <c r="E652" s="262"/>
      <c r="F652" s="303"/>
      <c r="G652" s="262"/>
    </row>
    <row r="653" spans="1:7" s="304" customFormat="1" ht="14.25">
      <c r="A653" s="302"/>
      <c r="B653" s="301"/>
      <c r="C653" s="302"/>
      <c r="D653" s="261"/>
      <c r="E653" s="262"/>
      <c r="F653" s="303"/>
      <c r="G653" s="262"/>
    </row>
    <row r="654" spans="1:7" s="304" customFormat="1" ht="14.25">
      <c r="A654" s="302"/>
      <c r="B654" s="301"/>
      <c r="C654" s="302"/>
      <c r="D654" s="261"/>
      <c r="E654" s="262"/>
      <c r="F654" s="303"/>
      <c r="G654" s="262"/>
    </row>
    <row r="655" spans="1:7" s="304" customFormat="1" ht="14.25">
      <c r="A655" s="302"/>
      <c r="B655" s="301"/>
      <c r="C655" s="302"/>
      <c r="D655" s="261"/>
      <c r="E655" s="262"/>
      <c r="F655" s="303"/>
      <c r="G655" s="262"/>
    </row>
    <row r="656" spans="1:7" s="304" customFormat="1" ht="14.25">
      <c r="A656" s="302"/>
      <c r="B656" s="301"/>
      <c r="C656" s="302"/>
      <c r="D656" s="261"/>
      <c r="E656" s="262"/>
      <c r="F656" s="303"/>
      <c r="G656" s="262"/>
    </row>
    <row r="657" spans="1:7" s="304" customFormat="1" ht="14.25">
      <c r="A657" s="302"/>
      <c r="B657" s="301"/>
      <c r="C657" s="302"/>
      <c r="D657" s="261"/>
      <c r="E657" s="262"/>
      <c r="F657" s="303"/>
      <c r="G657" s="262"/>
    </row>
    <row r="658" spans="1:7" s="304" customFormat="1" ht="14.25">
      <c r="A658" s="302"/>
      <c r="B658" s="301"/>
      <c r="C658" s="302"/>
      <c r="D658" s="261"/>
      <c r="E658" s="262"/>
      <c r="F658" s="303"/>
      <c r="G658" s="262"/>
    </row>
    <row r="659" spans="1:7" s="304" customFormat="1" ht="14.25">
      <c r="A659" s="302"/>
      <c r="B659" s="301"/>
      <c r="C659" s="302"/>
      <c r="D659" s="261"/>
      <c r="E659" s="262"/>
      <c r="F659" s="303"/>
      <c r="G659" s="262"/>
    </row>
    <row r="660" spans="1:7" s="304" customFormat="1" ht="14.25">
      <c r="A660" s="302"/>
      <c r="B660" s="301"/>
      <c r="C660" s="302"/>
      <c r="D660" s="261"/>
      <c r="E660" s="262"/>
      <c r="F660" s="303"/>
      <c r="G660" s="262"/>
    </row>
    <row r="661" spans="1:7" s="304" customFormat="1" ht="14.25">
      <c r="A661" s="302"/>
      <c r="B661" s="301"/>
      <c r="C661" s="302"/>
      <c r="D661" s="261"/>
      <c r="E661" s="262"/>
      <c r="F661" s="303"/>
      <c r="G661" s="262"/>
    </row>
    <row r="662" spans="1:7" s="304" customFormat="1" ht="14.25">
      <c r="A662" s="302"/>
      <c r="B662" s="301"/>
      <c r="C662" s="302"/>
      <c r="D662" s="261"/>
      <c r="E662" s="262"/>
      <c r="F662" s="303"/>
      <c r="G662" s="262"/>
    </row>
    <row r="663" spans="1:7" s="304" customFormat="1" ht="14.25">
      <c r="A663" s="302"/>
      <c r="B663" s="301"/>
      <c r="C663" s="302"/>
      <c r="D663" s="261"/>
      <c r="E663" s="262"/>
      <c r="F663" s="303"/>
      <c r="G663" s="262"/>
    </row>
    <row r="664" spans="1:7" s="304" customFormat="1" ht="14.25">
      <c r="A664" s="302"/>
      <c r="B664" s="301"/>
      <c r="C664" s="302"/>
      <c r="D664" s="261"/>
      <c r="E664" s="262"/>
      <c r="F664" s="303"/>
      <c r="G664" s="262"/>
    </row>
    <row r="665" spans="1:7" s="304" customFormat="1" ht="14.25">
      <c r="A665" s="302"/>
      <c r="B665" s="301"/>
      <c r="C665" s="302"/>
      <c r="D665" s="261"/>
      <c r="E665" s="262"/>
      <c r="F665" s="303"/>
      <c r="G665" s="262"/>
    </row>
    <row r="666" spans="1:7" s="304" customFormat="1" ht="14.25">
      <c r="A666" s="302"/>
      <c r="B666" s="301"/>
      <c r="C666" s="302"/>
      <c r="D666" s="261"/>
      <c r="E666" s="262"/>
      <c r="F666" s="303"/>
      <c r="G666" s="262"/>
    </row>
    <row r="667" spans="1:7" s="304" customFormat="1" ht="14.25">
      <c r="A667" s="302"/>
      <c r="B667" s="301"/>
      <c r="C667" s="302"/>
      <c r="D667" s="261"/>
      <c r="E667" s="262"/>
      <c r="F667" s="303"/>
      <c r="G667" s="262"/>
    </row>
    <row r="668" spans="1:7" s="304" customFormat="1" ht="14.25">
      <c r="A668" s="302"/>
      <c r="B668" s="301"/>
      <c r="C668" s="302"/>
      <c r="D668" s="261"/>
      <c r="E668" s="262"/>
      <c r="F668" s="303"/>
      <c r="G668" s="262"/>
    </row>
    <row r="669" spans="1:7" s="304" customFormat="1" ht="14.25">
      <c r="A669" s="302"/>
      <c r="B669" s="301"/>
      <c r="C669" s="302"/>
      <c r="D669" s="261"/>
      <c r="E669" s="262"/>
      <c r="F669" s="303"/>
      <c r="G669" s="262"/>
    </row>
    <row r="670" spans="1:7" s="304" customFormat="1" ht="14.25">
      <c r="A670" s="302"/>
      <c r="B670" s="301"/>
      <c r="C670" s="302"/>
      <c r="D670" s="261"/>
      <c r="E670" s="262"/>
      <c r="F670" s="303"/>
      <c r="G670" s="262"/>
    </row>
    <row r="671" spans="1:7" s="304" customFormat="1" ht="14.25">
      <c r="A671" s="302"/>
      <c r="B671" s="301"/>
      <c r="C671" s="302"/>
      <c r="D671" s="261"/>
      <c r="E671" s="262"/>
      <c r="F671" s="303"/>
      <c r="G671" s="262"/>
    </row>
    <row r="672" spans="1:7" s="304" customFormat="1" ht="14.25">
      <c r="A672" s="302"/>
      <c r="B672" s="301"/>
      <c r="C672" s="302"/>
      <c r="D672" s="261"/>
      <c r="E672" s="262"/>
      <c r="F672" s="303"/>
      <c r="G672" s="262"/>
    </row>
    <row r="673" spans="1:7" s="304" customFormat="1" ht="14.25">
      <c r="A673" s="302"/>
      <c r="B673" s="301"/>
      <c r="C673" s="302"/>
      <c r="D673" s="261"/>
      <c r="E673" s="262"/>
      <c r="F673" s="303"/>
      <c r="G673" s="262"/>
    </row>
    <row r="674" spans="1:7" s="304" customFormat="1" ht="14.25">
      <c r="A674" s="302"/>
      <c r="B674" s="301"/>
      <c r="C674" s="302"/>
      <c r="D674" s="261"/>
      <c r="E674" s="262"/>
      <c r="F674" s="303"/>
      <c r="G674" s="262"/>
    </row>
    <row r="675" spans="1:7" s="304" customFormat="1" ht="14.25">
      <c r="A675" s="302"/>
      <c r="B675" s="301"/>
      <c r="C675" s="302"/>
      <c r="D675" s="261"/>
      <c r="E675" s="262"/>
      <c r="F675" s="303"/>
      <c r="G675" s="262"/>
    </row>
    <row r="676" spans="1:7" s="304" customFormat="1" ht="14.25">
      <c r="A676" s="302"/>
      <c r="B676" s="301"/>
      <c r="C676" s="302"/>
      <c r="D676" s="261"/>
      <c r="E676" s="262"/>
      <c r="F676" s="303"/>
      <c r="G676" s="262"/>
    </row>
    <row r="677" spans="1:7" s="304" customFormat="1" ht="14.25">
      <c r="A677" s="302"/>
      <c r="B677" s="301"/>
      <c r="C677" s="302"/>
      <c r="D677" s="261"/>
      <c r="E677" s="262"/>
      <c r="F677" s="303"/>
      <c r="G677" s="262"/>
    </row>
    <row r="678" spans="1:7" s="304" customFormat="1" ht="14.25">
      <c r="A678" s="302"/>
      <c r="B678" s="301"/>
      <c r="C678" s="302"/>
      <c r="D678" s="261"/>
      <c r="E678" s="262"/>
      <c r="F678" s="303"/>
      <c r="G678" s="262"/>
    </row>
    <row r="679" spans="1:7" s="304" customFormat="1" ht="14.25">
      <c r="A679" s="302"/>
      <c r="B679" s="301"/>
      <c r="C679" s="302"/>
      <c r="D679" s="261"/>
      <c r="E679" s="262"/>
      <c r="F679" s="303"/>
      <c r="G679" s="262"/>
    </row>
    <row r="680" spans="1:7" s="304" customFormat="1" ht="14.25">
      <c r="A680" s="302"/>
      <c r="B680" s="301"/>
      <c r="C680" s="302"/>
      <c r="D680" s="261"/>
      <c r="E680" s="262"/>
      <c r="F680" s="303"/>
      <c r="G680" s="262"/>
    </row>
    <row r="681" spans="1:7" s="304" customFormat="1" ht="14.25">
      <c r="A681" s="302"/>
      <c r="B681" s="301"/>
      <c r="C681" s="302"/>
      <c r="D681" s="261"/>
      <c r="E681" s="262"/>
      <c r="F681" s="303"/>
      <c r="G681" s="262"/>
    </row>
    <row r="682" spans="1:7" s="304" customFormat="1" ht="14.25">
      <c r="A682" s="302"/>
      <c r="B682" s="301"/>
      <c r="C682" s="302"/>
      <c r="D682" s="261"/>
      <c r="E682" s="262"/>
      <c r="F682" s="303"/>
      <c r="G682" s="262"/>
    </row>
    <row r="683" spans="1:7" s="304" customFormat="1" ht="14.25">
      <c r="A683" s="302"/>
      <c r="B683" s="301"/>
      <c r="C683" s="302"/>
      <c r="D683" s="261"/>
      <c r="E683" s="262"/>
      <c r="F683" s="303"/>
      <c r="G683" s="262"/>
    </row>
    <row r="684" spans="1:7" s="304" customFormat="1" ht="14.25">
      <c r="A684" s="302"/>
      <c r="B684" s="301"/>
      <c r="C684" s="302"/>
      <c r="D684" s="261"/>
      <c r="E684" s="262"/>
      <c r="F684" s="303"/>
      <c r="G684" s="262"/>
    </row>
    <row r="685" spans="1:7" s="304" customFormat="1" ht="14.25">
      <c r="A685" s="302"/>
      <c r="B685" s="301"/>
      <c r="C685" s="302"/>
      <c r="D685" s="261"/>
      <c r="E685" s="262"/>
      <c r="F685" s="303"/>
      <c r="G685" s="262"/>
    </row>
    <row r="686" spans="1:7" s="304" customFormat="1" ht="14.25">
      <c r="A686" s="302"/>
      <c r="B686" s="301"/>
      <c r="C686" s="302"/>
      <c r="D686" s="261"/>
      <c r="E686" s="262"/>
      <c r="F686" s="303"/>
      <c r="G686" s="262"/>
    </row>
    <row r="687" spans="1:7" s="304" customFormat="1" ht="14.25">
      <c r="A687" s="302"/>
      <c r="B687" s="301"/>
      <c r="C687" s="302"/>
      <c r="D687" s="261"/>
      <c r="E687" s="262"/>
      <c r="F687" s="303"/>
      <c r="G687" s="262"/>
    </row>
    <row r="688" spans="1:7" s="304" customFormat="1" ht="14.25">
      <c r="A688" s="302"/>
      <c r="B688" s="301"/>
      <c r="C688" s="302"/>
      <c r="D688" s="261"/>
      <c r="E688" s="262"/>
      <c r="F688" s="303"/>
      <c r="G688" s="262"/>
    </row>
    <row r="689" spans="1:7" s="304" customFormat="1" ht="14.25">
      <c r="A689" s="302"/>
      <c r="B689" s="301"/>
      <c r="C689" s="302"/>
      <c r="D689" s="261"/>
      <c r="E689" s="262"/>
      <c r="F689" s="303"/>
      <c r="G689" s="262"/>
    </row>
    <row r="690" spans="1:7" s="304" customFormat="1" ht="14.25">
      <c r="A690" s="302"/>
      <c r="B690" s="301"/>
      <c r="C690" s="302"/>
      <c r="D690" s="261"/>
      <c r="E690" s="262"/>
      <c r="F690" s="303"/>
      <c r="G690" s="262"/>
    </row>
    <row r="691" spans="1:7" s="304" customFormat="1" ht="14.25">
      <c r="A691" s="302"/>
      <c r="B691" s="301"/>
      <c r="C691" s="302"/>
      <c r="D691" s="261"/>
      <c r="E691" s="262"/>
      <c r="F691" s="303"/>
      <c r="G691" s="262"/>
    </row>
    <row r="692" spans="1:7" s="304" customFormat="1" ht="14.25">
      <c r="A692" s="302"/>
      <c r="B692" s="301"/>
      <c r="C692" s="302"/>
      <c r="D692" s="261"/>
      <c r="E692" s="262"/>
      <c r="F692" s="303"/>
      <c r="G692" s="262"/>
    </row>
    <row r="693" spans="1:7" s="304" customFormat="1" ht="14.25">
      <c r="A693" s="302"/>
      <c r="B693" s="301"/>
      <c r="C693" s="302"/>
      <c r="D693" s="261"/>
      <c r="E693" s="262"/>
      <c r="F693" s="303"/>
      <c r="G693" s="262"/>
    </row>
    <row r="694" spans="1:7" s="304" customFormat="1" ht="14.25">
      <c r="A694" s="302"/>
      <c r="B694" s="301"/>
      <c r="C694" s="302"/>
      <c r="D694" s="261"/>
      <c r="E694" s="262"/>
      <c r="F694" s="303"/>
      <c r="G694" s="262"/>
    </row>
    <row r="695" spans="1:7" s="304" customFormat="1" ht="14.25">
      <c r="A695" s="302"/>
      <c r="B695" s="301"/>
      <c r="C695" s="302"/>
      <c r="D695" s="261"/>
      <c r="E695" s="262"/>
      <c r="F695" s="303"/>
      <c r="G695" s="262"/>
    </row>
    <row r="696" spans="1:7" s="304" customFormat="1" ht="14.25">
      <c r="A696" s="302"/>
      <c r="B696" s="301"/>
      <c r="C696" s="302"/>
      <c r="D696" s="261"/>
      <c r="E696" s="262"/>
      <c r="F696" s="303"/>
      <c r="G696" s="262"/>
    </row>
    <row r="697" spans="1:7" s="304" customFormat="1" ht="14.25">
      <c r="A697" s="302"/>
      <c r="B697" s="301"/>
      <c r="C697" s="302"/>
      <c r="D697" s="261"/>
      <c r="E697" s="262"/>
      <c r="F697" s="303"/>
      <c r="G697" s="262"/>
    </row>
    <row r="698" spans="1:7" s="304" customFormat="1" ht="14.25">
      <c r="A698" s="302"/>
      <c r="B698" s="301"/>
      <c r="C698" s="302"/>
      <c r="D698" s="261"/>
      <c r="E698" s="262"/>
      <c r="F698" s="303"/>
      <c r="G698" s="262"/>
    </row>
    <row r="699" spans="1:7" s="304" customFormat="1" ht="14.25">
      <c r="A699" s="302"/>
      <c r="B699" s="301"/>
      <c r="C699" s="302"/>
      <c r="D699" s="261"/>
      <c r="E699" s="262"/>
      <c r="F699" s="303"/>
      <c r="G699" s="262"/>
    </row>
    <row r="700" spans="1:7" s="304" customFormat="1" ht="14.25">
      <c r="A700" s="302"/>
      <c r="B700" s="301"/>
      <c r="C700" s="302"/>
      <c r="D700" s="261"/>
      <c r="E700" s="262"/>
      <c r="F700" s="303"/>
      <c r="G700" s="262"/>
    </row>
    <row r="701" spans="1:7" s="304" customFormat="1" ht="14.25">
      <c r="A701" s="302"/>
      <c r="B701" s="301"/>
      <c r="C701" s="302"/>
      <c r="D701" s="261"/>
      <c r="E701" s="262"/>
      <c r="F701" s="303"/>
      <c r="G701" s="262"/>
    </row>
    <row r="702" spans="1:7" s="304" customFormat="1" ht="14.25">
      <c r="A702" s="302"/>
      <c r="B702" s="301"/>
      <c r="C702" s="302"/>
      <c r="D702" s="261"/>
      <c r="E702" s="262"/>
      <c r="F702" s="303"/>
      <c r="G702" s="262"/>
    </row>
    <row r="703" spans="1:7" s="304" customFormat="1" ht="14.25">
      <c r="A703" s="302"/>
      <c r="B703" s="301"/>
      <c r="C703" s="302"/>
      <c r="D703" s="261"/>
      <c r="E703" s="262"/>
      <c r="F703" s="303"/>
      <c r="G703" s="262"/>
    </row>
    <row r="704" spans="1:7" s="304" customFormat="1" ht="14.25">
      <c r="A704" s="302"/>
      <c r="B704" s="301"/>
      <c r="C704" s="302"/>
      <c r="D704" s="261"/>
      <c r="E704" s="262"/>
      <c r="F704" s="303"/>
      <c r="G704" s="262"/>
    </row>
    <row r="705" spans="1:7" s="304" customFormat="1" ht="14.25">
      <c r="A705" s="302"/>
      <c r="B705" s="301"/>
      <c r="C705" s="302"/>
      <c r="D705" s="261"/>
      <c r="E705" s="262"/>
      <c r="F705" s="303"/>
      <c r="G705" s="262"/>
    </row>
    <row r="706" spans="1:7" s="304" customFormat="1" ht="14.25">
      <c r="A706" s="302"/>
      <c r="B706" s="301"/>
      <c r="C706" s="302"/>
      <c r="D706" s="261"/>
      <c r="E706" s="262"/>
      <c r="F706" s="303"/>
      <c r="G706" s="262"/>
    </row>
    <row r="707" spans="1:7" s="304" customFormat="1" ht="14.25">
      <c r="A707" s="302"/>
      <c r="B707" s="301"/>
      <c r="C707" s="302"/>
      <c r="D707" s="261"/>
      <c r="E707" s="262"/>
      <c r="F707" s="303"/>
      <c r="G707" s="262"/>
    </row>
    <row r="708" spans="1:7" s="304" customFormat="1" ht="14.25">
      <c r="A708" s="302"/>
      <c r="B708" s="301"/>
      <c r="C708" s="302"/>
      <c r="D708" s="261"/>
      <c r="E708" s="262"/>
      <c r="F708" s="303"/>
      <c r="G708" s="262"/>
    </row>
    <row r="709" spans="1:7" s="304" customFormat="1" ht="14.25">
      <c r="A709" s="302"/>
      <c r="B709" s="301"/>
      <c r="C709" s="302"/>
      <c r="D709" s="261"/>
      <c r="E709" s="262"/>
      <c r="F709" s="303"/>
      <c r="G709" s="262"/>
    </row>
    <row r="710" spans="1:7" s="304" customFormat="1" ht="14.25">
      <c r="A710" s="302"/>
      <c r="B710" s="301"/>
      <c r="C710" s="302"/>
      <c r="D710" s="261"/>
      <c r="E710" s="262"/>
      <c r="F710" s="303"/>
      <c r="G710" s="262"/>
    </row>
    <row r="711" spans="1:7" s="304" customFormat="1" ht="14.25">
      <c r="A711" s="302"/>
      <c r="B711" s="301"/>
      <c r="C711" s="302"/>
      <c r="D711" s="261"/>
      <c r="E711" s="262"/>
      <c r="F711" s="303"/>
      <c r="G711" s="262"/>
    </row>
    <row r="712" spans="1:7" s="304" customFormat="1" ht="14.25">
      <c r="A712" s="302"/>
      <c r="B712" s="301"/>
      <c r="C712" s="302"/>
      <c r="D712" s="261"/>
      <c r="E712" s="262"/>
      <c r="F712" s="303"/>
      <c r="G712" s="262"/>
    </row>
    <row r="713" spans="1:7" s="304" customFormat="1" ht="14.25">
      <c r="A713" s="302"/>
      <c r="B713" s="301"/>
      <c r="C713" s="302"/>
      <c r="D713" s="261"/>
      <c r="E713" s="262"/>
      <c r="F713" s="303"/>
      <c r="G713" s="262"/>
    </row>
    <row r="714" spans="1:7" s="304" customFormat="1" ht="14.25">
      <c r="A714" s="302"/>
      <c r="B714" s="301"/>
      <c r="C714" s="302"/>
      <c r="D714" s="261"/>
      <c r="E714" s="262"/>
      <c r="F714" s="303"/>
      <c r="G714" s="262"/>
    </row>
    <row r="715" spans="1:7" s="304" customFormat="1" ht="14.25">
      <c r="A715" s="302"/>
      <c r="B715" s="301"/>
      <c r="C715" s="302"/>
      <c r="D715" s="261"/>
      <c r="E715" s="262"/>
      <c r="F715" s="303"/>
      <c r="G715" s="262"/>
    </row>
    <row r="716" spans="1:7" s="304" customFormat="1" ht="14.25">
      <c r="A716" s="302"/>
      <c r="B716" s="301"/>
      <c r="C716" s="302"/>
      <c r="D716" s="261"/>
      <c r="E716" s="262"/>
      <c r="F716" s="303"/>
      <c r="G716" s="262"/>
    </row>
    <row r="717" spans="1:7" s="304" customFormat="1" ht="14.25">
      <c r="A717" s="302"/>
      <c r="B717" s="301"/>
      <c r="C717" s="302"/>
      <c r="D717" s="261"/>
      <c r="E717" s="262"/>
      <c r="F717" s="303"/>
      <c r="G717" s="262"/>
    </row>
    <row r="718" spans="1:7" s="304" customFormat="1" ht="14.25">
      <c r="A718" s="302"/>
      <c r="B718" s="301"/>
      <c r="C718" s="302"/>
      <c r="D718" s="261"/>
      <c r="E718" s="262"/>
      <c r="F718" s="303"/>
      <c r="G718" s="262"/>
    </row>
    <row r="719" spans="1:7" s="304" customFormat="1" ht="14.25">
      <c r="A719" s="302"/>
      <c r="B719" s="301"/>
      <c r="C719" s="302"/>
      <c r="D719" s="261"/>
      <c r="E719" s="262"/>
      <c r="F719" s="303"/>
      <c r="G719" s="262"/>
    </row>
    <row r="720" spans="1:7" s="304" customFormat="1" ht="14.25">
      <c r="A720" s="302"/>
      <c r="B720" s="301"/>
      <c r="C720" s="302"/>
      <c r="D720" s="261"/>
      <c r="E720" s="262"/>
      <c r="F720" s="303"/>
      <c r="G720" s="262"/>
    </row>
    <row r="721" spans="1:7" s="304" customFormat="1" ht="14.25">
      <c r="A721" s="302"/>
      <c r="B721" s="301"/>
      <c r="C721" s="302"/>
      <c r="D721" s="261"/>
      <c r="E721" s="262"/>
      <c r="F721" s="303"/>
      <c r="G721" s="262"/>
    </row>
    <row r="722" spans="1:7" s="304" customFormat="1" ht="14.25">
      <c r="A722" s="302"/>
      <c r="B722" s="301"/>
      <c r="C722" s="302"/>
      <c r="D722" s="261"/>
      <c r="E722" s="262"/>
      <c r="F722" s="303"/>
      <c r="G722" s="262"/>
    </row>
    <row r="723" spans="1:7" s="304" customFormat="1" ht="14.25">
      <c r="A723" s="302"/>
      <c r="B723" s="301"/>
      <c r="C723" s="302"/>
      <c r="D723" s="261"/>
      <c r="E723" s="262"/>
      <c r="F723" s="303"/>
      <c r="G723" s="262"/>
    </row>
    <row r="724" spans="1:7" s="304" customFormat="1" ht="14.25">
      <c r="A724" s="302"/>
      <c r="B724" s="301"/>
      <c r="C724" s="302"/>
      <c r="D724" s="261"/>
      <c r="E724" s="262"/>
      <c r="F724" s="303"/>
      <c r="G724" s="262"/>
    </row>
    <row r="725" spans="1:7" s="304" customFormat="1" ht="14.25">
      <c r="A725" s="302"/>
      <c r="B725" s="301"/>
      <c r="C725" s="302"/>
      <c r="D725" s="261"/>
      <c r="E725" s="262"/>
      <c r="F725" s="303"/>
      <c r="G725" s="262"/>
    </row>
    <row r="726" spans="1:7" s="304" customFormat="1" ht="14.25">
      <c r="A726" s="302"/>
      <c r="B726" s="301"/>
      <c r="C726" s="302"/>
      <c r="D726" s="261"/>
      <c r="E726" s="262"/>
      <c r="F726" s="303"/>
      <c r="G726" s="262"/>
    </row>
    <row r="727" spans="1:7" s="304" customFormat="1" ht="14.25">
      <c r="A727" s="302"/>
      <c r="B727" s="301"/>
      <c r="C727" s="302"/>
      <c r="D727" s="261"/>
      <c r="E727" s="262"/>
      <c r="F727" s="303"/>
      <c r="G727" s="262"/>
    </row>
    <row r="728" spans="1:7" s="304" customFormat="1" ht="14.25">
      <c r="A728" s="259"/>
      <c r="B728" s="260"/>
      <c r="C728" s="259"/>
      <c r="D728" s="261"/>
      <c r="E728" s="262"/>
      <c r="F728" s="263"/>
      <c r="G728" s="262"/>
    </row>
    <row r="729" spans="1:7" s="304" customFormat="1" ht="14.25">
      <c r="A729" s="259"/>
      <c r="B729" s="260"/>
      <c r="C729" s="259"/>
      <c r="D729" s="261"/>
      <c r="E729" s="262"/>
      <c r="F729" s="263"/>
      <c r="G729" s="262"/>
    </row>
    <row r="730" spans="1:7" s="304" customFormat="1" ht="14.25">
      <c r="A730" s="259"/>
      <c r="B730" s="260"/>
      <c r="C730" s="259"/>
      <c r="D730" s="261"/>
      <c r="E730" s="262"/>
      <c r="F730" s="263"/>
      <c r="G730" s="262"/>
    </row>
    <row r="731" spans="1:7" s="304" customFormat="1" ht="14.25">
      <c r="A731" s="259"/>
      <c r="B731" s="260"/>
      <c r="C731" s="259"/>
      <c r="D731" s="261"/>
      <c r="E731" s="262"/>
      <c r="F731" s="263"/>
      <c r="G731" s="262"/>
    </row>
    <row r="732" spans="1:7" s="304" customFormat="1" ht="14.25">
      <c r="A732" s="259"/>
      <c r="B732" s="260"/>
      <c r="C732" s="259"/>
      <c r="D732" s="261"/>
      <c r="E732" s="262"/>
      <c r="F732" s="263"/>
      <c r="G732" s="262"/>
    </row>
    <row r="733" spans="1:7" s="304" customFormat="1" ht="14.25">
      <c r="A733" s="259"/>
      <c r="B733" s="260"/>
      <c r="C733" s="259"/>
      <c r="D733" s="261"/>
      <c r="E733" s="262"/>
      <c r="F733" s="263"/>
      <c r="G733" s="262"/>
    </row>
    <row r="734" spans="1:7" s="304" customFormat="1" ht="14.25">
      <c r="A734" s="259"/>
      <c r="B734" s="260"/>
      <c r="C734" s="259"/>
      <c r="D734" s="261"/>
      <c r="E734" s="262"/>
      <c r="F734" s="263"/>
      <c r="G734" s="262"/>
    </row>
    <row r="735" spans="1:7" s="304" customFormat="1" ht="14.25">
      <c r="A735" s="259"/>
      <c r="B735" s="260"/>
      <c r="C735" s="259"/>
      <c r="D735" s="261"/>
      <c r="E735" s="262"/>
      <c r="F735" s="263"/>
      <c r="G735" s="262"/>
    </row>
    <row r="736" spans="1:7" s="304" customFormat="1" ht="14.25">
      <c r="A736" s="259"/>
      <c r="B736" s="260"/>
      <c r="C736" s="259"/>
      <c r="D736" s="261"/>
      <c r="E736" s="262"/>
      <c r="F736" s="263"/>
      <c r="G736" s="262"/>
    </row>
    <row r="737" spans="1:7" s="304" customFormat="1" ht="14.25">
      <c r="A737" s="259"/>
      <c r="B737" s="260"/>
      <c r="C737" s="259"/>
      <c r="D737" s="261"/>
      <c r="E737" s="262"/>
      <c r="F737" s="263"/>
      <c r="G737" s="262"/>
    </row>
    <row r="738" spans="1:7" s="304" customFormat="1" ht="14.25">
      <c r="A738" s="259"/>
      <c r="B738" s="260"/>
      <c r="C738" s="259"/>
      <c r="D738" s="261"/>
      <c r="E738" s="262"/>
      <c r="F738" s="263"/>
      <c r="G738" s="262"/>
    </row>
    <row r="739" spans="1:7" s="304" customFormat="1" ht="14.25">
      <c r="A739" s="259"/>
      <c r="B739" s="260"/>
      <c r="C739" s="259"/>
      <c r="D739" s="261"/>
      <c r="E739" s="262"/>
      <c r="F739" s="263"/>
      <c r="G739" s="262"/>
    </row>
    <row r="740" spans="1:7" s="304" customFormat="1" ht="14.25">
      <c r="A740" s="259"/>
      <c r="B740" s="260"/>
      <c r="C740" s="259"/>
      <c r="D740" s="261"/>
      <c r="E740" s="262"/>
      <c r="F740" s="263"/>
      <c r="G740" s="262"/>
    </row>
    <row r="741" spans="1:7" s="304" customFormat="1" ht="14.25">
      <c r="A741" s="259"/>
      <c r="B741" s="260"/>
      <c r="C741" s="259"/>
      <c r="D741" s="261"/>
      <c r="E741" s="262"/>
      <c r="F741" s="263"/>
      <c r="G741" s="262"/>
    </row>
    <row r="742" spans="1:7" s="304" customFormat="1" ht="14.25">
      <c r="A742" s="259"/>
      <c r="B742" s="260"/>
      <c r="C742" s="259"/>
      <c r="D742" s="261"/>
      <c r="E742" s="262"/>
      <c r="F742" s="263"/>
      <c r="G742" s="262"/>
    </row>
    <row r="743" spans="1:7" s="304" customFormat="1" ht="14.25">
      <c r="A743" s="259"/>
      <c r="B743" s="260"/>
      <c r="C743" s="259"/>
      <c r="D743" s="261"/>
      <c r="E743" s="262"/>
      <c r="F743" s="263"/>
      <c r="G743" s="262"/>
    </row>
    <row r="744" spans="1:7" s="304" customFormat="1" ht="14.25">
      <c r="A744" s="259"/>
      <c r="B744" s="260"/>
      <c r="C744" s="259"/>
      <c r="D744" s="261"/>
      <c r="E744" s="262"/>
      <c r="F744" s="263"/>
      <c r="G744" s="262"/>
    </row>
    <row r="745" spans="1:7" s="304" customFormat="1" ht="14.25">
      <c r="A745" s="259"/>
      <c r="B745" s="260"/>
      <c r="C745" s="259"/>
      <c r="D745" s="261"/>
      <c r="E745" s="262"/>
      <c r="F745" s="263"/>
      <c r="G745" s="262"/>
    </row>
    <row r="746" spans="1:7" s="304" customFormat="1" ht="14.25">
      <c r="A746" s="259"/>
      <c r="B746" s="260"/>
      <c r="C746" s="259"/>
      <c r="D746" s="261"/>
      <c r="E746" s="262"/>
      <c r="F746" s="263"/>
      <c r="G746" s="262"/>
    </row>
    <row r="747" spans="1:7" s="304" customFormat="1" ht="14.25">
      <c r="A747" s="259"/>
      <c r="B747" s="260"/>
      <c r="C747" s="259"/>
      <c r="D747" s="261"/>
      <c r="E747" s="262"/>
      <c r="F747" s="263"/>
      <c r="G747" s="262"/>
    </row>
    <row r="748" spans="1:7" s="304" customFormat="1" ht="14.25">
      <c r="A748" s="259"/>
      <c r="B748" s="260"/>
      <c r="C748" s="259"/>
      <c r="D748" s="261"/>
      <c r="E748" s="262"/>
      <c r="F748" s="263"/>
      <c r="G748" s="262"/>
    </row>
    <row r="749" spans="1:7" s="304" customFormat="1" ht="14.25">
      <c r="A749" s="259"/>
      <c r="B749" s="260"/>
      <c r="C749" s="259"/>
      <c r="D749" s="261"/>
      <c r="E749" s="262"/>
      <c r="F749" s="263"/>
      <c r="G749" s="262"/>
    </row>
    <row r="750" spans="1:7" s="304" customFormat="1" ht="14.25">
      <c r="A750" s="259"/>
      <c r="B750" s="260"/>
      <c r="C750" s="259"/>
      <c r="D750" s="261"/>
      <c r="E750" s="262"/>
      <c r="F750" s="263"/>
      <c r="G750" s="262"/>
    </row>
    <row r="751" spans="1:7" s="304" customFormat="1" ht="14.25">
      <c r="A751" s="259"/>
      <c r="B751" s="260"/>
      <c r="C751" s="259"/>
      <c r="D751" s="261"/>
      <c r="E751" s="262"/>
      <c r="F751" s="263"/>
      <c r="G751" s="262"/>
    </row>
    <row r="752" spans="1:7" s="304" customFormat="1" ht="14.25">
      <c r="A752" s="259"/>
      <c r="B752" s="260"/>
      <c r="C752" s="259"/>
      <c r="D752" s="261"/>
      <c r="E752" s="262"/>
      <c r="F752" s="263"/>
      <c r="G752" s="262"/>
    </row>
    <row r="753" spans="1:7" s="304" customFormat="1" ht="14.25">
      <c r="A753" s="259"/>
      <c r="B753" s="260"/>
      <c r="C753" s="259"/>
      <c r="D753" s="261"/>
      <c r="E753" s="262"/>
      <c r="F753" s="263"/>
      <c r="G753" s="262"/>
    </row>
    <row r="754" spans="1:7" s="304" customFormat="1" ht="14.25">
      <c r="A754" s="259"/>
      <c r="B754" s="260"/>
      <c r="C754" s="259"/>
      <c r="D754" s="261"/>
      <c r="E754" s="262"/>
      <c r="F754" s="263"/>
      <c r="G754" s="262"/>
    </row>
    <row r="755" spans="1:7" s="304" customFormat="1" ht="14.25">
      <c r="A755" s="259"/>
      <c r="B755" s="260"/>
      <c r="C755" s="259"/>
      <c r="D755" s="261"/>
      <c r="E755" s="262"/>
      <c r="F755" s="263"/>
      <c r="G755" s="262"/>
    </row>
    <row r="756" spans="1:7" s="304" customFormat="1" ht="14.25">
      <c r="A756" s="259"/>
      <c r="B756" s="260"/>
      <c r="C756" s="259"/>
      <c r="D756" s="261"/>
      <c r="E756" s="262"/>
      <c r="F756" s="263"/>
      <c r="G756" s="262"/>
    </row>
    <row r="757" spans="1:7" s="304" customFormat="1" ht="14.25">
      <c r="A757" s="259"/>
      <c r="B757" s="260"/>
      <c r="C757" s="259"/>
      <c r="D757" s="261"/>
      <c r="E757" s="262"/>
      <c r="F757" s="263"/>
      <c r="G757" s="262"/>
    </row>
    <row r="758" spans="1:7" s="304" customFormat="1" ht="14.25">
      <c r="A758" s="259"/>
      <c r="B758" s="260"/>
      <c r="C758" s="259"/>
      <c r="D758" s="261"/>
      <c r="E758" s="262"/>
      <c r="F758" s="263"/>
      <c r="G758" s="262"/>
    </row>
    <row r="759" spans="1:7" s="304" customFormat="1" ht="14.25">
      <c r="A759" s="259"/>
      <c r="B759" s="260"/>
      <c r="C759" s="259"/>
      <c r="D759" s="261"/>
      <c r="E759" s="262"/>
      <c r="F759" s="263"/>
      <c r="G759" s="262"/>
    </row>
    <row r="760" spans="1:7" s="304" customFormat="1" ht="14.25">
      <c r="A760" s="259"/>
      <c r="B760" s="260"/>
      <c r="C760" s="259"/>
      <c r="D760" s="261"/>
      <c r="E760" s="262"/>
      <c r="F760" s="263"/>
      <c r="G760" s="262"/>
    </row>
    <row r="761" spans="1:7" s="304" customFormat="1" ht="14.25">
      <c r="A761" s="259"/>
      <c r="B761" s="260"/>
      <c r="C761" s="259"/>
      <c r="D761" s="261"/>
      <c r="E761" s="262"/>
      <c r="F761" s="263"/>
      <c r="G761" s="262"/>
    </row>
    <row r="762" spans="1:7" s="304" customFormat="1" ht="14.25">
      <c r="A762" s="259"/>
      <c r="B762" s="260"/>
      <c r="C762" s="259"/>
      <c r="D762" s="261"/>
      <c r="E762" s="262"/>
      <c r="F762" s="263"/>
      <c r="G762" s="262"/>
    </row>
    <row r="763" spans="1:7" s="304" customFormat="1" ht="14.25">
      <c r="A763" s="259"/>
      <c r="B763" s="260"/>
      <c r="C763" s="259"/>
      <c r="D763" s="261"/>
      <c r="E763" s="262"/>
      <c r="F763" s="263"/>
      <c r="G763" s="262"/>
    </row>
    <row r="764" spans="1:7" s="304" customFormat="1" ht="14.25">
      <c r="A764" s="259"/>
      <c r="B764" s="260"/>
      <c r="C764" s="259"/>
      <c r="D764" s="261"/>
      <c r="E764" s="262"/>
      <c r="F764" s="263"/>
      <c r="G764" s="262"/>
    </row>
    <row r="765" spans="1:7" s="304" customFormat="1" ht="14.25">
      <c r="A765" s="259"/>
      <c r="B765" s="260"/>
      <c r="C765" s="259"/>
      <c r="D765" s="261"/>
      <c r="E765" s="262"/>
      <c r="F765" s="263"/>
      <c r="G765" s="262"/>
    </row>
    <row r="766" spans="1:7" s="304" customFormat="1" ht="14.25">
      <c r="A766" s="259"/>
      <c r="B766" s="260"/>
      <c r="C766" s="259"/>
      <c r="D766" s="261"/>
      <c r="E766" s="262"/>
      <c r="F766" s="263"/>
      <c r="G766" s="262"/>
    </row>
    <row r="767" spans="1:7" s="304" customFormat="1" ht="14.25">
      <c r="A767" s="259"/>
      <c r="B767" s="260"/>
      <c r="C767" s="259"/>
      <c r="D767" s="261"/>
      <c r="E767" s="262"/>
      <c r="F767" s="263"/>
      <c r="G767" s="262"/>
    </row>
    <row r="768" spans="1:7" s="304" customFormat="1" ht="14.25">
      <c r="A768" s="259"/>
      <c r="B768" s="260"/>
      <c r="C768" s="259"/>
      <c r="D768" s="261"/>
      <c r="E768" s="262"/>
      <c r="F768" s="263"/>
      <c r="G768" s="262"/>
    </row>
    <row r="769" spans="1:7" s="304" customFormat="1" ht="14.25">
      <c r="A769" s="259"/>
      <c r="B769" s="260"/>
      <c r="C769" s="259"/>
      <c r="D769" s="261"/>
      <c r="E769" s="262"/>
      <c r="F769" s="263"/>
      <c r="G769" s="262"/>
    </row>
    <row r="770" spans="1:7" s="304" customFormat="1" ht="14.25">
      <c r="A770" s="259"/>
      <c r="B770" s="260"/>
      <c r="C770" s="259"/>
      <c r="D770" s="261"/>
      <c r="E770" s="262"/>
      <c r="F770" s="263"/>
      <c r="G770" s="262"/>
    </row>
    <row r="771" spans="1:7" s="304" customFormat="1" ht="14.25">
      <c r="A771" s="259"/>
      <c r="B771" s="260"/>
      <c r="C771" s="259"/>
      <c r="D771" s="261"/>
      <c r="E771" s="262"/>
      <c r="F771" s="263"/>
      <c r="G771" s="262"/>
    </row>
    <row r="772" spans="1:7" s="304" customFormat="1" ht="14.25">
      <c r="A772" s="259"/>
      <c r="B772" s="260"/>
      <c r="C772" s="259"/>
      <c r="D772" s="261"/>
      <c r="E772" s="262"/>
      <c r="F772" s="263"/>
      <c r="G772" s="262"/>
    </row>
    <row r="773" spans="1:7" s="304" customFormat="1" ht="14.25">
      <c r="A773" s="259"/>
      <c r="B773" s="260"/>
      <c r="C773" s="259"/>
      <c r="D773" s="261"/>
      <c r="E773" s="262"/>
      <c r="F773" s="263"/>
      <c r="G773" s="262"/>
    </row>
    <row r="774" spans="1:7" s="304" customFormat="1" ht="14.25">
      <c r="A774" s="259"/>
      <c r="B774" s="260"/>
      <c r="C774" s="259"/>
      <c r="D774" s="261"/>
      <c r="E774" s="262"/>
      <c r="F774" s="263"/>
      <c r="G774" s="262"/>
    </row>
    <row r="775" spans="1:7" s="304" customFormat="1" ht="14.25">
      <c r="A775" s="259"/>
      <c r="B775" s="260"/>
      <c r="C775" s="259"/>
      <c r="D775" s="261"/>
      <c r="E775" s="262"/>
      <c r="F775" s="263"/>
      <c r="G775" s="262"/>
    </row>
    <row r="776" spans="1:7" s="304" customFormat="1" ht="14.25">
      <c r="A776" s="259"/>
      <c r="B776" s="260"/>
      <c r="C776" s="259"/>
      <c r="D776" s="261"/>
      <c r="E776" s="262"/>
      <c r="F776" s="263"/>
      <c r="G776" s="262"/>
    </row>
    <row r="777" spans="1:7" s="304" customFormat="1" ht="14.25">
      <c r="A777" s="259"/>
      <c r="B777" s="260"/>
      <c r="C777" s="259"/>
      <c r="D777" s="261"/>
      <c r="E777" s="262"/>
      <c r="F777" s="263"/>
      <c r="G777" s="262"/>
    </row>
    <row r="778" spans="1:7" s="304" customFormat="1" ht="14.25">
      <c r="A778" s="259"/>
      <c r="B778" s="260"/>
      <c r="C778" s="259"/>
      <c r="D778" s="261"/>
      <c r="E778" s="262"/>
      <c r="F778" s="263"/>
      <c r="G778" s="262"/>
    </row>
    <row r="779" spans="1:7" s="304" customFormat="1" ht="14.25">
      <c r="A779" s="259"/>
      <c r="B779" s="260"/>
      <c r="C779" s="259"/>
      <c r="D779" s="261"/>
      <c r="E779" s="262"/>
      <c r="F779" s="263"/>
      <c r="G779" s="262"/>
    </row>
    <row r="780" spans="1:7" s="304" customFormat="1" ht="14.25">
      <c r="A780" s="259"/>
      <c r="B780" s="260"/>
      <c r="C780" s="259"/>
      <c r="D780" s="261"/>
      <c r="E780" s="262"/>
      <c r="F780" s="263"/>
      <c r="G780" s="262"/>
    </row>
    <row r="781" spans="1:7" s="304" customFormat="1" ht="14.25">
      <c r="A781" s="259"/>
      <c r="B781" s="260"/>
      <c r="C781" s="259"/>
      <c r="D781" s="261"/>
      <c r="E781" s="262"/>
      <c r="F781" s="263"/>
      <c r="G781" s="262"/>
    </row>
    <row r="782" spans="1:7" s="304" customFormat="1" ht="14.25">
      <c r="A782" s="259"/>
      <c r="B782" s="260"/>
      <c r="C782" s="259"/>
      <c r="D782" s="261"/>
      <c r="E782" s="262"/>
      <c r="F782" s="263"/>
      <c r="G782" s="262"/>
    </row>
    <row r="783" spans="1:7" s="304" customFormat="1" ht="14.25">
      <c r="A783" s="259"/>
      <c r="B783" s="260"/>
      <c r="C783" s="259"/>
      <c r="D783" s="261"/>
      <c r="E783" s="262"/>
      <c r="F783" s="263"/>
      <c r="G783" s="262"/>
    </row>
    <row r="784" spans="1:7" s="304" customFormat="1" ht="14.25">
      <c r="A784" s="259"/>
      <c r="B784" s="260"/>
      <c r="C784" s="259"/>
      <c r="D784" s="261"/>
      <c r="E784" s="262"/>
      <c r="F784" s="263"/>
      <c r="G784" s="262"/>
    </row>
    <row r="785" spans="1:7" s="304" customFormat="1" ht="14.25">
      <c r="A785" s="259"/>
      <c r="B785" s="260"/>
      <c r="C785" s="259"/>
      <c r="D785" s="261"/>
      <c r="E785" s="262"/>
      <c r="F785" s="263"/>
      <c r="G785" s="262"/>
    </row>
    <row r="786" spans="1:7" s="304" customFormat="1" ht="14.25">
      <c r="A786" s="259"/>
      <c r="B786" s="260"/>
      <c r="C786" s="259"/>
      <c r="D786" s="261"/>
      <c r="E786" s="262"/>
      <c r="F786" s="263"/>
      <c r="G786" s="262"/>
    </row>
    <row r="787" spans="1:7" s="304" customFormat="1" ht="14.25">
      <c r="A787" s="259"/>
      <c r="B787" s="260"/>
      <c r="C787" s="259"/>
      <c r="D787" s="261"/>
      <c r="E787" s="262"/>
      <c r="F787" s="263"/>
      <c r="G787" s="262"/>
    </row>
    <row r="788" spans="1:7" s="304" customFormat="1" ht="14.25">
      <c r="A788" s="259"/>
      <c r="B788" s="260"/>
      <c r="C788" s="259"/>
      <c r="D788" s="261"/>
      <c r="E788" s="262"/>
      <c r="F788" s="263"/>
      <c r="G788" s="262"/>
    </row>
    <row r="789" spans="1:7" s="304" customFormat="1" ht="14.25">
      <c r="A789" s="259"/>
      <c r="B789" s="260"/>
      <c r="C789" s="259"/>
      <c r="D789" s="261"/>
      <c r="E789" s="262"/>
      <c r="F789" s="263"/>
      <c r="G789" s="262"/>
    </row>
    <row r="790" spans="1:7" s="304" customFormat="1" ht="14.25">
      <c r="A790" s="259"/>
      <c r="B790" s="260"/>
      <c r="C790" s="259"/>
      <c r="D790" s="261"/>
      <c r="E790" s="262"/>
      <c r="F790" s="263"/>
      <c r="G790" s="262"/>
    </row>
    <row r="791" spans="1:7" s="304" customFormat="1" ht="14.25">
      <c r="A791" s="259"/>
      <c r="B791" s="260"/>
      <c r="C791" s="259"/>
      <c r="D791" s="261"/>
      <c r="E791" s="262"/>
      <c r="F791" s="263"/>
      <c r="G791" s="262"/>
    </row>
    <row r="792" spans="1:7" s="304" customFormat="1" ht="14.25">
      <c r="A792" s="259"/>
      <c r="B792" s="260"/>
      <c r="C792" s="259"/>
      <c r="D792" s="261"/>
      <c r="E792" s="262"/>
      <c r="F792" s="263"/>
      <c r="G792" s="262"/>
    </row>
    <row r="793" spans="1:7" s="304" customFormat="1" ht="14.25">
      <c r="A793" s="259"/>
      <c r="B793" s="260"/>
      <c r="C793" s="259"/>
      <c r="D793" s="261"/>
      <c r="E793" s="262"/>
      <c r="F793" s="263"/>
      <c r="G793" s="262"/>
    </row>
    <row r="794" spans="1:7" s="304" customFormat="1" ht="14.25">
      <c r="A794" s="259"/>
      <c r="B794" s="260"/>
      <c r="C794" s="259"/>
      <c r="D794" s="261"/>
      <c r="E794" s="262"/>
      <c r="F794" s="263"/>
      <c r="G794" s="262"/>
    </row>
    <row r="795" spans="1:7" s="304" customFormat="1" ht="14.25">
      <c r="A795" s="259"/>
      <c r="B795" s="260"/>
      <c r="C795" s="259"/>
      <c r="D795" s="261"/>
      <c r="E795" s="262"/>
      <c r="F795" s="263"/>
      <c r="G795" s="262"/>
    </row>
    <row r="796" spans="1:7" s="304" customFormat="1" ht="14.25">
      <c r="A796" s="259"/>
      <c r="B796" s="260"/>
      <c r="C796" s="259"/>
      <c r="D796" s="261"/>
      <c r="E796" s="262"/>
      <c r="F796" s="263"/>
      <c r="G796" s="262"/>
    </row>
    <row r="797" spans="1:7" s="304" customFormat="1" ht="14.25">
      <c r="A797" s="259"/>
      <c r="B797" s="260"/>
      <c r="C797" s="259"/>
      <c r="D797" s="261"/>
      <c r="E797" s="262"/>
      <c r="F797" s="263"/>
      <c r="G797" s="262"/>
    </row>
    <row r="798" spans="1:7" s="304" customFormat="1" ht="14.25">
      <c r="A798" s="259"/>
      <c r="B798" s="260"/>
      <c r="C798" s="259"/>
      <c r="D798" s="261"/>
      <c r="E798" s="262"/>
      <c r="F798" s="263"/>
      <c r="G798" s="262"/>
    </row>
    <row r="799" spans="1:7" s="304" customFormat="1" ht="14.25">
      <c r="A799" s="259"/>
      <c r="B799" s="260"/>
      <c r="C799" s="259"/>
      <c r="D799" s="261"/>
      <c r="E799" s="262"/>
      <c r="F799" s="263"/>
      <c r="G799" s="262"/>
    </row>
    <row r="800" spans="1:7" s="304" customFormat="1" ht="14.25">
      <c r="A800" s="259"/>
      <c r="B800" s="260"/>
      <c r="C800" s="259"/>
      <c r="D800" s="261"/>
      <c r="E800" s="262"/>
      <c r="F800" s="263"/>
      <c r="G800" s="262"/>
    </row>
    <row r="801" spans="1:7" s="304" customFormat="1" ht="14.25">
      <c r="A801" s="259"/>
      <c r="B801" s="260"/>
      <c r="C801" s="259"/>
      <c r="D801" s="261"/>
      <c r="E801" s="262"/>
      <c r="F801" s="263"/>
      <c r="G801" s="262"/>
    </row>
    <row r="802" spans="1:7" s="304" customFormat="1" ht="14.25">
      <c r="A802" s="259"/>
      <c r="B802" s="260"/>
      <c r="C802" s="259"/>
      <c r="D802" s="261"/>
      <c r="E802" s="262"/>
      <c r="F802" s="263"/>
      <c r="G802" s="262"/>
    </row>
    <row r="803" spans="1:7" s="304" customFormat="1" ht="14.25">
      <c r="A803" s="259"/>
      <c r="B803" s="260"/>
      <c r="C803" s="259"/>
      <c r="D803" s="261"/>
      <c r="E803" s="262"/>
      <c r="F803" s="263"/>
      <c r="G803" s="262"/>
    </row>
    <row r="804" spans="1:7" s="304" customFormat="1" ht="14.25">
      <c r="A804" s="259"/>
      <c r="B804" s="260"/>
      <c r="C804" s="259"/>
      <c r="D804" s="261"/>
      <c r="E804" s="262"/>
      <c r="F804" s="263"/>
      <c r="G804" s="262"/>
    </row>
    <row r="805" spans="1:7" s="304" customFormat="1" ht="14.25">
      <c r="A805" s="259"/>
      <c r="B805" s="260"/>
      <c r="C805" s="259"/>
      <c r="D805" s="261"/>
      <c r="E805" s="262"/>
      <c r="F805" s="263"/>
      <c r="G805" s="262"/>
    </row>
    <row r="806" spans="1:7" s="304" customFormat="1" ht="14.25">
      <c r="A806" s="259"/>
      <c r="B806" s="260"/>
      <c r="C806" s="259"/>
      <c r="D806" s="261"/>
      <c r="E806" s="262"/>
      <c r="F806" s="263"/>
      <c r="G806" s="262"/>
    </row>
    <row r="807" spans="1:7" s="304" customFormat="1" ht="14.25">
      <c r="A807" s="259"/>
      <c r="B807" s="260"/>
      <c r="C807" s="259"/>
      <c r="D807" s="261"/>
      <c r="E807" s="262"/>
      <c r="F807" s="263"/>
      <c r="G807" s="262"/>
    </row>
    <row r="808" spans="1:7" s="304" customFormat="1" ht="14.25">
      <c r="A808" s="259"/>
      <c r="B808" s="260"/>
      <c r="C808" s="259"/>
      <c r="D808" s="261"/>
      <c r="E808" s="262"/>
      <c r="F808" s="263"/>
      <c r="G808" s="262"/>
    </row>
    <row r="809" spans="1:7" s="304" customFormat="1" ht="14.25">
      <c r="A809" s="259"/>
      <c r="B809" s="260"/>
      <c r="C809" s="259"/>
      <c r="D809" s="261"/>
      <c r="E809" s="262"/>
      <c r="F809" s="263"/>
      <c r="G809" s="262"/>
    </row>
    <row r="810" spans="1:7" s="304" customFormat="1" ht="14.25">
      <c r="A810" s="259"/>
      <c r="B810" s="260"/>
      <c r="C810" s="259"/>
      <c r="D810" s="261"/>
      <c r="E810" s="262"/>
      <c r="F810" s="263"/>
      <c r="G810" s="262"/>
    </row>
    <row r="811" spans="1:7" s="304" customFormat="1" ht="14.25">
      <c r="A811" s="259"/>
      <c r="B811" s="260"/>
      <c r="C811" s="259"/>
      <c r="D811" s="261"/>
      <c r="E811" s="262"/>
      <c r="F811" s="263"/>
      <c r="G811" s="262"/>
    </row>
    <row r="812" spans="1:7" s="304" customFormat="1" ht="14.25">
      <c r="A812" s="259"/>
      <c r="B812" s="260"/>
      <c r="C812" s="259"/>
      <c r="D812" s="261"/>
      <c r="E812" s="262"/>
      <c r="F812" s="263"/>
      <c r="G812" s="262"/>
    </row>
    <row r="813" spans="1:7" s="304" customFormat="1" ht="14.25">
      <c r="A813" s="259"/>
      <c r="B813" s="260"/>
      <c r="C813" s="259"/>
      <c r="D813" s="261"/>
      <c r="E813" s="262"/>
      <c r="F813" s="263"/>
      <c r="G813" s="262"/>
    </row>
    <row r="814" spans="1:7" s="304" customFormat="1" ht="14.25">
      <c r="A814" s="259"/>
      <c r="B814" s="260"/>
      <c r="C814" s="259"/>
      <c r="D814" s="261"/>
      <c r="E814" s="262"/>
      <c r="F814" s="263"/>
      <c r="G814" s="262"/>
    </row>
    <row r="815" spans="1:7" s="304" customFormat="1" ht="14.25">
      <c r="A815" s="259"/>
      <c r="B815" s="260"/>
      <c r="C815" s="259"/>
      <c r="D815" s="261"/>
      <c r="E815" s="262"/>
      <c r="F815" s="263"/>
      <c r="G815" s="262"/>
    </row>
    <row r="816" spans="1:7" s="304" customFormat="1" ht="14.25">
      <c r="A816" s="259"/>
      <c r="B816" s="260"/>
      <c r="C816" s="259"/>
      <c r="D816" s="261"/>
      <c r="E816" s="262"/>
      <c r="F816" s="263"/>
      <c r="G816" s="262"/>
    </row>
    <row r="817" spans="1:7" s="304" customFormat="1" ht="14.25">
      <c r="A817" s="259"/>
      <c r="B817" s="260"/>
      <c r="C817" s="259"/>
      <c r="D817" s="261"/>
      <c r="E817" s="262"/>
      <c r="F817" s="263"/>
      <c r="G817" s="262"/>
    </row>
    <row r="818" spans="1:7" s="304" customFormat="1" ht="14.25">
      <c r="A818" s="259"/>
      <c r="B818" s="260"/>
      <c r="C818" s="259"/>
      <c r="D818" s="261"/>
      <c r="E818" s="262"/>
      <c r="F818" s="263"/>
      <c r="G818" s="262"/>
    </row>
    <row r="819" spans="1:7" s="304" customFormat="1" ht="14.25">
      <c r="A819" s="259"/>
      <c r="B819" s="260"/>
      <c r="C819" s="259"/>
      <c r="D819" s="261"/>
      <c r="E819" s="262"/>
      <c r="F819" s="263"/>
      <c r="G819" s="262"/>
    </row>
    <row r="820" spans="1:7" s="304" customFormat="1" ht="14.25">
      <c r="A820" s="259"/>
      <c r="B820" s="260"/>
      <c r="C820" s="259"/>
      <c r="D820" s="261"/>
      <c r="E820" s="262"/>
      <c r="F820" s="263"/>
      <c r="G820" s="262"/>
    </row>
    <row r="821" spans="1:7" s="304" customFormat="1" ht="14.25">
      <c r="A821" s="259"/>
      <c r="B821" s="260"/>
      <c r="C821" s="259"/>
      <c r="D821" s="261"/>
      <c r="E821" s="262"/>
      <c r="F821" s="263"/>
      <c r="G821" s="262"/>
    </row>
    <row r="822" spans="1:7" s="304" customFormat="1" ht="14.25">
      <c r="A822" s="259"/>
      <c r="B822" s="260"/>
      <c r="C822" s="259"/>
      <c r="D822" s="261"/>
      <c r="E822" s="262"/>
      <c r="F822" s="263"/>
      <c r="G822" s="262"/>
    </row>
    <row r="823" spans="1:7" s="304" customFormat="1" ht="14.25">
      <c r="A823" s="259"/>
      <c r="B823" s="260"/>
      <c r="C823" s="259"/>
      <c r="D823" s="261"/>
      <c r="E823" s="262"/>
      <c r="F823" s="263"/>
      <c r="G823" s="262"/>
    </row>
    <row r="824" spans="1:7" s="304" customFormat="1" ht="14.25">
      <c r="A824" s="259"/>
      <c r="B824" s="260"/>
      <c r="C824" s="259"/>
      <c r="D824" s="261"/>
      <c r="E824" s="262"/>
      <c r="F824" s="263"/>
      <c r="G824" s="262"/>
    </row>
    <row r="825" spans="1:7" s="304" customFormat="1" ht="14.25">
      <c r="A825" s="259"/>
      <c r="B825" s="260"/>
      <c r="C825" s="259"/>
      <c r="D825" s="261"/>
      <c r="E825" s="262"/>
      <c r="F825" s="263"/>
      <c r="G825" s="262"/>
    </row>
    <row r="826" spans="1:7" s="304" customFormat="1" ht="14.25">
      <c r="A826" s="259"/>
      <c r="B826" s="260"/>
      <c r="C826" s="259"/>
      <c r="D826" s="261"/>
      <c r="E826" s="262"/>
      <c r="F826" s="263"/>
      <c r="G826" s="262"/>
    </row>
    <row r="827" spans="1:7" s="304" customFormat="1" ht="14.25">
      <c r="A827" s="259"/>
      <c r="B827" s="260"/>
      <c r="C827" s="259"/>
      <c r="D827" s="261"/>
      <c r="E827" s="262"/>
      <c r="F827" s="263"/>
      <c r="G827" s="262"/>
    </row>
    <row r="828" spans="1:7" s="304" customFormat="1" ht="14.25">
      <c r="A828" s="259"/>
      <c r="B828" s="260"/>
      <c r="C828" s="259"/>
      <c r="D828" s="261"/>
      <c r="E828" s="262"/>
      <c r="F828" s="263"/>
      <c r="G828" s="262"/>
    </row>
    <row r="829" spans="1:7" s="304" customFormat="1" ht="14.25">
      <c r="A829" s="259"/>
      <c r="B829" s="260"/>
      <c r="C829" s="259"/>
      <c r="D829" s="261"/>
      <c r="E829" s="262"/>
      <c r="F829" s="263"/>
      <c r="G829" s="262"/>
    </row>
    <row r="830" spans="1:7" s="304" customFormat="1" ht="14.25">
      <c r="A830" s="259"/>
      <c r="B830" s="260"/>
      <c r="C830" s="259"/>
      <c r="D830" s="261"/>
      <c r="E830" s="262"/>
      <c r="F830" s="263"/>
      <c r="G830" s="262"/>
    </row>
    <row r="831" spans="1:7" s="304" customFormat="1" ht="14.25">
      <c r="A831" s="259"/>
      <c r="B831" s="260"/>
      <c r="C831" s="259"/>
      <c r="D831" s="261"/>
      <c r="E831" s="262"/>
      <c r="F831" s="263"/>
      <c r="G831" s="262"/>
    </row>
    <row r="832" spans="1:7" s="304" customFormat="1" ht="14.25">
      <c r="A832" s="259"/>
      <c r="B832" s="260"/>
      <c r="C832" s="259"/>
      <c r="D832" s="261"/>
      <c r="E832" s="262"/>
      <c r="F832" s="263"/>
      <c r="G832" s="262"/>
    </row>
    <row r="833" spans="1:7" s="304" customFormat="1" ht="14.25">
      <c r="A833" s="259"/>
      <c r="B833" s="260"/>
      <c r="C833" s="259"/>
      <c r="D833" s="261"/>
      <c r="E833" s="262"/>
      <c r="F833" s="263"/>
      <c r="G833" s="262"/>
    </row>
    <row r="834" spans="1:7" s="304" customFormat="1" ht="14.25">
      <c r="A834" s="259"/>
      <c r="B834" s="260"/>
      <c r="C834" s="259"/>
      <c r="D834" s="261"/>
      <c r="E834" s="262"/>
      <c r="F834" s="263"/>
      <c r="G834" s="262"/>
    </row>
    <row r="835" spans="1:7" s="304" customFormat="1" ht="14.25">
      <c r="A835" s="259"/>
      <c r="B835" s="260"/>
      <c r="C835" s="259"/>
      <c r="D835" s="261"/>
      <c r="E835" s="262"/>
      <c r="F835" s="263"/>
      <c r="G835" s="262"/>
    </row>
    <row r="836" spans="1:7" s="304" customFormat="1" ht="14.25">
      <c r="A836" s="259"/>
      <c r="B836" s="260"/>
      <c r="C836" s="259"/>
      <c r="D836" s="261"/>
      <c r="E836" s="262"/>
      <c r="F836" s="263"/>
      <c r="G836" s="262"/>
    </row>
    <row r="837" spans="1:7" s="304" customFormat="1" ht="14.25">
      <c r="A837" s="259"/>
      <c r="B837" s="260"/>
      <c r="C837" s="259"/>
      <c r="D837" s="261"/>
      <c r="E837" s="262"/>
      <c r="F837" s="263"/>
      <c r="G837" s="262"/>
    </row>
    <row r="838" spans="1:7" s="304" customFormat="1" ht="14.25">
      <c r="A838" s="259"/>
      <c r="B838" s="260"/>
      <c r="C838" s="259"/>
      <c r="D838" s="261"/>
      <c r="E838" s="262"/>
      <c r="F838" s="263"/>
      <c r="G838" s="262"/>
    </row>
    <row r="839" spans="1:7" s="304" customFormat="1" ht="14.25">
      <c r="A839" s="259"/>
      <c r="B839" s="260"/>
      <c r="C839" s="259"/>
      <c r="D839" s="261"/>
      <c r="E839" s="262"/>
      <c r="F839" s="263"/>
      <c r="G839" s="262"/>
    </row>
    <row r="840" spans="1:7" s="304" customFormat="1" ht="14.25">
      <c r="A840" s="259"/>
      <c r="B840" s="260"/>
      <c r="C840" s="259"/>
      <c r="D840" s="261"/>
      <c r="E840" s="262"/>
      <c r="F840" s="263"/>
      <c r="G840" s="262"/>
    </row>
    <row r="841" spans="1:7" s="304" customFormat="1" ht="14.25">
      <c r="A841" s="259"/>
      <c r="B841" s="260"/>
      <c r="C841" s="259"/>
      <c r="D841" s="261"/>
      <c r="E841" s="262"/>
      <c r="F841" s="263"/>
      <c r="G841" s="262"/>
    </row>
    <row r="842" spans="1:7" s="304" customFormat="1" ht="14.25">
      <c r="A842" s="259"/>
      <c r="B842" s="260"/>
      <c r="C842" s="259"/>
      <c r="D842" s="261"/>
      <c r="E842" s="262"/>
      <c r="F842" s="263"/>
      <c r="G842" s="262"/>
    </row>
    <row r="843" spans="1:7" s="304" customFormat="1" ht="14.25">
      <c r="A843" s="259"/>
      <c r="B843" s="260"/>
      <c r="C843" s="259"/>
      <c r="D843" s="261"/>
      <c r="E843" s="262"/>
      <c r="F843" s="263"/>
      <c r="G843" s="262"/>
    </row>
    <row r="844" spans="1:7" s="304" customFormat="1" ht="14.25">
      <c r="A844" s="259"/>
      <c r="B844" s="260"/>
      <c r="C844" s="259"/>
      <c r="D844" s="261"/>
      <c r="E844" s="262"/>
      <c r="F844" s="263"/>
      <c r="G844" s="262"/>
    </row>
    <row r="845" spans="1:7" s="304" customFormat="1" ht="14.25">
      <c r="A845" s="259"/>
      <c r="B845" s="260"/>
      <c r="C845" s="259"/>
      <c r="D845" s="261"/>
      <c r="E845" s="262"/>
      <c r="F845" s="263"/>
      <c r="G845" s="262"/>
    </row>
    <row r="846" spans="1:7" s="304" customFormat="1" ht="14.25">
      <c r="A846" s="259"/>
      <c r="B846" s="260"/>
      <c r="C846" s="259"/>
      <c r="D846" s="261"/>
      <c r="E846" s="262"/>
      <c r="F846" s="263"/>
      <c r="G846" s="262"/>
    </row>
    <row r="847" spans="1:7" s="304" customFormat="1" ht="14.25">
      <c r="A847" s="259"/>
      <c r="B847" s="260"/>
      <c r="C847" s="259"/>
      <c r="D847" s="261"/>
      <c r="E847" s="262"/>
      <c r="F847" s="263"/>
      <c r="G847" s="262"/>
    </row>
    <row r="848" spans="1:7" s="304" customFormat="1" ht="14.25">
      <c r="A848" s="259"/>
      <c r="B848" s="260"/>
      <c r="C848" s="259"/>
      <c r="D848" s="261"/>
      <c r="E848" s="262"/>
      <c r="F848" s="263"/>
      <c r="G848" s="262"/>
    </row>
    <row r="849" spans="1:7" s="304" customFormat="1" ht="14.25">
      <c r="A849" s="259"/>
      <c r="B849" s="260"/>
      <c r="C849" s="259"/>
      <c r="D849" s="261"/>
      <c r="E849" s="262"/>
      <c r="F849" s="263"/>
      <c r="G849" s="262"/>
    </row>
    <row r="850" spans="1:7" s="304" customFormat="1" ht="14.25">
      <c r="A850" s="259"/>
      <c r="B850" s="260"/>
      <c r="C850" s="259"/>
      <c r="D850" s="261"/>
      <c r="E850" s="262"/>
      <c r="F850" s="263"/>
      <c r="G850" s="262"/>
    </row>
    <row r="851" spans="1:7" s="304" customFormat="1" ht="14.25">
      <c r="A851" s="259"/>
      <c r="B851" s="260"/>
      <c r="C851" s="259"/>
      <c r="D851" s="261"/>
      <c r="E851" s="262"/>
      <c r="F851" s="263"/>
      <c r="G851" s="262"/>
    </row>
    <row r="852" spans="1:7" s="304" customFormat="1" ht="14.25">
      <c r="A852" s="259"/>
      <c r="B852" s="260"/>
      <c r="C852" s="259"/>
      <c r="D852" s="261"/>
      <c r="E852" s="262"/>
      <c r="F852" s="263"/>
      <c r="G852" s="262"/>
    </row>
    <row r="853" spans="1:7" s="304" customFormat="1" ht="14.25">
      <c r="A853" s="259"/>
      <c r="B853" s="260"/>
      <c r="C853" s="259"/>
      <c r="D853" s="261"/>
      <c r="E853" s="262"/>
      <c r="F853" s="263"/>
      <c r="G853" s="262"/>
    </row>
    <row r="854" spans="1:7" s="304" customFormat="1" ht="14.25">
      <c r="A854" s="259"/>
      <c r="B854" s="260"/>
      <c r="C854" s="259"/>
      <c r="D854" s="261"/>
      <c r="E854" s="262"/>
      <c r="F854" s="263"/>
      <c r="G854" s="262"/>
    </row>
    <row r="855" spans="1:7" s="304" customFormat="1" ht="14.25">
      <c r="A855" s="259"/>
      <c r="B855" s="260"/>
      <c r="C855" s="259"/>
      <c r="D855" s="261"/>
      <c r="E855" s="262"/>
      <c r="F855" s="263"/>
      <c r="G855" s="262"/>
    </row>
    <row r="856" spans="1:7" s="304" customFormat="1" ht="14.25">
      <c r="A856" s="259"/>
      <c r="B856" s="260"/>
      <c r="C856" s="259"/>
      <c r="D856" s="261"/>
      <c r="E856" s="262"/>
      <c r="F856" s="263"/>
      <c r="G856" s="262"/>
    </row>
    <row r="857" spans="1:7" s="304" customFormat="1" ht="14.25">
      <c r="A857" s="259"/>
      <c r="B857" s="260"/>
      <c r="C857" s="259"/>
      <c r="D857" s="261"/>
      <c r="E857" s="262"/>
      <c r="F857" s="263"/>
      <c r="G857" s="262"/>
    </row>
    <row r="858" spans="1:7" s="304" customFormat="1" ht="14.25">
      <c r="A858" s="259"/>
      <c r="B858" s="260"/>
      <c r="C858" s="259"/>
      <c r="D858" s="261"/>
      <c r="E858" s="262"/>
      <c r="F858" s="263"/>
      <c r="G858" s="262"/>
    </row>
    <row r="859" spans="1:7" s="304" customFormat="1" ht="14.25">
      <c r="A859" s="259"/>
      <c r="B859" s="260"/>
      <c r="C859" s="259"/>
      <c r="D859" s="261"/>
      <c r="E859" s="262"/>
      <c r="F859" s="263"/>
      <c r="G859" s="262"/>
    </row>
    <row r="860" spans="1:7" s="304" customFormat="1" ht="14.25">
      <c r="A860" s="259"/>
      <c r="B860" s="260"/>
      <c r="C860" s="259"/>
      <c r="D860" s="261"/>
      <c r="E860" s="262"/>
      <c r="F860" s="263"/>
      <c r="G860" s="262"/>
    </row>
    <row r="861" spans="1:7" s="304" customFormat="1" ht="14.25">
      <c r="A861" s="259"/>
      <c r="B861" s="260"/>
      <c r="C861" s="259"/>
      <c r="D861" s="261"/>
      <c r="E861" s="262"/>
      <c r="F861" s="263"/>
      <c r="G861" s="262"/>
    </row>
    <row r="862" spans="1:7" s="304" customFormat="1" ht="14.25">
      <c r="A862" s="259"/>
      <c r="B862" s="260"/>
      <c r="C862" s="259"/>
      <c r="D862" s="261"/>
      <c r="E862" s="262"/>
      <c r="F862" s="263"/>
      <c r="G862" s="262"/>
    </row>
    <row r="863" spans="1:7" s="304" customFormat="1" ht="14.25">
      <c r="A863" s="259"/>
      <c r="B863" s="260"/>
      <c r="C863" s="259"/>
      <c r="D863" s="261"/>
      <c r="E863" s="262"/>
      <c r="F863" s="263"/>
      <c r="G863" s="262"/>
    </row>
    <row r="864" spans="1:7" s="304" customFormat="1" ht="14.25">
      <c r="A864" s="259"/>
      <c r="B864" s="260"/>
      <c r="C864" s="259"/>
      <c r="D864" s="261"/>
      <c r="E864" s="262"/>
      <c r="F864" s="263"/>
      <c r="G864" s="262"/>
    </row>
    <row r="865" spans="1:7" s="304" customFormat="1" ht="14.25">
      <c r="A865" s="259"/>
      <c r="B865" s="260"/>
      <c r="C865" s="259"/>
      <c r="D865" s="261"/>
      <c r="E865" s="262"/>
      <c r="F865" s="263"/>
      <c r="G865" s="262"/>
    </row>
    <row r="866" spans="1:7" s="304" customFormat="1" ht="14.25">
      <c r="A866" s="259"/>
      <c r="B866" s="260"/>
      <c r="C866" s="259"/>
      <c r="D866" s="261"/>
      <c r="E866" s="262"/>
      <c r="F866" s="263"/>
      <c r="G866" s="262"/>
    </row>
    <row r="867" spans="1:7" s="304" customFormat="1" ht="14.25">
      <c r="A867" s="259"/>
      <c r="B867" s="260"/>
      <c r="C867" s="259"/>
      <c r="D867" s="261"/>
      <c r="E867" s="262"/>
      <c r="F867" s="263"/>
      <c r="G867" s="262"/>
    </row>
    <row r="868" spans="1:7" s="304" customFormat="1" ht="14.25">
      <c r="A868" s="259"/>
      <c r="B868" s="260"/>
      <c r="C868" s="259"/>
      <c r="D868" s="261"/>
      <c r="E868" s="262"/>
      <c r="F868" s="263"/>
      <c r="G868" s="262"/>
    </row>
    <row r="869" spans="1:7" s="304" customFormat="1" ht="14.25">
      <c r="A869" s="259"/>
      <c r="B869" s="260"/>
      <c r="C869" s="259"/>
      <c r="D869" s="261"/>
      <c r="E869" s="262"/>
      <c r="F869" s="263"/>
      <c r="G869" s="262"/>
    </row>
    <row r="870" spans="1:7" s="304" customFormat="1" ht="14.25">
      <c r="A870" s="259"/>
      <c r="B870" s="260"/>
      <c r="C870" s="259"/>
      <c r="D870" s="261"/>
      <c r="E870" s="262"/>
      <c r="F870" s="263"/>
      <c r="G870" s="262"/>
    </row>
    <row r="871" spans="1:7" s="304" customFormat="1" ht="14.25">
      <c r="A871" s="259"/>
      <c r="B871" s="260"/>
      <c r="C871" s="259"/>
      <c r="D871" s="261"/>
      <c r="E871" s="262"/>
      <c r="F871" s="263"/>
      <c r="G871" s="262"/>
    </row>
    <row r="872" spans="1:7" s="304" customFormat="1" ht="14.25">
      <c r="A872" s="259"/>
      <c r="B872" s="260"/>
      <c r="C872" s="259"/>
      <c r="D872" s="261"/>
      <c r="E872" s="262"/>
      <c r="F872" s="263"/>
      <c r="G872" s="262"/>
    </row>
    <row r="873" spans="1:7" s="304" customFormat="1" ht="14.25">
      <c r="A873" s="259"/>
      <c r="B873" s="260"/>
      <c r="C873" s="259"/>
      <c r="D873" s="261"/>
      <c r="E873" s="262"/>
      <c r="F873" s="263"/>
      <c r="G873" s="262"/>
    </row>
    <row r="874" spans="1:7" s="304" customFormat="1" ht="14.25">
      <c r="A874" s="259"/>
      <c r="B874" s="260"/>
      <c r="C874" s="259"/>
      <c r="D874" s="261"/>
      <c r="E874" s="262"/>
      <c r="F874" s="263"/>
      <c r="G874" s="262"/>
    </row>
    <row r="875" spans="1:7" s="304" customFormat="1" ht="14.25">
      <c r="A875" s="259"/>
      <c r="B875" s="260"/>
      <c r="C875" s="259"/>
      <c r="D875" s="261"/>
      <c r="E875" s="262"/>
      <c r="F875" s="263"/>
      <c r="G875" s="262"/>
    </row>
    <row r="876" spans="1:7" s="304" customFormat="1" ht="14.25">
      <c r="A876" s="259"/>
      <c r="B876" s="260"/>
      <c r="C876" s="259"/>
      <c r="D876" s="261"/>
      <c r="E876" s="262"/>
      <c r="F876" s="263"/>
      <c r="G876" s="262"/>
    </row>
    <row r="877" spans="1:7" s="304" customFormat="1" ht="14.25">
      <c r="A877" s="259"/>
      <c r="B877" s="260"/>
      <c r="C877" s="259"/>
      <c r="D877" s="261"/>
      <c r="E877" s="262"/>
      <c r="F877" s="263"/>
      <c r="G877" s="262"/>
    </row>
    <row r="878" spans="1:7" s="304" customFormat="1" ht="14.25">
      <c r="A878" s="259"/>
      <c r="B878" s="260"/>
      <c r="C878" s="259"/>
      <c r="D878" s="261"/>
      <c r="E878" s="262"/>
      <c r="F878" s="263"/>
      <c r="G878" s="262"/>
    </row>
    <row r="879" spans="1:7" s="304" customFormat="1" ht="14.25">
      <c r="A879" s="259"/>
      <c r="B879" s="260"/>
      <c r="C879" s="259"/>
      <c r="D879" s="261"/>
      <c r="E879" s="262"/>
      <c r="F879" s="263"/>
      <c r="G879" s="262"/>
    </row>
    <row r="880" spans="1:7" s="304" customFormat="1" ht="14.25">
      <c r="A880" s="259"/>
      <c r="B880" s="260"/>
      <c r="C880" s="259"/>
      <c r="D880" s="261"/>
      <c r="E880" s="262"/>
      <c r="F880" s="263"/>
      <c r="G880" s="262"/>
    </row>
    <row r="881" spans="1:7" s="304" customFormat="1" ht="14.25">
      <c r="A881" s="259"/>
      <c r="B881" s="260"/>
      <c r="C881" s="259"/>
      <c r="D881" s="261"/>
      <c r="E881" s="262"/>
      <c r="F881" s="263"/>
      <c r="G881" s="262"/>
    </row>
    <row r="882" spans="1:7" s="304" customFormat="1" ht="14.25">
      <c r="A882" s="259"/>
      <c r="B882" s="260"/>
      <c r="C882" s="259"/>
      <c r="D882" s="261"/>
      <c r="E882" s="262"/>
      <c r="F882" s="263"/>
      <c r="G882" s="262"/>
    </row>
    <row r="883" spans="1:7" s="304" customFormat="1" ht="14.25">
      <c r="A883" s="259"/>
      <c r="B883" s="260"/>
      <c r="C883" s="259"/>
      <c r="D883" s="261"/>
      <c r="E883" s="262"/>
      <c r="F883" s="263"/>
      <c r="G883" s="262"/>
    </row>
    <row r="884" spans="1:7" s="304" customFormat="1" ht="14.25">
      <c r="A884" s="259"/>
      <c r="B884" s="260"/>
      <c r="C884" s="259"/>
      <c r="D884" s="261"/>
      <c r="E884" s="262"/>
      <c r="F884" s="263"/>
      <c r="G884" s="262"/>
    </row>
    <row r="885" spans="1:7" s="304" customFormat="1" ht="14.25">
      <c r="A885" s="259"/>
      <c r="B885" s="260"/>
      <c r="C885" s="259"/>
      <c r="D885" s="261"/>
      <c r="E885" s="262"/>
      <c r="F885" s="263"/>
      <c r="G885" s="262"/>
    </row>
    <row r="886" spans="1:7" s="304" customFormat="1" ht="14.25">
      <c r="A886" s="259"/>
      <c r="B886" s="260"/>
      <c r="C886" s="259"/>
      <c r="D886" s="261"/>
      <c r="E886" s="262"/>
      <c r="F886" s="263"/>
      <c r="G886" s="262"/>
    </row>
    <row r="887" spans="1:7" s="304" customFormat="1" ht="14.25">
      <c r="A887" s="259"/>
      <c r="B887" s="260"/>
      <c r="C887" s="259"/>
      <c r="D887" s="261"/>
      <c r="E887" s="262"/>
      <c r="F887" s="263"/>
      <c r="G887" s="262"/>
    </row>
    <row r="888" spans="1:7" s="304" customFormat="1" ht="14.25">
      <c r="A888" s="259"/>
      <c r="B888" s="260"/>
      <c r="C888" s="259"/>
      <c r="D888" s="261"/>
      <c r="E888" s="262"/>
      <c r="F888" s="263"/>
      <c r="G888" s="262"/>
    </row>
    <row r="889" spans="1:7" s="304" customFormat="1" ht="14.25">
      <c r="A889" s="259"/>
      <c r="B889" s="260"/>
      <c r="C889" s="259"/>
      <c r="D889" s="261"/>
      <c r="E889" s="262"/>
      <c r="F889" s="263"/>
      <c r="G889" s="262"/>
    </row>
    <row r="890" spans="1:7" s="304" customFormat="1" ht="14.25">
      <c r="A890" s="259"/>
      <c r="B890" s="260"/>
      <c r="C890" s="259"/>
      <c r="D890" s="261"/>
      <c r="E890" s="262"/>
      <c r="F890" s="263"/>
      <c r="G890" s="262"/>
    </row>
    <row r="891" spans="1:7" s="304" customFormat="1" ht="14.25">
      <c r="A891" s="259"/>
      <c r="B891" s="260"/>
      <c r="C891" s="259"/>
      <c r="D891" s="261"/>
      <c r="E891" s="262"/>
      <c r="F891" s="263"/>
      <c r="G891" s="262"/>
    </row>
    <row r="892" spans="1:7" s="304" customFormat="1" ht="14.25">
      <c r="A892" s="259"/>
      <c r="B892" s="260"/>
      <c r="C892" s="259"/>
      <c r="D892" s="261"/>
      <c r="E892" s="262"/>
      <c r="F892" s="263"/>
      <c r="G892" s="262"/>
    </row>
    <row r="893" spans="1:7" s="304" customFormat="1" ht="14.25">
      <c r="A893" s="259"/>
      <c r="B893" s="260"/>
      <c r="C893" s="259"/>
      <c r="D893" s="261"/>
      <c r="E893" s="262"/>
      <c r="F893" s="263"/>
      <c r="G893" s="262"/>
    </row>
    <row r="894" spans="1:7" s="304" customFormat="1" ht="14.25">
      <c r="A894" s="259"/>
      <c r="B894" s="260"/>
      <c r="C894" s="259"/>
      <c r="D894" s="261"/>
      <c r="E894" s="262"/>
      <c r="F894" s="263"/>
      <c r="G894" s="262"/>
    </row>
    <row r="895" spans="1:7" s="304" customFormat="1" ht="14.25">
      <c r="A895" s="259"/>
      <c r="B895" s="260"/>
      <c r="C895" s="259"/>
      <c r="D895" s="261"/>
      <c r="E895" s="262"/>
      <c r="F895" s="263"/>
      <c r="G895" s="262"/>
    </row>
    <row r="896" spans="1:7" s="304" customFormat="1" ht="14.25">
      <c r="A896" s="259"/>
      <c r="B896" s="260"/>
      <c r="C896" s="259"/>
      <c r="D896" s="261"/>
      <c r="E896" s="262"/>
      <c r="F896" s="263"/>
      <c r="G896" s="262"/>
    </row>
    <row r="897" spans="1:7" s="304" customFormat="1" ht="14.25">
      <c r="A897" s="259"/>
      <c r="B897" s="260"/>
      <c r="C897" s="259"/>
      <c r="D897" s="261"/>
      <c r="E897" s="262"/>
      <c r="F897" s="263"/>
      <c r="G897" s="262"/>
    </row>
    <row r="898" spans="1:7" s="304" customFormat="1" ht="14.25">
      <c r="A898" s="259"/>
      <c r="B898" s="260"/>
      <c r="C898" s="259"/>
      <c r="D898" s="261"/>
      <c r="E898" s="262"/>
      <c r="F898" s="263"/>
      <c r="G898" s="262"/>
    </row>
    <row r="899" spans="1:7" s="304" customFormat="1" ht="14.25">
      <c r="A899" s="259"/>
      <c r="B899" s="260"/>
      <c r="C899" s="259"/>
      <c r="D899" s="261"/>
      <c r="E899" s="262"/>
      <c r="F899" s="263"/>
      <c r="G899" s="262"/>
    </row>
    <row r="900" spans="1:7" s="304" customFormat="1" ht="14.25">
      <c r="A900" s="259"/>
      <c r="B900" s="260"/>
      <c r="C900" s="259"/>
      <c r="D900" s="261"/>
      <c r="E900" s="262"/>
      <c r="F900" s="263"/>
      <c r="G900" s="262"/>
    </row>
    <row r="901" spans="1:7" s="304" customFormat="1" ht="14.25">
      <c r="A901" s="259"/>
      <c r="B901" s="260"/>
      <c r="C901" s="259"/>
      <c r="D901" s="261"/>
      <c r="E901" s="262"/>
      <c r="F901" s="263"/>
      <c r="G901" s="262"/>
    </row>
    <row r="902" spans="1:7" s="304" customFormat="1" ht="14.25">
      <c r="A902" s="259"/>
      <c r="B902" s="260"/>
      <c r="C902" s="259"/>
      <c r="D902" s="261"/>
      <c r="E902" s="262"/>
      <c r="F902" s="263"/>
      <c r="G902" s="262"/>
    </row>
    <row r="903" spans="1:7" s="304" customFormat="1" ht="14.25">
      <c r="A903" s="259"/>
      <c r="B903" s="260"/>
      <c r="C903" s="259"/>
      <c r="D903" s="261"/>
      <c r="E903" s="262"/>
      <c r="F903" s="263"/>
      <c r="G903" s="262"/>
    </row>
    <row r="904" spans="1:7" s="304" customFormat="1" ht="14.25">
      <c r="A904" s="259"/>
      <c r="B904" s="260"/>
      <c r="C904" s="259"/>
      <c r="D904" s="261"/>
      <c r="E904" s="262"/>
      <c r="F904" s="263"/>
      <c r="G904" s="262"/>
    </row>
    <row r="905" spans="1:7" s="304" customFormat="1" ht="14.25">
      <c r="A905" s="259"/>
      <c r="B905" s="260"/>
      <c r="C905" s="259"/>
      <c r="D905" s="261"/>
      <c r="E905" s="262"/>
      <c r="F905" s="263"/>
      <c r="G905" s="262"/>
    </row>
    <row r="906" spans="1:7" s="304" customFormat="1" ht="14.25">
      <c r="A906" s="259"/>
      <c r="B906" s="260"/>
      <c r="C906" s="259"/>
      <c r="D906" s="261"/>
      <c r="E906" s="262"/>
      <c r="F906" s="263"/>
      <c r="G906" s="262"/>
    </row>
    <row r="907" spans="1:7" s="304" customFormat="1" ht="14.25">
      <c r="A907" s="259"/>
      <c r="B907" s="260"/>
      <c r="C907" s="259"/>
      <c r="D907" s="261"/>
      <c r="E907" s="262"/>
      <c r="F907" s="263"/>
      <c r="G907" s="262"/>
    </row>
    <row r="908" spans="1:7" s="304" customFormat="1" ht="14.25">
      <c r="A908" s="259"/>
      <c r="B908" s="260"/>
      <c r="C908" s="259"/>
      <c r="D908" s="261"/>
      <c r="E908" s="262"/>
      <c r="F908" s="263"/>
      <c r="G908" s="262"/>
    </row>
    <row r="909" spans="1:7" s="304" customFormat="1" ht="14.25">
      <c r="A909" s="259"/>
      <c r="B909" s="260"/>
      <c r="C909" s="259"/>
      <c r="D909" s="261"/>
      <c r="E909" s="262"/>
      <c r="F909" s="263"/>
      <c r="G909" s="262"/>
    </row>
    <row r="910" spans="1:7" s="304" customFormat="1" ht="14.25">
      <c r="A910" s="259"/>
      <c r="B910" s="260"/>
      <c r="C910" s="259"/>
      <c r="D910" s="261"/>
      <c r="E910" s="262"/>
      <c r="F910" s="263"/>
      <c r="G910" s="262"/>
    </row>
    <row r="911" spans="1:7" s="304" customFormat="1" ht="14.25">
      <c r="A911" s="259"/>
      <c r="B911" s="260"/>
      <c r="C911" s="259"/>
      <c r="D911" s="261"/>
      <c r="E911" s="262"/>
      <c r="F911" s="263"/>
      <c r="G911" s="262"/>
    </row>
    <row r="912" spans="1:7" s="304" customFormat="1" ht="14.25">
      <c r="A912" s="259"/>
      <c r="B912" s="260"/>
      <c r="C912" s="259"/>
      <c r="D912" s="261"/>
      <c r="E912" s="262"/>
      <c r="F912" s="263"/>
      <c r="G912" s="262"/>
    </row>
    <row r="913" spans="1:7" s="304" customFormat="1" ht="14.25">
      <c r="A913" s="259"/>
      <c r="B913" s="260"/>
      <c r="C913" s="259"/>
      <c r="D913" s="261"/>
      <c r="E913" s="262"/>
      <c r="F913" s="263"/>
      <c r="G913" s="262"/>
    </row>
    <row r="914" spans="1:7" s="304" customFormat="1" ht="14.25">
      <c r="A914" s="259"/>
      <c r="B914" s="260"/>
      <c r="C914" s="259"/>
      <c r="D914" s="261"/>
      <c r="E914" s="262"/>
      <c r="F914" s="263"/>
      <c r="G914" s="262"/>
    </row>
    <row r="915" spans="1:7" s="304" customFormat="1" ht="14.25">
      <c r="A915" s="259"/>
      <c r="B915" s="260"/>
      <c r="C915" s="259"/>
      <c r="D915" s="261"/>
      <c r="E915" s="262"/>
      <c r="F915" s="263"/>
      <c r="G915" s="262"/>
    </row>
    <row r="916" spans="1:7" s="304" customFormat="1" ht="14.25">
      <c r="A916" s="259"/>
      <c r="B916" s="260"/>
      <c r="C916" s="259"/>
      <c r="D916" s="261"/>
      <c r="E916" s="262"/>
      <c r="F916" s="263"/>
      <c r="G916" s="262"/>
    </row>
    <row r="917" spans="1:7" s="304" customFormat="1" ht="14.25">
      <c r="A917" s="259"/>
      <c r="B917" s="260"/>
      <c r="C917" s="259"/>
      <c r="D917" s="261"/>
      <c r="E917" s="262"/>
      <c r="F917" s="263"/>
      <c r="G917" s="262"/>
    </row>
    <row r="918" spans="1:7" s="304" customFormat="1" ht="14.25">
      <c r="A918" s="259"/>
      <c r="B918" s="260"/>
      <c r="C918" s="259"/>
      <c r="D918" s="261"/>
      <c r="E918" s="262"/>
      <c r="F918" s="263"/>
      <c r="G918" s="262"/>
    </row>
    <row r="919" spans="1:7" s="304" customFormat="1" ht="14.25">
      <c r="A919" s="259"/>
      <c r="B919" s="260"/>
      <c r="C919" s="259"/>
      <c r="D919" s="261"/>
      <c r="E919" s="262"/>
      <c r="F919" s="263"/>
      <c r="G919" s="262"/>
    </row>
    <row r="920" spans="1:7" s="304" customFormat="1" ht="14.25">
      <c r="A920" s="259"/>
      <c r="B920" s="260"/>
      <c r="C920" s="259"/>
      <c r="D920" s="261"/>
      <c r="E920" s="262"/>
      <c r="F920" s="263"/>
      <c r="G920" s="262"/>
    </row>
    <row r="921" spans="1:7" s="304" customFormat="1" ht="14.25">
      <c r="A921" s="259"/>
      <c r="B921" s="260"/>
      <c r="C921" s="259"/>
      <c r="D921" s="261"/>
      <c r="E921" s="262"/>
      <c r="F921" s="263"/>
      <c r="G921" s="262"/>
    </row>
    <row r="922" spans="1:7" s="304" customFormat="1" ht="14.25">
      <c r="A922" s="259"/>
      <c r="B922" s="260"/>
      <c r="C922" s="259"/>
      <c r="D922" s="261"/>
      <c r="E922" s="262"/>
      <c r="F922" s="263"/>
      <c r="G922" s="262"/>
    </row>
    <row r="923" spans="1:7" s="304" customFormat="1" ht="14.25">
      <c r="A923" s="259"/>
      <c r="B923" s="260"/>
      <c r="C923" s="259"/>
      <c r="D923" s="261"/>
      <c r="E923" s="262"/>
      <c r="F923" s="263"/>
      <c r="G923" s="262"/>
    </row>
    <row r="924" spans="1:7" s="304" customFormat="1" ht="14.25">
      <c r="A924" s="259"/>
      <c r="B924" s="260"/>
      <c r="C924" s="259"/>
      <c r="D924" s="261"/>
      <c r="E924" s="262"/>
      <c r="F924" s="263"/>
      <c r="G924" s="262"/>
    </row>
    <row r="925" spans="1:7" s="304" customFormat="1" ht="14.25">
      <c r="A925" s="259"/>
      <c r="B925" s="260"/>
      <c r="C925" s="259"/>
      <c r="D925" s="261"/>
      <c r="E925" s="262"/>
      <c r="F925" s="263"/>
      <c r="G925" s="262"/>
    </row>
    <row r="926" spans="1:7" s="304" customFormat="1" ht="14.25">
      <c r="A926" s="259"/>
      <c r="B926" s="260"/>
      <c r="C926" s="259"/>
      <c r="D926" s="261"/>
      <c r="E926" s="262"/>
      <c r="F926" s="263"/>
      <c r="G926" s="262"/>
    </row>
    <row r="927" spans="1:7" s="304" customFormat="1" ht="14.25">
      <c r="A927" s="259"/>
      <c r="B927" s="260"/>
      <c r="C927" s="259"/>
      <c r="D927" s="261"/>
      <c r="E927" s="262"/>
      <c r="F927" s="263"/>
      <c r="G927" s="262"/>
    </row>
    <row r="928" spans="1:7" s="304" customFormat="1" ht="14.25">
      <c r="A928" s="259"/>
      <c r="B928" s="260"/>
      <c r="C928" s="259"/>
      <c r="D928" s="261"/>
      <c r="E928" s="262"/>
      <c r="F928" s="263"/>
      <c r="G928" s="262"/>
    </row>
    <row r="929" spans="1:7" s="304" customFormat="1" ht="14.25">
      <c r="A929" s="259"/>
      <c r="B929" s="260"/>
      <c r="C929" s="259"/>
      <c r="D929" s="261"/>
      <c r="E929" s="262"/>
      <c r="F929" s="263"/>
      <c r="G929" s="262"/>
    </row>
    <row r="930" spans="1:7" s="304" customFormat="1" ht="14.25">
      <c r="A930" s="259"/>
      <c r="B930" s="260"/>
      <c r="C930" s="259"/>
      <c r="D930" s="261"/>
      <c r="E930" s="262"/>
      <c r="F930" s="263"/>
      <c r="G930" s="262"/>
    </row>
    <row r="931" spans="1:7" s="304" customFormat="1" ht="14.25">
      <c r="A931" s="259"/>
      <c r="B931" s="260"/>
      <c r="C931" s="259"/>
      <c r="D931" s="261"/>
      <c r="E931" s="262"/>
      <c r="F931" s="263"/>
      <c r="G931" s="262"/>
    </row>
    <row r="932" spans="1:7" s="304" customFormat="1" ht="14.25">
      <c r="A932" s="259"/>
      <c r="B932" s="260"/>
      <c r="C932" s="259"/>
      <c r="D932" s="261"/>
      <c r="E932" s="262"/>
      <c r="F932" s="263"/>
      <c r="G932" s="262"/>
    </row>
    <row r="933" spans="1:7" s="304" customFormat="1" ht="14.25">
      <c r="A933" s="259"/>
      <c r="B933" s="260"/>
      <c r="C933" s="259"/>
      <c r="D933" s="261"/>
      <c r="E933" s="262"/>
      <c r="F933" s="263"/>
      <c r="G933" s="262"/>
    </row>
    <row r="934" spans="1:7" s="304" customFormat="1" ht="14.25">
      <c r="A934" s="259"/>
      <c r="B934" s="260"/>
      <c r="C934" s="259"/>
      <c r="D934" s="261"/>
      <c r="E934" s="262"/>
      <c r="F934" s="263"/>
      <c r="G934" s="262"/>
    </row>
    <row r="935" spans="1:7" s="304" customFormat="1" ht="14.25">
      <c r="A935" s="259"/>
      <c r="B935" s="260"/>
      <c r="C935" s="259"/>
      <c r="D935" s="261"/>
      <c r="E935" s="262"/>
      <c r="F935" s="263"/>
      <c r="G935" s="262"/>
    </row>
    <row r="936" spans="1:7" s="304" customFormat="1" ht="14.25">
      <c r="A936" s="259"/>
      <c r="B936" s="260"/>
      <c r="C936" s="259"/>
      <c r="D936" s="261"/>
      <c r="E936" s="262"/>
      <c r="F936" s="263"/>
      <c r="G936" s="262"/>
    </row>
    <row r="937" spans="1:7" s="304" customFormat="1" ht="14.25">
      <c r="A937" s="259"/>
      <c r="B937" s="260"/>
      <c r="C937" s="259"/>
      <c r="D937" s="261"/>
      <c r="E937" s="262"/>
      <c r="F937" s="263"/>
      <c r="G937" s="262"/>
    </row>
    <row r="938" spans="1:7" s="304" customFormat="1" ht="14.25">
      <c r="A938" s="259"/>
      <c r="B938" s="260"/>
      <c r="C938" s="259"/>
      <c r="D938" s="261"/>
      <c r="E938" s="262"/>
      <c r="F938" s="263"/>
      <c r="G938" s="262"/>
    </row>
    <row r="939" spans="1:7" s="304" customFormat="1" ht="14.25">
      <c r="A939" s="259"/>
      <c r="B939" s="260"/>
      <c r="C939" s="259"/>
      <c r="D939" s="261"/>
      <c r="E939" s="262"/>
      <c r="F939" s="263"/>
      <c r="G939" s="262"/>
    </row>
    <row r="940" spans="1:7" s="304" customFormat="1" ht="14.25">
      <c r="A940" s="259"/>
      <c r="B940" s="260"/>
      <c r="C940" s="259"/>
      <c r="D940" s="261"/>
      <c r="E940" s="262"/>
      <c r="F940" s="263"/>
      <c r="G940" s="262"/>
    </row>
    <row r="941" spans="1:7" s="304" customFormat="1" ht="14.25">
      <c r="A941" s="259"/>
      <c r="B941" s="260"/>
      <c r="C941" s="259"/>
      <c r="D941" s="261"/>
      <c r="E941" s="262"/>
      <c r="F941" s="263"/>
      <c r="G941" s="262"/>
    </row>
    <row r="942" spans="1:7" s="304" customFormat="1" ht="14.25">
      <c r="A942" s="259"/>
      <c r="B942" s="260"/>
      <c r="C942" s="259"/>
      <c r="D942" s="261"/>
      <c r="E942" s="262"/>
      <c r="F942" s="263"/>
      <c r="G942" s="262"/>
    </row>
    <row r="943" spans="1:7" s="304" customFormat="1" ht="14.25">
      <c r="A943" s="259"/>
      <c r="B943" s="260"/>
      <c r="C943" s="259"/>
      <c r="D943" s="261"/>
      <c r="E943" s="262"/>
      <c r="F943" s="263"/>
      <c r="G943" s="262"/>
    </row>
    <row r="944" spans="1:7" s="304" customFormat="1" ht="14.25">
      <c r="A944" s="259"/>
      <c r="B944" s="260"/>
      <c r="C944" s="259"/>
      <c r="D944" s="261"/>
      <c r="E944" s="262"/>
      <c r="F944" s="263"/>
      <c r="G944" s="262"/>
    </row>
    <row r="945" spans="1:7" s="304" customFormat="1" ht="14.25">
      <c r="A945" s="259"/>
      <c r="B945" s="260"/>
      <c r="C945" s="259"/>
      <c r="D945" s="261"/>
      <c r="E945" s="262"/>
      <c r="F945" s="263"/>
      <c r="G945" s="262"/>
    </row>
    <row r="946" spans="1:7" s="304" customFormat="1" ht="14.25">
      <c r="A946" s="259"/>
      <c r="B946" s="260"/>
      <c r="C946" s="259"/>
      <c r="D946" s="261"/>
      <c r="E946" s="262"/>
      <c r="F946" s="263"/>
      <c r="G946" s="262"/>
    </row>
    <row r="947" spans="1:7" s="304" customFormat="1" ht="14.25">
      <c r="A947" s="259"/>
      <c r="B947" s="260"/>
      <c r="C947" s="259"/>
      <c r="D947" s="261"/>
      <c r="E947" s="262"/>
      <c r="F947" s="263"/>
      <c r="G947" s="262"/>
    </row>
    <row r="948" spans="1:7" s="304" customFormat="1" ht="14.25">
      <c r="A948" s="259"/>
      <c r="B948" s="260"/>
      <c r="C948" s="259"/>
      <c r="D948" s="261"/>
      <c r="E948" s="262"/>
      <c r="F948" s="263"/>
      <c r="G948" s="262"/>
    </row>
    <row r="949" spans="1:7" s="304" customFormat="1" ht="14.25">
      <c r="A949" s="259"/>
      <c r="B949" s="260"/>
      <c r="C949" s="259"/>
      <c r="D949" s="261"/>
      <c r="E949" s="262"/>
      <c r="F949" s="263"/>
      <c r="G949" s="262"/>
    </row>
    <row r="950" spans="1:7" s="304" customFormat="1" ht="14.25">
      <c r="A950" s="259"/>
      <c r="B950" s="260"/>
      <c r="C950" s="259"/>
      <c r="D950" s="261"/>
      <c r="E950" s="262"/>
      <c r="F950" s="263"/>
      <c r="G950" s="262"/>
    </row>
    <row r="951" spans="1:7" s="304" customFormat="1" ht="14.25">
      <c r="A951" s="259"/>
      <c r="B951" s="260"/>
      <c r="C951" s="259"/>
      <c r="D951" s="261"/>
      <c r="E951" s="262"/>
      <c r="F951" s="263"/>
      <c r="G951" s="262"/>
    </row>
    <row r="952" spans="1:7" s="304" customFormat="1" ht="14.25">
      <c r="A952" s="259"/>
      <c r="B952" s="260"/>
      <c r="C952" s="259"/>
      <c r="D952" s="261"/>
      <c r="E952" s="262"/>
      <c r="F952" s="263"/>
      <c r="G952" s="262"/>
    </row>
    <row r="953" spans="1:7" s="304" customFormat="1" ht="14.25">
      <c r="A953" s="259"/>
      <c r="B953" s="260"/>
      <c r="C953" s="259"/>
      <c r="D953" s="261"/>
      <c r="E953" s="262"/>
      <c r="F953" s="263"/>
      <c r="G953" s="262"/>
    </row>
    <row r="954" spans="1:7" s="304" customFormat="1" ht="13.5" customHeight="1">
      <c r="A954" s="259"/>
      <c r="B954" s="260"/>
      <c r="C954" s="259"/>
      <c r="D954" s="261"/>
      <c r="E954" s="262"/>
      <c r="F954" s="263"/>
      <c r="G954" s="262"/>
    </row>
    <row r="955" spans="1:7" s="304" customFormat="1" ht="14.25">
      <c r="A955" s="259"/>
      <c r="B955" s="260"/>
      <c r="C955" s="259"/>
      <c r="D955" s="261"/>
      <c r="E955" s="262"/>
      <c r="F955" s="263"/>
      <c r="G955" s="262"/>
    </row>
    <row r="956" spans="1:7" s="304" customFormat="1" ht="14.25">
      <c r="A956" s="259"/>
      <c r="B956" s="260"/>
      <c r="C956" s="259"/>
      <c r="D956" s="261"/>
      <c r="E956" s="262"/>
      <c r="F956" s="263"/>
      <c r="G956" s="262"/>
    </row>
    <row r="957" spans="1:7" s="304" customFormat="1" ht="14.25">
      <c r="A957" s="259"/>
      <c r="B957" s="260"/>
      <c r="C957" s="259"/>
      <c r="D957" s="261"/>
      <c r="E957" s="262"/>
      <c r="F957" s="263"/>
      <c r="G957" s="262"/>
    </row>
    <row r="958" spans="1:7" s="304" customFormat="1" ht="14.25">
      <c r="A958" s="259"/>
      <c r="B958" s="260"/>
      <c r="C958" s="259"/>
      <c r="D958" s="261"/>
      <c r="E958" s="262"/>
      <c r="F958" s="263"/>
      <c r="G958" s="262"/>
    </row>
    <row r="959" spans="1:7" s="304" customFormat="1" ht="14.25">
      <c r="A959" s="259"/>
      <c r="B959" s="260"/>
      <c r="C959" s="259"/>
      <c r="D959" s="261"/>
      <c r="E959" s="262"/>
      <c r="F959" s="263"/>
      <c r="G959" s="262"/>
    </row>
    <row r="960" spans="1:7" s="304" customFormat="1" ht="14.25">
      <c r="A960" s="259"/>
      <c r="B960" s="260"/>
      <c r="C960" s="259"/>
      <c r="D960" s="261"/>
      <c r="E960" s="262"/>
      <c r="F960" s="263"/>
      <c r="G960" s="262"/>
    </row>
    <row r="961" spans="1:7" s="304" customFormat="1" ht="14.25">
      <c r="A961" s="259"/>
      <c r="B961" s="260"/>
      <c r="C961" s="259"/>
      <c r="D961" s="261"/>
      <c r="E961" s="262"/>
      <c r="F961" s="263"/>
      <c r="G961" s="262"/>
    </row>
    <row r="962" spans="1:7" s="304" customFormat="1" ht="14.25">
      <c r="A962" s="259"/>
      <c r="B962" s="260"/>
      <c r="C962" s="259"/>
      <c r="D962" s="261"/>
      <c r="E962" s="262"/>
      <c r="F962" s="263"/>
      <c r="G962" s="262"/>
    </row>
    <row r="963" spans="1:7" s="304" customFormat="1" ht="14.25">
      <c r="A963" s="259"/>
      <c r="B963" s="260"/>
      <c r="C963" s="259"/>
      <c r="D963" s="261"/>
      <c r="E963" s="262"/>
      <c r="F963" s="263"/>
      <c r="G963" s="262"/>
    </row>
    <row r="964" spans="1:7" s="304" customFormat="1" ht="14.25">
      <c r="A964" s="259"/>
      <c r="B964" s="260"/>
      <c r="C964" s="259"/>
      <c r="D964" s="261"/>
      <c r="E964" s="262"/>
      <c r="F964" s="263"/>
      <c r="G964" s="262"/>
    </row>
    <row r="965" spans="1:7" s="304" customFormat="1" ht="14.25">
      <c r="A965" s="259"/>
      <c r="B965" s="260"/>
      <c r="C965" s="259"/>
      <c r="D965" s="261"/>
      <c r="E965" s="262"/>
      <c r="F965" s="263"/>
      <c r="G965" s="262"/>
    </row>
    <row r="966" spans="1:7" s="304" customFormat="1" ht="14.25">
      <c r="A966" s="259"/>
      <c r="B966" s="260"/>
      <c r="C966" s="259"/>
      <c r="D966" s="261"/>
      <c r="E966" s="262"/>
      <c r="F966" s="263"/>
      <c r="G966" s="262"/>
    </row>
    <row r="967" spans="1:7" s="304" customFormat="1" ht="14.25">
      <c r="A967" s="259"/>
      <c r="B967" s="260"/>
      <c r="C967" s="259"/>
      <c r="D967" s="261"/>
      <c r="E967" s="262"/>
      <c r="F967" s="263"/>
      <c r="G967" s="262"/>
    </row>
    <row r="968" spans="1:7" s="304" customFormat="1" ht="14.25">
      <c r="A968" s="259"/>
      <c r="B968" s="260"/>
      <c r="C968" s="259"/>
      <c r="D968" s="261"/>
      <c r="E968" s="262"/>
      <c r="F968" s="263"/>
      <c r="G968" s="262"/>
    </row>
    <row r="969" spans="1:7" s="304" customFormat="1" ht="14.25">
      <c r="A969" s="259"/>
      <c r="B969" s="260"/>
      <c r="C969" s="259"/>
      <c r="D969" s="261"/>
      <c r="E969" s="262"/>
      <c r="F969" s="263"/>
      <c r="G969" s="262"/>
    </row>
    <row r="970" spans="1:7" s="304" customFormat="1" ht="14.25">
      <c r="A970" s="259"/>
      <c r="B970" s="260"/>
      <c r="C970" s="259"/>
      <c r="D970" s="261"/>
      <c r="E970" s="262"/>
      <c r="F970" s="263"/>
      <c r="G970" s="262"/>
    </row>
    <row r="971" spans="1:7" s="304" customFormat="1" ht="14.25">
      <c r="A971" s="259"/>
      <c r="B971" s="260"/>
      <c r="C971" s="259"/>
      <c r="D971" s="261"/>
      <c r="E971" s="262"/>
      <c r="F971" s="263"/>
      <c r="G971" s="262"/>
    </row>
    <row r="972" spans="1:7" s="304" customFormat="1" ht="14.25">
      <c r="A972" s="259"/>
      <c r="B972" s="260"/>
      <c r="C972" s="259"/>
      <c r="D972" s="261"/>
      <c r="E972" s="262"/>
      <c r="F972" s="263"/>
      <c r="G972" s="262"/>
    </row>
    <row r="973" spans="1:7" s="304" customFormat="1" ht="14.25">
      <c r="A973" s="259"/>
      <c r="B973" s="260"/>
      <c r="C973" s="259"/>
      <c r="D973" s="261"/>
      <c r="E973" s="262"/>
      <c r="F973" s="263"/>
      <c r="G973" s="262"/>
    </row>
    <row r="974" spans="1:7" s="304" customFormat="1" ht="14.25">
      <c r="A974" s="259"/>
      <c r="B974" s="260"/>
      <c r="C974" s="259"/>
      <c r="D974" s="261"/>
      <c r="E974" s="262"/>
      <c r="F974" s="263"/>
      <c r="G974" s="262"/>
    </row>
    <row r="975" spans="1:7" s="304" customFormat="1" ht="14.25">
      <c r="A975" s="259"/>
      <c r="B975" s="260"/>
      <c r="C975" s="259"/>
      <c r="D975" s="261"/>
      <c r="E975" s="262"/>
      <c r="F975" s="263"/>
      <c r="G975" s="262"/>
    </row>
    <row r="976" spans="1:7" s="304" customFormat="1" ht="14.25">
      <c r="A976" s="259"/>
      <c r="B976" s="260"/>
      <c r="C976" s="259"/>
      <c r="D976" s="261"/>
      <c r="E976" s="262"/>
      <c r="F976" s="263"/>
      <c r="G976" s="262"/>
    </row>
    <row r="977" spans="1:7" s="304" customFormat="1" ht="14.25">
      <c r="A977" s="259"/>
      <c r="B977" s="260"/>
      <c r="C977" s="259"/>
      <c r="D977" s="261"/>
      <c r="E977" s="262"/>
      <c r="F977" s="263"/>
      <c r="G977" s="262"/>
    </row>
    <row r="978" spans="1:7" s="304" customFormat="1" ht="14.25">
      <c r="A978" s="259"/>
      <c r="B978" s="260"/>
      <c r="C978" s="259"/>
      <c r="D978" s="261"/>
      <c r="E978" s="262"/>
      <c r="F978" s="263"/>
      <c r="G978" s="262"/>
    </row>
    <row r="979" spans="1:7" s="304" customFormat="1" ht="14.25">
      <c r="A979" s="259"/>
      <c r="B979" s="260"/>
      <c r="C979" s="259"/>
      <c r="D979" s="261"/>
      <c r="E979" s="262"/>
      <c r="F979" s="263"/>
      <c r="G979" s="262"/>
    </row>
    <row r="980" spans="1:7" s="304" customFormat="1" ht="14.25">
      <c r="A980" s="259"/>
      <c r="B980" s="260"/>
      <c r="C980" s="259"/>
      <c r="D980" s="261"/>
      <c r="E980" s="262"/>
      <c r="F980" s="263"/>
      <c r="G980" s="262"/>
    </row>
    <row r="981" spans="1:7" s="304" customFormat="1" ht="14.25">
      <c r="A981" s="259"/>
      <c r="B981" s="260"/>
      <c r="C981" s="259"/>
      <c r="D981" s="261"/>
      <c r="E981" s="262"/>
      <c r="F981" s="263"/>
      <c r="G981" s="262"/>
    </row>
    <row r="982" spans="1:7" s="304" customFormat="1" ht="14.25">
      <c r="A982" s="259"/>
      <c r="B982" s="260"/>
      <c r="C982" s="259"/>
      <c r="D982" s="261"/>
      <c r="E982" s="262"/>
      <c r="F982" s="263"/>
      <c r="G982" s="262"/>
    </row>
    <row r="983" spans="1:7" s="304" customFormat="1" ht="14.25">
      <c r="A983" s="259"/>
      <c r="B983" s="260"/>
      <c r="C983" s="259"/>
      <c r="D983" s="261"/>
      <c r="E983" s="262"/>
      <c r="F983" s="263"/>
      <c r="G983" s="262"/>
    </row>
    <row r="984" spans="1:7" s="304" customFormat="1" ht="14.25">
      <c r="A984" s="259"/>
      <c r="B984" s="260"/>
      <c r="C984" s="259"/>
      <c r="D984" s="261"/>
      <c r="E984" s="262"/>
      <c r="F984" s="263"/>
      <c r="G984" s="262"/>
    </row>
    <row r="985" spans="1:7" s="304" customFormat="1" ht="14.25">
      <c r="A985" s="259"/>
      <c r="B985" s="260"/>
      <c r="C985" s="259"/>
      <c r="D985" s="261"/>
      <c r="E985" s="262"/>
      <c r="F985" s="263"/>
      <c r="G985" s="262"/>
    </row>
    <row r="986" spans="1:7" s="304" customFormat="1" ht="14.25">
      <c r="A986" s="259"/>
      <c r="B986" s="260"/>
      <c r="C986" s="259"/>
      <c r="D986" s="261"/>
      <c r="E986" s="262"/>
      <c r="F986" s="263"/>
      <c r="G986" s="262"/>
    </row>
    <row r="987" spans="1:7" s="304" customFormat="1" ht="14.25">
      <c r="A987" s="259"/>
      <c r="B987" s="260"/>
      <c r="C987" s="259"/>
      <c r="D987" s="261"/>
      <c r="E987" s="262"/>
      <c r="F987" s="263"/>
      <c r="G987" s="262"/>
    </row>
    <row r="988" spans="1:7" s="304" customFormat="1" ht="14.25">
      <c r="A988" s="259"/>
      <c r="B988" s="260"/>
      <c r="C988" s="259"/>
      <c r="D988" s="261"/>
      <c r="E988" s="262"/>
      <c r="F988" s="263"/>
      <c r="G988" s="262"/>
    </row>
    <row r="989" spans="1:7" s="304" customFormat="1" ht="14.25">
      <c r="A989" s="259"/>
      <c r="B989" s="260"/>
      <c r="C989" s="259"/>
      <c r="D989" s="261"/>
      <c r="E989" s="262"/>
      <c r="F989" s="263"/>
      <c r="G989" s="262"/>
    </row>
    <row r="990" spans="1:7" s="304" customFormat="1" ht="14.25">
      <c r="A990" s="259"/>
      <c r="B990" s="260"/>
      <c r="C990" s="259"/>
      <c r="D990" s="261"/>
      <c r="E990" s="262"/>
      <c r="F990" s="263"/>
      <c r="G990" s="262"/>
    </row>
    <row r="991" spans="1:7" s="304" customFormat="1" ht="14.25">
      <c r="A991" s="259"/>
      <c r="B991" s="260"/>
      <c r="C991" s="259"/>
      <c r="D991" s="261"/>
      <c r="E991" s="262"/>
      <c r="F991" s="263"/>
      <c r="G991" s="262"/>
    </row>
    <row r="992" spans="1:7" s="304" customFormat="1" ht="14.25">
      <c r="A992" s="259"/>
      <c r="B992" s="260"/>
      <c r="C992" s="259"/>
      <c r="D992" s="261"/>
      <c r="E992" s="262"/>
      <c r="F992" s="263"/>
      <c r="G992" s="262"/>
    </row>
    <row r="993" spans="1:7" s="304" customFormat="1" ht="14.25">
      <c r="A993" s="259"/>
      <c r="B993" s="260"/>
      <c r="C993" s="259"/>
      <c r="D993" s="261"/>
      <c r="E993" s="262"/>
      <c r="F993" s="263"/>
      <c r="G993" s="262"/>
    </row>
    <row r="994" spans="1:7" s="304" customFormat="1" ht="14.25">
      <c r="A994" s="259"/>
      <c r="B994" s="260"/>
      <c r="C994" s="259"/>
      <c r="D994" s="261"/>
      <c r="E994" s="262"/>
      <c r="F994" s="263"/>
      <c r="G994" s="262"/>
    </row>
    <row r="995" spans="1:7" s="304" customFormat="1" ht="14.25">
      <c r="A995" s="259"/>
      <c r="B995" s="260"/>
      <c r="C995" s="259"/>
      <c r="D995" s="261"/>
      <c r="E995" s="262"/>
      <c r="F995" s="263"/>
      <c r="G995" s="262"/>
    </row>
    <row r="996" spans="1:7" s="304" customFormat="1" ht="14.25">
      <c r="A996" s="259"/>
      <c r="B996" s="260"/>
      <c r="C996" s="259"/>
      <c r="D996" s="261"/>
      <c r="E996" s="262"/>
      <c r="F996" s="263"/>
      <c r="G996" s="262"/>
    </row>
    <row r="997" spans="1:7" s="304" customFormat="1" ht="14.25">
      <c r="A997" s="259"/>
      <c r="B997" s="260"/>
      <c r="C997" s="259"/>
      <c r="D997" s="261"/>
      <c r="E997" s="262"/>
      <c r="F997" s="263"/>
      <c r="G997" s="262"/>
    </row>
    <row r="998" spans="1:7" s="304" customFormat="1" ht="14.25">
      <c r="A998" s="259"/>
      <c r="B998" s="260"/>
      <c r="C998" s="259"/>
      <c r="D998" s="261"/>
      <c r="E998" s="262"/>
      <c r="F998" s="263"/>
      <c r="G998" s="262"/>
    </row>
    <row r="999" spans="1:7" s="304" customFormat="1" ht="14.25">
      <c r="A999" s="259"/>
      <c r="B999" s="260"/>
      <c r="C999" s="259"/>
      <c r="D999" s="261"/>
      <c r="E999" s="262"/>
      <c r="F999" s="263"/>
      <c r="G999" s="262"/>
    </row>
    <row r="1000" spans="1:7" s="304" customFormat="1" ht="14.25">
      <c r="A1000" s="259"/>
      <c r="B1000" s="260"/>
      <c r="C1000" s="259"/>
      <c r="D1000" s="261"/>
      <c r="E1000" s="262"/>
      <c r="F1000" s="263"/>
      <c r="G1000" s="262"/>
    </row>
    <row r="1001" spans="1:7" s="304" customFormat="1" ht="14.25">
      <c r="A1001" s="259"/>
      <c r="B1001" s="260"/>
      <c r="C1001" s="259"/>
      <c r="D1001" s="261"/>
      <c r="E1001" s="262"/>
      <c r="F1001" s="263"/>
      <c r="G1001" s="262"/>
    </row>
    <row r="1002" spans="1:7" s="304" customFormat="1" ht="14.25">
      <c r="A1002" s="259"/>
      <c r="B1002" s="260"/>
      <c r="C1002" s="259"/>
      <c r="D1002" s="261"/>
      <c r="E1002" s="262"/>
      <c r="F1002" s="263"/>
      <c r="G1002" s="262"/>
    </row>
    <row r="1003" spans="1:7" s="304" customFormat="1" ht="14.25">
      <c r="A1003" s="259"/>
      <c r="B1003" s="260"/>
      <c r="C1003" s="259"/>
      <c r="D1003" s="261"/>
      <c r="E1003" s="262"/>
      <c r="F1003" s="263"/>
      <c r="G1003" s="262"/>
    </row>
    <row r="1004" spans="1:7" s="304" customFormat="1" ht="14.25">
      <c r="A1004" s="259"/>
      <c r="B1004" s="260"/>
      <c r="C1004" s="259"/>
      <c r="D1004" s="261"/>
      <c r="E1004" s="262"/>
      <c r="F1004" s="263"/>
      <c r="G1004" s="262"/>
    </row>
    <row r="1005" spans="1:7" s="304" customFormat="1" ht="14.25">
      <c r="A1005" s="259"/>
      <c r="B1005" s="260"/>
      <c r="C1005" s="259"/>
      <c r="D1005" s="261"/>
      <c r="E1005" s="262"/>
      <c r="F1005" s="263"/>
      <c r="G1005" s="262"/>
    </row>
    <row r="1006" spans="1:7" s="304" customFormat="1" ht="14.25">
      <c r="A1006" s="259"/>
      <c r="B1006" s="260"/>
      <c r="C1006" s="259"/>
      <c r="D1006" s="261"/>
      <c r="E1006" s="262"/>
      <c r="F1006" s="263"/>
      <c r="G1006" s="262"/>
    </row>
    <row r="1007" spans="1:7" s="304" customFormat="1" ht="14.25">
      <c r="A1007" s="259"/>
      <c r="B1007" s="260"/>
      <c r="C1007" s="259"/>
      <c r="D1007" s="261"/>
      <c r="E1007" s="262"/>
      <c r="F1007" s="263"/>
      <c r="G1007" s="262"/>
    </row>
    <row r="1008" spans="1:7" s="304" customFormat="1" ht="14.25">
      <c r="A1008" s="259"/>
      <c r="B1008" s="260"/>
      <c r="C1008" s="259"/>
      <c r="D1008" s="261"/>
      <c r="E1008" s="262"/>
      <c r="F1008" s="263"/>
      <c r="G1008" s="262"/>
    </row>
    <row r="1009" spans="1:7" s="304" customFormat="1" ht="14.25">
      <c r="A1009" s="259"/>
      <c r="B1009" s="260"/>
      <c r="C1009" s="259"/>
      <c r="D1009" s="261"/>
      <c r="E1009" s="262"/>
      <c r="F1009" s="263"/>
      <c r="G1009" s="262"/>
    </row>
    <row r="1010" spans="1:7" s="304" customFormat="1" ht="14.25">
      <c r="A1010" s="259"/>
      <c r="B1010" s="260"/>
      <c r="C1010" s="259"/>
      <c r="D1010" s="261"/>
      <c r="E1010" s="262"/>
      <c r="F1010" s="263"/>
      <c r="G1010" s="262"/>
    </row>
    <row r="1011" spans="1:7" s="304" customFormat="1" ht="14.25">
      <c r="A1011" s="259"/>
      <c r="B1011" s="260"/>
      <c r="C1011" s="259"/>
      <c r="D1011" s="261"/>
      <c r="E1011" s="262"/>
      <c r="F1011" s="263"/>
      <c r="G1011" s="262"/>
    </row>
    <row r="1012" spans="1:7" s="304" customFormat="1" ht="14.25">
      <c r="A1012" s="259"/>
      <c r="B1012" s="260"/>
      <c r="C1012" s="259"/>
      <c r="D1012" s="261"/>
      <c r="E1012" s="262"/>
      <c r="F1012" s="263"/>
      <c r="G1012" s="262"/>
    </row>
    <row r="1013" spans="1:7" s="304" customFormat="1" ht="14.25">
      <c r="A1013" s="259"/>
      <c r="B1013" s="260"/>
      <c r="C1013" s="259"/>
      <c r="D1013" s="261"/>
      <c r="E1013" s="262"/>
      <c r="F1013" s="263"/>
      <c r="G1013" s="262"/>
    </row>
    <row r="1014" spans="1:7" s="304" customFormat="1" ht="14.25">
      <c r="A1014" s="259"/>
      <c r="B1014" s="260"/>
      <c r="C1014" s="259"/>
      <c r="D1014" s="261"/>
      <c r="E1014" s="262"/>
      <c r="F1014" s="263"/>
      <c r="G1014" s="262"/>
    </row>
    <row r="1015" spans="1:7" s="304" customFormat="1" ht="14.25">
      <c r="A1015" s="259"/>
      <c r="B1015" s="260"/>
      <c r="C1015" s="259"/>
      <c r="D1015" s="261"/>
      <c r="E1015" s="262"/>
      <c r="F1015" s="263"/>
      <c r="G1015" s="262"/>
    </row>
    <row r="1016" spans="1:7" s="304" customFormat="1" ht="14.25">
      <c r="A1016" s="259"/>
      <c r="B1016" s="260"/>
      <c r="C1016" s="259"/>
      <c r="D1016" s="261"/>
      <c r="E1016" s="262"/>
      <c r="F1016" s="263"/>
      <c r="G1016" s="262"/>
    </row>
    <row r="1017" spans="1:7" s="304" customFormat="1" ht="14.25">
      <c r="A1017" s="259"/>
      <c r="B1017" s="260"/>
      <c r="C1017" s="259"/>
      <c r="D1017" s="261"/>
      <c r="E1017" s="262"/>
      <c r="F1017" s="263"/>
      <c r="G1017" s="262"/>
    </row>
    <row r="1018" spans="1:7" s="304" customFormat="1" ht="14.25">
      <c r="A1018" s="259"/>
      <c r="B1018" s="260"/>
      <c r="C1018" s="259"/>
      <c r="D1018" s="261"/>
      <c r="E1018" s="262"/>
      <c r="F1018" s="263"/>
      <c r="G1018" s="262"/>
    </row>
    <row r="1019" spans="1:7" s="304" customFormat="1" ht="14.25">
      <c r="A1019" s="259"/>
      <c r="B1019" s="260"/>
      <c r="C1019" s="259"/>
      <c r="D1019" s="261"/>
      <c r="E1019" s="262"/>
      <c r="F1019" s="263"/>
      <c r="G1019" s="262"/>
    </row>
    <row r="1020" spans="1:7" s="304" customFormat="1" ht="14.25">
      <c r="A1020" s="259"/>
      <c r="B1020" s="260"/>
      <c r="C1020" s="259"/>
      <c r="D1020" s="261"/>
      <c r="E1020" s="262"/>
      <c r="F1020" s="263"/>
      <c r="G1020" s="262"/>
    </row>
    <row r="1021" spans="1:7" s="304" customFormat="1" ht="14.25">
      <c r="A1021" s="259"/>
      <c r="B1021" s="260"/>
      <c r="C1021" s="259"/>
      <c r="D1021" s="261"/>
      <c r="E1021" s="262"/>
      <c r="F1021" s="263"/>
      <c r="G1021" s="262"/>
    </row>
    <row r="1022" spans="1:7" s="304" customFormat="1" ht="14.25">
      <c r="A1022" s="259"/>
      <c r="B1022" s="260"/>
      <c r="C1022" s="259"/>
      <c r="D1022" s="261"/>
      <c r="E1022" s="262"/>
      <c r="F1022" s="263"/>
      <c r="G1022" s="262"/>
    </row>
    <row r="1023" spans="1:7" s="304" customFormat="1" ht="14.25">
      <c r="A1023" s="259"/>
      <c r="B1023" s="260"/>
      <c r="C1023" s="259"/>
      <c r="D1023" s="261"/>
      <c r="E1023" s="262"/>
      <c r="F1023" s="263"/>
      <c r="G1023" s="262"/>
    </row>
    <row r="1024" spans="1:7" s="304" customFormat="1" ht="14.25">
      <c r="A1024" s="259"/>
      <c r="B1024" s="260"/>
      <c r="C1024" s="259"/>
      <c r="D1024" s="261"/>
      <c r="E1024" s="262"/>
      <c r="F1024" s="263"/>
      <c r="G1024" s="262"/>
    </row>
    <row r="1025" spans="1:7" s="304" customFormat="1" ht="14.25">
      <c r="A1025" s="259"/>
      <c r="B1025" s="260"/>
      <c r="C1025" s="259"/>
      <c r="D1025" s="261"/>
      <c r="E1025" s="262"/>
      <c r="F1025" s="263"/>
      <c r="G1025" s="262"/>
    </row>
    <row r="1026" spans="1:7" s="304" customFormat="1" ht="14.25">
      <c r="A1026" s="259"/>
      <c r="B1026" s="260"/>
      <c r="C1026" s="259"/>
      <c r="D1026" s="261"/>
      <c r="E1026" s="262"/>
      <c r="F1026" s="263"/>
      <c r="G1026" s="262"/>
    </row>
    <row r="1027" spans="1:7" s="304" customFormat="1" ht="14.25">
      <c r="A1027" s="259"/>
      <c r="B1027" s="260"/>
      <c r="C1027" s="259"/>
      <c r="D1027" s="261"/>
      <c r="E1027" s="262"/>
      <c r="F1027" s="263"/>
      <c r="G1027" s="262"/>
    </row>
    <row r="1028" spans="1:7" s="304" customFormat="1" ht="14.25">
      <c r="A1028" s="259"/>
      <c r="B1028" s="260"/>
      <c r="C1028" s="259"/>
      <c r="D1028" s="261"/>
      <c r="E1028" s="262"/>
      <c r="F1028" s="263"/>
      <c r="G1028" s="262"/>
    </row>
    <row r="1029" spans="1:7" s="304" customFormat="1" ht="14.25">
      <c r="A1029" s="259"/>
      <c r="B1029" s="260"/>
      <c r="C1029" s="259"/>
      <c r="D1029" s="261"/>
      <c r="E1029" s="262"/>
      <c r="F1029" s="263"/>
      <c r="G1029" s="262"/>
    </row>
    <row r="1030" spans="1:7" s="304" customFormat="1" ht="14.25">
      <c r="A1030" s="259"/>
      <c r="B1030" s="260"/>
      <c r="C1030" s="259"/>
      <c r="D1030" s="261"/>
      <c r="E1030" s="262"/>
      <c r="F1030" s="263"/>
      <c r="G1030" s="262"/>
    </row>
    <row r="1031" spans="1:7" s="304" customFormat="1" ht="14.25">
      <c r="A1031" s="259"/>
      <c r="B1031" s="260"/>
      <c r="C1031" s="259"/>
      <c r="D1031" s="261"/>
      <c r="E1031" s="262"/>
      <c r="F1031" s="263"/>
      <c r="G1031" s="262"/>
    </row>
    <row r="1032" spans="1:7" s="304" customFormat="1" ht="14.25">
      <c r="A1032" s="259"/>
      <c r="B1032" s="260"/>
      <c r="C1032" s="259"/>
      <c r="D1032" s="261"/>
      <c r="E1032" s="262"/>
      <c r="F1032" s="263"/>
      <c r="G1032" s="262"/>
    </row>
    <row r="1033" spans="1:7" s="304" customFormat="1" ht="14.25">
      <c r="A1033" s="259"/>
      <c r="B1033" s="260"/>
      <c r="C1033" s="259"/>
      <c r="D1033" s="261"/>
      <c r="E1033" s="262"/>
      <c r="F1033" s="263"/>
      <c r="G1033" s="262"/>
    </row>
    <row r="1034" spans="1:7" s="304" customFormat="1" ht="14.25">
      <c r="A1034" s="259"/>
      <c r="B1034" s="260"/>
      <c r="C1034" s="259"/>
      <c r="D1034" s="261"/>
      <c r="E1034" s="262"/>
      <c r="F1034" s="263"/>
      <c r="G1034" s="262"/>
    </row>
    <row r="1035" spans="1:7" s="304" customFormat="1" ht="14.25">
      <c r="A1035" s="259"/>
      <c r="B1035" s="260"/>
      <c r="C1035" s="259"/>
      <c r="D1035" s="261"/>
      <c r="E1035" s="262"/>
      <c r="F1035" s="263"/>
      <c r="G1035" s="262"/>
    </row>
    <row r="1036" spans="1:7" s="304" customFormat="1" ht="14.25">
      <c r="A1036" s="259"/>
      <c r="B1036" s="260"/>
      <c r="C1036" s="259"/>
      <c r="D1036" s="261"/>
      <c r="E1036" s="262"/>
      <c r="F1036" s="263"/>
      <c r="G1036" s="262"/>
    </row>
    <row r="1037" spans="1:7" s="304" customFormat="1" ht="14.25">
      <c r="A1037" s="259"/>
      <c r="B1037" s="260"/>
      <c r="C1037" s="259"/>
      <c r="D1037" s="261"/>
      <c r="E1037" s="262"/>
      <c r="F1037" s="263"/>
      <c r="G1037" s="262"/>
    </row>
    <row r="1038" spans="1:7" s="304" customFormat="1" ht="14.25">
      <c r="A1038" s="259"/>
      <c r="B1038" s="260"/>
      <c r="C1038" s="259"/>
      <c r="D1038" s="261"/>
      <c r="E1038" s="262"/>
      <c r="F1038" s="263"/>
      <c r="G1038" s="262"/>
    </row>
    <row r="1039" spans="1:7" s="304" customFormat="1" ht="14.25">
      <c r="A1039" s="259"/>
      <c r="B1039" s="260"/>
      <c r="C1039" s="259"/>
      <c r="D1039" s="261"/>
      <c r="E1039" s="262"/>
      <c r="F1039" s="263"/>
      <c r="G1039" s="262"/>
    </row>
    <row r="1040" spans="1:7" s="304" customFormat="1" ht="14.25">
      <c r="A1040" s="259"/>
      <c r="B1040" s="260"/>
      <c r="C1040" s="259"/>
      <c r="D1040" s="261"/>
      <c r="E1040" s="262"/>
      <c r="F1040" s="263"/>
      <c r="G1040" s="262"/>
    </row>
    <row r="1041" spans="1:7" s="304" customFormat="1" ht="14.25">
      <c r="A1041" s="259"/>
      <c r="B1041" s="260"/>
      <c r="C1041" s="259"/>
      <c r="D1041" s="261"/>
      <c r="E1041" s="262"/>
      <c r="F1041" s="263"/>
      <c r="G1041" s="262"/>
    </row>
    <row r="1042" spans="1:7" s="304" customFormat="1" ht="14.25">
      <c r="A1042" s="259"/>
      <c r="B1042" s="260"/>
      <c r="C1042" s="259"/>
      <c r="D1042" s="261"/>
      <c r="E1042" s="262"/>
      <c r="F1042" s="263"/>
      <c r="G1042" s="262"/>
    </row>
    <row r="1043" spans="1:7" s="304" customFormat="1" ht="14.25">
      <c r="A1043" s="259"/>
      <c r="B1043" s="260"/>
      <c r="C1043" s="259"/>
      <c r="D1043" s="261"/>
      <c r="E1043" s="262"/>
      <c r="F1043" s="263"/>
      <c r="G1043" s="262"/>
    </row>
    <row r="1044" spans="1:7" s="304" customFormat="1" ht="14.25">
      <c r="A1044" s="259"/>
      <c r="B1044" s="260"/>
      <c r="C1044" s="259"/>
      <c r="D1044" s="261"/>
      <c r="E1044" s="262"/>
      <c r="F1044" s="263"/>
      <c r="G1044" s="262"/>
    </row>
    <row r="1045" spans="1:7" s="304" customFormat="1" ht="14.25">
      <c r="A1045" s="259"/>
      <c r="B1045" s="260"/>
      <c r="C1045" s="259"/>
      <c r="D1045" s="261"/>
      <c r="E1045" s="262"/>
      <c r="F1045" s="263"/>
      <c r="G1045" s="262"/>
    </row>
    <row r="1046" spans="1:7" s="304" customFormat="1" ht="14.25">
      <c r="A1046" s="259"/>
      <c r="B1046" s="260"/>
      <c r="C1046" s="259"/>
      <c r="D1046" s="261"/>
      <c r="E1046" s="262"/>
      <c r="F1046" s="263"/>
      <c r="G1046" s="262"/>
    </row>
    <row r="1047" spans="1:7" s="304" customFormat="1" ht="14.25">
      <c r="A1047" s="259"/>
      <c r="B1047" s="260"/>
      <c r="C1047" s="259"/>
      <c r="D1047" s="261"/>
      <c r="E1047" s="262"/>
      <c r="F1047" s="263"/>
      <c r="G1047" s="262"/>
    </row>
    <row r="1048" spans="1:7" s="304" customFormat="1" ht="14.25">
      <c r="A1048" s="259"/>
      <c r="B1048" s="260"/>
      <c r="C1048" s="259"/>
      <c r="D1048" s="261"/>
      <c r="E1048" s="262"/>
      <c r="F1048" s="263"/>
      <c r="G1048" s="262"/>
    </row>
    <row r="1049" spans="1:7" s="304" customFormat="1" ht="14.25">
      <c r="A1049" s="259"/>
      <c r="B1049" s="260"/>
      <c r="C1049" s="259"/>
      <c r="D1049" s="261"/>
      <c r="E1049" s="262"/>
      <c r="F1049" s="263"/>
      <c r="G1049" s="262"/>
    </row>
    <row r="1050" spans="1:7" s="304" customFormat="1" ht="14.25">
      <c r="A1050" s="259"/>
      <c r="B1050" s="260"/>
      <c r="C1050" s="259"/>
      <c r="D1050" s="261"/>
      <c r="E1050" s="262"/>
      <c r="F1050" s="263"/>
      <c r="G1050" s="262"/>
    </row>
    <row r="1051" spans="1:7" s="304" customFormat="1" ht="14.25">
      <c r="A1051" s="259"/>
      <c r="B1051" s="260"/>
      <c r="C1051" s="259"/>
      <c r="D1051" s="261"/>
      <c r="E1051" s="262"/>
      <c r="F1051" s="263"/>
      <c r="G1051" s="262"/>
    </row>
    <row r="1052" spans="1:7" s="304" customFormat="1" ht="14.25">
      <c r="A1052" s="259"/>
      <c r="B1052" s="260"/>
      <c r="C1052" s="259"/>
      <c r="D1052" s="261"/>
      <c r="E1052" s="262"/>
      <c r="F1052" s="263"/>
      <c r="G1052" s="262"/>
    </row>
    <row r="1053" spans="1:7" s="304" customFormat="1" ht="14.25">
      <c r="A1053" s="259"/>
      <c r="B1053" s="260"/>
      <c r="C1053" s="259"/>
      <c r="D1053" s="261"/>
      <c r="E1053" s="262"/>
      <c r="F1053" s="263"/>
      <c r="G1053" s="262"/>
    </row>
    <row r="1054" spans="1:7" s="304" customFormat="1" ht="14.25">
      <c r="A1054" s="259"/>
      <c r="B1054" s="260"/>
      <c r="C1054" s="259"/>
      <c r="D1054" s="261"/>
      <c r="E1054" s="262"/>
      <c r="F1054" s="263"/>
      <c r="G1054" s="262"/>
    </row>
    <row r="1055" spans="1:7" s="304" customFormat="1" ht="14.25">
      <c r="A1055" s="259"/>
      <c r="B1055" s="260"/>
      <c r="C1055" s="259"/>
      <c r="D1055" s="261"/>
      <c r="E1055" s="262"/>
      <c r="F1055" s="263"/>
      <c r="G1055" s="262"/>
    </row>
    <row r="1056" spans="1:7" s="304" customFormat="1" ht="14.25">
      <c r="A1056" s="259"/>
      <c r="B1056" s="260"/>
      <c r="C1056" s="259"/>
      <c r="D1056" s="261"/>
      <c r="E1056" s="262"/>
      <c r="F1056" s="263"/>
      <c r="G1056" s="262"/>
    </row>
    <row r="1057" spans="1:7" s="304" customFormat="1" ht="14.25">
      <c r="A1057" s="259"/>
      <c r="B1057" s="260"/>
      <c r="C1057" s="259"/>
      <c r="D1057" s="261"/>
      <c r="E1057" s="262"/>
      <c r="F1057" s="263"/>
      <c r="G1057" s="262"/>
    </row>
    <row r="1058" spans="1:7" s="304" customFormat="1" ht="14.25">
      <c r="A1058" s="259"/>
      <c r="B1058" s="260"/>
      <c r="C1058" s="259"/>
      <c r="D1058" s="261"/>
      <c r="E1058" s="262"/>
      <c r="F1058" s="263"/>
      <c r="G1058" s="262"/>
    </row>
    <row r="1059" spans="1:7" s="304" customFormat="1" ht="14.25">
      <c r="A1059" s="259"/>
      <c r="B1059" s="260"/>
      <c r="C1059" s="259"/>
      <c r="D1059" s="261"/>
      <c r="E1059" s="262"/>
      <c r="F1059" s="263"/>
      <c r="G1059" s="262"/>
    </row>
    <row r="1060" spans="1:7" s="304" customFormat="1" ht="14.25">
      <c r="A1060" s="259"/>
      <c r="B1060" s="260"/>
      <c r="C1060" s="259"/>
      <c r="D1060" s="261"/>
      <c r="E1060" s="262"/>
      <c r="F1060" s="263"/>
      <c r="G1060" s="262"/>
    </row>
    <row r="1061" spans="1:7" s="304" customFormat="1" ht="14.25">
      <c r="A1061" s="259"/>
      <c r="B1061" s="260"/>
      <c r="C1061" s="259"/>
      <c r="D1061" s="261"/>
      <c r="E1061" s="262"/>
      <c r="F1061" s="263"/>
      <c r="G1061" s="262"/>
    </row>
    <row r="1062" spans="1:7" s="304" customFormat="1" ht="14.25">
      <c r="A1062" s="259"/>
      <c r="B1062" s="260"/>
      <c r="C1062" s="259"/>
      <c r="D1062" s="261"/>
      <c r="E1062" s="262"/>
      <c r="F1062" s="263"/>
      <c r="G1062" s="262"/>
    </row>
    <row r="1063" spans="1:7" s="304" customFormat="1" ht="14.25">
      <c r="A1063" s="259"/>
      <c r="B1063" s="260"/>
      <c r="C1063" s="259"/>
      <c r="D1063" s="261"/>
      <c r="E1063" s="262"/>
      <c r="F1063" s="263"/>
      <c r="G1063" s="262"/>
    </row>
    <row r="1064" spans="1:7" s="304" customFormat="1" ht="14.25">
      <c r="A1064" s="259"/>
      <c r="B1064" s="260"/>
      <c r="C1064" s="259"/>
      <c r="D1064" s="261"/>
      <c r="E1064" s="262"/>
      <c r="F1064" s="263"/>
      <c r="G1064" s="262"/>
    </row>
    <row r="1065" spans="1:7" s="304" customFormat="1" ht="14.25">
      <c r="A1065" s="259"/>
      <c r="B1065" s="260"/>
      <c r="C1065" s="259"/>
      <c r="D1065" s="261"/>
      <c r="E1065" s="262"/>
      <c r="F1065" s="263"/>
      <c r="G1065" s="262"/>
    </row>
    <row r="1066" spans="1:7" s="304" customFormat="1" ht="14.25">
      <c r="A1066" s="259"/>
      <c r="B1066" s="260"/>
      <c r="C1066" s="259"/>
      <c r="D1066" s="261"/>
      <c r="E1066" s="262"/>
      <c r="F1066" s="263"/>
      <c r="G1066" s="262"/>
    </row>
    <row r="1067" spans="1:7" s="304" customFormat="1" ht="14.25">
      <c r="A1067" s="259"/>
      <c r="B1067" s="260"/>
      <c r="C1067" s="259"/>
      <c r="D1067" s="261"/>
      <c r="E1067" s="262"/>
      <c r="F1067" s="263"/>
      <c r="G1067" s="262"/>
    </row>
    <row r="1068" spans="1:7" s="304" customFormat="1" ht="14.25">
      <c r="A1068" s="259"/>
      <c r="B1068" s="260"/>
      <c r="C1068" s="259"/>
      <c r="D1068" s="261"/>
      <c r="E1068" s="262"/>
      <c r="F1068" s="263"/>
      <c r="G1068" s="262"/>
    </row>
    <row r="1069" spans="1:7" s="304" customFormat="1" ht="14.25">
      <c r="A1069" s="259"/>
      <c r="B1069" s="260"/>
      <c r="C1069" s="259"/>
      <c r="D1069" s="261"/>
      <c r="E1069" s="262"/>
      <c r="F1069" s="263"/>
      <c r="G1069" s="262"/>
    </row>
    <row r="1070" spans="1:7" s="304" customFormat="1" ht="14.25">
      <c r="A1070" s="259"/>
      <c r="B1070" s="260"/>
      <c r="C1070" s="259"/>
      <c r="D1070" s="261"/>
      <c r="E1070" s="262"/>
      <c r="F1070" s="263"/>
      <c r="G1070" s="262"/>
    </row>
    <row r="1071" spans="1:7" s="304" customFormat="1" ht="14.25">
      <c r="A1071" s="259"/>
      <c r="B1071" s="260"/>
      <c r="C1071" s="259"/>
      <c r="D1071" s="261"/>
      <c r="E1071" s="262"/>
      <c r="F1071" s="263"/>
      <c r="G1071" s="262"/>
    </row>
    <row r="1072" spans="1:7" s="304" customFormat="1" ht="14.25">
      <c r="A1072" s="259"/>
      <c r="B1072" s="260"/>
      <c r="C1072" s="259"/>
      <c r="D1072" s="261"/>
      <c r="E1072" s="262"/>
      <c r="F1072" s="263"/>
      <c r="G1072" s="262"/>
    </row>
    <row r="1073" spans="1:7" s="304" customFormat="1" ht="14.25">
      <c r="A1073" s="259"/>
      <c r="B1073" s="260"/>
      <c r="C1073" s="259"/>
      <c r="D1073" s="261"/>
      <c r="E1073" s="262"/>
      <c r="F1073" s="263"/>
      <c r="G1073" s="262"/>
    </row>
    <row r="1074" spans="1:7" s="304" customFormat="1" ht="14.25">
      <c r="A1074" s="259"/>
      <c r="B1074" s="260"/>
      <c r="C1074" s="259"/>
      <c r="D1074" s="261"/>
      <c r="E1074" s="262"/>
      <c r="F1074" s="263"/>
      <c r="G1074" s="262"/>
    </row>
    <row r="1075" spans="1:7" s="304" customFormat="1" ht="14.25">
      <c r="A1075" s="259"/>
      <c r="B1075" s="260"/>
      <c r="C1075" s="259"/>
      <c r="D1075" s="261"/>
      <c r="E1075" s="262"/>
      <c r="F1075" s="263"/>
      <c r="G1075" s="262"/>
    </row>
    <row r="1076" spans="1:7" s="304" customFormat="1" ht="14.25">
      <c r="A1076" s="259"/>
      <c r="B1076" s="260"/>
      <c r="C1076" s="259"/>
      <c r="D1076" s="261"/>
      <c r="E1076" s="262"/>
      <c r="F1076" s="263"/>
      <c r="G1076" s="262"/>
    </row>
    <row r="1077" spans="1:7" s="304" customFormat="1" ht="14.25">
      <c r="A1077" s="259"/>
      <c r="B1077" s="260"/>
      <c r="C1077" s="259"/>
      <c r="D1077" s="261"/>
      <c r="E1077" s="262"/>
      <c r="F1077" s="263"/>
      <c r="G1077" s="262"/>
    </row>
    <row r="1078" spans="1:7" s="304" customFormat="1" ht="14.25">
      <c r="A1078" s="259"/>
      <c r="B1078" s="260"/>
      <c r="C1078" s="259"/>
      <c r="D1078" s="261"/>
      <c r="E1078" s="262"/>
      <c r="F1078" s="263"/>
      <c r="G1078" s="262"/>
    </row>
    <row r="1079" spans="1:7" s="304" customFormat="1" ht="14.25">
      <c r="A1079" s="259"/>
      <c r="B1079" s="260"/>
      <c r="C1079" s="259"/>
      <c r="D1079" s="261"/>
      <c r="E1079" s="262"/>
      <c r="F1079" s="263"/>
      <c r="G1079" s="262"/>
    </row>
    <row r="1080" spans="1:7" s="304" customFormat="1" ht="14.25">
      <c r="A1080" s="259"/>
      <c r="B1080" s="260"/>
      <c r="C1080" s="259"/>
      <c r="D1080" s="261"/>
      <c r="E1080" s="262"/>
      <c r="F1080" s="263"/>
      <c r="G1080" s="262"/>
    </row>
    <row r="1081" spans="1:7" s="304" customFormat="1" ht="14.25">
      <c r="A1081" s="259"/>
      <c r="B1081" s="260"/>
      <c r="C1081" s="259"/>
      <c r="D1081" s="261"/>
      <c r="E1081" s="262"/>
      <c r="F1081" s="263"/>
      <c r="G1081" s="262"/>
    </row>
    <row r="1082" spans="1:7" s="304" customFormat="1" ht="14.25">
      <c r="A1082" s="259"/>
      <c r="B1082" s="260"/>
      <c r="C1082" s="259"/>
      <c r="D1082" s="261"/>
      <c r="E1082" s="262"/>
      <c r="F1082" s="263"/>
      <c r="G1082" s="262"/>
    </row>
    <row r="1083" spans="1:7" s="304" customFormat="1" ht="14.25">
      <c r="A1083" s="259"/>
      <c r="B1083" s="260"/>
      <c r="C1083" s="259"/>
      <c r="D1083" s="261"/>
      <c r="E1083" s="262"/>
      <c r="F1083" s="263"/>
      <c r="G1083" s="262"/>
    </row>
    <row r="1084" spans="1:7" s="304" customFormat="1" ht="14.25">
      <c r="A1084" s="259"/>
      <c r="B1084" s="260"/>
      <c r="C1084" s="259"/>
      <c r="D1084" s="261"/>
      <c r="E1084" s="262"/>
      <c r="F1084" s="263"/>
      <c r="G1084" s="262"/>
    </row>
    <row r="1085" spans="1:7" s="304" customFormat="1" ht="14.25">
      <c r="A1085" s="259"/>
      <c r="B1085" s="260"/>
      <c r="C1085" s="259"/>
      <c r="D1085" s="261"/>
      <c r="E1085" s="262"/>
      <c r="F1085" s="263"/>
      <c r="G1085" s="262"/>
    </row>
    <row r="1086" spans="1:7" s="304" customFormat="1" ht="14.25">
      <c r="A1086" s="259"/>
      <c r="B1086" s="260"/>
      <c r="C1086" s="259"/>
      <c r="D1086" s="261"/>
      <c r="E1086" s="262"/>
      <c r="F1086" s="263"/>
      <c r="G1086" s="262"/>
    </row>
    <row r="1087" spans="1:7" s="304" customFormat="1" ht="14.25">
      <c r="A1087" s="259"/>
      <c r="B1087" s="260"/>
      <c r="C1087" s="259"/>
      <c r="D1087" s="261"/>
      <c r="E1087" s="262"/>
      <c r="F1087" s="263"/>
      <c r="G1087" s="262"/>
    </row>
    <row r="1088" spans="1:7" s="304" customFormat="1" ht="14.25">
      <c r="A1088" s="259"/>
      <c r="B1088" s="260"/>
      <c r="C1088" s="259"/>
      <c r="D1088" s="261"/>
      <c r="E1088" s="262"/>
      <c r="F1088" s="263"/>
      <c r="G1088" s="262"/>
    </row>
    <row r="1089" spans="1:7" s="304" customFormat="1" ht="14.25">
      <c r="A1089" s="259"/>
      <c r="B1089" s="260"/>
      <c r="C1089" s="259"/>
      <c r="D1089" s="261"/>
      <c r="E1089" s="262"/>
      <c r="F1089" s="263"/>
      <c r="G1089" s="262"/>
    </row>
    <row r="1090" spans="1:7" s="304" customFormat="1" ht="14.25">
      <c r="A1090" s="259"/>
      <c r="B1090" s="260"/>
      <c r="C1090" s="259"/>
      <c r="D1090" s="261"/>
      <c r="E1090" s="262"/>
      <c r="F1090" s="263"/>
      <c r="G1090" s="262"/>
    </row>
    <row r="1091" spans="1:7" s="304" customFormat="1" ht="14.25">
      <c r="A1091" s="259"/>
      <c r="B1091" s="260"/>
      <c r="C1091" s="259"/>
      <c r="D1091" s="261"/>
      <c r="E1091" s="262"/>
      <c r="F1091" s="263"/>
      <c r="G1091" s="262"/>
    </row>
    <row r="1092" spans="1:7" s="304" customFormat="1" ht="14.25">
      <c r="A1092" s="259"/>
      <c r="B1092" s="260"/>
      <c r="C1092" s="259"/>
      <c r="D1092" s="261"/>
      <c r="E1092" s="262"/>
      <c r="F1092" s="263"/>
      <c r="G1092" s="262"/>
    </row>
    <row r="1093" spans="1:7" s="304" customFormat="1" ht="14.25">
      <c r="A1093" s="259"/>
      <c r="B1093" s="260"/>
      <c r="C1093" s="259"/>
      <c r="D1093" s="261"/>
      <c r="E1093" s="262"/>
      <c r="F1093" s="263"/>
      <c r="G1093" s="262"/>
    </row>
    <row r="1094" spans="1:7" s="304" customFormat="1" ht="14.25">
      <c r="A1094" s="259"/>
      <c r="B1094" s="260"/>
      <c r="C1094" s="259"/>
      <c r="D1094" s="261"/>
      <c r="E1094" s="262"/>
      <c r="F1094" s="263"/>
      <c r="G1094" s="262"/>
    </row>
    <row r="1095" spans="1:7" s="304" customFormat="1" ht="14.25">
      <c r="A1095" s="259"/>
      <c r="B1095" s="260"/>
      <c r="C1095" s="259"/>
      <c r="D1095" s="261"/>
      <c r="E1095" s="262"/>
      <c r="F1095" s="263"/>
      <c r="G1095" s="262"/>
    </row>
    <row r="1096" spans="1:7" s="304" customFormat="1" ht="14.25">
      <c r="A1096" s="259"/>
      <c r="B1096" s="260"/>
      <c r="C1096" s="259"/>
      <c r="D1096" s="261"/>
      <c r="E1096" s="262"/>
      <c r="F1096" s="263"/>
      <c r="G1096" s="262"/>
    </row>
    <row r="1097" spans="1:7" s="304" customFormat="1" ht="12.75" customHeight="1">
      <c r="A1097" s="259"/>
      <c r="B1097" s="260"/>
      <c r="C1097" s="259"/>
      <c r="D1097" s="261"/>
      <c r="E1097" s="262"/>
      <c r="F1097" s="263"/>
      <c r="G1097" s="262"/>
    </row>
    <row r="1098" spans="1:7" s="304" customFormat="1" ht="14.25">
      <c r="A1098" s="259"/>
      <c r="B1098" s="260"/>
      <c r="C1098" s="259"/>
      <c r="D1098" s="261"/>
      <c r="E1098" s="262"/>
      <c r="F1098" s="263"/>
      <c r="G1098" s="262"/>
    </row>
    <row r="1099" spans="1:7" s="304" customFormat="1" ht="14.25">
      <c r="A1099" s="259"/>
      <c r="B1099" s="260"/>
      <c r="C1099" s="259"/>
      <c r="D1099" s="261"/>
      <c r="E1099" s="262"/>
      <c r="F1099" s="263"/>
      <c r="G1099" s="262"/>
    </row>
    <row r="1100" spans="1:7" s="304" customFormat="1" ht="14.25">
      <c r="A1100" s="259"/>
      <c r="B1100" s="260"/>
      <c r="C1100" s="259"/>
      <c r="D1100" s="261"/>
      <c r="E1100" s="262"/>
      <c r="F1100" s="263"/>
      <c r="G1100" s="262"/>
    </row>
    <row r="1101" spans="1:7" s="304" customFormat="1" ht="14.25">
      <c r="A1101" s="259"/>
      <c r="B1101" s="260"/>
      <c r="C1101" s="259"/>
      <c r="D1101" s="261"/>
      <c r="E1101" s="262"/>
      <c r="F1101" s="263"/>
      <c r="G1101" s="262"/>
    </row>
    <row r="1102" spans="1:7" s="304" customFormat="1" ht="14.25">
      <c r="A1102" s="259"/>
      <c r="B1102" s="260"/>
      <c r="C1102" s="259"/>
      <c r="D1102" s="261"/>
      <c r="E1102" s="262"/>
      <c r="F1102" s="263"/>
      <c r="G1102" s="262"/>
    </row>
    <row r="1103" spans="1:7" s="304" customFormat="1" ht="14.25">
      <c r="A1103" s="259"/>
      <c r="B1103" s="260"/>
      <c r="C1103" s="259"/>
      <c r="D1103" s="261"/>
      <c r="E1103" s="262"/>
      <c r="F1103" s="263"/>
      <c r="G1103" s="262"/>
    </row>
    <row r="1104" spans="1:7" s="304" customFormat="1" ht="14.25">
      <c r="A1104" s="259"/>
      <c r="B1104" s="260"/>
      <c r="C1104" s="259"/>
      <c r="D1104" s="261"/>
      <c r="E1104" s="262"/>
      <c r="F1104" s="263"/>
      <c r="G1104" s="262"/>
    </row>
    <row r="1105" spans="1:7" s="304" customFormat="1" ht="14.25">
      <c r="A1105" s="259"/>
      <c r="B1105" s="260"/>
      <c r="C1105" s="259"/>
      <c r="D1105" s="261"/>
      <c r="E1105" s="262"/>
      <c r="F1105" s="263"/>
      <c r="G1105" s="262"/>
    </row>
    <row r="1106" spans="1:7" s="304" customFormat="1" ht="14.25">
      <c r="A1106" s="259"/>
      <c r="B1106" s="260"/>
      <c r="C1106" s="259"/>
      <c r="D1106" s="261"/>
      <c r="E1106" s="262"/>
      <c r="F1106" s="263"/>
      <c r="G1106" s="262"/>
    </row>
    <row r="1107" spans="1:7" s="304" customFormat="1" ht="14.25">
      <c r="A1107" s="259"/>
      <c r="B1107" s="260"/>
      <c r="C1107" s="259"/>
      <c r="D1107" s="261"/>
      <c r="E1107" s="262"/>
      <c r="F1107" s="263"/>
      <c r="G1107" s="262"/>
    </row>
    <row r="1108" spans="1:7" s="304" customFormat="1" ht="14.25">
      <c r="A1108" s="259"/>
      <c r="B1108" s="260"/>
      <c r="C1108" s="259"/>
      <c r="D1108" s="261"/>
      <c r="E1108" s="262"/>
      <c r="F1108" s="263"/>
      <c r="G1108" s="262"/>
    </row>
    <row r="1109" spans="1:7" s="304" customFormat="1" ht="14.25">
      <c r="A1109" s="259"/>
      <c r="B1109" s="260"/>
      <c r="C1109" s="259"/>
      <c r="D1109" s="261"/>
      <c r="E1109" s="262"/>
      <c r="F1109" s="263"/>
      <c r="G1109" s="262"/>
    </row>
    <row r="1110" spans="1:7" s="304" customFormat="1" ht="14.25">
      <c r="A1110" s="259"/>
      <c r="B1110" s="260"/>
      <c r="C1110" s="259"/>
      <c r="D1110" s="261"/>
      <c r="E1110" s="262"/>
      <c r="F1110" s="263"/>
      <c r="G1110" s="262"/>
    </row>
    <row r="1111" spans="1:7" s="304" customFormat="1" ht="14.25">
      <c r="A1111" s="259"/>
      <c r="B1111" s="260"/>
      <c r="C1111" s="259"/>
      <c r="D1111" s="261"/>
      <c r="E1111" s="262"/>
      <c r="F1111" s="263"/>
      <c r="G1111" s="262"/>
    </row>
    <row r="1112" spans="1:7" s="304" customFormat="1" ht="14.25">
      <c r="A1112" s="259"/>
      <c r="B1112" s="260"/>
      <c r="C1112" s="259"/>
      <c r="D1112" s="261"/>
      <c r="E1112" s="262"/>
      <c r="F1112" s="263"/>
      <c r="G1112" s="262"/>
    </row>
    <row r="1113" spans="1:7" s="304" customFormat="1" ht="14.25">
      <c r="A1113" s="259"/>
      <c r="B1113" s="260"/>
      <c r="C1113" s="259"/>
      <c r="D1113" s="261"/>
      <c r="E1113" s="262"/>
      <c r="F1113" s="263"/>
      <c r="G1113" s="262"/>
    </row>
    <row r="1114" spans="1:7" s="304" customFormat="1" ht="14.25">
      <c r="A1114" s="259"/>
      <c r="B1114" s="260"/>
      <c r="C1114" s="259"/>
      <c r="D1114" s="261"/>
      <c r="E1114" s="262"/>
      <c r="F1114" s="263"/>
      <c r="G1114" s="262"/>
    </row>
    <row r="1115" spans="1:7" s="304" customFormat="1" ht="14.25">
      <c r="A1115" s="259"/>
      <c r="B1115" s="260"/>
      <c r="C1115" s="259"/>
      <c r="D1115" s="261"/>
      <c r="E1115" s="262"/>
      <c r="F1115" s="263"/>
      <c r="G1115" s="262"/>
    </row>
    <row r="1116" spans="1:7" s="304" customFormat="1" ht="14.25">
      <c r="A1116" s="259"/>
      <c r="B1116" s="260"/>
      <c r="C1116" s="259"/>
      <c r="D1116" s="261"/>
      <c r="E1116" s="262"/>
      <c r="F1116" s="263"/>
      <c r="G1116" s="262"/>
    </row>
    <row r="1117" spans="1:7" s="304" customFormat="1" ht="14.25">
      <c r="A1117" s="259"/>
      <c r="B1117" s="260"/>
      <c r="C1117" s="259"/>
      <c r="D1117" s="261"/>
      <c r="E1117" s="262"/>
      <c r="F1117" s="263"/>
      <c r="G1117" s="262"/>
    </row>
    <row r="1118" spans="1:7" s="304" customFormat="1" ht="14.25">
      <c r="A1118" s="259"/>
      <c r="B1118" s="260"/>
      <c r="C1118" s="259"/>
      <c r="D1118" s="261"/>
      <c r="E1118" s="262"/>
      <c r="F1118" s="263"/>
      <c r="G1118" s="262"/>
    </row>
    <row r="1119" spans="1:7" s="304" customFormat="1" ht="14.25">
      <c r="A1119" s="259"/>
      <c r="B1119" s="260"/>
      <c r="C1119" s="259"/>
      <c r="D1119" s="261"/>
      <c r="E1119" s="262"/>
      <c r="F1119" s="263"/>
      <c r="G1119" s="262"/>
    </row>
    <row r="1120" spans="1:7" s="304" customFormat="1" ht="14.25">
      <c r="A1120" s="259"/>
      <c r="B1120" s="260"/>
      <c r="C1120" s="259"/>
      <c r="D1120" s="261"/>
      <c r="E1120" s="262"/>
      <c r="F1120" s="263"/>
      <c r="G1120" s="262"/>
    </row>
    <row r="1121" spans="1:7" s="304" customFormat="1" ht="14.25">
      <c r="A1121" s="259"/>
      <c r="B1121" s="260"/>
      <c r="C1121" s="259"/>
      <c r="D1121" s="261"/>
      <c r="E1121" s="262"/>
      <c r="F1121" s="263"/>
      <c r="G1121" s="262"/>
    </row>
    <row r="1122" spans="1:7" s="304" customFormat="1" ht="14.25">
      <c r="A1122" s="259"/>
      <c r="B1122" s="260"/>
      <c r="C1122" s="259"/>
      <c r="D1122" s="261"/>
      <c r="E1122" s="262"/>
      <c r="F1122" s="263"/>
      <c r="G1122" s="262"/>
    </row>
    <row r="1123" spans="1:7" s="304" customFormat="1" ht="15" customHeight="1">
      <c r="A1123" s="259"/>
      <c r="B1123" s="260"/>
      <c r="C1123" s="259"/>
      <c r="D1123" s="261"/>
      <c r="E1123" s="262"/>
      <c r="F1123" s="263"/>
      <c r="G1123" s="262"/>
    </row>
    <row r="1124" spans="1:7" s="304" customFormat="1" ht="15" customHeight="1">
      <c r="A1124" s="259"/>
      <c r="B1124" s="260"/>
      <c r="C1124" s="259"/>
      <c r="D1124" s="261"/>
      <c r="E1124" s="262"/>
      <c r="F1124" s="263"/>
      <c r="G1124" s="262"/>
    </row>
    <row r="1125" spans="1:7" s="304" customFormat="1" ht="15" customHeight="1">
      <c r="A1125" s="259"/>
      <c r="B1125" s="260"/>
      <c r="C1125" s="259"/>
      <c r="D1125" s="261"/>
      <c r="E1125" s="262"/>
      <c r="F1125" s="263"/>
      <c r="G1125" s="262"/>
    </row>
    <row r="1126" spans="1:7" s="304" customFormat="1" ht="15" customHeight="1">
      <c r="A1126" s="259"/>
      <c r="B1126" s="260"/>
      <c r="C1126" s="259"/>
      <c r="D1126" s="261"/>
      <c r="E1126" s="262"/>
      <c r="F1126" s="263"/>
      <c r="G1126" s="262"/>
    </row>
    <row r="1127" spans="1:7" s="304" customFormat="1" ht="15" customHeight="1">
      <c r="A1127" s="259"/>
      <c r="B1127" s="260"/>
      <c r="C1127" s="259"/>
      <c r="D1127" s="261"/>
      <c r="E1127" s="262"/>
      <c r="F1127" s="263"/>
      <c r="G1127" s="262"/>
    </row>
    <row r="1128" spans="1:7" s="304" customFormat="1" ht="15" customHeight="1">
      <c r="A1128" s="259"/>
      <c r="B1128" s="260"/>
      <c r="C1128" s="259"/>
      <c r="D1128" s="261"/>
      <c r="E1128" s="262"/>
      <c r="F1128" s="263"/>
      <c r="G1128" s="262"/>
    </row>
    <row r="1129" spans="1:7" s="304" customFormat="1" ht="15" customHeight="1">
      <c r="A1129" s="259"/>
      <c r="B1129" s="260"/>
      <c r="C1129" s="259"/>
      <c r="D1129" s="261"/>
      <c r="E1129" s="262"/>
      <c r="F1129" s="263"/>
      <c r="G1129" s="262"/>
    </row>
    <row r="1130" spans="1:7" s="304" customFormat="1" ht="15" customHeight="1">
      <c r="A1130" s="259"/>
      <c r="B1130" s="260"/>
      <c r="C1130" s="259"/>
      <c r="D1130" s="261"/>
      <c r="E1130" s="262"/>
      <c r="F1130" s="263"/>
      <c r="G1130" s="262"/>
    </row>
    <row r="1131" spans="1:7" s="304" customFormat="1" ht="15" customHeight="1">
      <c r="A1131" s="259"/>
      <c r="B1131" s="260"/>
      <c r="C1131" s="259"/>
      <c r="D1131" s="261"/>
      <c r="E1131" s="262"/>
      <c r="F1131" s="263"/>
      <c r="G1131" s="262"/>
    </row>
    <row r="1132" spans="1:7" s="304" customFormat="1" ht="15" customHeight="1">
      <c r="A1132" s="259"/>
      <c r="B1132" s="260"/>
      <c r="C1132" s="259"/>
      <c r="D1132" s="261"/>
      <c r="E1132" s="262"/>
      <c r="F1132" s="263"/>
      <c r="G1132" s="262"/>
    </row>
    <row r="1133" spans="1:7" s="304" customFormat="1" ht="15" customHeight="1">
      <c r="A1133" s="259"/>
      <c r="B1133" s="260"/>
      <c r="C1133" s="259"/>
      <c r="D1133" s="261"/>
      <c r="E1133" s="262"/>
      <c r="F1133" s="263"/>
      <c r="G1133" s="262"/>
    </row>
    <row r="1134" spans="1:7" s="304" customFormat="1" ht="15" customHeight="1">
      <c r="A1134" s="259"/>
      <c r="B1134" s="260"/>
      <c r="C1134" s="259"/>
      <c r="D1134" s="261"/>
      <c r="E1134" s="262"/>
      <c r="F1134" s="263"/>
      <c r="G1134" s="262"/>
    </row>
    <row r="1135" spans="1:7" s="304" customFormat="1" ht="15" customHeight="1">
      <c r="A1135" s="259"/>
      <c r="B1135" s="260"/>
      <c r="C1135" s="259"/>
      <c r="D1135" s="261"/>
      <c r="E1135" s="262"/>
      <c r="F1135" s="263"/>
      <c r="G1135" s="262"/>
    </row>
    <row r="1136" spans="1:7" s="304" customFormat="1" ht="14.25">
      <c r="A1136" s="259"/>
      <c r="B1136" s="260"/>
      <c r="C1136" s="259"/>
      <c r="D1136" s="261"/>
      <c r="E1136" s="262"/>
      <c r="F1136" s="263"/>
      <c r="G1136" s="262"/>
    </row>
    <row r="1137" spans="1:7" s="304" customFormat="1" ht="14.25">
      <c r="A1137" s="259"/>
      <c r="B1137" s="260"/>
      <c r="C1137" s="259"/>
      <c r="D1137" s="261"/>
      <c r="E1137" s="262"/>
      <c r="F1137" s="263"/>
      <c r="G1137" s="262"/>
    </row>
    <row r="1138" spans="1:7" s="304" customFormat="1" ht="14.25">
      <c r="A1138" s="259"/>
      <c r="B1138" s="260"/>
      <c r="C1138" s="259"/>
      <c r="D1138" s="261"/>
      <c r="E1138" s="262"/>
      <c r="F1138" s="263"/>
      <c r="G1138" s="262"/>
    </row>
    <row r="1139" spans="1:7" s="304" customFormat="1" ht="14.25">
      <c r="A1139" s="259"/>
      <c r="B1139" s="260"/>
      <c r="C1139" s="259"/>
      <c r="D1139" s="261"/>
      <c r="E1139" s="262"/>
      <c r="F1139" s="263"/>
      <c r="G1139" s="262"/>
    </row>
    <row r="1140" spans="1:7" s="304" customFormat="1" ht="14.25">
      <c r="A1140" s="259"/>
      <c r="B1140" s="260"/>
      <c r="C1140" s="259"/>
      <c r="D1140" s="261"/>
      <c r="E1140" s="262"/>
      <c r="F1140" s="263"/>
      <c r="G1140" s="262"/>
    </row>
    <row r="1141" spans="1:7" s="304" customFormat="1" ht="14.25">
      <c r="A1141" s="259"/>
      <c r="B1141" s="260"/>
      <c r="C1141" s="259"/>
      <c r="D1141" s="261"/>
      <c r="E1141" s="262"/>
      <c r="F1141" s="263"/>
      <c r="G1141" s="262"/>
    </row>
    <row r="1142" spans="1:7" s="304" customFormat="1" ht="14.25">
      <c r="A1142" s="259"/>
      <c r="B1142" s="260"/>
      <c r="C1142" s="259"/>
      <c r="D1142" s="261"/>
      <c r="E1142" s="262"/>
      <c r="F1142" s="263"/>
      <c r="G1142" s="262"/>
    </row>
    <row r="1143" spans="1:7" s="304" customFormat="1" ht="14.25">
      <c r="A1143" s="259"/>
      <c r="B1143" s="260"/>
      <c r="C1143" s="259"/>
      <c r="D1143" s="261"/>
      <c r="E1143" s="262"/>
      <c r="F1143" s="263"/>
      <c r="G1143" s="262"/>
    </row>
    <row r="1144" spans="1:7" s="304" customFormat="1" ht="14.25">
      <c r="A1144" s="259"/>
      <c r="B1144" s="260"/>
      <c r="C1144" s="259"/>
      <c r="D1144" s="261"/>
      <c r="E1144" s="262"/>
      <c r="F1144" s="263"/>
      <c r="G1144" s="262"/>
    </row>
    <row r="1145" spans="1:7" s="304" customFormat="1" ht="14.25">
      <c r="A1145" s="259"/>
      <c r="B1145" s="260"/>
      <c r="C1145" s="259"/>
      <c r="D1145" s="261"/>
      <c r="E1145" s="262"/>
      <c r="F1145" s="263"/>
      <c r="G1145" s="262"/>
    </row>
    <row r="1146" spans="1:7" s="304" customFormat="1" ht="14.25">
      <c r="A1146" s="259"/>
      <c r="B1146" s="260"/>
      <c r="C1146" s="259"/>
      <c r="D1146" s="261"/>
      <c r="E1146" s="262"/>
      <c r="F1146" s="263"/>
      <c r="G1146" s="262"/>
    </row>
    <row r="1147" spans="1:7" s="304" customFormat="1" ht="14.25">
      <c r="A1147" s="259"/>
      <c r="B1147" s="260"/>
      <c r="C1147" s="259"/>
      <c r="D1147" s="261"/>
      <c r="E1147" s="262"/>
      <c r="F1147" s="263"/>
      <c r="G1147" s="262"/>
    </row>
    <row r="1148" spans="1:7" s="304" customFormat="1" ht="14.25">
      <c r="A1148" s="259"/>
      <c r="B1148" s="260"/>
      <c r="C1148" s="259"/>
      <c r="D1148" s="261"/>
      <c r="E1148" s="262"/>
      <c r="F1148" s="263"/>
      <c r="G1148" s="262"/>
    </row>
    <row r="1149" spans="1:7" s="304" customFormat="1" ht="14.25">
      <c r="A1149" s="259"/>
      <c r="B1149" s="260"/>
      <c r="C1149" s="259"/>
      <c r="D1149" s="261"/>
      <c r="E1149" s="262"/>
      <c r="F1149" s="263"/>
      <c r="G1149" s="262"/>
    </row>
    <row r="1150" spans="1:7" s="304" customFormat="1" ht="14.25">
      <c r="A1150" s="259"/>
      <c r="B1150" s="260"/>
      <c r="C1150" s="259"/>
      <c r="D1150" s="261"/>
      <c r="E1150" s="262"/>
      <c r="F1150" s="263"/>
      <c r="G1150" s="262"/>
    </row>
    <row r="1151" spans="1:7" s="304" customFormat="1" ht="14.25">
      <c r="A1151" s="259"/>
      <c r="B1151" s="260"/>
      <c r="C1151" s="259"/>
      <c r="D1151" s="261"/>
      <c r="E1151" s="262"/>
      <c r="F1151" s="263"/>
      <c r="G1151" s="262"/>
    </row>
    <row r="1152" spans="1:7" s="304" customFormat="1" ht="14.25">
      <c r="A1152" s="259"/>
      <c r="B1152" s="260"/>
      <c r="C1152" s="259"/>
      <c r="D1152" s="261"/>
      <c r="E1152" s="262"/>
      <c r="F1152" s="263"/>
      <c r="G1152" s="262"/>
    </row>
    <row r="1153" spans="1:7" s="304" customFormat="1" ht="14.25">
      <c r="A1153" s="259"/>
      <c r="B1153" s="260"/>
      <c r="C1153" s="259"/>
      <c r="D1153" s="261"/>
      <c r="E1153" s="262"/>
      <c r="F1153" s="263"/>
      <c r="G1153" s="262"/>
    </row>
    <row r="1154" spans="1:7" s="304" customFormat="1" ht="14.25">
      <c r="A1154" s="259"/>
      <c r="B1154" s="260"/>
      <c r="C1154" s="259"/>
      <c r="D1154" s="261"/>
      <c r="E1154" s="262"/>
      <c r="F1154" s="263"/>
      <c r="G1154" s="262"/>
    </row>
    <row r="1155" spans="1:7" s="304" customFormat="1" ht="14.25">
      <c r="A1155" s="259"/>
      <c r="B1155" s="260"/>
      <c r="C1155" s="259"/>
      <c r="D1155" s="261"/>
      <c r="E1155" s="262"/>
      <c r="F1155" s="263"/>
      <c r="G1155" s="262"/>
    </row>
    <row r="1156" spans="1:7" s="304" customFormat="1" ht="14.25">
      <c r="A1156" s="259"/>
      <c r="B1156" s="260"/>
      <c r="C1156" s="259"/>
      <c r="D1156" s="261"/>
      <c r="E1156" s="262"/>
      <c r="F1156" s="263"/>
      <c r="G1156" s="262"/>
    </row>
    <row r="1157" spans="1:7" s="304" customFormat="1" ht="14.25">
      <c r="A1157" s="259"/>
      <c r="B1157" s="260"/>
      <c r="C1157" s="259"/>
      <c r="D1157" s="261"/>
      <c r="E1157" s="262"/>
      <c r="F1157" s="263"/>
      <c r="G1157" s="262"/>
    </row>
    <row r="1158" spans="1:7" s="304" customFormat="1" ht="14.25">
      <c r="A1158" s="259"/>
      <c r="B1158" s="260"/>
      <c r="C1158" s="259"/>
      <c r="D1158" s="261"/>
      <c r="E1158" s="262"/>
      <c r="F1158" s="263"/>
      <c r="G1158" s="262"/>
    </row>
    <row r="1159" spans="1:7" s="304" customFormat="1" ht="14.25">
      <c r="A1159" s="259"/>
      <c r="B1159" s="260"/>
      <c r="C1159" s="259"/>
      <c r="D1159" s="261"/>
      <c r="E1159" s="262"/>
      <c r="F1159" s="263"/>
      <c r="G1159" s="262"/>
    </row>
    <row r="1160" spans="1:7" s="304" customFormat="1" ht="14.25">
      <c r="A1160" s="259"/>
      <c r="B1160" s="260"/>
      <c r="C1160" s="259"/>
      <c r="D1160" s="261"/>
      <c r="E1160" s="262"/>
      <c r="F1160" s="263"/>
      <c r="G1160" s="262"/>
    </row>
    <row r="1161" spans="1:7" s="304" customFormat="1" ht="14.25">
      <c r="A1161" s="259"/>
      <c r="B1161" s="260"/>
      <c r="C1161" s="259"/>
      <c r="D1161" s="261"/>
      <c r="E1161" s="262"/>
      <c r="F1161" s="263"/>
      <c r="G1161" s="262"/>
    </row>
    <row r="1162" spans="1:7" s="304" customFormat="1" ht="14.25">
      <c r="A1162" s="259"/>
      <c r="B1162" s="260"/>
      <c r="C1162" s="259"/>
      <c r="D1162" s="261"/>
      <c r="E1162" s="262"/>
      <c r="F1162" s="263"/>
      <c r="G1162" s="262"/>
    </row>
    <row r="1163" spans="1:7" s="304" customFormat="1" ht="14.25">
      <c r="A1163" s="259"/>
      <c r="B1163" s="260"/>
      <c r="C1163" s="259"/>
      <c r="D1163" s="261"/>
      <c r="E1163" s="262"/>
      <c r="F1163" s="263"/>
      <c r="G1163" s="262"/>
    </row>
    <row r="1164" spans="1:7" s="304" customFormat="1" ht="14.25">
      <c r="A1164" s="259"/>
      <c r="B1164" s="260"/>
      <c r="C1164" s="259"/>
      <c r="D1164" s="261"/>
      <c r="E1164" s="262"/>
      <c r="F1164" s="263"/>
      <c r="G1164" s="262"/>
    </row>
    <row r="1165" spans="1:7" s="304" customFormat="1" ht="14.25">
      <c r="A1165" s="259"/>
      <c r="B1165" s="260"/>
      <c r="C1165" s="259"/>
      <c r="D1165" s="261"/>
      <c r="E1165" s="262"/>
      <c r="F1165" s="263"/>
      <c r="G1165" s="262"/>
    </row>
    <row r="1166" spans="1:7" s="304" customFormat="1" ht="14.25">
      <c r="A1166" s="259"/>
      <c r="B1166" s="260"/>
      <c r="C1166" s="259"/>
      <c r="D1166" s="261"/>
      <c r="E1166" s="262"/>
      <c r="F1166" s="263"/>
      <c r="G1166" s="262"/>
    </row>
    <row r="1167" spans="1:7" s="304" customFormat="1" ht="14.25">
      <c r="A1167" s="259"/>
      <c r="B1167" s="260"/>
      <c r="C1167" s="259"/>
      <c r="D1167" s="261"/>
      <c r="E1167" s="262"/>
      <c r="F1167" s="263"/>
      <c r="G1167" s="262"/>
    </row>
    <row r="1168" spans="1:7" s="304" customFormat="1" ht="14.25">
      <c r="A1168" s="259"/>
      <c r="B1168" s="260"/>
      <c r="C1168" s="259"/>
      <c r="D1168" s="261"/>
      <c r="E1168" s="262"/>
      <c r="F1168" s="263"/>
      <c r="G1168" s="262"/>
    </row>
    <row r="1169" spans="1:7" s="304" customFormat="1" ht="14.25">
      <c r="A1169" s="259"/>
      <c r="B1169" s="260"/>
      <c r="C1169" s="259"/>
      <c r="D1169" s="261"/>
      <c r="E1169" s="262"/>
      <c r="F1169" s="263"/>
      <c r="G1169" s="262"/>
    </row>
    <row r="1170" spans="1:7" s="304" customFormat="1" ht="14.25">
      <c r="A1170" s="259"/>
      <c r="B1170" s="260"/>
      <c r="C1170" s="259"/>
      <c r="D1170" s="261"/>
      <c r="E1170" s="262"/>
      <c r="F1170" s="263"/>
      <c r="G1170" s="262"/>
    </row>
    <row r="1171" spans="1:7" s="304" customFormat="1" ht="14.25">
      <c r="A1171" s="259"/>
      <c r="B1171" s="260"/>
      <c r="C1171" s="259"/>
      <c r="D1171" s="261"/>
      <c r="E1171" s="262"/>
      <c r="F1171" s="263"/>
      <c r="G1171" s="262"/>
    </row>
    <row r="1172" spans="1:7" s="304" customFormat="1" ht="14.25">
      <c r="A1172" s="259"/>
      <c r="B1172" s="260"/>
      <c r="C1172" s="259"/>
      <c r="D1172" s="261"/>
      <c r="E1172" s="262"/>
      <c r="F1172" s="263"/>
      <c r="G1172" s="262"/>
    </row>
    <row r="1173" spans="1:7" s="304" customFormat="1" ht="14.25">
      <c r="A1173" s="259"/>
      <c r="B1173" s="260"/>
      <c r="C1173" s="259"/>
      <c r="D1173" s="261"/>
      <c r="E1173" s="262"/>
      <c r="F1173" s="263"/>
      <c r="G1173" s="262"/>
    </row>
    <row r="1174" spans="1:7" s="304" customFormat="1" ht="14.25">
      <c r="A1174" s="259"/>
      <c r="B1174" s="260"/>
      <c r="C1174" s="259"/>
      <c r="D1174" s="261"/>
      <c r="E1174" s="262"/>
      <c r="F1174" s="263"/>
      <c r="G1174" s="262"/>
    </row>
    <row r="1175" spans="1:7" s="304" customFormat="1" ht="14.25">
      <c r="A1175" s="259"/>
      <c r="B1175" s="260"/>
      <c r="C1175" s="259"/>
      <c r="D1175" s="261"/>
      <c r="E1175" s="262"/>
      <c r="F1175" s="263"/>
      <c r="G1175" s="262"/>
    </row>
    <row r="1176" spans="1:7" s="304" customFormat="1" ht="14.25">
      <c r="A1176" s="259"/>
      <c r="B1176" s="260"/>
      <c r="C1176" s="259"/>
      <c r="D1176" s="261"/>
      <c r="E1176" s="262"/>
      <c r="F1176" s="263"/>
      <c r="G1176" s="262"/>
    </row>
    <row r="1177" spans="1:7" s="304" customFormat="1" ht="14.25">
      <c r="A1177" s="259"/>
      <c r="B1177" s="260"/>
      <c r="C1177" s="259"/>
      <c r="D1177" s="261"/>
      <c r="E1177" s="262"/>
      <c r="F1177" s="263"/>
      <c r="G1177" s="262"/>
    </row>
    <row r="1178" spans="1:7" s="304" customFormat="1" ht="14.25">
      <c r="A1178" s="259"/>
      <c r="B1178" s="260"/>
      <c r="C1178" s="259"/>
      <c r="D1178" s="261"/>
      <c r="E1178" s="262"/>
      <c r="F1178" s="263"/>
      <c r="G1178" s="262"/>
    </row>
    <row r="1179" spans="1:7" s="304" customFormat="1" ht="14.25">
      <c r="A1179" s="259"/>
      <c r="B1179" s="260"/>
      <c r="C1179" s="259"/>
      <c r="D1179" s="261"/>
      <c r="E1179" s="262"/>
      <c r="F1179" s="263"/>
      <c r="G1179" s="262"/>
    </row>
    <row r="1180" spans="1:7" s="304" customFormat="1" ht="14.25">
      <c r="A1180" s="259"/>
      <c r="B1180" s="260"/>
      <c r="C1180" s="259"/>
      <c r="D1180" s="261"/>
      <c r="E1180" s="262"/>
      <c r="F1180" s="263"/>
      <c r="G1180" s="262"/>
    </row>
    <row r="1181" spans="1:7" s="304" customFormat="1" ht="14.25">
      <c r="A1181" s="259"/>
      <c r="B1181" s="260"/>
      <c r="C1181" s="259"/>
      <c r="D1181" s="261"/>
      <c r="E1181" s="262"/>
      <c r="F1181" s="263"/>
      <c r="G1181" s="262"/>
    </row>
    <row r="1182" spans="1:7" s="304" customFormat="1" ht="14.25">
      <c r="A1182" s="259"/>
      <c r="B1182" s="260"/>
      <c r="C1182" s="259"/>
      <c r="D1182" s="261"/>
      <c r="E1182" s="262"/>
      <c r="F1182" s="263"/>
      <c r="G1182" s="262"/>
    </row>
    <row r="1183" spans="1:7" s="304" customFormat="1" ht="14.25">
      <c r="A1183" s="259"/>
      <c r="B1183" s="260"/>
      <c r="C1183" s="259"/>
      <c r="D1183" s="261"/>
      <c r="E1183" s="262"/>
      <c r="F1183" s="263"/>
      <c r="G1183" s="262"/>
    </row>
    <row r="1184" spans="1:7" s="304" customFormat="1" ht="14.25">
      <c r="A1184" s="259"/>
      <c r="B1184" s="260"/>
      <c r="C1184" s="259"/>
      <c r="D1184" s="261"/>
      <c r="E1184" s="262"/>
      <c r="F1184" s="263"/>
      <c r="G1184" s="262"/>
    </row>
    <row r="1185" spans="1:7" s="304" customFormat="1" ht="14.25">
      <c r="A1185" s="259"/>
      <c r="B1185" s="260"/>
      <c r="C1185" s="259"/>
      <c r="D1185" s="261"/>
      <c r="E1185" s="262"/>
      <c r="F1185" s="263"/>
      <c r="G1185" s="262"/>
    </row>
    <row r="1186" spans="1:7" s="304" customFormat="1" ht="14.25">
      <c r="A1186" s="259"/>
      <c r="B1186" s="260"/>
      <c r="C1186" s="259"/>
      <c r="D1186" s="261"/>
      <c r="E1186" s="262"/>
      <c r="F1186" s="263"/>
      <c r="G1186" s="262"/>
    </row>
    <row r="1187" spans="1:7" s="304" customFormat="1" ht="14.25">
      <c r="A1187" s="259"/>
      <c r="B1187" s="260"/>
      <c r="C1187" s="259"/>
      <c r="D1187" s="261"/>
      <c r="E1187" s="262"/>
      <c r="F1187" s="263"/>
      <c r="G1187" s="262"/>
    </row>
    <row r="1188" spans="1:7" s="304" customFormat="1" ht="14.25">
      <c r="A1188" s="259"/>
      <c r="B1188" s="260"/>
      <c r="C1188" s="259"/>
      <c r="D1188" s="261"/>
      <c r="E1188" s="262"/>
      <c r="F1188" s="263"/>
      <c r="G1188" s="262"/>
    </row>
    <row r="1189" spans="1:7" s="304" customFormat="1" ht="14.25">
      <c r="A1189" s="259"/>
      <c r="B1189" s="260"/>
      <c r="C1189" s="259"/>
      <c r="D1189" s="261"/>
      <c r="E1189" s="262"/>
      <c r="F1189" s="263"/>
      <c r="G1189" s="262"/>
    </row>
    <row r="1190" spans="1:7" s="304" customFormat="1" ht="14.25">
      <c r="A1190" s="259"/>
      <c r="B1190" s="260"/>
      <c r="C1190" s="259"/>
      <c r="D1190" s="261"/>
      <c r="E1190" s="262"/>
      <c r="F1190" s="263"/>
      <c r="G1190" s="262"/>
    </row>
    <row r="1191" spans="1:7" s="304" customFormat="1" ht="14.25">
      <c r="A1191" s="259"/>
      <c r="B1191" s="260"/>
      <c r="C1191" s="259"/>
      <c r="D1191" s="261"/>
      <c r="E1191" s="262"/>
      <c r="F1191" s="263"/>
      <c r="G1191" s="262"/>
    </row>
    <row r="1192" spans="1:7" s="304" customFormat="1" ht="14.25">
      <c r="A1192" s="259"/>
      <c r="B1192" s="260"/>
      <c r="C1192" s="259"/>
      <c r="D1192" s="261"/>
      <c r="E1192" s="262"/>
      <c r="F1192" s="263"/>
      <c r="G1192" s="262"/>
    </row>
    <row r="1193" spans="1:7" s="304" customFormat="1" ht="14.25">
      <c r="A1193" s="259"/>
      <c r="B1193" s="260"/>
      <c r="C1193" s="259"/>
      <c r="D1193" s="261"/>
      <c r="E1193" s="262"/>
      <c r="F1193" s="263"/>
      <c r="G1193" s="262"/>
    </row>
    <row r="1194" spans="1:7" s="304" customFormat="1" ht="14.25">
      <c r="A1194" s="259"/>
      <c r="B1194" s="260"/>
      <c r="C1194" s="259"/>
      <c r="D1194" s="261"/>
      <c r="E1194" s="262"/>
      <c r="F1194" s="263"/>
      <c r="G1194" s="262"/>
    </row>
    <row r="1195" spans="1:7" s="304" customFormat="1" ht="14.25">
      <c r="A1195" s="259"/>
      <c r="B1195" s="260"/>
      <c r="C1195" s="259"/>
      <c r="D1195" s="261"/>
      <c r="E1195" s="262"/>
      <c r="F1195" s="263"/>
      <c r="G1195" s="262"/>
    </row>
    <row r="1196" spans="1:7" s="304" customFormat="1" ht="14.25">
      <c r="A1196" s="259"/>
      <c r="B1196" s="260"/>
      <c r="C1196" s="259"/>
      <c r="D1196" s="261"/>
      <c r="E1196" s="262"/>
      <c r="F1196" s="263"/>
      <c r="G1196" s="262"/>
    </row>
    <row r="1197" spans="1:7" s="304" customFormat="1" ht="14.25">
      <c r="A1197" s="259"/>
      <c r="B1197" s="260"/>
      <c r="C1197" s="259"/>
      <c r="D1197" s="261"/>
      <c r="E1197" s="262"/>
      <c r="F1197" s="263"/>
      <c r="G1197" s="262"/>
    </row>
    <row r="1198" spans="1:7" s="304" customFormat="1" ht="14.25">
      <c r="A1198" s="259"/>
      <c r="B1198" s="260"/>
      <c r="C1198" s="259"/>
      <c r="D1198" s="261"/>
      <c r="E1198" s="262"/>
      <c r="F1198" s="263"/>
      <c r="G1198" s="262"/>
    </row>
    <row r="1199" spans="1:7" s="304" customFormat="1" ht="14.25">
      <c r="A1199" s="259"/>
      <c r="B1199" s="260"/>
      <c r="C1199" s="259"/>
      <c r="D1199" s="261"/>
      <c r="E1199" s="262"/>
      <c r="F1199" s="263"/>
      <c r="G1199" s="262"/>
    </row>
    <row r="1200" spans="1:7" s="304" customFormat="1" ht="14.25">
      <c r="A1200" s="259"/>
      <c r="B1200" s="260"/>
      <c r="C1200" s="259"/>
      <c r="D1200" s="261"/>
      <c r="E1200" s="262"/>
      <c r="F1200" s="263"/>
      <c r="G1200" s="262"/>
    </row>
    <row r="1201" spans="1:7" s="304" customFormat="1" ht="14.25">
      <c r="A1201" s="259"/>
      <c r="B1201" s="260"/>
      <c r="C1201" s="259"/>
      <c r="D1201" s="261"/>
      <c r="E1201" s="262"/>
      <c r="F1201" s="263"/>
      <c r="G1201" s="262"/>
    </row>
    <row r="1202" spans="1:7" s="304" customFormat="1" ht="14.25">
      <c r="A1202" s="259"/>
      <c r="B1202" s="260"/>
      <c r="C1202" s="259"/>
      <c r="D1202" s="261"/>
      <c r="E1202" s="262"/>
      <c r="F1202" s="263"/>
      <c r="G1202" s="262"/>
    </row>
    <row r="1203" spans="1:7" s="304" customFormat="1" ht="14.25">
      <c r="A1203" s="259"/>
      <c r="B1203" s="260"/>
      <c r="C1203" s="259"/>
      <c r="D1203" s="261"/>
      <c r="E1203" s="262"/>
      <c r="F1203" s="263"/>
      <c r="G1203" s="262"/>
    </row>
    <row r="1204" spans="1:7" s="304" customFormat="1" ht="14.25">
      <c r="A1204" s="259"/>
      <c r="B1204" s="260"/>
      <c r="C1204" s="259"/>
      <c r="D1204" s="261"/>
      <c r="E1204" s="262"/>
      <c r="F1204" s="263"/>
      <c r="G1204" s="262"/>
    </row>
    <row r="1205" spans="1:7" s="304" customFormat="1" ht="14.25">
      <c r="A1205" s="259"/>
      <c r="B1205" s="260"/>
      <c r="C1205" s="259"/>
      <c r="D1205" s="261"/>
      <c r="E1205" s="262"/>
      <c r="F1205" s="263"/>
      <c r="G1205" s="262"/>
    </row>
    <row r="1206" spans="1:7" s="304" customFormat="1" ht="14.25">
      <c r="A1206" s="259"/>
      <c r="B1206" s="260"/>
      <c r="C1206" s="259"/>
      <c r="D1206" s="261"/>
      <c r="E1206" s="262"/>
      <c r="F1206" s="263"/>
      <c r="G1206" s="262"/>
    </row>
    <row r="1207" spans="1:7" s="304" customFormat="1" ht="14.25">
      <c r="A1207" s="259"/>
      <c r="B1207" s="260"/>
      <c r="C1207" s="259"/>
      <c r="D1207" s="261"/>
      <c r="E1207" s="262"/>
      <c r="F1207" s="263"/>
      <c r="G1207" s="262"/>
    </row>
    <row r="1208" spans="1:7" s="304" customFormat="1" ht="14.25">
      <c r="A1208" s="259"/>
      <c r="B1208" s="260"/>
      <c r="C1208" s="259"/>
      <c r="D1208" s="261"/>
      <c r="E1208" s="262"/>
      <c r="F1208" s="263"/>
      <c r="G1208" s="262"/>
    </row>
    <row r="1209" spans="1:7" s="304" customFormat="1" ht="14.25">
      <c r="A1209" s="259"/>
      <c r="B1209" s="260"/>
      <c r="C1209" s="259"/>
      <c r="D1209" s="261"/>
      <c r="E1209" s="262"/>
      <c r="F1209" s="263"/>
      <c r="G1209" s="262"/>
    </row>
    <row r="1210" spans="1:7" s="304" customFormat="1" ht="14.25">
      <c r="A1210" s="259"/>
      <c r="B1210" s="260"/>
      <c r="C1210" s="259"/>
      <c r="D1210" s="261"/>
      <c r="E1210" s="262"/>
      <c r="F1210" s="263"/>
      <c r="G1210" s="262"/>
    </row>
    <row r="1211" spans="1:7" s="304" customFormat="1" ht="14.25">
      <c r="A1211" s="259"/>
      <c r="B1211" s="260"/>
      <c r="C1211" s="259"/>
      <c r="D1211" s="261"/>
      <c r="E1211" s="262"/>
      <c r="F1211" s="263"/>
      <c r="G1211" s="262"/>
    </row>
    <row r="1212" spans="1:7" s="304" customFormat="1" ht="14.25">
      <c r="A1212" s="259"/>
      <c r="B1212" s="260"/>
      <c r="C1212" s="259"/>
      <c r="D1212" s="261"/>
      <c r="E1212" s="262"/>
      <c r="F1212" s="263"/>
      <c r="G1212" s="262"/>
    </row>
    <row r="1213" spans="1:7" s="304" customFormat="1" ht="14.25">
      <c r="A1213" s="259"/>
      <c r="B1213" s="260"/>
      <c r="C1213" s="259"/>
      <c r="D1213" s="261"/>
      <c r="E1213" s="262"/>
      <c r="F1213" s="263"/>
      <c r="G1213" s="262"/>
    </row>
    <row r="1214" spans="1:7" s="304" customFormat="1" ht="14.25">
      <c r="A1214" s="259"/>
      <c r="B1214" s="260"/>
      <c r="C1214" s="259"/>
      <c r="D1214" s="261"/>
      <c r="E1214" s="262"/>
      <c r="F1214" s="263"/>
      <c r="G1214" s="262"/>
    </row>
    <row r="1215" spans="1:7" s="304" customFormat="1" ht="14.25">
      <c r="A1215" s="259"/>
      <c r="B1215" s="260"/>
      <c r="C1215" s="259"/>
      <c r="D1215" s="261"/>
      <c r="E1215" s="262"/>
      <c r="F1215" s="263"/>
      <c r="G1215" s="262"/>
    </row>
    <row r="1216" spans="1:7" s="304" customFormat="1" ht="14.25">
      <c r="A1216" s="259"/>
      <c r="B1216" s="260"/>
      <c r="C1216" s="259"/>
      <c r="D1216" s="261"/>
      <c r="E1216" s="262"/>
      <c r="F1216" s="263"/>
      <c r="G1216" s="262"/>
    </row>
    <row r="1217" spans="1:7" s="304" customFormat="1" ht="14.25">
      <c r="A1217" s="259"/>
      <c r="B1217" s="260"/>
      <c r="C1217" s="259"/>
      <c r="D1217" s="261"/>
      <c r="E1217" s="262"/>
      <c r="F1217" s="263"/>
      <c r="G1217" s="262"/>
    </row>
    <row r="1218" spans="1:7" s="304" customFormat="1" ht="14.25">
      <c r="A1218" s="259"/>
      <c r="B1218" s="260"/>
      <c r="C1218" s="259"/>
      <c r="D1218" s="261"/>
      <c r="E1218" s="262"/>
      <c r="F1218" s="263"/>
      <c r="G1218" s="262"/>
    </row>
    <row r="1219" spans="1:7" s="304" customFormat="1" ht="14.25">
      <c r="A1219" s="259"/>
      <c r="B1219" s="260"/>
      <c r="C1219" s="259"/>
      <c r="D1219" s="261"/>
      <c r="E1219" s="262"/>
      <c r="F1219" s="263"/>
      <c r="G1219" s="262"/>
    </row>
    <row r="1220" spans="1:7" s="304" customFormat="1" ht="14.25">
      <c r="A1220" s="259"/>
      <c r="B1220" s="260"/>
      <c r="C1220" s="259"/>
      <c r="D1220" s="261"/>
      <c r="E1220" s="262"/>
      <c r="F1220" s="263"/>
      <c r="G1220" s="262"/>
    </row>
    <row r="1221" spans="1:7" s="304" customFormat="1" ht="14.25">
      <c r="A1221" s="259"/>
      <c r="B1221" s="260"/>
      <c r="C1221" s="259"/>
      <c r="D1221" s="261"/>
      <c r="E1221" s="262"/>
      <c r="F1221" s="263"/>
      <c r="G1221" s="262"/>
    </row>
    <row r="1222" spans="1:7" s="304" customFormat="1" ht="14.25">
      <c r="A1222" s="259"/>
      <c r="B1222" s="260"/>
      <c r="C1222" s="259"/>
      <c r="D1222" s="261"/>
      <c r="E1222" s="262"/>
      <c r="F1222" s="263"/>
      <c r="G1222" s="262"/>
    </row>
    <row r="1223" spans="1:7" s="304" customFormat="1" ht="14.25">
      <c r="A1223" s="259"/>
      <c r="B1223" s="260"/>
      <c r="C1223" s="259"/>
      <c r="D1223" s="261"/>
      <c r="E1223" s="262"/>
      <c r="F1223" s="263"/>
      <c r="G1223" s="262"/>
    </row>
    <row r="1224" spans="1:7" s="304" customFormat="1" ht="14.25">
      <c r="A1224" s="259"/>
      <c r="B1224" s="260"/>
      <c r="C1224" s="259"/>
      <c r="D1224" s="261"/>
      <c r="E1224" s="262"/>
      <c r="F1224" s="263"/>
      <c r="G1224" s="262"/>
    </row>
    <row r="1225" spans="1:7" s="304" customFormat="1" ht="14.25">
      <c r="A1225" s="259"/>
      <c r="B1225" s="260"/>
      <c r="C1225" s="259"/>
      <c r="D1225" s="261"/>
      <c r="E1225" s="262"/>
      <c r="F1225" s="263"/>
      <c r="G1225" s="262"/>
    </row>
    <row r="1226" spans="1:7" s="304" customFormat="1" ht="14.25">
      <c r="A1226" s="259"/>
      <c r="B1226" s="260"/>
      <c r="C1226" s="259"/>
      <c r="D1226" s="261"/>
      <c r="E1226" s="262"/>
      <c r="F1226" s="263"/>
      <c r="G1226" s="262"/>
    </row>
    <row r="1227" spans="1:7" s="304" customFormat="1" ht="14.25">
      <c r="A1227" s="259"/>
      <c r="B1227" s="260"/>
      <c r="C1227" s="259"/>
      <c r="D1227" s="261"/>
      <c r="E1227" s="262"/>
      <c r="F1227" s="263"/>
      <c r="G1227" s="262"/>
    </row>
    <row r="1228" spans="1:7" s="304" customFormat="1" ht="14.25">
      <c r="A1228" s="259"/>
      <c r="B1228" s="260"/>
      <c r="C1228" s="259"/>
      <c r="D1228" s="261"/>
      <c r="E1228" s="262"/>
      <c r="F1228" s="263"/>
      <c r="G1228" s="262"/>
    </row>
    <row r="1229" spans="1:7" s="304" customFormat="1" ht="14.25">
      <c r="A1229" s="259"/>
      <c r="B1229" s="260"/>
      <c r="C1229" s="259"/>
      <c r="D1229" s="261"/>
      <c r="E1229" s="262"/>
      <c r="F1229" s="263"/>
      <c r="G1229" s="262"/>
    </row>
    <row r="1230" spans="1:7" s="304" customFormat="1" ht="14.25">
      <c r="A1230" s="259"/>
      <c r="B1230" s="260"/>
      <c r="C1230" s="259"/>
      <c r="D1230" s="261"/>
      <c r="E1230" s="262"/>
      <c r="F1230" s="263"/>
      <c r="G1230" s="262"/>
    </row>
    <row r="1231" spans="1:7" s="304" customFormat="1" ht="14.25">
      <c r="A1231" s="259"/>
      <c r="B1231" s="260"/>
      <c r="C1231" s="259"/>
      <c r="D1231" s="261"/>
      <c r="E1231" s="262"/>
      <c r="F1231" s="263"/>
      <c r="G1231" s="262"/>
    </row>
    <row r="1232" spans="1:7" s="304" customFormat="1" ht="14.25">
      <c r="A1232" s="259"/>
      <c r="B1232" s="260"/>
      <c r="C1232" s="259"/>
      <c r="D1232" s="261"/>
      <c r="E1232" s="262"/>
      <c r="F1232" s="263"/>
      <c r="G1232" s="262"/>
    </row>
    <row r="1233" spans="1:7" s="304" customFormat="1" ht="14.25">
      <c r="A1233" s="259"/>
      <c r="B1233" s="260"/>
      <c r="C1233" s="259"/>
      <c r="D1233" s="261"/>
      <c r="E1233" s="262"/>
      <c r="F1233" s="263"/>
      <c r="G1233" s="262"/>
    </row>
    <row r="1234" spans="1:7" s="304" customFormat="1" ht="14.25">
      <c r="A1234" s="259"/>
      <c r="B1234" s="260"/>
      <c r="C1234" s="259"/>
      <c r="D1234" s="261"/>
      <c r="E1234" s="262"/>
      <c r="F1234" s="263"/>
      <c r="G1234" s="262"/>
    </row>
    <row r="1235" spans="1:7" s="304" customFormat="1" ht="14.25">
      <c r="A1235" s="259"/>
      <c r="B1235" s="260"/>
      <c r="C1235" s="259"/>
      <c r="D1235" s="261"/>
      <c r="E1235" s="262"/>
      <c r="F1235" s="263"/>
      <c r="G1235" s="262"/>
    </row>
    <row r="1236" spans="1:7" s="304" customFormat="1" ht="14.25">
      <c r="A1236" s="259"/>
      <c r="B1236" s="260"/>
      <c r="C1236" s="259"/>
      <c r="D1236" s="261"/>
      <c r="E1236" s="262"/>
      <c r="F1236" s="263"/>
      <c r="G1236" s="262"/>
    </row>
    <row r="1237" spans="1:7" s="304" customFormat="1" ht="14.25">
      <c r="A1237" s="259"/>
      <c r="B1237" s="260"/>
      <c r="C1237" s="259"/>
      <c r="D1237" s="261"/>
      <c r="E1237" s="262"/>
      <c r="F1237" s="263"/>
      <c r="G1237" s="262"/>
    </row>
    <row r="1238" spans="1:7" s="304" customFormat="1" ht="14.25">
      <c r="A1238" s="259"/>
      <c r="B1238" s="260"/>
      <c r="C1238" s="259"/>
      <c r="D1238" s="261"/>
      <c r="E1238" s="262"/>
      <c r="F1238" s="263"/>
      <c r="G1238" s="262"/>
    </row>
    <row r="1239" spans="1:7" s="304" customFormat="1" ht="14.25">
      <c r="A1239" s="259"/>
      <c r="B1239" s="260"/>
      <c r="C1239" s="259"/>
      <c r="D1239" s="261"/>
      <c r="E1239" s="262"/>
      <c r="F1239" s="263"/>
      <c r="G1239" s="262"/>
    </row>
    <row r="1240" spans="1:7" s="304" customFormat="1" ht="14.25">
      <c r="A1240" s="259"/>
      <c r="B1240" s="260"/>
      <c r="C1240" s="259"/>
      <c r="D1240" s="261"/>
      <c r="E1240" s="262"/>
      <c r="F1240" s="263"/>
      <c r="G1240" s="262"/>
    </row>
    <row r="1241" spans="1:7" s="304" customFormat="1" ht="14.25">
      <c r="A1241" s="259"/>
      <c r="B1241" s="260"/>
      <c r="C1241" s="259"/>
      <c r="D1241" s="261"/>
      <c r="E1241" s="262"/>
      <c r="F1241" s="263"/>
      <c r="G1241" s="262"/>
    </row>
    <row r="1242" spans="1:7" s="304" customFormat="1" ht="14.25">
      <c r="A1242" s="259"/>
      <c r="B1242" s="260"/>
      <c r="C1242" s="259"/>
      <c r="D1242" s="261"/>
      <c r="E1242" s="262"/>
      <c r="F1242" s="263"/>
      <c r="G1242" s="262"/>
    </row>
    <row r="1243" spans="1:7" s="304" customFormat="1" ht="14.25">
      <c r="A1243" s="259"/>
      <c r="B1243" s="260"/>
      <c r="C1243" s="259"/>
      <c r="D1243" s="261"/>
      <c r="E1243" s="262"/>
      <c r="F1243" s="263"/>
      <c r="G1243" s="262"/>
    </row>
    <row r="1244" spans="1:7" s="304" customFormat="1" ht="14.25">
      <c r="A1244" s="259"/>
      <c r="B1244" s="260"/>
      <c r="C1244" s="259"/>
      <c r="D1244" s="261"/>
      <c r="E1244" s="262"/>
      <c r="F1244" s="263"/>
      <c r="G1244" s="262"/>
    </row>
    <row r="1245" spans="1:7" s="304" customFormat="1" ht="14.25">
      <c r="A1245" s="259"/>
      <c r="B1245" s="260"/>
      <c r="C1245" s="259"/>
      <c r="D1245" s="261"/>
      <c r="E1245" s="262"/>
      <c r="F1245" s="263"/>
      <c r="G1245" s="262"/>
    </row>
    <row r="1246" spans="1:7" s="304" customFormat="1" ht="14.25">
      <c r="A1246" s="259"/>
      <c r="B1246" s="260"/>
      <c r="C1246" s="259"/>
      <c r="D1246" s="261"/>
      <c r="E1246" s="262"/>
      <c r="F1246" s="263"/>
      <c r="G1246" s="262"/>
    </row>
    <row r="1247" spans="1:7" s="304" customFormat="1" ht="14.25">
      <c r="A1247" s="259"/>
      <c r="B1247" s="260"/>
      <c r="C1247" s="259"/>
      <c r="D1247" s="261"/>
      <c r="E1247" s="262"/>
      <c r="F1247" s="263"/>
      <c r="G1247" s="262"/>
    </row>
    <row r="1248" spans="1:7" s="304" customFormat="1" ht="14.25">
      <c r="A1248" s="259"/>
      <c r="B1248" s="260"/>
      <c r="C1248" s="259"/>
      <c r="D1248" s="261"/>
      <c r="E1248" s="262"/>
      <c r="F1248" s="263"/>
      <c r="G1248" s="262"/>
    </row>
    <row r="1249" spans="1:7" s="304" customFormat="1" ht="14.25">
      <c r="A1249" s="259"/>
      <c r="B1249" s="260"/>
      <c r="C1249" s="259"/>
      <c r="D1249" s="261"/>
      <c r="E1249" s="262"/>
      <c r="F1249" s="263"/>
      <c r="G1249" s="262"/>
    </row>
    <row r="1250" spans="1:7" s="304" customFormat="1" ht="14.25">
      <c r="A1250" s="259"/>
      <c r="B1250" s="260"/>
      <c r="C1250" s="259"/>
      <c r="D1250" s="261"/>
      <c r="E1250" s="262"/>
      <c r="F1250" s="263"/>
      <c r="G1250" s="262"/>
    </row>
    <row r="1251" spans="1:7" s="304" customFormat="1" ht="14.25">
      <c r="A1251" s="259"/>
      <c r="B1251" s="260"/>
      <c r="C1251" s="259"/>
      <c r="D1251" s="261"/>
      <c r="E1251" s="262"/>
      <c r="F1251" s="263"/>
      <c r="G1251" s="262"/>
    </row>
    <row r="1252" spans="1:7" s="304" customFormat="1" ht="14.25">
      <c r="A1252" s="259"/>
      <c r="B1252" s="260"/>
      <c r="C1252" s="259"/>
      <c r="D1252" s="261"/>
      <c r="E1252" s="262"/>
      <c r="F1252" s="263"/>
      <c r="G1252" s="262"/>
    </row>
    <row r="1253" spans="1:7" s="304" customFormat="1" ht="14.25">
      <c r="A1253" s="259"/>
      <c r="B1253" s="260"/>
      <c r="C1253" s="259"/>
      <c r="D1253" s="261"/>
      <c r="E1253" s="262"/>
      <c r="F1253" s="263"/>
      <c r="G1253" s="262"/>
    </row>
    <row r="1254" spans="1:7" s="304" customFormat="1" ht="14.25">
      <c r="A1254" s="259"/>
      <c r="B1254" s="260"/>
      <c r="C1254" s="259"/>
      <c r="D1254" s="261"/>
      <c r="E1254" s="262"/>
      <c r="F1254" s="263"/>
      <c r="G1254" s="262"/>
    </row>
    <row r="1255" spans="1:7" s="304" customFormat="1" ht="14.25">
      <c r="A1255" s="259"/>
      <c r="B1255" s="260"/>
      <c r="C1255" s="259"/>
      <c r="D1255" s="261"/>
      <c r="E1255" s="262"/>
      <c r="F1255" s="263"/>
      <c r="G1255" s="262"/>
    </row>
    <row r="1256" spans="1:7" s="304" customFormat="1" ht="14.25">
      <c r="A1256" s="259"/>
      <c r="B1256" s="260"/>
      <c r="C1256" s="259"/>
      <c r="D1256" s="261"/>
      <c r="E1256" s="262"/>
      <c r="F1256" s="263"/>
      <c r="G1256" s="262"/>
    </row>
    <row r="1257" spans="1:7" s="304" customFormat="1" ht="14.25">
      <c r="A1257" s="259"/>
      <c r="B1257" s="260"/>
      <c r="C1257" s="259"/>
      <c r="D1257" s="261"/>
      <c r="E1257" s="262"/>
      <c r="F1257" s="263"/>
      <c r="G1257" s="262"/>
    </row>
    <row r="1258" spans="1:7" s="304" customFormat="1" ht="14.25">
      <c r="A1258" s="259"/>
      <c r="B1258" s="260"/>
      <c r="C1258" s="259"/>
      <c r="D1258" s="261"/>
      <c r="E1258" s="262"/>
      <c r="F1258" s="263"/>
      <c r="G1258" s="262"/>
    </row>
    <row r="1259" spans="1:7" s="304" customFormat="1" ht="14.25">
      <c r="A1259" s="259"/>
      <c r="B1259" s="260"/>
      <c r="C1259" s="259"/>
      <c r="D1259" s="261"/>
      <c r="E1259" s="262"/>
      <c r="F1259" s="263"/>
      <c r="G1259" s="262"/>
    </row>
    <row r="1260" spans="1:7" s="304" customFormat="1" ht="14.25">
      <c r="A1260" s="259"/>
      <c r="B1260" s="260"/>
      <c r="C1260" s="259"/>
      <c r="D1260" s="261"/>
      <c r="E1260" s="262"/>
      <c r="F1260" s="263"/>
      <c r="G1260" s="262"/>
    </row>
    <row r="1261" spans="1:7" s="304" customFormat="1" ht="14.25">
      <c r="A1261" s="259"/>
      <c r="B1261" s="260"/>
      <c r="C1261" s="259"/>
      <c r="D1261" s="261"/>
      <c r="E1261" s="262"/>
      <c r="F1261" s="263"/>
      <c r="G1261" s="262"/>
    </row>
    <row r="1262" spans="1:7" s="304" customFormat="1" ht="14.25">
      <c r="A1262" s="259"/>
      <c r="B1262" s="260"/>
      <c r="C1262" s="259"/>
      <c r="D1262" s="261"/>
      <c r="E1262" s="262"/>
      <c r="F1262" s="263"/>
      <c r="G1262" s="262"/>
    </row>
    <row r="1263" spans="1:7" s="304" customFormat="1" ht="14.25">
      <c r="A1263" s="259"/>
      <c r="B1263" s="260"/>
      <c r="C1263" s="259"/>
      <c r="D1263" s="261"/>
      <c r="E1263" s="262"/>
      <c r="F1263" s="263"/>
      <c r="G1263" s="262"/>
    </row>
    <row r="1264" spans="1:7" s="304" customFormat="1" ht="14.25">
      <c r="A1264" s="259"/>
      <c r="B1264" s="260"/>
      <c r="C1264" s="259"/>
      <c r="D1264" s="261"/>
      <c r="E1264" s="262"/>
      <c r="F1264" s="263"/>
      <c r="G1264" s="262"/>
    </row>
    <row r="1265" spans="1:7" s="304" customFormat="1" ht="14.25">
      <c r="A1265" s="259"/>
      <c r="B1265" s="260"/>
      <c r="C1265" s="259"/>
      <c r="D1265" s="261"/>
      <c r="E1265" s="262"/>
      <c r="F1265" s="263"/>
      <c r="G1265" s="262"/>
    </row>
    <row r="1266" spans="1:7" s="304" customFormat="1" ht="14.25">
      <c r="A1266" s="259"/>
      <c r="B1266" s="260"/>
      <c r="C1266" s="259"/>
      <c r="D1266" s="261"/>
      <c r="E1266" s="262"/>
      <c r="F1266" s="263"/>
      <c r="G1266" s="262"/>
    </row>
    <row r="1267" spans="1:7" s="304" customFormat="1" ht="14.25">
      <c r="A1267" s="259"/>
      <c r="B1267" s="260"/>
      <c r="C1267" s="259"/>
      <c r="D1267" s="261"/>
      <c r="E1267" s="262"/>
      <c r="F1267" s="263"/>
      <c r="G1267" s="262"/>
    </row>
    <row r="1268" spans="1:7" s="304" customFormat="1" ht="14.25">
      <c r="A1268" s="259"/>
      <c r="B1268" s="260"/>
      <c r="C1268" s="259"/>
      <c r="D1268" s="261"/>
      <c r="E1268" s="262"/>
      <c r="F1268" s="263"/>
      <c r="G1268" s="262"/>
    </row>
    <row r="1269" spans="1:7" s="304" customFormat="1" ht="14.25">
      <c r="A1269" s="259"/>
      <c r="B1269" s="260"/>
      <c r="C1269" s="259"/>
      <c r="D1269" s="261"/>
      <c r="E1269" s="262"/>
      <c r="F1269" s="263"/>
      <c r="G1269" s="262"/>
    </row>
    <row r="1270" spans="1:7" s="304" customFormat="1" ht="14.25">
      <c r="A1270" s="259"/>
      <c r="B1270" s="260"/>
      <c r="C1270" s="259"/>
      <c r="D1270" s="261"/>
      <c r="E1270" s="262"/>
      <c r="F1270" s="263"/>
      <c r="G1270" s="262"/>
    </row>
    <row r="1271" spans="1:7" s="304" customFormat="1" ht="14.25">
      <c r="A1271" s="259"/>
      <c r="B1271" s="260"/>
      <c r="C1271" s="259"/>
      <c r="D1271" s="261"/>
      <c r="E1271" s="262"/>
      <c r="F1271" s="263"/>
      <c r="G1271" s="262"/>
    </row>
    <row r="1272" spans="1:7" s="304" customFormat="1" ht="14.25">
      <c r="A1272" s="259"/>
      <c r="B1272" s="260"/>
      <c r="C1272" s="259"/>
      <c r="D1272" s="261"/>
      <c r="E1272" s="262"/>
      <c r="F1272" s="263"/>
      <c r="G1272" s="262"/>
    </row>
    <row r="1273" spans="1:7" s="304" customFormat="1" ht="14.25">
      <c r="A1273" s="259"/>
      <c r="B1273" s="260"/>
      <c r="C1273" s="259"/>
      <c r="D1273" s="261"/>
      <c r="E1273" s="262"/>
      <c r="F1273" s="263"/>
      <c r="G1273" s="262"/>
    </row>
    <row r="1274" spans="1:7" s="304" customFormat="1" ht="14.25">
      <c r="A1274" s="259"/>
      <c r="B1274" s="260"/>
      <c r="C1274" s="259"/>
      <c r="D1274" s="261"/>
      <c r="E1274" s="262"/>
      <c r="F1274" s="263"/>
      <c r="G1274" s="262"/>
    </row>
    <row r="1275" spans="1:7" s="304" customFormat="1" ht="14.25">
      <c r="A1275" s="259"/>
      <c r="B1275" s="260"/>
      <c r="C1275" s="259"/>
      <c r="D1275" s="261"/>
      <c r="E1275" s="262"/>
      <c r="F1275" s="263"/>
      <c r="G1275" s="262"/>
    </row>
    <row r="1276" spans="1:7" s="304" customFormat="1" ht="14.25">
      <c r="A1276" s="259"/>
      <c r="B1276" s="260"/>
      <c r="C1276" s="259"/>
      <c r="D1276" s="261"/>
      <c r="E1276" s="262"/>
      <c r="F1276" s="263"/>
      <c r="G1276" s="262"/>
    </row>
    <row r="1277" spans="1:7" s="304" customFormat="1" ht="14.25">
      <c r="A1277" s="259"/>
      <c r="B1277" s="260"/>
      <c r="C1277" s="259"/>
      <c r="D1277" s="261"/>
      <c r="E1277" s="262"/>
      <c r="F1277" s="263"/>
      <c r="G1277" s="262"/>
    </row>
    <row r="1278" spans="1:7" s="304" customFormat="1" ht="14.25">
      <c r="A1278" s="259"/>
      <c r="B1278" s="260"/>
      <c r="C1278" s="259"/>
      <c r="D1278" s="261"/>
      <c r="E1278" s="262"/>
      <c r="F1278" s="263"/>
      <c r="G1278" s="262"/>
    </row>
    <row r="1279" spans="1:7" s="304" customFormat="1" ht="14.25">
      <c r="A1279" s="259"/>
      <c r="B1279" s="260"/>
      <c r="C1279" s="259"/>
      <c r="D1279" s="261"/>
      <c r="E1279" s="262"/>
      <c r="F1279" s="263"/>
      <c r="G1279" s="262"/>
    </row>
    <row r="1280" spans="1:7" s="304" customFormat="1" ht="14.25">
      <c r="A1280" s="259"/>
      <c r="B1280" s="260"/>
      <c r="C1280" s="259"/>
      <c r="D1280" s="261"/>
      <c r="E1280" s="262"/>
      <c r="F1280" s="263"/>
      <c r="G1280" s="262"/>
    </row>
    <row r="1281" spans="1:7" s="304" customFormat="1" ht="14.25">
      <c r="A1281" s="259"/>
      <c r="B1281" s="260"/>
      <c r="C1281" s="259"/>
      <c r="D1281" s="261"/>
      <c r="E1281" s="262"/>
      <c r="F1281" s="263"/>
      <c r="G1281" s="262"/>
    </row>
    <row r="1282" spans="1:7" s="304" customFormat="1" ht="14.25">
      <c r="A1282" s="259"/>
      <c r="B1282" s="260"/>
      <c r="C1282" s="259"/>
      <c r="D1282" s="261"/>
      <c r="E1282" s="262"/>
      <c r="F1282" s="263"/>
      <c r="G1282" s="262"/>
    </row>
    <row r="1283" spans="1:7" s="304" customFormat="1" ht="14.25">
      <c r="A1283" s="259"/>
      <c r="B1283" s="260"/>
      <c r="C1283" s="259"/>
      <c r="D1283" s="261"/>
      <c r="E1283" s="262"/>
      <c r="F1283" s="263"/>
      <c r="G1283" s="262"/>
    </row>
    <row r="1284" spans="1:7" s="304" customFormat="1" ht="14.25">
      <c r="A1284" s="259"/>
      <c r="B1284" s="260"/>
      <c r="C1284" s="259"/>
      <c r="D1284" s="261"/>
      <c r="E1284" s="262"/>
      <c r="F1284" s="263"/>
      <c r="G1284" s="262"/>
    </row>
    <row r="1285" spans="1:7" s="304" customFormat="1" ht="14.25">
      <c r="A1285" s="259"/>
      <c r="B1285" s="260"/>
      <c r="C1285" s="259"/>
      <c r="D1285" s="261"/>
      <c r="E1285" s="262"/>
      <c r="F1285" s="263"/>
      <c r="G1285" s="262"/>
    </row>
    <row r="1286" spans="1:7" s="304" customFormat="1" ht="14.25">
      <c r="A1286" s="259"/>
      <c r="B1286" s="260"/>
      <c r="C1286" s="259"/>
      <c r="D1286" s="261"/>
      <c r="E1286" s="262"/>
      <c r="F1286" s="263"/>
      <c r="G1286" s="262"/>
    </row>
    <row r="1287" spans="1:7" s="304" customFormat="1" ht="14.25">
      <c r="A1287" s="259"/>
      <c r="B1287" s="260"/>
      <c r="C1287" s="259"/>
      <c r="D1287" s="261"/>
      <c r="E1287" s="262"/>
      <c r="F1287" s="263"/>
      <c r="G1287" s="262"/>
    </row>
    <row r="1288" spans="1:7" s="304" customFormat="1" ht="14.25">
      <c r="A1288" s="259"/>
      <c r="B1288" s="260"/>
      <c r="C1288" s="259"/>
      <c r="D1288" s="261"/>
      <c r="E1288" s="262"/>
      <c r="F1288" s="263"/>
      <c r="G1288" s="262"/>
    </row>
    <row r="1289" spans="1:7" s="304" customFormat="1" ht="14.25">
      <c r="A1289" s="259"/>
      <c r="B1289" s="260"/>
      <c r="C1289" s="259"/>
      <c r="D1289" s="261"/>
      <c r="E1289" s="262"/>
      <c r="F1289" s="263"/>
      <c r="G1289" s="262"/>
    </row>
    <row r="1290" spans="1:7" s="304" customFormat="1" ht="14.25">
      <c r="A1290" s="259"/>
      <c r="B1290" s="260"/>
      <c r="C1290" s="259"/>
      <c r="D1290" s="261"/>
      <c r="E1290" s="262"/>
      <c r="F1290" s="263"/>
      <c r="G1290" s="262"/>
    </row>
    <row r="1291" spans="1:7" s="304" customFormat="1" ht="14.25">
      <c r="A1291" s="259"/>
      <c r="B1291" s="260"/>
      <c r="C1291" s="259"/>
      <c r="D1291" s="261"/>
      <c r="E1291" s="262"/>
      <c r="F1291" s="263"/>
      <c r="G1291" s="262"/>
    </row>
    <row r="1292" spans="1:7" s="304" customFormat="1" ht="14.25">
      <c r="A1292" s="259"/>
      <c r="B1292" s="260"/>
      <c r="C1292" s="259"/>
      <c r="D1292" s="261"/>
      <c r="E1292" s="262"/>
      <c r="F1292" s="263"/>
      <c r="G1292" s="262"/>
    </row>
    <row r="1293" spans="1:7" s="304" customFormat="1" ht="14.25">
      <c r="A1293" s="259"/>
      <c r="B1293" s="260"/>
      <c r="C1293" s="259"/>
      <c r="D1293" s="261"/>
      <c r="E1293" s="262"/>
      <c r="F1293" s="263"/>
      <c r="G1293" s="262"/>
    </row>
    <row r="1294" spans="1:7" s="304" customFormat="1" ht="14.25">
      <c r="A1294" s="259"/>
      <c r="B1294" s="260"/>
      <c r="C1294" s="259"/>
      <c r="D1294" s="261"/>
      <c r="E1294" s="262"/>
      <c r="F1294" s="263"/>
      <c r="G1294" s="262"/>
    </row>
    <row r="1295" spans="1:7" s="304" customFormat="1" ht="14.25">
      <c r="A1295" s="259"/>
      <c r="B1295" s="260"/>
      <c r="C1295" s="259"/>
      <c r="D1295" s="261"/>
      <c r="E1295" s="262"/>
      <c r="F1295" s="263"/>
      <c r="G1295" s="262"/>
    </row>
    <row r="1296" spans="1:7" s="304" customFormat="1" ht="14.25">
      <c r="A1296" s="259"/>
      <c r="B1296" s="260"/>
      <c r="C1296" s="259"/>
      <c r="D1296" s="261"/>
      <c r="E1296" s="262"/>
      <c r="F1296" s="263"/>
      <c r="G1296" s="262"/>
    </row>
    <row r="1297" spans="1:7" s="304" customFormat="1" ht="14.25">
      <c r="A1297" s="259"/>
      <c r="B1297" s="260"/>
      <c r="C1297" s="259"/>
      <c r="D1297" s="261"/>
      <c r="E1297" s="262"/>
      <c r="F1297" s="263"/>
      <c r="G1297" s="262"/>
    </row>
    <row r="1298" spans="1:7" s="304" customFormat="1" ht="14.25">
      <c r="A1298" s="259"/>
      <c r="B1298" s="260"/>
      <c r="C1298" s="259"/>
      <c r="D1298" s="261"/>
      <c r="E1298" s="262"/>
      <c r="F1298" s="263"/>
      <c r="G1298" s="262"/>
    </row>
    <row r="1299" spans="1:7" s="304" customFormat="1" ht="14.25">
      <c r="A1299" s="259"/>
      <c r="B1299" s="260"/>
      <c r="C1299" s="259"/>
      <c r="D1299" s="261"/>
      <c r="E1299" s="262"/>
      <c r="F1299" s="263"/>
      <c r="G1299" s="262"/>
    </row>
    <row r="1300" spans="1:7" s="304" customFormat="1" ht="14.25">
      <c r="A1300" s="259"/>
      <c r="B1300" s="260"/>
      <c r="C1300" s="259"/>
      <c r="D1300" s="261"/>
      <c r="E1300" s="262"/>
      <c r="F1300" s="263"/>
      <c r="G1300" s="262"/>
    </row>
    <row r="1301" spans="1:7" s="304" customFormat="1" ht="14.25">
      <c r="A1301" s="259"/>
      <c r="B1301" s="260"/>
      <c r="C1301" s="259"/>
      <c r="D1301" s="261"/>
      <c r="E1301" s="262"/>
      <c r="F1301" s="263"/>
      <c r="G1301" s="262"/>
    </row>
    <row r="1302" spans="1:7" s="304" customFormat="1" ht="14.25">
      <c r="A1302" s="259"/>
      <c r="B1302" s="260"/>
      <c r="C1302" s="259"/>
      <c r="D1302" s="261"/>
      <c r="E1302" s="262"/>
      <c r="F1302" s="263"/>
      <c r="G1302" s="262"/>
    </row>
    <row r="1303" spans="1:7" s="304" customFormat="1" ht="14.25">
      <c r="A1303" s="259"/>
      <c r="B1303" s="260"/>
      <c r="C1303" s="259"/>
      <c r="D1303" s="261"/>
      <c r="E1303" s="262"/>
      <c r="F1303" s="263"/>
      <c r="G1303" s="262"/>
    </row>
    <row r="1304" spans="1:7" s="304" customFormat="1" ht="14.25">
      <c r="A1304" s="259"/>
      <c r="B1304" s="260"/>
      <c r="C1304" s="259"/>
      <c r="D1304" s="261"/>
      <c r="E1304" s="262"/>
      <c r="F1304" s="263"/>
      <c r="G1304" s="262"/>
    </row>
    <row r="1305" spans="1:7" s="304" customFormat="1" ht="14.25">
      <c r="A1305" s="259"/>
      <c r="B1305" s="260"/>
      <c r="C1305" s="259"/>
      <c r="D1305" s="261"/>
      <c r="E1305" s="262"/>
      <c r="F1305" s="263"/>
      <c r="G1305" s="262"/>
    </row>
    <row r="1306" spans="1:7" s="304" customFormat="1" ht="14.25">
      <c r="A1306" s="259"/>
      <c r="B1306" s="260"/>
      <c r="C1306" s="259"/>
      <c r="D1306" s="261"/>
      <c r="E1306" s="262"/>
      <c r="F1306" s="263"/>
      <c r="G1306" s="262"/>
    </row>
    <row r="1307" spans="1:7" s="304" customFormat="1" ht="14.25">
      <c r="A1307" s="259"/>
      <c r="B1307" s="260"/>
      <c r="C1307" s="259"/>
      <c r="D1307" s="261"/>
      <c r="E1307" s="262"/>
      <c r="F1307" s="263"/>
      <c r="G1307" s="262"/>
    </row>
    <row r="1308" spans="1:7" s="304" customFormat="1" ht="14.25">
      <c r="A1308" s="259"/>
      <c r="B1308" s="260"/>
      <c r="C1308" s="259"/>
      <c r="D1308" s="261"/>
      <c r="E1308" s="262"/>
      <c r="F1308" s="263"/>
      <c r="G1308" s="262"/>
    </row>
    <row r="1309" spans="1:7" s="304" customFormat="1" ht="14.25">
      <c r="A1309" s="259"/>
      <c r="B1309" s="260"/>
      <c r="C1309" s="259"/>
      <c r="D1309" s="261"/>
      <c r="E1309" s="262"/>
      <c r="F1309" s="263"/>
      <c r="G1309" s="262"/>
    </row>
    <row r="1310" spans="1:7" s="304" customFormat="1" ht="14.25">
      <c r="A1310" s="259"/>
      <c r="B1310" s="260"/>
      <c r="C1310" s="259"/>
      <c r="D1310" s="261"/>
      <c r="E1310" s="262"/>
      <c r="F1310" s="263"/>
      <c r="G1310" s="262"/>
    </row>
    <row r="1311" spans="1:7" s="304" customFormat="1" ht="14.25">
      <c r="A1311" s="259"/>
      <c r="B1311" s="260"/>
      <c r="C1311" s="259"/>
      <c r="D1311" s="261"/>
      <c r="E1311" s="262"/>
      <c r="F1311" s="263"/>
      <c r="G1311" s="262"/>
    </row>
    <row r="1312" spans="1:7" s="304" customFormat="1" ht="14.25">
      <c r="A1312" s="259"/>
      <c r="B1312" s="260"/>
      <c r="C1312" s="259"/>
      <c r="D1312" s="261"/>
      <c r="E1312" s="262"/>
      <c r="F1312" s="263"/>
      <c r="G1312" s="262"/>
    </row>
    <row r="1313" spans="1:7" s="304" customFormat="1" ht="14.25">
      <c r="A1313" s="259"/>
      <c r="B1313" s="260"/>
      <c r="C1313" s="259"/>
      <c r="D1313" s="261"/>
      <c r="E1313" s="262"/>
      <c r="F1313" s="263"/>
      <c r="G1313" s="262"/>
    </row>
    <row r="1314" spans="1:7" s="304" customFormat="1" ht="14.25">
      <c r="A1314" s="259"/>
      <c r="B1314" s="260"/>
      <c r="C1314" s="259"/>
      <c r="D1314" s="261"/>
      <c r="E1314" s="262"/>
      <c r="F1314" s="263"/>
      <c r="G1314" s="262"/>
    </row>
    <row r="1315" spans="1:7" s="304" customFormat="1" ht="14.25">
      <c r="A1315" s="259"/>
      <c r="B1315" s="260"/>
      <c r="C1315" s="259"/>
      <c r="D1315" s="261"/>
      <c r="E1315" s="262"/>
      <c r="F1315" s="263"/>
      <c r="G1315" s="262"/>
    </row>
    <row r="1316" spans="1:7" s="304" customFormat="1" ht="14.25">
      <c r="A1316" s="259"/>
      <c r="B1316" s="260"/>
      <c r="C1316" s="259"/>
      <c r="D1316" s="261"/>
      <c r="E1316" s="262"/>
      <c r="F1316" s="263"/>
      <c r="G1316" s="262"/>
    </row>
    <row r="1317" spans="1:7" s="304" customFormat="1" ht="14.25">
      <c r="A1317" s="259"/>
      <c r="B1317" s="260"/>
      <c r="C1317" s="259"/>
      <c r="D1317" s="261"/>
      <c r="E1317" s="262"/>
      <c r="F1317" s="263"/>
      <c r="G1317" s="262"/>
    </row>
    <row r="1318" spans="1:7" s="304" customFormat="1" ht="14.25">
      <c r="A1318" s="259"/>
      <c r="B1318" s="260"/>
      <c r="C1318" s="259"/>
      <c r="D1318" s="261"/>
      <c r="E1318" s="262"/>
      <c r="F1318" s="263"/>
      <c r="G1318" s="262"/>
    </row>
    <row r="1319" spans="1:7" s="304" customFormat="1" ht="14.25">
      <c r="A1319" s="259"/>
      <c r="B1319" s="260"/>
      <c r="C1319" s="259"/>
      <c r="D1319" s="261"/>
      <c r="E1319" s="262"/>
      <c r="F1319" s="263"/>
      <c r="G1319" s="262"/>
    </row>
    <row r="1320" spans="1:7" s="304" customFormat="1" ht="14.25">
      <c r="A1320" s="259"/>
      <c r="B1320" s="260"/>
      <c r="C1320" s="259"/>
      <c r="D1320" s="261"/>
      <c r="E1320" s="262"/>
      <c r="F1320" s="263"/>
      <c r="G1320" s="262"/>
    </row>
    <row r="1321" spans="1:7" s="304" customFormat="1" ht="14.25">
      <c r="A1321" s="259"/>
      <c r="B1321" s="260"/>
      <c r="C1321" s="259"/>
      <c r="D1321" s="261"/>
      <c r="E1321" s="262"/>
      <c r="F1321" s="263"/>
      <c r="G1321" s="262"/>
    </row>
    <row r="1322" spans="1:7" s="304" customFormat="1" ht="14.25">
      <c r="A1322" s="259"/>
      <c r="B1322" s="260"/>
      <c r="C1322" s="259"/>
      <c r="D1322" s="261"/>
      <c r="E1322" s="262"/>
      <c r="F1322" s="263"/>
      <c r="G1322" s="262"/>
    </row>
    <row r="1323" spans="1:7" s="304" customFormat="1" ht="14.25">
      <c r="A1323" s="259"/>
      <c r="B1323" s="260"/>
      <c r="C1323" s="259"/>
      <c r="D1323" s="261"/>
      <c r="E1323" s="262"/>
      <c r="F1323" s="263"/>
      <c r="G1323" s="262"/>
    </row>
    <row r="1324" spans="1:7" s="304" customFormat="1" ht="14.25">
      <c r="A1324" s="259"/>
      <c r="B1324" s="260"/>
      <c r="C1324" s="259"/>
      <c r="D1324" s="261"/>
      <c r="E1324" s="262"/>
      <c r="F1324" s="263"/>
      <c r="G1324" s="262"/>
    </row>
    <row r="1325" spans="1:7" s="304" customFormat="1" ht="14.25">
      <c r="A1325" s="259"/>
      <c r="B1325" s="260"/>
      <c r="C1325" s="259"/>
      <c r="D1325" s="261"/>
      <c r="E1325" s="262"/>
      <c r="F1325" s="263"/>
      <c r="G1325" s="262"/>
    </row>
    <row r="1326" spans="1:7" s="304" customFormat="1" ht="14.25">
      <c r="A1326" s="259"/>
      <c r="B1326" s="260"/>
      <c r="C1326" s="259"/>
      <c r="D1326" s="261"/>
      <c r="E1326" s="262"/>
      <c r="F1326" s="263"/>
      <c r="G1326" s="262"/>
    </row>
    <row r="1327" spans="1:7" s="304" customFormat="1" ht="14.25">
      <c r="A1327" s="259"/>
      <c r="B1327" s="260"/>
      <c r="C1327" s="259"/>
      <c r="D1327" s="261"/>
      <c r="E1327" s="262"/>
      <c r="F1327" s="263"/>
      <c r="G1327" s="262"/>
    </row>
    <row r="1328" spans="1:7" s="304" customFormat="1" ht="14.25">
      <c r="A1328" s="259"/>
      <c r="B1328" s="260"/>
      <c r="C1328" s="259"/>
      <c r="D1328" s="261"/>
      <c r="E1328" s="262"/>
      <c r="F1328" s="263"/>
      <c r="G1328" s="262"/>
    </row>
    <row r="1329" spans="1:7" s="304" customFormat="1" ht="14.25">
      <c r="A1329" s="259"/>
      <c r="B1329" s="260"/>
      <c r="C1329" s="259"/>
      <c r="D1329" s="261"/>
      <c r="E1329" s="262"/>
      <c r="F1329" s="263"/>
      <c r="G1329" s="262"/>
    </row>
    <row r="1330" spans="1:7" s="304" customFormat="1" ht="14.25">
      <c r="A1330" s="259"/>
      <c r="B1330" s="260"/>
      <c r="C1330" s="259"/>
      <c r="D1330" s="261"/>
      <c r="E1330" s="262"/>
      <c r="F1330" s="263"/>
      <c r="G1330" s="262"/>
    </row>
    <row r="1331" spans="1:7" s="304" customFormat="1" ht="14.25">
      <c r="A1331" s="259"/>
      <c r="B1331" s="260"/>
      <c r="C1331" s="259"/>
      <c r="D1331" s="261"/>
      <c r="E1331" s="262"/>
      <c r="F1331" s="263"/>
      <c r="G1331" s="262"/>
    </row>
    <row r="1332" spans="1:7" s="304" customFormat="1" ht="14.25">
      <c r="A1332" s="259"/>
      <c r="B1332" s="260"/>
      <c r="C1332" s="259"/>
      <c r="D1332" s="261"/>
      <c r="E1332" s="262"/>
      <c r="F1332" s="263"/>
      <c r="G1332" s="262"/>
    </row>
    <row r="1333" spans="1:7" s="304" customFormat="1" ht="14.25">
      <c r="A1333" s="259"/>
      <c r="B1333" s="260"/>
      <c r="C1333" s="259"/>
      <c r="D1333" s="261"/>
      <c r="E1333" s="262"/>
      <c r="F1333" s="263"/>
      <c r="G1333" s="262"/>
    </row>
    <row r="1334" spans="1:7" s="304" customFormat="1" ht="14.25">
      <c r="A1334" s="259"/>
      <c r="B1334" s="260"/>
      <c r="C1334" s="259"/>
      <c r="D1334" s="261"/>
      <c r="E1334" s="262"/>
      <c r="F1334" s="263"/>
      <c r="G1334" s="262"/>
    </row>
    <row r="1335" spans="1:7" s="304" customFormat="1" ht="14.25">
      <c r="A1335" s="259"/>
      <c r="B1335" s="260"/>
      <c r="C1335" s="259"/>
      <c r="D1335" s="261"/>
      <c r="E1335" s="262"/>
      <c r="F1335" s="263"/>
      <c r="G1335" s="262"/>
    </row>
    <row r="1336" spans="1:7" s="304" customFormat="1" ht="14.25">
      <c r="A1336" s="259"/>
      <c r="B1336" s="260"/>
      <c r="C1336" s="259"/>
      <c r="D1336" s="261"/>
      <c r="E1336" s="262"/>
      <c r="F1336" s="263"/>
      <c r="G1336" s="262"/>
    </row>
    <row r="1337" spans="1:7" s="304" customFormat="1" ht="14.25">
      <c r="A1337" s="259"/>
      <c r="B1337" s="260"/>
      <c r="C1337" s="259"/>
      <c r="D1337" s="261"/>
      <c r="E1337" s="262"/>
      <c r="F1337" s="263"/>
      <c r="G1337" s="262"/>
    </row>
    <row r="1338" spans="1:7" s="304" customFormat="1" ht="14.25">
      <c r="A1338" s="259"/>
      <c r="B1338" s="260"/>
      <c r="C1338" s="259"/>
      <c r="D1338" s="261"/>
      <c r="E1338" s="262"/>
      <c r="F1338" s="263"/>
      <c r="G1338" s="262"/>
    </row>
    <row r="1339" spans="1:7" s="304" customFormat="1" ht="14.25">
      <c r="A1339" s="259"/>
      <c r="B1339" s="260"/>
      <c r="C1339" s="259"/>
      <c r="D1339" s="261"/>
      <c r="E1339" s="262"/>
      <c r="F1339" s="263"/>
      <c r="G1339" s="262"/>
    </row>
    <row r="1340" spans="1:7" s="304" customFormat="1" ht="14.25">
      <c r="A1340" s="259"/>
      <c r="B1340" s="260"/>
      <c r="C1340" s="259"/>
      <c r="D1340" s="261"/>
      <c r="E1340" s="262"/>
      <c r="F1340" s="263"/>
      <c r="G1340" s="262"/>
    </row>
    <row r="1341" spans="1:7" s="304" customFormat="1" ht="14.25" customHeight="1">
      <c r="A1341" s="259"/>
      <c r="B1341" s="260"/>
      <c r="C1341" s="259"/>
      <c r="D1341" s="261"/>
      <c r="E1341" s="262"/>
      <c r="F1341" s="263"/>
      <c r="G1341" s="262"/>
    </row>
    <row r="1342" spans="1:7" s="304" customFormat="1" ht="14.25">
      <c r="A1342" s="259"/>
      <c r="B1342" s="260"/>
      <c r="C1342" s="259"/>
      <c r="D1342" s="261"/>
      <c r="E1342" s="262"/>
      <c r="F1342" s="263"/>
      <c r="G1342" s="262"/>
    </row>
    <row r="1343" spans="1:7" s="304" customFormat="1" ht="14.25">
      <c r="A1343" s="259"/>
      <c r="B1343" s="260"/>
      <c r="C1343" s="259"/>
      <c r="D1343" s="261"/>
      <c r="E1343" s="262"/>
      <c r="F1343" s="263"/>
      <c r="G1343" s="262"/>
    </row>
    <row r="1344" spans="1:7" s="304" customFormat="1" ht="14.25">
      <c r="A1344" s="259"/>
      <c r="B1344" s="260"/>
      <c r="C1344" s="259"/>
      <c r="D1344" s="261"/>
      <c r="E1344" s="262"/>
      <c r="F1344" s="263"/>
      <c r="G1344" s="262"/>
    </row>
    <row r="1345" spans="1:7" s="304" customFormat="1" ht="14.25">
      <c r="A1345" s="259"/>
      <c r="B1345" s="260"/>
      <c r="C1345" s="259"/>
      <c r="D1345" s="261"/>
      <c r="E1345" s="262"/>
      <c r="F1345" s="263"/>
      <c r="G1345" s="262"/>
    </row>
    <row r="1348" spans="1:7" s="304" customFormat="1" ht="5.25" customHeight="1">
      <c r="A1348" s="259"/>
      <c r="B1348" s="260"/>
      <c r="C1348" s="259"/>
      <c r="D1348" s="261"/>
      <c r="E1348" s="262"/>
      <c r="F1348" s="263"/>
      <c r="G1348" s="262"/>
    </row>
    <row r="1349" spans="1:7" s="304" customFormat="1" ht="14.25">
      <c r="A1349" s="259"/>
      <c r="B1349" s="260"/>
      <c r="C1349" s="259"/>
      <c r="D1349" s="261"/>
      <c r="E1349" s="262"/>
      <c r="F1349" s="263"/>
      <c r="G1349" s="262"/>
    </row>
    <row r="1350" spans="1:7" s="304" customFormat="1" ht="14.25">
      <c r="A1350" s="259"/>
      <c r="B1350" s="260"/>
      <c r="C1350" s="259"/>
      <c r="D1350" s="261"/>
      <c r="E1350" s="262"/>
      <c r="F1350" s="263"/>
      <c r="G1350" s="262"/>
    </row>
    <row r="1351" spans="1:7" s="304" customFormat="1" ht="14.25">
      <c r="A1351" s="259"/>
      <c r="B1351" s="260"/>
      <c r="C1351" s="259"/>
      <c r="D1351" s="261"/>
      <c r="E1351" s="262"/>
      <c r="F1351" s="263"/>
      <c r="G1351" s="262"/>
    </row>
    <row r="1352" spans="1:7" s="304" customFormat="1" ht="14.25">
      <c r="A1352" s="259"/>
      <c r="B1352" s="260"/>
      <c r="C1352" s="259"/>
      <c r="D1352" s="261"/>
      <c r="E1352" s="262"/>
      <c r="F1352" s="263"/>
      <c r="G1352" s="262"/>
    </row>
    <row r="1353" spans="1:7" s="304" customFormat="1" ht="14.25">
      <c r="A1353" s="259"/>
      <c r="B1353" s="260"/>
      <c r="C1353" s="259"/>
      <c r="D1353" s="261"/>
      <c r="E1353" s="262"/>
      <c r="F1353" s="263"/>
      <c r="G1353" s="262"/>
    </row>
    <row r="1354" spans="1:7" s="304" customFormat="1" ht="14.25">
      <c r="A1354" s="259"/>
      <c r="B1354" s="260"/>
      <c r="C1354" s="259"/>
      <c r="D1354" s="261"/>
      <c r="E1354" s="262"/>
      <c r="F1354" s="263"/>
      <c r="G1354" s="262"/>
    </row>
    <row r="1355" spans="1:7" s="304" customFormat="1" ht="14.25">
      <c r="A1355" s="259"/>
      <c r="B1355" s="260"/>
      <c r="C1355" s="259"/>
      <c r="D1355" s="261"/>
      <c r="E1355" s="262"/>
      <c r="F1355" s="263"/>
      <c r="G1355" s="262"/>
    </row>
    <row r="1356" spans="1:7" s="304" customFormat="1" ht="14.25">
      <c r="A1356" s="259"/>
      <c r="B1356" s="260"/>
      <c r="C1356" s="259"/>
      <c r="D1356" s="261"/>
      <c r="E1356" s="262"/>
      <c r="F1356" s="263"/>
      <c r="G1356" s="262"/>
    </row>
    <row r="1357" spans="1:7" s="304" customFormat="1" ht="14.25">
      <c r="A1357" s="259"/>
      <c r="B1357" s="260"/>
      <c r="C1357" s="259"/>
      <c r="D1357" s="261"/>
      <c r="E1357" s="262"/>
      <c r="F1357" s="263"/>
      <c r="G1357" s="262"/>
    </row>
    <row r="1358" spans="1:7" s="304" customFormat="1" ht="14.25">
      <c r="A1358" s="259"/>
      <c r="B1358" s="260"/>
      <c r="C1358" s="259"/>
      <c r="D1358" s="261"/>
      <c r="E1358" s="262"/>
      <c r="F1358" s="263"/>
      <c r="G1358" s="262"/>
    </row>
    <row r="1359" spans="1:7" s="304" customFormat="1" ht="14.25">
      <c r="A1359" s="259"/>
      <c r="B1359" s="260"/>
      <c r="C1359" s="259"/>
      <c r="D1359" s="261"/>
      <c r="E1359" s="262"/>
      <c r="F1359" s="263"/>
      <c r="G1359" s="262"/>
    </row>
    <row r="1360" spans="1:7" s="304" customFormat="1" ht="14.25">
      <c r="A1360" s="259"/>
      <c r="B1360" s="260"/>
      <c r="C1360" s="259"/>
      <c r="D1360" s="261"/>
      <c r="E1360" s="262"/>
      <c r="F1360" s="263"/>
      <c r="G1360" s="262"/>
    </row>
    <row r="1361" spans="1:7" s="304" customFormat="1" ht="14.25">
      <c r="A1361" s="259"/>
      <c r="B1361" s="260"/>
      <c r="C1361" s="259"/>
      <c r="D1361" s="261"/>
      <c r="E1361" s="262"/>
      <c r="F1361" s="263"/>
      <c r="G1361" s="262"/>
    </row>
    <row r="1362" spans="1:7" s="304" customFormat="1" ht="14.25">
      <c r="A1362" s="259"/>
      <c r="B1362" s="260"/>
      <c r="C1362" s="259"/>
      <c r="D1362" s="261"/>
      <c r="E1362" s="262"/>
      <c r="F1362" s="263"/>
      <c r="G1362" s="262"/>
    </row>
    <row r="1363" spans="1:7" s="304" customFormat="1" ht="14.25">
      <c r="A1363" s="259"/>
      <c r="B1363" s="260"/>
      <c r="C1363" s="259"/>
      <c r="D1363" s="261"/>
      <c r="E1363" s="262"/>
      <c r="F1363" s="263"/>
      <c r="G1363" s="262"/>
    </row>
    <row r="1364" spans="1:7" s="304" customFormat="1" ht="14.25">
      <c r="A1364" s="259"/>
      <c r="B1364" s="260"/>
      <c r="C1364" s="259"/>
      <c r="D1364" s="261"/>
      <c r="E1364" s="262"/>
      <c r="F1364" s="263"/>
      <c r="G1364" s="262"/>
    </row>
    <row r="1365" spans="1:7" s="304" customFormat="1" ht="14.25">
      <c r="A1365" s="259"/>
      <c r="B1365" s="260"/>
      <c r="C1365" s="259"/>
      <c r="D1365" s="261"/>
      <c r="E1365" s="262"/>
      <c r="F1365" s="263"/>
      <c r="G1365" s="262"/>
    </row>
    <row r="1366" spans="1:7" s="304" customFormat="1" ht="14.25">
      <c r="A1366" s="259"/>
      <c r="B1366" s="260"/>
      <c r="C1366" s="259"/>
      <c r="D1366" s="261"/>
      <c r="E1366" s="262"/>
      <c r="F1366" s="263"/>
      <c r="G1366" s="262"/>
    </row>
    <row r="1367" spans="1:7" s="304" customFormat="1" ht="14.25">
      <c r="A1367" s="259"/>
      <c r="B1367" s="260"/>
      <c r="C1367" s="259"/>
      <c r="D1367" s="261"/>
      <c r="E1367" s="262"/>
      <c r="F1367" s="263"/>
      <c r="G1367" s="262"/>
    </row>
    <row r="1368" spans="1:7" s="304" customFormat="1" ht="14.25">
      <c r="A1368" s="259"/>
      <c r="B1368" s="260"/>
      <c r="C1368" s="259"/>
      <c r="D1368" s="261"/>
      <c r="E1368" s="262"/>
      <c r="F1368" s="263"/>
      <c r="G1368" s="262"/>
    </row>
    <row r="1369" spans="1:7" s="304" customFormat="1" ht="14.25">
      <c r="A1369" s="259"/>
      <c r="B1369" s="260"/>
      <c r="C1369" s="259"/>
      <c r="D1369" s="261"/>
      <c r="E1369" s="262"/>
      <c r="F1369" s="263"/>
      <c r="G1369" s="262"/>
    </row>
    <row r="1370" spans="1:7" s="304" customFormat="1" ht="14.25">
      <c r="A1370" s="259"/>
      <c r="B1370" s="260"/>
      <c r="C1370" s="259"/>
      <c r="D1370" s="261"/>
      <c r="E1370" s="262"/>
      <c r="F1370" s="263"/>
      <c r="G1370" s="262"/>
    </row>
    <row r="1371" spans="1:7" s="304" customFormat="1" ht="14.25">
      <c r="A1371" s="259"/>
      <c r="B1371" s="260"/>
      <c r="C1371" s="259"/>
      <c r="D1371" s="261"/>
      <c r="E1371" s="262"/>
      <c r="F1371" s="263"/>
      <c r="G1371" s="262"/>
    </row>
    <row r="1372" spans="1:7" s="304" customFormat="1" ht="14.25">
      <c r="A1372" s="259"/>
      <c r="B1372" s="260"/>
      <c r="C1372" s="259"/>
      <c r="D1372" s="261"/>
      <c r="E1372" s="262"/>
      <c r="F1372" s="263"/>
      <c r="G1372" s="262"/>
    </row>
    <row r="1373" spans="1:7" s="304" customFormat="1" ht="14.25">
      <c r="A1373" s="259"/>
      <c r="B1373" s="260"/>
      <c r="C1373" s="259"/>
      <c r="D1373" s="261"/>
      <c r="E1373" s="262"/>
      <c r="F1373" s="263"/>
      <c r="G1373" s="262"/>
    </row>
    <row r="1374" spans="1:7" s="304" customFormat="1" ht="14.25">
      <c r="A1374" s="259"/>
      <c r="B1374" s="260"/>
      <c r="C1374" s="259"/>
      <c r="D1374" s="261"/>
      <c r="E1374" s="262"/>
      <c r="F1374" s="263"/>
      <c r="G1374" s="262"/>
    </row>
    <row r="1375" spans="1:7" s="304" customFormat="1" ht="14.25">
      <c r="A1375" s="259"/>
      <c r="B1375" s="260"/>
      <c r="C1375" s="259"/>
      <c r="D1375" s="261"/>
      <c r="E1375" s="262"/>
      <c r="F1375" s="263"/>
      <c r="G1375" s="262"/>
    </row>
    <row r="1376" spans="1:7" s="304" customFormat="1" ht="14.25">
      <c r="A1376" s="259"/>
      <c r="B1376" s="260"/>
      <c r="C1376" s="259"/>
      <c r="D1376" s="261"/>
      <c r="E1376" s="262"/>
      <c r="F1376" s="263"/>
      <c r="G1376" s="262"/>
    </row>
    <row r="1377" spans="1:7" s="304" customFormat="1" ht="14.25">
      <c r="A1377" s="259"/>
      <c r="B1377" s="260"/>
      <c r="C1377" s="259"/>
      <c r="D1377" s="261"/>
      <c r="E1377" s="262"/>
      <c r="F1377" s="263"/>
      <c r="G1377" s="262"/>
    </row>
    <row r="1378" spans="1:7" s="304" customFormat="1" ht="14.25">
      <c r="A1378" s="259"/>
      <c r="B1378" s="260"/>
      <c r="C1378" s="259"/>
      <c r="D1378" s="261"/>
      <c r="E1378" s="262"/>
      <c r="F1378" s="263"/>
      <c r="G1378" s="262"/>
    </row>
    <row r="1379" spans="1:7" s="304" customFormat="1" ht="14.25">
      <c r="A1379" s="259"/>
      <c r="B1379" s="260"/>
      <c r="C1379" s="259"/>
      <c r="D1379" s="261"/>
      <c r="E1379" s="262"/>
      <c r="F1379" s="263"/>
      <c r="G1379" s="262"/>
    </row>
    <row r="1380" spans="1:7" s="304" customFormat="1" ht="14.25">
      <c r="A1380" s="259"/>
      <c r="B1380" s="260"/>
      <c r="C1380" s="259"/>
      <c r="D1380" s="261"/>
      <c r="E1380" s="262"/>
      <c r="F1380" s="263"/>
      <c r="G1380" s="262"/>
    </row>
    <row r="1381" spans="1:7" s="304" customFormat="1" ht="14.25">
      <c r="A1381" s="259"/>
      <c r="B1381" s="260"/>
      <c r="C1381" s="259"/>
      <c r="D1381" s="261"/>
      <c r="E1381" s="262"/>
      <c r="F1381" s="263"/>
      <c r="G1381" s="262"/>
    </row>
    <row r="1382" spans="1:7" s="304" customFormat="1" ht="14.25">
      <c r="A1382" s="259"/>
      <c r="B1382" s="260"/>
      <c r="C1382" s="259"/>
      <c r="D1382" s="261"/>
      <c r="E1382" s="262"/>
      <c r="F1382" s="263"/>
      <c r="G1382" s="262"/>
    </row>
    <row r="1383" spans="1:7" s="304" customFormat="1" ht="14.25">
      <c r="A1383" s="259"/>
      <c r="B1383" s="260"/>
      <c r="C1383" s="259"/>
      <c r="D1383" s="261"/>
      <c r="E1383" s="262"/>
      <c r="F1383" s="263"/>
      <c r="G1383" s="262"/>
    </row>
    <row r="1384" spans="1:7" s="304" customFormat="1" ht="14.25">
      <c r="A1384" s="259"/>
      <c r="B1384" s="260"/>
      <c r="C1384" s="259"/>
      <c r="D1384" s="261"/>
      <c r="E1384" s="262"/>
      <c r="F1384" s="263"/>
      <c r="G1384" s="262"/>
    </row>
    <row r="1385" spans="1:7" s="304" customFormat="1" ht="14.25">
      <c r="A1385" s="259"/>
      <c r="B1385" s="260"/>
      <c r="C1385" s="259"/>
      <c r="D1385" s="261"/>
      <c r="E1385" s="262"/>
      <c r="F1385" s="263"/>
      <c r="G1385" s="262"/>
    </row>
    <row r="1386" spans="1:7" s="304" customFormat="1" ht="14.25">
      <c r="A1386" s="259"/>
      <c r="B1386" s="260"/>
      <c r="C1386" s="259"/>
      <c r="D1386" s="261"/>
      <c r="E1386" s="262"/>
      <c r="F1386" s="263"/>
      <c r="G1386" s="262"/>
    </row>
    <row r="1387" spans="1:7" s="304" customFormat="1" ht="14.25">
      <c r="A1387" s="259"/>
      <c r="B1387" s="260"/>
      <c r="C1387" s="259"/>
      <c r="D1387" s="261"/>
      <c r="E1387" s="262"/>
      <c r="F1387" s="263"/>
      <c r="G1387" s="262"/>
    </row>
    <row r="1388" spans="1:7" s="304" customFormat="1" ht="14.25">
      <c r="A1388" s="259"/>
      <c r="B1388" s="260"/>
      <c r="C1388" s="259"/>
      <c r="D1388" s="261"/>
      <c r="E1388" s="262"/>
      <c r="F1388" s="263"/>
      <c r="G1388" s="262"/>
    </row>
    <row r="1389" spans="1:7" s="304" customFormat="1" ht="14.25">
      <c r="A1389" s="259"/>
      <c r="B1389" s="260"/>
      <c r="C1389" s="259"/>
      <c r="D1389" s="261"/>
      <c r="E1389" s="262"/>
      <c r="F1389" s="263"/>
      <c r="G1389" s="262"/>
    </row>
    <row r="1390" spans="1:7" s="304" customFormat="1" ht="14.25">
      <c r="A1390" s="259"/>
      <c r="B1390" s="260"/>
      <c r="C1390" s="259"/>
      <c r="D1390" s="261"/>
      <c r="E1390" s="262"/>
      <c r="F1390" s="263"/>
      <c r="G1390" s="262"/>
    </row>
    <row r="1391" spans="1:7" s="304" customFormat="1" ht="14.25">
      <c r="A1391" s="259"/>
      <c r="B1391" s="260"/>
      <c r="C1391" s="259"/>
      <c r="D1391" s="261"/>
      <c r="E1391" s="262"/>
      <c r="F1391" s="263"/>
      <c r="G1391" s="262"/>
    </row>
    <row r="1392" spans="1:7" s="304" customFormat="1" ht="14.25">
      <c r="A1392" s="259"/>
      <c r="B1392" s="260"/>
      <c r="C1392" s="259"/>
      <c r="D1392" s="261"/>
      <c r="E1392" s="262"/>
      <c r="F1392" s="263"/>
      <c r="G1392" s="262"/>
    </row>
    <row r="1393" spans="1:7" s="304" customFormat="1" ht="14.25">
      <c r="A1393" s="259"/>
      <c r="B1393" s="260"/>
      <c r="C1393" s="259"/>
      <c r="D1393" s="261"/>
      <c r="E1393" s="262"/>
      <c r="F1393" s="263"/>
      <c r="G1393" s="262"/>
    </row>
    <row r="1394" spans="1:7" s="304" customFormat="1" ht="14.25">
      <c r="A1394" s="259"/>
      <c r="B1394" s="260"/>
      <c r="C1394" s="259"/>
      <c r="D1394" s="261"/>
      <c r="E1394" s="262"/>
      <c r="F1394" s="263"/>
      <c r="G1394" s="262"/>
    </row>
    <row r="1395" spans="1:7" s="304" customFormat="1" ht="14.25">
      <c r="A1395" s="259"/>
      <c r="B1395" s="260"/>
      <c r="C1395" s="259"/>
      <c r="D1395" s="261"/>
      <c r="E1395" s="262"/>
      <c r="F1395" s="263"/>
      <c r="G1395" s="262"/>
    </row>
    <row r="1396" spans="1:7" s="304" customFormat="1" ht="14.25">
      <c r="A1396" s="259"/>
      <c r="B1396" s="260"/>
      <c r="C1396" s="259"/>
      <c r="D1396" s="261"/>
      <c r="E1396" s="262"/>
      <c r="F1396" s="263"/>
      <c r="G1396" s="262"/>
    </row>
    <row r="1397" spans="1:7" s="304" customFormat="1" ht="14.25">
      <c r="A1397" s="259"/>
      <c r="B1397" s="260"/>
      <c r="C1397" s="259"/>
      <c r="D1397" s="261"/>
      <c r="E1397" s="262"/>
      <c r="F1397" s="263"/>
      <c r="G1397" s="262"/>
    </row>
    <row r="1398" spans="1:7" s="304" customFormat="1" ht="14.25">
      <c r="A1398" s="259"/>
      <c r="B1398" s="260"/>
      <c r="C1398" s="259"/>
      <c r="D1398" s="261"/>
      <c r="E1398" s="262"/>
      <c r="F1398" s="263"/>
      <c r="G1398" s="262"/>
    </row>
    <row r="1399" spans="1:7" s="304" customFormat="1" ht="14.25">
      <c r="A1399" s="259"/>
      <c r="B1399" s="260"/>
      <c r="C1399" s="259"/>
      <c r="D1399" s="261"/>
      <c r="E1399" s="262"/>
      <c r="F1399" s="263"/>
      <c r="G1399" s="262"/>
    </row>
    <row r="1400" spans="1:7" s="304" customFormat="1" ht="14.25">
      <c r="A1400" s="259"/>
      <c r="B1400" s="260"/>
      <c r="C1400" s="259"/>
      <c r="D1400" s="261"/>
      <c r="E1400" s="262"/>
      <c r="F1400" s="263"/>
      <c r="G1400" s="262"/>
    </row>
    <row r="1401" spans="1:7" s="304" customFormat="1" ht="14.25">
      <c r="A1401" s="259"/>
      <c r="B1401" s="260"/>
      <c r="C1401" s="259"/>
      <c r="D1401" s="261"/>
      <c r="E1401" s="262"/>
      <c r="F1401" s="263"/>
      <c r="G1401" s="262"/>
    </row>
    <row r="1402" spans="1:7" s="304" customFormat="1" ht="14.25">
      <c r="A1402" s="259"/>
      <c r="B1402" s="260"/>
      <c r="C1402" s="259"/>
      <c r="D1402" s="261"/>
      <c r="E1402" s="262"/>
      <c r="F1402" s="263"/>
      <c r="G1402" s="262"/>
    </row>
    <row r="1403" spans="1:7" s="304" customFormat="1" ht="14.25">
      <c r="A1403" s="259"/>
      <c r="B1403" s="260"/>
      <c r="C1403" s="259"/>
      <c r="D1403" s="261"/>
      <c r="E1403" s="262"/>
      <c r="F1403" s="263"/>
      <c r="G1403" s="262"/>
    </row>
    <row r="1404" spans="1:7" s="304" customFormat="1" ht="14.25">
      <c r="A1404" s="259"/>
      <c r="B1404" s="260"/>
      <c r="C1404" s="259"/>
      <c r="D1404" s="261"/>
      <c r="E1404" s="262"/>
      <c r="F1404" s="263"/>
      <c r="G1404" s="262"/>
    </row>
    <row r="1405" spans="1:7" s="304" customFormat="1" ht="14.25">
      <c r="A1405" s="259"/>
      <c r="B1405" s="260"/>
      <c r="C1405" s="259"/>
      <c r="D1405" s="261"/>
      <c r="E1405" s="262"/>
      <c r="F1405" s="263"/>
      <c r="G1405" s="262"/>
    </row>
    <row r="1406" spans="1:7" s="304" customFormat="1" ht="14.25">
      <c r="A1406" s="259"/>
      <c r="B1406" s="260"/>
      <c r="C1406" s="259"/>
      <c r="D1406" s="261"/>
      <c r="E1406" s="262"/>
      <c r="F1406" s="263"/>
      <c r="G1406" s="262"/>
    </row>
    <row r="1407" spans="1:7" s="304" customFormat="1" ht="14.25">
      <c r="A1407" s="259"/>
      <c r="B1407" s="260"/>
      <c r="C1407" s="259"/>
      <c r="D1407" s="261"/>
      <c r="E1407" s="262"/>
      <c r="F1407" s="263"/>
      <c r="G1407" s="262"/>
    </row>
    <row r="1408" spans="1:7" s="304" customFormat="1" ht="14.25">
      <c r="A1408" s="259"/>
      <c r="B1408" s="260"/>
      <c r="C1408" s="259"/>
      <c r="D1408" s="261"/>
      <c r="E1408" s="262"/>
      <c r="F1408" s="263"/>
      <c r="G1408" s="262"/>
    </row>
    <row r="1409" spans="1:7" s="304" customFormat="1" ht="14.25">
      <c r="A1409" s="259"/>
      <c r="B1409" s="260"/>
      <c r="C1409" s="259"/>
      <c r="D1409" s="261"/>
      <c r="E1409" s="262"/>
      <c r="F1409" s="263"/>
      <c r="G1409" s="262"/>
    </row>
    <row r="1410" spans="1:7" s="304" customFormat="1" ht="14.25">
      <c r="A1410" s="259"/>
      <c r="B1410" s="260"/>
      <c r="C1410" s="259"/>
      <c r="D1410" s="261"/>
      <c r="E1410" s="262"/>
      <c r="F1410" s="263"/>
      <c r="G1410" s="262"/>
    </row>
    <row r="1411" spans="1:7" s="304" customFormat="1" ht="14.25">
      <c r="A1411" s="259"/>
      <c r="B1411" s="260"/>
      <c r="C1411" s="259"/>
      <c r="D1411" s="261"/>
      <c r="E1411" s="262"/>
      <c r="F1411" s="263"/>
      <c r="G1411" s="262"/>
    </row>
    <row r="1412" spans="1:7" s="304" customFormat="1" ht="14.25">
      <c r="A1412" s="259"/>
      <c r="B1412" s="260"/>
      <c r="C1412" s="259"/>
      <c r="D1412" s="261"/>
      <c r="E1412" s="262"/>
      <c r="F1412" s="263"/>
      <c r="G1412" s="262"/>
    </row>
    <row r="1413" spans="1:7" s="304" customFormat="1" ht="14.25">
      <c r="A1413" s="259"/>
      <c r="B1413" s="260"/>
      <c r="C1413" s="259"/>
      <c r="D1413" s="261"/>
      <c r="E1413" s="262"/>
      <c r="F1413" s="263"/>
      <c r="G1413" s="262"/>
    </row>
    <row r="1414" spans="1:7" s="304" customFormat="1" ht="14.25">
      <c r="A1414" s="259"/>
      <c r="B1414" s="260"/>
      <c r="C1414" s="259"/>
      <c r="D1414" s="261"/>
      <c r="E1414" s="262"/>
      <c r="F1414" s="263"/>
      <c r="G1414" s="262"/>
    </row>
    <row r="1415" spans="1:7" s="304" customFormat="1" ht="14.25">
      <c r="A1415" s="259"/>
      <c r="B1415" s="260"/>
      <c r="C1415" s="259"/>
      <c r="D1415" s="261"/>
      <c r="E1415" s="262"/>
      <c r="F1415" s="263"/>
      <c r="G1415" s="262"/>
    </row>
    <row r="1416" spans="1:7" s="304" customFormat="1" ht="14.25">
      <c r="A1416" s="259"/>
      <c r="B1416" s="260"/>
      <c r="C1416" s="259"/>
      <c r="D1416" s="261"/>
      <c r="E1416" s="262"/>
      <c r="F1416" s="263"/>
      <c r="G1416" s="262"/>
    </row>
    <row r="1417" spans="1:7" s="304" customFormat="1" ht="14.25">
      <c r="A1417" s="259"/>
      <c r="B1417" s="260"/>
      <c r="C1417" s="259"/>
      <c r="D1417" s="261"/>
      <c r="E1417" s="262"/>
      <c r="F1417" s="263"/>
      <c r="G1417" s="262"/>
    </row>
    <row r="1418" spans="1:7" s="304" customFormat="1" ht="14.25">
      <c r="A1418" s="259"/>
      <c r="B1418" s="260"/>
      <c r="C1418" s="259"/>
      <c r="D1418" s="261"/>
      <c r="E1418" s="262"/>
      <c r="F1418" s="263"/>
      <c r="G1418" s="262"/>
    </row>
    <row r="1419" spans="1:7" s="304" customFormat="1" ht="14.25">
      <c r="A1419" s="259"/>
      <c r="B1419" s="260"/>
      <c r="C1419" s="259"/>
      <c r="D1419" s="261"/>
      <c r="E1419" s="262"/>
      <c r="F1419" s="263"/>
      <c r="G1419" s="262"/>
    </row>
    <row r="1420" spans="1:7" s="304" customFormat="1" ht="14.25">
      <c r="A1420" s="259"/>
      <c r="B1420" s="260"/>
      <c r="C1420" s="259"/>
      <c r="D1420" s="261"/>
      <c r="E1420" s="262"/>
      <c r="F1420" s="263"/>
      <c r="G1420" s="262"/>
    </row>
    <row r="1421" spans="1:7" s="304" customFormat="1" ht="14.25">
      <c r="A1421" s="259"/>
      <c r="B1421" s="260"/>
      <c r="C1421" s="259"/>
      <c r="D1421" s="261"/>
      <c r="E1421" s="262"/>
      <c r="F1421" s="263"/>
      <c r="G1421" s="262"/>
    </row>
    <row r="1422" spans="1:7" s="304" customFormat="1" ht="14.25">
      <c r="A1422" s="259"/>
      <c r="B1422" s="260"/>
      <c r="C1422" s="259"/>
      <c r="D1422" s="261"/>
      <c r="E1422" s="262"/>
      <c r="F1422" s="263"/>
      <c r="G1422" s="262"/>
    </row>
    <row r="1423" spans="1:7" s="304" customFormat="1" ht="14.25">
      <c r="A1423" s="259"/>
      <c r="B1423" s="260"/>
      <c r="C1423" s="259"/>
      <c r="D1423" s="261"/>
      <c r="E1423" s="262"/>
      <c r="F1423" s="263"/>
      <c r="G1423" s="262"/>
    </row>
    <row r="1424" spans="1:7" s="304" customFormat="1" ht="14.25">
      <c r="A1424" s="259"/>
      <c r="B1424" s="260"/>
      <c r="C1424" s="259"/>
      <c r="D1424" s="261"/>
      <c r="E1424" s="262"/>
      <c r="F1424" s="263"/>
      <c r="G1424" s="262"/>
    </row>
    <row r="1425" spans="1:7" s="304" customFormat="1" ht="14.25">
      <c r="A1425" s="259"/>
      <c r="B1425" s="260"/>
      <c r="C1425" s="259"/>
      <c r="D1425" s="261"/>
      <c r="E1425" s="262"/>
      <c r="F1425" s="263"/>
      <c r="G1425" s="262"/>
    </row>
    <row r="1426" spans="1:7" s="304" customFormat="1" ht="14.25">
      <c r="A1426" s="259"/>
      <c r="B1426" s="260"/>
      <c r="C1426" s="259"/>
      <c r="D1426" s="261"/>
      <c r="E1426" s="262"/>
      <c r="F1426" s="263"/>
      <c r="G1426" s="262"/>
    </row>
    <row r="1427" spans="1:7" s="304" customFormat="1" ht="14.25">
      <c r="A1427" s="259"/>
      <c r="B1427" s="260"/>
      <c r="C1427" s="259"/>
      <c r="D1427" s="261"/>
      <c r="E1427" s="262"/>
      <c r="F1427" s="263"/>
      <c r="G1427" s="262"/>
    </row>
    <row r="1428" spans="1:7" s="304" customFormat="1" ht="14.25">
      <c r="A1428" s="259"/>
      <c r="B1428" s="260"/>
      <c r="C1428" s="259"/>
      <c r="D1428" s="261"/>
      <c r="E1428" s="262"/>
      <c r="F1428" s="263"/>
      <c r="G1428" s="262"/>
    </row>
    <row r="1429" spans="1:7" s="304" customFormat="1" ht="14.25">
      <c r="A1429" s="259"/>
      <c r="B1429" s="260"/>
      <c r="C1429" s="259"/>
      <c r="D1429" s="261"/>
      <c r="E1429" s="262"/>
      <c r="F1429" s="263"/>
      <c r="G1429" s="262"/>
    </row>
    <row r="1430" spans="1:7" s="304" customFormat="1" ht="14.25">
      <c r="A1430" s="259"/>
      <c r="B1430" s="260"/>
      <c r="C1430" s="259"/>
      <c r="D1430" s="261"/>
      <c r="E1430" s="262"/>
      <c r="F1430" s="263"/>
      <c r="G1430" s="262"/>
    </row>
    <row r="1431" spans="1:7" s="304" customFormat="1" ht="14.25">
      <c r="A1431" s="259"/>
      <c r="B1431" s="260"/>
      <c r="C1431" s="259"/>
      <c r="D1431" s="261"/>
      <c r="E1431" s="262"/>
      <c r="F1431" s="263"/>
      <c r="G1431" s="262"/>
    </row>
    <row r="1432" spans="1:7" s="304" customFormat="1" ht="14.25">
      <c r="A1432" s="259"/>
      <c r="B1432" s="260"/>
      <c r="C1432" s="259"/>
      <c r="D1432" s="261"/>
      <c r="E1432" s="262"/>
      <c r="F1432" s="263"/>
      <c r="G1432" s="262"/>
    </row>
    <row r="1433" spans="1:7" s="304" customFormat="1" ht="14.25">
      <c r="A1433" s="259"/>
      <c r="B1433" s="260"/>
      <c r="C1433" s="259"/>
      <c r="D1433" s="261"/>
      <c r="E1433" s="262"/>
      <c r="F1433" s="263"/>
      <c r="G1433" s="262"/>
    </row>
    <row r="1434" spans="1:7" s="304" customFormat="1" ht="14.25">
      <c r="A1434" s="259"/>
      <c r="B1434" s="260"/>
      <c r="C1434" s="259"/>
      <c r="D1434" s="261"/>
      <c r="E1434" s="262"/>
      <c r="F1434" s="263"/>
      <c r="G1434" s="262"/>
    </row>
    <row r="1435" spans="1:7" s="304" customFormat="1" ht="14.25">
      <c r="A1435" s="259"/>
      <c r="B1435" s="260"/>
      <c r="C1435" s="259"/>
      <c r="D1435" s="261"/>
      <c r="E1435" s="262"/>
      <c r="F1435" s="263"/>
      <c r="G1435" s="262"/>
    </row>
    <row r="1436" spans="1:7" s="304" customFormat="1" ht="14.25">
      <c r="A1436" s="259"/>
      <c r="B1436" s="260"/>
      <c r="C1436" s="259"/>
      <c r="D1436" s="261"/>
      <c r="E1436" s="262"/>
      <c r="F1436" s="263"/>
      <c r="G1436" s="262"/>
    </row>
    <row r="1437" spans="1:7" s="304" customFormat="1" ht="14.25">
      <c r="A1437" s="259"/>
      <c r="B1437" s="260"/>
      <c r="C1437" s="259"/>
      <c r="D1437" s="261"/>
      <c r="E1437" s="262"/>
      <c r="F1437" s="263"/>
      <c r="G1437" s="262"/>
    </row>
    <row r="1438" spans="1:7" s="304" customFormat="1" ht="14.25">
      <c r="A1438" s="259"/>
      <c r="B1438" s="260"/>
      <c r="C1438" s="259"/>
      <c r="D1438" s="261"/>
      <c r="E1438" s="262"/>
      <c r="F1438" s="263"/>
      <c r="G1438" s="262"/>
    </row>
    <row r="1439" spans="1:7" s="304" customFormat="1" ht="14.25">
      <c r="A1439" s="259"/>
      <c r="B1439" s="260"/>
      <c r="C1439" s="259"/>
      <c r="D1439" s="261"/>
      <c r="E1439" s="262"/>
      <c r="F1439" s="263"/>
      <c r="G1439" s="262"/>
    </row>
    <row r="1440" spans="1:7" s="304" customFormat="1" ht="14.25" customHeight="1">
      <c r="A1440" s="259"/>
      <c r="B1440" s="260"/>
      <c r="C1440" s="259"/>
      <c r="D1440" s="261"/>
      <c r="E1440" s="262"/>
      <c r="F1440" s="263"/>
      <c r="G1440" s="262"/>
    </row>
    <row r="1441" spans="1:7" s="304" customFormat="1" ht="14.25">
      <c r="A1441" s="259"/>
      <c r="B1441" s="260"/>
      <c r="C1441" s="259"/>
      <c r="D1441" s="261"/>
      <c r="E1441" s="262"/>
      <c r="F1441" s="263"/>
      <c r="G1441" s="262"/>
    </row>
    <row r="1442" spans="1:7" s="304" customFormat="1" ht="14.25">
      <c r="A1442" s="259"/>
      <c r="B1442" s="260"/>
      <c r="C1442" s="259"/>
      <c r="D1442" s="261"/>
      <c r="E1442" s="262"/>
      <c r="F1442" s="263"/>
      <c r="G1442" s="262"/>
    </row>
    <row r="1443" spans="1:7" s="304" customFormat="1" ht="14.25">
      <c r="A1443" s="259"/>
      <c r="B1443" s="260"/>
      <c r="C1443" s="259"/>
      <c r="D1443" s="261"/>
      <c r="E1443" s="262"/>
      <c r="F1443" s="263"/>
      <c r="G1443" s="262"/>
    </row>
    <row r="1444" spans="1:7" s="304" customFormat="1" ht="14.25">
      <c r="A1444" s="259"/>
      <c r="B1444" s="260"/>
      <c r="C1444" s="259"/>
      <c r="D1444" s="261"/>
      <c r="E1444" s="262"/>
      <c r="F1444" s="263"/>
      <c r="G1444" s="262"/>
    </row>
    <row r="1445" spans="1:7" s="304" customFormat="1" ht="14.25">
      <c r="A1445" s="259"/>
      <c r="B1445" s="260"/>
      <c r="C1445" s="259"/>
      <c r="D1445" s="261"/>
      <c r="E1445" s="262"/>
      <c r="F1445" s="263"/>
      <c r="G1445" s="262"/>
    </row>
    <row r="1447" spans="1:7" s="304" customFormat="1" ht="5.25" customHeight="1">
      <c r="A1447" s="259"/>
      <c r="B1447" s="260"/>
      <c r="C1447" s="259"/>
      <c r="D1447" s="261"/>
      <c r="E1447" s="262"/>
      <c r="F1447" s="263"/>
      <c r="G1447" s="262"/>
    </row>
    <row r="1448" spans="1:7" s="304" customFormat="1" ht="14.25">
      <c r="A1448" s="259"/>
      <c r="B1448" s="260"/>
      <c r="C1448" s="259"/>
      <c r="D1448" s="261"/>
      <c r="E1448" s="262"/>
      <c r="F1448" s="263"/>
      <c r="G1448" s="262"/>
    </row>
    <row r="1449" spans="1:7" s="304" customFormat="1" ht="14.25">
      <c r="A1449" s="259"/>
      <c r="B1449" s="260"/>
      <c r="C1449" s="259"/>
      <c r="D1449" s="261"/>
      <c r="E1449" s="262"/>
      <c r="F1449" s="263"/>
      <c r="G1449" s="262"/>
    </row>
    <row r="1450" spans="1:7" s="304" customFormat="1" ht="14.25">
      <c r="A1450" s="259"/>
      <c r="B1450" s="260"/>
      <c r="C1450" s="259"/>
      <c r="D1450" s="261"/>
      <c r="E1450" s="262"/>
      <c r="F1450" s="263"/>
      <c r="G1450" s="262"/>
    </row>
    <row r="1451" spans="1:7" s="304" customFormat="1" ht="14.25" customHeight="1">
      <c r="A1451" s="259"/>
      <c r="B1451" s="260"/>
      <c r="C1451" s="259"/>
      <c r="D1451" s="261"/>
      <c r="E1451" s="262"/>
      <c r="F1451" s="263"/>
      <c r="G1451" s="262"/>
    </row>
    <row r="1452" spans="1:7" s="304" customFormat="1" ht="14.25">
      <c r="A1452" s="259"/>
      <c r="B1452" s="260"/>
      <c r="C1452" s="259"/>
      <c r="D1452" s="261"/>
      <c r="E1452" s="262"/>
      <c r="F1452" s="263"/>
      <c r="G1452" s="262"/>
    </row>
    <row r="1453" spans="1:7" s="304" customFormat="1" ht="14.25">
      <c r="A1453" s="259"/>
      <c r="B1453" s="260"/>
      <c r="C1453" s="259"/>
      <c r="D1453" s="261"/>
      <c r="E1453" s="262"/>
      <c r="F1453" s="263"/>
      <c r="G1453" s="262"/>
    </row>
    <row r="1454" spans="1:7" s="304" customFormat="1" ht="14.25">
      <c r="A1454" s="259"/>
      <c r="B1454" s="260"/>
      <c r="C1454" s="259"/>
      <c r="D1454" s="261"/>
      <c r="E1454" s="262"/>
      <c r="F1454" s="263"/>
      <c r="G1454" s="262"/>
    </row>
    <row r="1455" spans="1:7" s="304" customFormat="1" ht="14.25">
      <c r="A1455" s="259"/>
      <c r="B1455" s="260"/>
      <c r="C1455" s="259"/>
      <c r="D1455" s="261"/>
      <c r="E1455" s="262"/>
      <c r="F1455" s="263"/>
      <c r="G1455" s="262"/>
    </row>
    <row r="1456" spans="1:7" s="304" customFormat="1" ht="14.25">
      <c r="A1456" s="259"/>
      <c r="B1456" s="260"/>
      <c r="C1456" s="259"/>
      <c r="D1456" s="261"/>
      <c r="E1456" s="262"/>
      <c r="F1456" s="263"/>
      <c r="G1456" s="262"/>
    </row>
    <row r="1458" spans="1:7" s="304" customFormat="1" ht="14.25">
      <c r="A1458" s="259"/>
      <c r="B1458" s="260"/>
      <c r="C1458" s="259"/>
      <c r="D1458" s="261"/>
      <c r="E1458" s="262"/>
      <c r="F1458" s="263"/>
      <c r="G1458" s="262"/>
    </row>
    <row r="1459" spans="1:7" s="304" customFormat="1" ht="14.25">
      <c r="A1459" s="259"/>
      <c r="B1459" s="260"/>
      <c r="C1459" s="259"/>
      <c r="D1459" s="261"/>
      <c r="E1459" s="262"/>
      <c r="F1459" s="263"/>
      <c r="G1459" s="262"/>
    </row>
    <row r="1460" spans="1:7" s="304" customFormat="1" ht="14.25">
      <c r="A1460" s="259"/>
      <c r="B1460" s="260"/>
      <c r="C1460" s="259"/>
      <c r="D1460" s="261"/>
      <c r="E1460" s="262"/>
      <c r="F1460" s="263"/>
      <c r="G1460" s="262"/>
    </row>
    <row r="1461" spans="1:7" s="304" customFormat="1" ht="14.25">
      <c r="A1461" s="259"/>
      <c r="B1461" s="260"/>
      <c r="C1461" s="259"/>
      <c r="D1461" s="261"/>
      <c r="E1461" s="262"/>
      <c r="F1461" s="263"/>
      <c r="G1461" s="262"/>
    </row>
    <row r="1462" spans="1:7" s="304" customFormat="1" ht="14.25">
      <c r="A1462" s="259"/>
      <c r="B1462" s="260"/>
      <c r="C1462" s="259"/>
      <c r="D1462" s="261"/>
      <c r="E1462" s="262"/>
      <c r="F1462" s="263"/>
      <c r="G1462" s="262"/>
    </row>
    <row r="1463" spans="1:7" s="304" customFormat="1" ht="14.25">
      <c r="A1463" s="259"/>
      <c r="B1463" s="260"/>
      <c r="C1463" s="259"/>
      <c r="D1463" s="261"/>
      <c r="E1463" s="262"/>
      <c r="F1463" s="263"/>
      <c r="G1463" s="262"/>
    </row>
    <row r="1464" spans="1:7" s="304" customFormat="1" ht="14.25">
      <c r="A1464" s="259"/>
      <c r="B1464" s="260"/>
      <c r="C1464" s="259"/>
      <c r="D1464" s="261"/>
      <c r="E1464" s="262"/>
      <c r="F1464" s="263"/>
      <c r="G1464" s="262"/>
    </row>
    <row r="1465" spans="1:7" s="304" customFormat="1" ht="14.25">
      <c r="A1465" s="259"/>
      <c r="B1465" s="260"/>
      <c r="C1465" s="259"/>
      <c r="D1465" s="261"/>
      <c r="E1465" s="262"/>
      <c r="F1465" s="263"/>
      <c r="G1465" s="262"/>
    </row>
    <row r="1466" spans="1:7" s="304" customFormat="1" ht="14.25">
      <c r="A1466" s="259"/>
      <c r="B1466" s="260"/>
      <c r="C1466" s="259"/>
      <c r="D1466" s="261"/>
      <c r="E1466" s="262"/>
      <c r="F1466" s="263"/>
      <c r="G1466" s="262"/>
    </row>
    <row r="1467" spans="1:7" s="304" customFormat="1" ht="14.25">
      <c r="A1467" s="259"/>
      <c r="B1467" s="260"/>
      <c r="C1467" s="259"/>
      <c r="D1467" s="261"/>
      <c r="E1467" s="262"/>
      <c r="F1467" s="263"/>
      <c r="G1467" s="262"/>
    </row>
    <row r="1468" spans="1:7" s="304" customFormat="1" ht="14.25">
      <c r="A1468" s="259"/>
      <c r="B1468" s="260"/>
      <c r="C1468" s="259"/>
      <c r="D1468" s="261"/>
      <c r="E1468" s="262"/>
      <c r="F1468" s="263"/>
      <c r="G1468" s="262"/>
    </row>
    <row r="1469" spans="1:7" s="304" customFormat="1" ht="14.25">
      <c r="A1469" s="259"/>
      <c r="B1469" s="260"/>
      <c r="C1469" s="259"/>
      <c r="D1469" s="261"/>
      <c r="E1469" s="262"/>
      <c r="F1469" s="263"/>
      <c r="G1469" s="262"/>
    </row>
    <row r="1470" spans="1:7" s="304" customFormat="1" ht="14.25">
      <c r="A1470" s="259"/>
      <c r="B1470" s="260"/>
      <c r="C1470" s="259"/>
      <c r="D1470" s="261"/>
      <c r="E1470" s="262"/>
      <c r="F1470" s="263"/>
      <c r="G1470" s="262"/>
    </row>
    <row r="1471" spans="1:7" s="304" customFormat="1" ht="14.25">
      <c r="A1471" s="259"/>
      <c r="B1471" s="260"/>
      <c r="C1471" s="259"/>
      <c r="D1471" s="261"/>
      <c r="E1471" s="262"/>
      <c r="F1471" s="263"/>
      <c r="G1471" s="262"/>
    </row>
    <row r="1472" spans="1:7" s="304" customFormat="1" ht="14.25">
      <c r="A1472" s="259"/>
      <c r="B1472" s="260"/>
      <c r="C1472" s="259"/>
      <c r="D1472" s="261"/>
      <c r="E1472" s="262"/>
      <c r="F1472" s="263"/>
      <c r="G1472" s="262"/>
    </row>
    <row r="1473" spans="1:7" s="304" customFormat="1" ht="14.25">
      <c r="A1473" s="259"/>
      <c r="B1473" s="260"/>
      <c r="C1473" s="259"/>
      <c r="D1473" s="261"/>
      <c r="E1473" s="262"/>
      <c r="F1473" s="263"/>
      <c r="G1473" s="262"/>
    </row>
    <row r="1474" spans="1:7" s="304" customFormat="1" ht="14.25">
      <c r="A1474" s="259"/>
      <c r="B1474" s="260"/>
      <c r="C1474" s="259"/>
      <c r="D1474" s="261"/>
      <c r="E1474" s="262"/>
      <c r="F1474" s="263"/>
      <c r="G1474" s="262"/>
    </row>
    <row r="1475" spans="1:7" s="304" customFormat="1" ht="14.25">
      <c r="A1475" s="259"/>
      <c r="B1475" s="260"/>
      <c r="C1475" s="259"/>
      <c r="D1475" s="261"/>
      <c r="E1475" s="262"/>
      <c r="F1475" s="263"/>
      <c r="G1475" s="262"/>
    </row>
    <row r="1476" spans="1:7" s="304" customFormat="1" ht="14.25">
      <c r="A1476" s="259"/>
      <c r="B1476" s="260"/>
      <c r="C1476" s="259"/>
      <c r="D1476" s="261"/>
      <c r="E1476" s="262"/>
      <c r="F1476" s="263"/>
      <c r="G1476" s="262"/>
    </row>
    <row r="1477" spans="1:7" s="304" customFormat="1" ht="14.25">
      <c r="A1477" s="259"/>
      <c r="B1477" s="260"/>
      <c r="C1477" s="259"/>
      <c r="D1477" s="261"/>
      <c r="E1477" s="262"/>
      <c r="F1477" s="263"/>
      <c r="G1477" s="262"/>
    </row>
    <row r="1478" spans="1:7" s="304" customFormat="1" ht="14.25">
      <c r="A1478" s="259"/>
      <c r="B1478" s="260"/>
      <c r="C1478" s="259"/>
      <c r="D1478" s="261"/>
      <c r="E1478" s="262"/>
      <c r="F1478" s="263"/>
      <c r="G1478" s="262"/>
    </row>
    <row r="1479" spans="1:7" s="304" customFormat="1" ht="14.25">
      <c r="A1479" s="259"/>
      <c r="B1479" s="260"/>
      <c r="C1479" s="259"/>
      <c r="D1479" s="261"/>
      <c r="E1479" s="262"/>
      <c r="F1479" s="263"/>
      <c r="G1479" s="262"/>
    </row>
    <row r="1480" spans="1:7" s="304" customFormat="1" ht="14.25">
      <c r="A1480" s="259"/>
      <c r="B1480" s="260"/>
      <c r="C1480" s="259"/>
      <c r="D1480" s="261"/>
      <c r="E1480" s="262"/>
      <c r="F1480" s="263"/>
      <c r="G1480" s="262"/>
    </row>
    <row r="1481" spans="1:7" s="304" customFormat="1" ht="14.25">
      <c r="A1481" s="259"/>
      <c r="B1481" s="260"/>
      <c r="C1481" s="259"/>
      <c r="D1481" s="261"/>
      <c r="E1481" s="262"/>
      <c r="F1481" s="263"/>
      <c r="G1481" s="262"/>
    </row>
    <row r="1482" spans="1:7" s="304" customFormat="1" ht="14.25">
      <c r="A1482" s="259"/>
      <c r="B1482" s="260"/>
      <c r="C1482" s="259"/>
      <c r="D1482" s="261"/>
      <c r="E1482" s="262"/>
      <c r="F1482" s="263"/>
      <c r="G1482" s="262"/>
    </row>
    <row r="1483" spans="1:7" s="304" customFormat="1" ht="14.25">
      <c r="A1483" s="259"/>
      <c r="B1483" s="260"/>
      <c r="C1483" s="259"/>
      <c r="D1483" s="261"/>
      <c r="E1483" s="262"/>
      <c r="F1483" s="263"/>
      <c r="G1483" s="262"/>
    </row>
    <row r="1484" spans="1:7" s="304" customFormat="1" ht="14.25">
      <c r="A1484" s="259"/>
      <c r="B1484" s="260"/>
      <c r="C1484" s="259"/>
      <c r="D1484" s="261"/>
      <c r="E1484" s="262"/>
      <c r="F1484" s="263"/>
      <c r="G1484" s="262"/>
    </row>
    <row r="1485" spans="1:7" s="304" customFormat="1" ht="14.25">
      <c r="A1485" s="259"/>
      <c r="B1485" s="260"/>
      <c r="C1485" s="259"/>
      <c r="D1485" s="261"/>
      <c r="E1485" s="262"/>
      <c r="F1485" s="263"/>
      <c r="G1485" s="262"/>
    </row>
    <row r="1486" spans="1:7" s="304" customFormat="1" ht="14.25">
      <c r="A1486" s="259"/>
      <c r="B1486" s="260"/>
      <c r="C1486" s="259"/>
      <c r="D1486" s="261"/>
      <c r="E1486" s="262"/>
      <c r="F1486" s="263"/>
      <c r="G1486" s="262"/>
    </row>
    <row r="1487" spans="1:7" s="304" customFormat="1" ht="14.25">
      <c r="A1487" s="259"/>
      <c r="B1487" s="260"/>
      <c r="C1487" s="259"/>
      <c r="D1487" s="261"/>
      <c r="E1487" s="262"/>
      <c r="F1487" s="263"/>
      <c r="G1487" s="262"/>
    </row>
    <row r="1488" spans="1:7" s="304" customFormat="1" ht="14.25">
      <c r="A1488" s="259"/>
      <c r="B1488" s="260"/>
      <c r="C1488" s="259"/>
      <c r="D1488" s="261"/>
      <c r="E1488" s="262"/>
      <c r="F1488" s="263"/>
      <c r="G1488" s="262"/>
    </row>
    <row r="1489" spans="1:7" s="304" customFormat="1" ht="14.25">
      <c r="A1489" s="259"/>
      <c r="B1489" s="260"/>
      <c r="C1489" s="259"/>
      <c r="D1489" s="261"/>
      <c r="E1489" s="262"/>
      <c r="F1489" s="263"/>
      <c r="G1489" s="262"/>
    </row>
    <row r="1490" spans="1:7" s="304" customFormat="1" ht="14.25">
      <c r="A1490" s="259"/>
      <c r="B1490" s="260"/>
      <c r="C1490" s="259"/>
      <c r="D1490" s="261"/>
      <c r="E1490" s="262"/>
      <c r="F1490" s="263"/>
      <c r="G1490" s="262"/>
    </row>
    <row r="1491" spans="1:7" s="304" customFormat="1" ht="14.25">
      <c r="A1491" s="259"/>
      <c r="B1491" s="260"/>
      <c r="C1491" s="259"/>
      <c r="D1491" s="261"/>
      <c r="E1491" s="262"/>
      <c r="F1491" s="263"/>
      <c r="G1491" s="262"/>
    </row>
    <row r="1492" spans="1:7" s="304" customFormat="1" ht="14.25">
      <c r="A1492" s="259"/>
      <c r="B1492" s="260"/>
      <c r="C1492" s="259"/>
      <c r="D1492" s="261"/>
      <c r="E1492" s="262"/>
      <c r="F1492" s="263"/>
      <c r="G1492" s="262"/>
    </row>
    <row r="1493" spans="1:7" s="304" customFormat="1" ht="14.25">
      <c r="A1493" s="259"/>
      <c r="B1493" s="260"/>
      <c r="C1493" s="259"/>
      <c r="D1493" s="261"/>
      <c r="E1493" s="262"/>
      <c r="F1493" s="263"/>
      <c r="G1493" s="262"/>
    </row>
    <row r="1494" spans="1:7" s="304" customFormat="1" ht="14.25">
      <c r="A1494" s="259"/>
      <c r="B1494" s="260"/>
      <c r="C1494" s="259"/>
      <c r="D1494" s="261"/>
      <c r="E1494" s="262"/>
      <c r="F1494" s="263"/>
      <c r="G1494" s="262"/>
    </row>
    <row r="1495" spans="1:7" s="304" customFormat="1" ht="14.25">
      <c r="A1495" s="259"/>
      <c r="B1495" s="260"/>
      <c r="C1495" s="259"/>
      <c r="D1495" s="261"/>
      <c r="E1495" s="262"/>
      <c r="F1495" s="263"/>
      <c r="G1495" s="262"/>
    </row>
    <row r="1496" spans="1:7" s="304" customFormat="1" ht="14.25">
      <c r="A1496" s="259"/>
      <c r="B1496" s="260"/>
      <c r="C1496" s="259"/>
      <c r="D1496" s="261"/>
      <c r="E1496" s="262"/>
      <c r="F1496" s="263"/>
      <c r="G1496" s="262"/>
    </row>
    <row r="1497" spans="1:7" s="304" customFormat="1" ht="14.25">
      <c r="A1497" s="259"/>
      <c r="B1497" s="260"/>
      <c r="C1497" s="259"/>
      <c r="D1497" s="261"/>
      <c r="E1497" s="262"/>
      <c r="F1497" s="263"/>
      <c r="G1497" s="262"/>
    </row>
    <row r="1498" spans="1:7" s="304" customFormat="1" ht="14.25">
      <c r="A1498" s="259"/>
      <c r="B1498" s="260"/>
      <c r="C1498" s="259"/>
      <c r="D1498" s="261"/>
      <c r="E1498" s="262"/>
      <c r="F1498" s="263"/>
      <c r="G1498" s="262"/>
    </row>
    <row r="1499" spans="1:7" s="304" customFormat="1" ht="14.25">
      <c r="A1499" s="259"/>
      <c r="B1499" s="260"/>
      <c r="C1499" s="259"/>
      <c r="D1499" s="261"/>
      <c r="E1499" s="262"/>
      <c r="F1499" s="263"/>
      <c r="G1499" s="262"/>
    </row>
    <row r="1500" spans="1:7" s="304" customFormat="1" ht="14.25">
      <c r="A1500" s="259"/>
      <c r="B1500" s="260"/>
      <c r="C1500" s="259"/>
      <c r="D1500" s="261"/>
      <c r="E1500" s="262"/>
      <c r="F1500" s="263"/>
      <c r="G1500" s="262"/>
    </row>
    <row r="1501" spans="1:7" s="304" customFormat="1" ht="14.25">
      <c r="A1501" s="259"/>
      <c r="B1501" s="260"/>
      <c r="C1501" s="259"/>
      <c r="D1501" s="261"/>
      <c r="E1501" s="262"/>
      <c r="F1501" s="263"/>
      <c r="G1501" s="262"/>
    </row>
    <row r="1502" spans="1:7" s="304" customFormat="1" ht="14.25">
      <c r="A1502" s="259"/>
      <c r="B1502" s="260"/>
      <c r="C1502" s="259"/>
      <c r="D1502" s="261"/>
      <c r="E1502" s="262"/>
      <c r="F1502" s="263"/>
      <c r="G1502" s="262"/>
    </row>
    <row r="1503" spans="1:7" s="304" customFormat="1" ht="14.25">
      <c r="A1503" s="259"/>
      <c r="B1503" s="260"/>
      <c r="C1503" s="259"/>
      <c r="D1503" s="261"/>
      <c r="E1503" s="262"/>
      <c r="F1503" s="263"/>
      <c r="G1503" s="262"/>
    </row>
    <row r="1504" spans="1:7" s="304" customFormat="1" ht="14.25">
      <c r="A1504" s="259"/>
      <c r="B1504" s="260"/>
      <c r="C1504" s="259"/>
      <c r="D1504" s="261"/>
      <c r="E1504" s="262"/>
      <c r="F1504" s="263"/>
      <c r="G1504" s="262"/>
    </row>
    <row r="1505" spans="1:7" s="304" customFormat="1" ht="14.25">
      <c r="A1505" s="259"/>
      <c r="B1505" s="260"/>
      <c r="C1505" s="259"/>
      <c r="D1505" s="261"/>
      <c r="E1505" s="262"/>
      <c r="F1505" s="263"/>
      <c r="G1505" s="262"/>
    </row>
    <row r="1506" spans="1:7" s="304" customFormat="1" ht="14.25">
      <c r="A1506" s="259"/>
      <c r="B1506" s="260"/>
      <c r="C1506" s="259"/>
      <c r="D1506" s="261"/>
      <c r="E1506" s="262"/>
      <c r="F1506" s="263"/>
      <c r="G1506" s="262"/>
    </row>
    <row r="1507" spans="1:7" s="304" customFormat="1" ht="14.25">
      <c r="A1507" s="259"/>
      <c r="B1507" s="260"/>
      <c r="C1507" s="259"/>
      <c r="D1507" s="261"/>
      <c r="E1507" s="262"/>
      <c r="F1507" s="263"/>
      <c r="G1507" s="262"/>
    </row>
    <row r="1508" spans="1:7" s="304" customFormat="1" ht="14.25">
      <c r="A1508" s="259"/>
      <c r="B1508" s="260"/>
      <c r="C1508" s="259"/>
      <c r="D1508" s="261"/>
      <c r="E1508" s="262"/>
      <c r="F1508" s="263"/>
      <c r="G1508" s="262"/>
    </row>
    <row r="1509" spans="1:7" s="304" customFormat="1" ht="14.25">
      <c r="A1509" s="259"/>
      <c r="B1509" s="260"/>
      <c r="C1509" s="259"/>
      <c r="D1509" s="261"/>
      <c r="E1509" s="262"/>
      <c r="F1509" s="263"/>
      <c r="G1509" s="262"/>
    </row>
    <row r="1510" spans="1:7" s="304" customFormat="1" ht="14.25">
      <c r="A1510" s="259"/>
      <c r="B1510" s="260"/>
      <c r="C1510" s="259"/>
      <c r="D1510" s="261"/>
      <c r="E1510" s="262"/>
      <c r="F1510" s="263"/>
      <c r="G1510" s="262"/>
    </row>
    <row r="1511" spans="1:7" s="304" customFormat="1" ht="14.25">
      <c r="A1511" s="259"/>
      <c r="B1511" s="260"/>
      <c r="C1511" s="259"/>
      <c r="D1511" s="261"/>
      <c r="E1511" s="262"/>
      <c r="F1511" s="263"/>
      <c r="G1511" s="262"/>
    </row>
    <row r="1512" spans="1:7" s="304" customFormat="1" ht="14.25">
      <c r="A1512" s="259"/>
      <c r="B1512" s="260"/>
      <c r="C1512" s="259"/>
      <c r="D1512" s="261"/>
      <c r="E1512" s="262"/>
      <c r="F1512" s="263"/>
      <c r="G1512" s="262"/>
    </row>
    <row r="1513" spans="1:7" s="304" customFormat="1" ht="14.25">
      <c r="A1513" s="259"/>
      <c r="B1513" s="260"/>
      <c r="C1513" s="259"/>
      <c r="D1513" s="261"/>
      <c r="E1513" s="262"/>
      <c r="F1513" s="263"/>
      <c r="G1513" s="262"/>
    </row>
    <row r="1514" spans="1:7" s="304" customFormat="1" ht="14.25">
      <c r="A1514" s="259"/>
      <c r="B1514" s="260"/>
      <c r="C1514" s="259"/>
      <c r="D1514" s="261"/>
      <c r="E1514" s="262"/>
      <c r="F1514" s="263"/>
      <c r="G1514" s="262"/>
    </row>
    <row r="1515" spans="1:7" s="304" customFormat="1" ht="14.25">
      <c r="A1515" s="259"/>
      <c r="B1515" s="260"/>
      <c r="C1515" s="259"/>
      <c r="D1515" s="261"/>
      <c r="E1515" s="262"/>
      <c r="F1515" s="263"/>
      <c r="G1515" s="262"/>
    </row>
    <row r="1516" spans="1:7" s="304" customFormat="1" ht="14.25">
      <c r="A1516" s="259"/>
      <c r="B1516" s="260"/>
      <c r="C1516" s="259"/>
      <c r="D1516" s="261"/>
      <c r="E1516" s="262"/>
      <c r="F1516" s="263"/>
      <c r="G1516" s="262"/>
    </row>
    <row r="1517" spans="1:7" s="304" customFormat="1" ht="14.25">
      <c r="A1517" s="259"/>
      <c r="B1517" s="260"/>
      <c r="C1517" s="259"/>
      <c r="D1517" s="261"/>
      <c r="E1517" s="262"/>
      <c r="F1517" s="263"/>
      <c r="G1517" s="262"/>
    </row>
    <row r="1518" spans="1:7" s="304" customFormat="1" ht="14.25">
      <c r="A1518" s="259"/>
      <c r="B1518" s="260"/>
      <c r="C1518" s="259"/>
      <c r="D1518" s="261"/>
      <c r="E1518" s="262"/>
      <c r="F1518" s="263"/>
      <c r="G1518" s="262"/>
    </row>
    <row r="1519" spans="1:7" s="304" customFormat="1" ht="14.25">
      <c r="A1519" s="259"/>
      <c r="B1519" s="260"/>
      <c r="C1519" s="259"/>
      <c r="D1519" s="261"/>
      <c r="E1519" s="262"/>
      <c r="F1519" s="263"/>
      <c r="G1519" s="262"/>
    </row>
    <row r="1520" spans="1:7" s="304" customFormat="1" ht="14.25">
      <c r="A1520" s="259"/>
      <c r="B1520" s="260"/>
      <c r="C1520" s="259"/>
      <c r="D1520" s="261"/>
      <c r="E1520" s="262"/>
      <c r="F1520" s="263"/>
      <c r="G1520" s="262"/>
    </row>
    <row r="1521" spans="1:7" s="304" customFormat="1" ht="14.25">
      <c r="A1521" s="259"/>
      <c r="B1521" s="260"/>
      <c r="C1521" s="259"/>
      <c r="D1521" s="261"/>
      <c r="E1521" s="262"/>
      <c r="F1521" s="263"/>
      <c r="G1521" s="262"/>
    </row>
    <row r="1522" spans="1:7" s="304" customFormat="1" ht="14.25">
      <c r="A1522" s="259"/>
      <c r="B1522" s="260"/>
      <c r="C1522" s="259"/>
      <c r="D1522" s="261"/>
      <c r="E1522" s="262"/>
      <c r="F1522" s="263"/>
      <c r="G1522" s="262"/>
    </row>
    <row r="1523" spans="1:7" s="304" customFormat="1" ht="14.25">
      <c r="A1523" s="259"/>
      <c r="B1523" s="260"/>
      <c r="C1523" s="259"/>
      <c r="D1523" s="261"/>
      <c r="E1523" s="262"/>
      <c r="F1523" s="263"/>
      <c r="G1523" s="262"/>
    </row>
    <row r="1524" spans="1:7" s="304" customFormat="1" ht="14.25">
      <c r="A1524" s="259"/>
      <c r="B1524" s="260"/>
      <c r="C1524" s="259"/>
      <c r="D1524" s="261"/>
      <c r="E1524" s="262"/>
      <c r="F1524" s="263"/>
      <c r="G1524" s="262"/>
    </row>
    <row r="1525" spans="1:7" s="304" customFormat="1" ht="14.25">
      <c r="A1525" s="259"/>
      <c r="B1525" s="260"/>
      <c r="C1525" s="259"/>
      <c r="D1525" s="261"/>
      <c r="E1525" s="262"/>
      <c r="F1525" s="263"/>
      <c r="G1525" s="262"/>
    </row>
    <row r="1526" spans="1:7" s="304" customFormat="1" ht="14.25">
      <c r="A1526" s="259"/>
      <c r="B1526" s="260"/>
      <c r="C1526" s="259"/>
      <c r="D1526" s="261"/>
      <c r="E1526" s="262"/>
      <c r="F1526" s="263"/>
      <c r="G1526" s="262"/>
    </row>
    <row r="1527" spans="1:7" s="304" customFormat="1" ht="14.25">
      <c r="A1527" s="259"/>
      <c r="B1527" s="260"/>
      <c r="C1527" s="259"/>
      <c r="D1527" s="261"/>
      <c r="E1527" s="262"/>
      <c r="F1527" s="263"/>
      <c r="G1527" s="262"/>
    </row>
    <row r="1528" spans="1:7" s="304" customFormat="1" ht="14.25">
      <c r="A1528" s="259"/>
      <c r="B1528" s="260"/>
      <c r="C1528" s="259"/>
      <c r="D1528" s="261"/>
      <c r="E1528" s="262"/>
      <c r="F1528" s="263"/>
      <c r="G1528" s="262"/>
    </row>
    <row r="1529" spans="1:7" s="304" customFormat="1" ht="14.25">
      <c r="A1529" s="259"/>
      <c r="B1529" s="260"/>
      <c r="C1529" s="259"/>
      <c r="D1529" s="261"/>
      <c r="E1529" s="262"/>
      <c r="F1529" s="263"/>
      <c r="G1529" s="262"/>
    </row>
    <row r="1530" spans="1:7" s="304" customFormat="1" ht="14.25">
      <c r="A1530" s="259"/>
      <c r="B1530" s="260"/>
      <c r="C1530" s="259"/>
      <c r="D1530" s="261"/>
      <c r="E1530" s="262"/>
      <c r="F1530" s="263"/>
      <c r="G1530" s="262"/>
    </row>
    <row r="1531" spans="1:7" s="304" customFormat="1" ht="14.25">
      <c r="A1531" s="259"/>
      <c r="B1531" s="260"/>
      <c r="C1531" s="259"/>
      <c r="D1531" s="261"/>
      <c r="E1531" s="262"/>
      <c r="F1531" s="263"/>
      <c r="G1531" s="262"/>
    </row>
    <row r="1532" spans="1:7" s="304" customFormat="1" ht="14.25">
      <c r="A1532" s="259"/>
      <c r="B1532" s="260"/>
      <c r="C1532" s="259"/>
      <c r="D1532" s="261"/>
      <c r="E1532" s="262"/>
      <c r="F1532" s="263"/>
      <c r="G1532" s="262"/>
    </row>
    <row r="1533" spans="1:7" s="304" customFormat="1" ht="14.25">
      <c r="A1533" s="259"/>
      <c r="B1533" s="260"/>
      <c r="C1533" s="259"/>
      <c r="D1533" s="261"/>
      <c r="E1533" s="262"/>
      <c r="F1533" s="263"/>
      <c r="G1533" s="262"/>
    </row>
    <row r="1534" spans="1:7" s="304" customFormat="1" ht="14.25">
      <c r="A1534" s="259"/>
      <c r="B1534" s="260"/>
      <c r="C1534" s="259"/>
      <c r="D1534" s="261"/>
      <c r="E1534" s="262"/>
      <c r="F1534" s="263"/>
      <c r="G1534" s="262"/>
    </row>
    <row r="1535" spans="1:7" s="304" customFormat="1" ht="14.25">
      <c r="A1535" s="259"/>
      <c r="B1535" s="260"/>
      <c r="C1535" s="259"/>
      <c r="D1535" s="261"/>
      <c r="E1535" s="262"/>
      <c r="F1535" s="263"/>
      <c r="G1535" s="262"/>
    </row>
    <row r="1536" spans="1:7" s="304" customFormat="1" ht="14.25">
      <c r="A1536" s="259"/>
      <c r="B1536" s="260"/>
      <c r="C1536" s="259"/>
      <c r="D1536" s="261"/>
      <c r="E1536" s="262"/>
      <c r="F1536" s="263"/>
      <c r="G1536" s="262"/>
    </row>
    <row r="1537" spans="1:7" s="304" customFormat="1" ht="14.25">
      <c r="A1537" s="259"/>
      <c r="B1537" s="260"/>
      <c r="C1537" s="259"/>
      <c r="D1537" s="261"/>
      <c r="E1537" s="262"/>
      <c r="F1537" s="263"/>
      <c r="G1537" s="262"/>
    </row>
    <row r="1538" spans="1:7" s="304" customFormat="1" ht="14.25">
      <c r="A1538" s="259"/>
      <c r="B1538" s="260"/>
      <c r="C1538" s="259"/>
      <c r="D1538" s="261"/>
      <c r="E1538" s="262"/>
      <c r="F1538" s="263"/>
      <c r="G1538" s="262"/>
    </row>
    <row r="1539" spans="1:7" s="304" customFormat="1" ht="14.25">
      <c r="A1539" s="259"/>
      <c r="B1539" s="260"/>
      <c r="C1539" s="259"/>
      <c r="D1539" s="261"/>
      <c r="E1539" s="262"/>
      <c r="F1539" s="263"/>
      <c r="G1539" s="262"/>
    </row>
    <row r="1540" spans="1:7" s="304" customFormat="1" ht="14.25">
      <c r="A1540" s="259"/>
      <c r="B1540" s="260"/>
      <c r="C1540" s="259"/>
      <c r="D1540" s="261"/>
      <c r="E1540" s="262"/>
      <c r="F1540" s="263"/>
      <c r="G1540" s="262"/>
    </row>
    <row r="1541" spans="1:7" s="304" customFormat="1" ht="14.25">
      <c r="A1541" s="259"/>
      <c r="B1541" s="260"/>
      <c r="C1541" s="259"/>
      <c r="D1541" s="261"/>
      <c r="E1541" s="262"/>
      <c r="F1541" s="263"/>
      <c r="G1541" s="262"/>
    </row>
    <row r="1542" spans="1:7" s="304" customFormat="1" ht="14.25">
      <c r="A1542" s="259"/>
      <c r="B1542" s="260"/>
      <c r="C1542" s="259"/>
      <c r="D1542" s="261"/>
      <c r="E1542" s="262"/>
      <c r="F1542" s="263"/>
      <c r="G1542" s="262"/>
    </row>
    <row r="1543" spans="1:7" s="304" customFormat="1" ht="14.25">
      <c r="A1543" s="259"/>
      <c r="B1543" s="260"/>
      <c r="C1543" s="259"/>
      <c r="D1543" s="261"/>
      <c r="E1543" s="262"/>
      <c r="F1543" s="263"/>
      <c r="G1543" s="262"/>
    </row>
    <row r="1544" spans="1:7" s="304" customFormat="1" ht="14.25">
      <c r="A1544" s="259"/>
      <c r="B1544" s="260"/>
      <c r="C1544" s="259"/>
      <c r="D1544" s="261"/>
      <c r="E1544" s="262"/>
      <c r="F1544" s="263"/>
      <c r="G1544" s="262"/>
    </row>
    <row r="1545" spans="1:7" s="304" customFormat="1" ht="14.25">
      <c r="A1545" s="259"/>
      <c r="B1545" s="260"/>
      <c r="C1545" s="259"/>
      <c r="D1545" s="261"/>
      <c r="E1545" s="262"/>
      <c r="F1545" s="263"/>
      <c r="G1545" s="262"/>
    </row>
    <row r="1546" spans="1:7" s="304" customFormat="1" ht="14.25">
      <c r="A1546" s="259"/>
      <c r="B1546" s="260"/>
      <c r="C1546" s="259"/>
      <c r="D1546" s="261"/>
      <c r="E1546" s="262"/>
      <c r="F1546" s="263"/>
      <c r="G1546" s="262"/>
    </row>
    <row r="1547" spans="1:7" s="304" customFormat="1" ht="14.25">
      <c r="A1547" s="259"/>
      <c r="B1547" s="260"/>
      <c r="C1547" s="259"/>
      <c r="D1547" s="261"/>
      <c r="E1547" s="262"/>
      <c r="F1547" s="263"/>
      <c r="G1547" s="262"/>
    </row>
    <row r="1548" spans="1:7" s="304" customFormat="1" ht="14.25">
      <c r="A1548" s="259"/>
      <c r="B1548" s="260"/>
      <c r="C1548" s="259"/>
      <c r="D1548" s="261"/>
      <c r="E1548" s="262"/>
      <c r="F1548" s="263"/>
      <c r="G1548" s="262"/>
    </row>
    <row r="1549" spans="1:7" s="304" customFormat="1" ht="14.25">
      <c r="A1549" s="259"/>
      <c r="B1549" s="260"/>
      <c r="C1549" s="259"/>
      <c r="D1549" s="261"/>
      <c r="E1549" s="262"/>
      <c r="F1549" s="263"/>
      <c r="G1549" s="262"/>
    </row>
    <row r="1550" spans="1:7" s="304" customFormat="1" ht="14.25">
      <c r="A1550" s="259"/>
      <c r="B1550" s="260"/>
      <c r="C1550" s="259"/>
      <c r="D1550" s="261"/>
      <c r="E1550" s="262"/>
      <c r="F1550" s="263"/>
      <c r="G1550" s="262"/>
    </row>
  </sheetData>
  <sheetProtection/>
  <mergeCells count="6">
    <mergeCell ref="A10:D10"/>
    <mergeCell ref="A16:D16"/>
    <mergeCell ref="A2:G2"/>
    <mergeCell ref="A3:G3"/>
    <mergeCell ref="A4:G4"/>
    <mergeCell ref="A8:D8"/>
  </mergeCells>
  <printOptions/>
  <pageMargins left="0.787401575" right="0.787401575" top="0.984251969" bottom="0.984251969" header="0.4921259845" footer="0.4921259845"/>
  <pageSetup horizontalDpi="300" verticalDpi="3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18"/>
  <sheetViews>
    <sheetView view="pageBreakPreview" zoomScaleSheetLayoutView="100" workbookViewId="0" topLeftCell="A1">
      <selection activeCell="A3" sqref="A3:F3"/>
    </sheetView>
  </sheetViews>
  <sheetFormatPr defaultColWidth="9.140625" defaultRowHeight="12.75"/>
  <cols>
    <col min="1" max="1" width="6.8515625" style="314" customWidth="1"/>
    <col min="2" max="2" width="45.28125" style="315" customWidth="1"/>
    <col min="3" max="3" width="4.57421875" style="315" bestFit="1" customWidth="1"/>
    <col min="4" max="4" width="7.8515625" style="315" bestFit="1" customWidth="1"/>
    <col min="5" max="5" width="10.57421875" style="315" customWidth="1"/>
    <col min="6" max="6" width="11.57421875" style="316" customWidth="1"/>
    <col min="7" max="16384" width="9.140625" style="315" customWidth="1"/>
  </cols>
  <sheetData>
    <row r="1" ht="13.5" thickBot="1"/>
    <row r="2" spans="1:6" s="222" customFormat="1" ht="39" customHeight="1" thickBot="1">
      <c r="A2" s="442" t="s">
        <v>1416</v>
      </c>
      <c r="B2" s="443"/>
      <c r="C2" s="443"/>
      <c r="D2" s="443"/>
      <c r="E2" s="443"/>
      <c r="F2" s="444"/>
    </row>
    <row r="3" spans="1:6" s="222" customFormat="1" ht="18.75" customHeight="1" thickBot="1">
      <c r="A3" s="413" t="s">
        <v>1417</v>
      </c>
      <c r="B3" s="414"/>
      <c r="C3" s="414"/>
      <c r="D3" s="414"/>
      <c r="E3" s="414"/>
      <c r="F3" s="415"/>
    </row>
    <row r="4" spans="1:6" s="222" customFormat="1" ht="19.5" customHeight="1" thickBot="1">
      <c r="A4" s="413" t="s">
        <v>454</v>
      </c>
      <c r="B4" s="414"/>
      <c r="C4" s="414"/>
      <c r="D4" s="414"/>
      <c r="E4" s="414"/>
      <c r="F4" s="415"/>
    </row>
    <row r="5" spans="1:8" ht="13.5" thickBot="1">
      <c r="A5" s="317"/>
      <c r="B5" s="318"/>
      <c r="C5" s="318"/>
      <c r="D5" s="318"/>
      <c r="E5" s="318"/>
      <c r="F5" s="319"/>
      <c r="G5" s="318"/>
      <c r="H5" s="318"/>
    </row>
    <row r="6" spans="1:6" ht="26.25" thickBot="1">
      <c r="A6" s="320" t="s">
        <v>455</v>
      </c>
      <c r="B6" s="321" t="s">
        <v>456</v>
      </c>
      <c r="C6" s="321" t="s">
        <v>457</v>
      </c>
      <c r="D6" s="322" t="s">
        <v>458</v>
      </c>
      <c r="E6" s="323" t="s">
        <v>459</v>
      </c>
      <c r="F6" s="324" t="s">
        <v>460</v>
      </c>
    </row>
    <row r="7" spans="1:6" ht="13.5" thickBot="1">
      <c r="A7" s="325"/>
      <c r="B7" s="326"/>
      <c r="C7" s="326"/>
      <c r="D7" s="327"/>
      <c r="E7" s="328"/>
      <c r="F7" s="328"/>
    </row>
    <row r="8" spans="1:6" s="329" customFormat="1" ht="19.5" customHeight="1" thickBot="1">
      <c r="A8" s="420" t="s">
        <v>461</v>
      </c>
      <c r="B8" s="421"/>
      <c r="C8" s="421"/>
      <c r="D8" s="421"/>
      <c r="E8" s="421"/>
      <c r="F8" s="422"/>
    </row>
    <row r="9" spans="1:6" ht="12.75">
      <c r="A9" s="330">
        <v>1</v>
      </c>
      <c r="B9" s="331" t="s">
        <v>462</v>
      </c>
      <c r="C9" s="331" t="s">
        <v>423</v>
      </c>
      <c r="D9" s="332">
        <v>1</v>
      </c>
      <c r="E9" s="332">
        <v>0</v>
      </c>
      <c r="F9" s="333">
        <f>D9*E9</f>
        <v>0</v>
      </c>
    </row>
    <row r="10" spans="1:6" ht="12.75">
      <c r="A10" s="235">
        <v>2</v>
      </c>
      <c r="B10" s="334" t="s">
        <v>463</v>
      </c>
      <c r="C10" s="334" t="s">
        <v>423</v>
      </c>
      <c r="D10" s="238">
        <v>1</v>
      </c>
      <c r="E10" s="238">
        <v>0</v>
      </c>
      <c r="F10" s="239">
        <f>D10*E10</f>
        <v>0</v>
      </c>
    </row>
    <row r="11" spans="1:6" ht="25.5">
      <c r="A11" s="235">
        <v>3</v>
      </c>
      <c r="B11" s="335" t="s">
        <v>464</v>
      </c>
      <c r="C11" s="334" t="s">
        <v>423</v>
      </c>
      <c r="D11" s="238">
        <v>1</v>
      </c>
      <c r="E11" s="238">
        <v>0</v>
      </c>
      <c r="F11" s="239">
        <f>D11*E11</f>
        <v>0</v>
      </c>
    </row>
    <row r="12" spans="1:6" ht="12.75">
      <c r="A12" s="235">
        <v>4</v>
      </c>
      <c r="B12" s="334" t="s">
        <v>465</v>
      </c>
      <c r="C12" s="334" t="s">
        <v>423</v>
      </c>
      <c r="D12" s="238">
        <v>1</v>
      </c>
      <c r="E12" s="238">
        <v>0</v>
      </c>
      <c r="F12" s="239">
        <f>D12*E12</f>
        <v>0</v>
      </c>
    </row>
    <row r="13" spans="1:6" ht="26.25" thickBot="1">
      <c r="A13" s="235">
        <v>5</v>
      </c>
      <c r="B13" s="335" t="s">
        <v>466</v>
      </c>
      <c r="C13" s="334" t="s">
        <v>423</v>
      </c>
      <c r="D13" s="238">
        <v>1</v>
      </c>
      <c r="E13" s="238">
        <v>0</v>
      </c>
      <c r="F13" s="336">
        <f>D13*E13</f>
        <v>0</v>
      </c>
    </row>
    <row r="14" spans="1:6" s="318" customFormat="1" ht="13.5" thickBot="1">
      <c r="A14" s="337"/>
      <c r="B14" s="423" t="s">
        <v>467</v>
      </c>
      <c r="C14" s="424"/>
      <c r="D14" s="424"/>
      <c r="E14" s="424"/>
      <c r="F14" s="338">
        <f>SUM(F9:F13)</f>
        <v>0</v>
      </c>
    </row>
    <row r="15" spans="1:6" s="318" customFormat="1" ht="13.5" thickBot="1">
      <c r="A15" s="339"/>
      <c r="B15" s="340"/>
      <c r="C15" s="340"/>
      <c r="D15" s="341"/>
      <c r="E15" s="341"/>
      <c r="F15" s="342"/>
    </row>
    <row r="16" spans="1:6" s="329" customFormat="1" ht="19.5" customHeight="1" thickBot="1">
      <c r="A16" s="420" t="s">
        <v>468</v>
      </c>
      <c r="B16" s="421"/>
      <c r="C16" s="421"/>
      <c r="D16" s="421"/>
      <c r="E16" s="421"/>
      <c r="F16" s="422"/>
    </row>
    <row r="17" spans="1:6" ht="12.75">
      <c r="A17" s="330">
        <v>1</v>
      </c>
      <c r="B17" s="331" t="s">
        <v>469</v>
      </c>
      <c r="C17" s="331" t="s">
        <v>423</v>
      </c>
      <c r="D17" s="332">
        <v>3</v>
      </c>
      <c r="E17" s="332">
        <v>0</v>
      </c>
      <c r="F17" s="333">
        <f aca="true" t="shared" si="0" ref="F17:F52">D17*E17</f>
        <v>0</v>
      </c>
    </row>
    <row r="18" spans="1:6" ht="12.75">
      <c r="A18" s="235">
        <v>2</v>
      </c>
      <c r="B18" s="334" t="s">
        <v>470</v>
      </c>
      <c r="C18" s="334" t="s">
        <v>956</v>
      </c>
      <c r="D18" s="238">
        <v>295</v>
      </c>
      <c r="E18" s="238">
        <v>0</v>
      </c>
      <c r="F18" s="239">
        <f t="shared" si="0"/>
        <v>0</v>
      </c>
    </row>
    <row r="19" spans="1:6" ht="12.75">
      <c r="A19" s="235">
        <v>3</v>
      </c>
      <c r="B19" s="334" t="s">
        <v>471</v>
      </c>
      <c r="C19" s="334" t="s">
        <v>956</v>
      </c>
      <c r="D19" s="238">
        <v>155</v>
      </c>
      <c r="E19" s="238">
        <v>0</v>
      </c>
      <c r="F19" s="239">
        <f t="shared" si="0"/>
        <v>0</v>
      </c>
    </row>
    <row r="20" spans="1:6" ht="12.75">
      <c r="A20" s="235">
        <v>4</v>
      </c>
      <c r="B20" s="334" t="s">
        <v>472</v>
      </c>
      <c r="C20" s="334" t="s">
        <v>956</v>
      </c>
      <c r="D20" s="238">
        <v>98</v>
      </c>
      <c r="E20" s="238">
        <v>0</v>
      </c>
      <c r="F20" s="239">
        <f t="shared" si="0"/>
        <v>0</v>
      </c>
    </row>
    <row r="21" spans="1:6" ht="12.75">
      <c r="A21" s="235">
        <v>5</v>
      </c>
      <c r="B21" s="334" t="s">
        <v>473</v>
      </c>
      <c r="C21" s="334" t="s">
        <v>956</v>
      </c>
      <c r="D21" s="238">
        <v>29</v>
      </c>
      <c r="E21" s="238">
        <v>0</v>
      </c>
      <c r="F21" s="239">
        <f t="shared" si="0"/>
        <v>0</v>
      </c>
    </row>
    <row r="22" spans="1:6" ht="12.75">
      <c r="A22" s="235">
        <v>6</v>
      </c>
      <c r="B22" s="334" t="s">
        <v>474</v>
      </c>
      <c r="C22" s="334" t="s">
        <v>956</v>
      </c>
      <c r="D22" s="238">
        <v>75</v>
      </c>
      <c r="E22" s="238">
        <v>0</v>
      </c>
      <c r="F22" s="239">
        <f t="shared" si="0"/>
        <v>0</v>
      </c>
    </row>
    <row r="23" spans="1:6" ht="12.75">
      <c r="A23" s="235">
        <v>7</v>
      </c>
      <c r="B23" s="334" t="s">
        <v>475</v>
      </c>
      <c r="C23" s="334" t="s">
        <v>956</v>
      </c>
      <c r="D23" s="238">
        <v>5</v>
      </c>
      <c r="E23" s="238">
        <v>0</v>
      </c>
      <c r="F23" s="239">
        <f t="shared" si="0"/>
        <v>0</v>
      </c>
    </row>
    <row r="24" spans="1:6" ht="12.75">
      <c r="A24" s="235">
        <v>8</v>
      </c>
      <c r="B24" s="334" t="s">
        <v>476</v>
      </c>
      <c r="C24" s="334" t="s">
        <v>956</v>
      </c>
      <c r="D24" s="238">
        <v>3</v>
      </c>
      <c r="E24" s="238">
        <v>0</v>
      </c>
      <c r="F24" s="239">
        <f t="shared" si="0"/>
        <v>0</v>
      </c>
    </row>
    <row r="25" spans="1:6" ht="12.75">
      <c r="A25" s="235">
        <v>9</v>
      </c>
      <c r="B25" s="334" t="s">
        <v>477</v>
      </c>
      <c r="C25" s="334" t="s">
        <v>956</v>
      </c>
      <c r="D25" s="238">
        <v>3</v>
      </c>
      <c r="E25" s="238">
        <v>0</v>
      </c>
      <c r="F25" s="239">
        <f t="shared" si="0"/>
        <v>0</v>
      </c>
    </row>
    <row r="26" spans="1:6" ht="12.75">
      <c r="A26" s="235">
        <v>10</v>
      </c>
      <c r="B26" s="334" t="s">
        <v>478</v>
      </c>
      <c r="C26" s="334" t="s">
        <v>956</v>
      </c>
      <c r="D26" s="238">
        <v>3</v>
      </c>
      <c r="E26" s="238">
        <v>0</v>
      </c>
      <c r="F26" s="239">
        <f t="shared" si="0"/>
        <v>0</v>
      </c>
    </row>
    <row r="27" spans="1:6" ht="12.75">
      <c r="A27" s="235">
        <v>11</v>
      </c>
      <c r="B27" s="334" t="s">
        <v>479</v>
      </c>
      <c r="C27" s="334" t="s">
        <v>423</v>
      </c>
      <c r="D27" s="238">
        <v>2</v>
      </c>
      <c r="E27" s="238">
        <v>0</v>
      </c>
      <c r="F27" s="239">
        <f t="shared" si="0"/>
        <v>0</v>
      </c>
    </row>
    <row r="28" spans="1:6" ht="12.75">
      <c r="A28" s="235">
        <v>12</v>
      </c>
      <c r="B28" s="334" t="s">
        <v>480</v>
      </c>
      <c r="C28" s="334" t="s">
        <v>956</v>
      </c>
      <c r="D28" s="238">
        <v>8</v>
      </c>
      <c r="E28" s="238">
        <v>0</v>
      </c>
      <c r="F28" s="239">
        <f t="shared" si="0"/>
        <v>0</v>
      </c>
    </row>
    <row r="29" spans="1:6" ht="12.75">
      <c r="A29" s="235">
        <v>13</v>
      </c>
      <c r="B29" s="334" t="s">
        <v>481</v>
      </c>
      <c r="C29" s="334" t="s">
        <v>423</v>
      </c>
      <c r="D29" s="238">
        <v>2</v>
      </c>
      <c r="E29" s="238">
        <v>0</v>
      </c>
      <c r="F29" s="239">
        <f t="shared" si="0"/>
        <v>0</v>
      </c>
    </row>
    <row r="30" spans="1:6" ht="12.75">
      <c r="A30" s="235">
        <v>14</v>
      </c>
      <c r="B30" s="334" t="s">
        <v>482</v>
      </c>
      <c r="C30" s="334" t="s">
        <v>423</v>
      </c>
      <c r="D30" s="238">
        <v>30</v>
      </c>
      <c r="E30" s="238">
        <v>0</v>
      </c>
      <c r="F30" s="239">
        <f t="shared" si="0"/>
        <v>0</v>
      </c>
    </row>
    <row r="31" spans="1:6" ht="12.75">
      <c r="A31" s="235">
        <v>15</v>
      </c>
      <c r="B31" s="334" t="s">
        <v>483</v>
      </c>
      <c r="C31" s="334" t="s">
        <v>956</v>
      </c>
      <c r="D31" s="238">
        <v>24</v>
      </c>
      <c r="E31" s="238">
        <v>0</v>
      </c>
      <c r="F31" s="239">
        <f t="shared" si="0"/>
        <v>0</v>
      </c>
    </row>
    <row r="32" spans="1:6" ht="12.75">
      <c r="A32" s="235">
        <v>16</v>
      </c>
      <c r="B32" s="334" t="s">
        <v>484</v>
      </c>
      <c r="C32" s="334" t="s">
        <v>988</v>
      </c>
      <c r="D32" s="238">
        <v>25</v>
      </c>
      <c r="E32" s="238">
        <v>0</v>
      </c>
      <c r="F32" s="239">
        <f t="shared" si="0"/>
        <v>0</v>
      </c>
    </row>
    <row r="33" spans="1:6" ht="12.75">
      <c r="A33" s="235">
        <v>17</v>
      </c>
      <c r="B33" s="334" t="s">
        <v>485</v>
      </c>
      <c r="C33" s="334" t="s">
        <v>486</v>
      </c>
      <c r="D33" s="238">
        <v>1</v>
      </c>
      <c r="E33" s="238">
        <v>0</v>
      </c>
      <c r="F33" s="239">
        <f t="shared" si="0"/>
        <v>0</v>
      </c>
    </row>
    <row r="34" spans="1:6" ht="12.75">
      <c r="A34" s="235">
        <v>18</v>
      </c>
      <c r="B34" s="334" t="s">
        <v>487</v>
      </c>
      <c r="C34" s="334" t="s">
        <v>956</v>
      </c>
      <c r="D34" s="238">
        <v>65</v>
      </c>
      <c r="E34" s="238">
        <v>0</v>
      </c>
      <c r="F34" s="239">
        <f t="shared" si="0"/>
        <v>0</v>
      </c>
    </row>
    <row r="35" spans="1:6" ht="12.75">
      <c r="A35" s="235">
        <v>19</v>
      </c>
      <c r="B35" s="334" t="s">
        <v>488</v>
      </c>
      <c r="C35" s="334" t="s">
        <v>423</v>
      </c>
      <c r="D35" s="238">
        <v>4</v>
      </c>
      <c r="E35" s="238">
        <v>0</v>
      </c>
      <c r="F35" s="239">
        <f t="shared" si="0"/>
        <v>0</v>
      </c>
    </row>
    <row r="36" spans="1:6" ht="12.75">
      <c r="A36" s="235">
        <v>20</v>
      </c>
      <c r="B36" s="334" t="s">
        <v>489</v>
      </c>
      <c r="C36" s="334" t="s">
        <v>423</v>
      </c>
      <c r="D36" s="238">
        <v>4</v>
      </c>
      <c r="E36" s="238">
        <v>0</v>
      </c>
      <c r="F36" s="239">
        <f t="shared" si="0"/>
        <v>0</v>
      </c>
    </row>
    <row r="37" spans="1:6" ht="12.75">
      <c r="A37" s="235">
        <v>21</v>
      </c>
      <c r="B37" s="334" t="s">
        <v>490</v>
      </c>
      <c r="C37" s="334" t="s">
        <v>423</v>
      </c>
      <c r="D37" s="238">
        <v>4</v>
      </c>
      <c r="E37" s="238">
        <v>0</v>
      </c>
      <c r="F37" s="239">
        <f t="shared" si="0"/>
        <v>0</v>
      </c>
    </row>
    <row r="38" spans="1:6" ht="12.75">
      <c r="A38" s="235">
        <v>22</v>
      </c>
      <c r="B38" s="334" t="s">
        <v>491</v>
      </c>
      <c r="C38" s="334" t="s">
        <v>956</v>
      </c>
      <c r="D38" s="238">
        <v>30</v>
      </c>
      <c r="E38" s="238">
        <v>0</v>
      </c>
      <c r="F38" s="239">
        <f t="shared" si="0"/>
        <v>0</v>
      </c>
    </row>
    <row r="39" spans="1:6" ht="12.75">
      <c r="A39" s="235">
        <v>23</v>
      </c>
      <c r="B39" s="334" t="s">
        <v>492</v>
      </c>
      <c r="C39" s="334" t="s">
        <v>956</v>
      </c>
      <c r="D39" s="238">
        <v>65</v>
      </c>
      <c r="E39" s="238">
        <v>0</v>
      </c>
      <c r="F39" s="239">
        <f t="shared" si="0"/>
        <v>0</v>
      </c>
    </row>
    <row r="40" spans="1:6" ht="12.75">
      <c r="A40" s="235">
        <v>24</v>
      </c>
      <c r="B40" s="334" t="s">
        <v>493</v>
      </c>
      <c r="C40" s="334" t="s">
        <v>423</v>
      </c>
      <c r="D40" s="238">
        <v>15</v>
      </c>
      <c r="E40" s="238">
        <v>0</v>
      </c>
      <c r="F40" s="239">
        <f t="shared" si="0"/>
        <v>0</v>
      </c>
    </row>
    <row r="41" spans="1:6" ht="12.75">
      <c r="A41" s="235">
        <v>25</v>
      </c>
      <c r="B41" s="334" t="s">
        <v>494</v>
      </c>
      <c r="C41" s="334" t="s">
        <v>423</v>
      </c>
      <c r="D41" s="238">
        <v>4</v>
      </c>
      <c r="E41" s="238">
        <v>0</v>
      </c>
      <c r="F41" s="239">
        <f t="shared" si="0"/>
        <v>0</v>
      </c>
    </row>
    <row r="42" spans="1:6" ht="12.75">
      <c r="A42" s="235">
        <v>26</v>
      </c>
      <c r="B42" s="334" t="s">
        <v>495</v>
      </c>
      <c r="C42" s="334" t="s">
        <v>423</v>
      </c>
      <c r="D42" s="238">
        <v>3</v>
      </c>
      <c r="E42" s="238">
        <v>0</v>
      </c>
      <c r="F42" s="239">
        <f t="shared" si="0"/>
        <v>0</v>
      </c>
    </row>
    <row r="43" spans="1:6" ht="12.75">
      <c r="A43" s="235">
        <v>27</v>
      </c>
      <c r="B43" s="334" t="s">
        <v>496</v>
      </c>
      <c r="C43" s="334" t="s">
        <v>423</v>
      </c>
      <c r="D43" s="238">
        <v>7</v>
      </c>
      <c r="E43" s="238">
        <v>0</v>
      </c>
      <c r="F43" s="239">
        <f t="shared" si="0"/>
        <v>0</v>
      </c>
    </row>
    <row r="44" spans="1:6" ht="12.75">
      <c r="A44" s="235">
        <v>28</v>
      </c>
      <c r="B44" s="334" t="s">
        <v>497</v>
      </c>
      <c r="C44" s="334" t="s">
        <v>423</v>
      </c>
      <c r="D44" s="238">
        <v>1</v>
      </c>
      <c r="E44" s="238">
        <v>0</v>
      </c>
      <c r="F44" s="239">
        <f t="shared" si="0"/>
        <v>0</v>
      </c>
    </row>
    <row r="45" spans="1:6" ht="12.75">
      <c r="A45" s="235">
        <v>29</v>
      </c>
      <c r="B45" s="334" t="s">
        <v>498</v>
      </c>
      <c r="C45" s="334" t="s">
        <v>423</v>
      </c>
      <c r="D45" s="238">
        <v>1</v>
      </c>
      <c r="E45" s="238">
        <v>0</v>
      </c>
      <c r="F45" s="239">
        <f t="shared" si="0"/>
        <v>0</v>
      </c>
    </row>
    <row r="46" spans="1:6" ht="12.75">
      <c r="A46" s="235">
        <v>30</v>
      </c>
      <c r="B46" s="334" t="s">
        <v>499</v>
      </c>
      <c r="C46" s="334" t="s">
        <v>423</v>
      </c>
      <c r="D46" s="238">
        <v>2</v>
      </c>
      <c r="E46" s="238">
        <v>0</v>
      </c>
      <c r="F46" s="239">
        <f t="shared" si="0"/>
        <v>0</v>
      </c>
    </row>
    <row r="47" spans="1:6" ht="12.75">
      <c r="A47" s="235">
        <v>31</v>
      </c>
      <c r="B47" s="334" t="s">
        <v>500</v>
      </c>
      <c r="C47" s="334" t="s">
        <v>423</v>
      </c>
      <c r="D47" s="238">
        <v>15</v>
      </c>
      <c r="E47" s="238">
        <v>0</v>
      </c>
      <c r="F47" s="239">
        <f t="shared" si="0"/>
        <v>0</v>
      </c>
    </row>
    <row r="48" spans="1:6" ht="12.75">
      <c r="A48" s="235">
        <v>32</v>
      </c>
      <c r="B48" s="334" t="s">
        <v>501</v>
      </c>
      <c r="C48" s="334" t="s">
        <v>423</v>
      </c>
      <c r="D48" s="238">
        <v>6</v>
      </c>
      <c r="E48" s="238">
        <v>0</v>
      </c>
      <c r="F48" s="239">
        <f t="shared" si="0"/>
        <v>0</v>
      </c>
    </row>
    <row r="49" spans="1:6" ht="12.75">
      <c r="A49" s="235">
        <v>33</v>
      </c>
      <c r="B49" s="334" t="s">
        <v>502</v>
      </c>
      <c r="C49" s="334" t="s">
        <v>423</v>
      </c>
      <c r="D49" s="238">
        <v>1</v>
      </c>
      <c r="E49" s="238">
        <v>0</v>
      </c>
      <c r="F49" s="239">
        <f t="shared" si="0"/>
        <v>0</v>
      </c>
    </row>
    <row r="50" spans="1:6" ht="12.75">
      <c r="A50" s="235">
        <v>34</v>
      </c>
      <c r="B50" s="334" t="s">
        <v>503</v>
      </c>
      <c r="C50" s="334" t="s">
        <v>423</v>
      </c>
      <c r="D50" s="238">
        <v>2</v>
      </c>
      <c r="E50" s="238">
        <v>0</v>
      </c>
      <c r="F50" s="239">
        <f t="shared" si="0"/>
        <v>0</v>
      </c>
    </row>
    <row r="51" spans="1:6" ht="12.75">
      <c r="A51" s="235">
        <v>35</v>
      </c>
      <c r="B51" s="334" t="s">
        <v>504</v>
      </c>
      <c r="C51" s="334" t="s">
        <v>423</v>
      </c>
      <c r="D51" s="238">
        <v>28</v>
      </c>
      <c r="E51" s="238">
        <v>0</v>
      </c>
      <c r="F51" s="239">
        <f t="shared" si="0"/>
        <v>0</v>
      </c>
    </row>
    <row r="52" spans="1:6" ht="13.5" thickBot="1">
      <c r="A52" s="235">
        <v>36</v>
      </c>
      <c r="B52" s="334" t="s">
        <v>505</v>
      </c>
      <c r="C52" s="334" t="s">
        <v>423</v>
      </c>
      <c r="D52" s="238">
        <v>3</v>
      </c>
      <c r="E52" s="238">
        <v>0</v>
      </c>
      <c r="F52" s="336">
        <f t="shared" si="0"/>
        <v>0</v>
      </c>
    </row>
    <row r="53" spans="1:6" s="318" customFormat="1" ht="13.5" thickBot="1">
      <c r="A53" s="337"/>
      <c r="B53" s="423" t="s">
        <v>467</v>
      </c>
      <c r="C53" s="424"/>
      <c r="D53" s="424"/>
      <c r="E53" s="424"/>
      <c r="F53" s="338">
        <f>SUM(F17:F52)</f>
        <v>0</v>
      </c>
    </row>
    <row r="54" spans="1:6" s="318" customFormat="1" ht="13.5" thickBot="1">
      <c r="A54" s="339"/>
      <c r="B54" s="340"/>
      <c r="C54" s="340"/>
      <c r="D54" s="341"/>
      <c r="E54" s="341"/>
      <c r="F54" s="342"/>
    </row>
    <row r="55" spans="1:6" s="329" customFormat="1" ht="19.5" customHeight="1" thickBot="1">
      <c r="A55" s="425" t="s">
        <v>506</v>
      </c>
      <c r="B55" s="426"/>
      <c r="C55" s="426"/>
      <c r="D55" s="426"/>
      <c r="E55" s="426"/>
      <c r="F55" s="427"/>
    </row>
    <row r="56" spans="1:6" ht="12.75">
      <c r="A56" s="330">
        <v>1</v>
      </c>
      <c r="B56" s="331" t="s">
        <v>507</v>
      </c>
      <c r="C56" s="331" t="s">
        <v>423</v>
      </c>
      <c r="D56" s="332">
        <v>1</v>
      </c>
      <c r="E56" s="332">
        <v>0</v>
      </c>
      <c r="F56" s="333">
        <f aca="true" t="shared" si="1" ref="F56:F97">D56*E56</f>
        <v>0</v>
      </c>
    </row>
    <row r="57" spans="1:6" ht="12.75">
      <c r="A57" s="235">
        <v>2</v>
      </c>
      <c r="B57" s="334" t="s">
        <v>508</v>
      </c>
      <c r="C57" s="334" t="s">
        <v>423</v>
      </c>
      <c r="D57" s="238">
        <v>1</v>
      </c>
      <c r="E57" s="238">
        <v>0</v>
      </c>
      <c r="F57" s="239">
        <f t="shared" si="1"/>
        <v>0</v>
      </c>
    </row>
    <row r="58" spans="1:6" ht="12.75">
      <c r="A58" s="235">
        <v>3</v>
      </c>
      <c r="B58" s="334" t="s">
        <v>509</v>
      </c>
      <c r="C58" s="334" t="s">
        <v>423</v>
      </c>
      <c r="D58" s="238">
        <v>7</v>
      </c>
      <c r="E58" s="238">
        <v>0</v>
      </c>
      <c r="F58" s="239">
        <f t="shared" si="1"/>
        <v>0</v>
      </c>
    </row>
    <row r="59" spans="1:6" ht="12.75">
      <c r="A59" s="235">
        <v>4</v>
      </c>
      <c r="B59" s="334" t="s">
        <v>509</v>
      </c>
      <c r="C59" s="334" t="s">
        <v>423</v>
      </c>
      <c r="D59" s="238">
        <v>1</v>
      </c>
      <c r="E59" s="238">
        <v>0</v>
      </c>
      <c r="F59" s="239">
        <f t="shared" si="1"/>
        <v>0</v>
      </c>
    </row>
    <row r="60" spans="1:6" ht="12.75">
      <c r="A60" s="235">
        <v>5</v>
      </c>
      <c r="B60" s="334" t="s">
        <v>510</v>
      </c>
      <c r="C60" s="334" t="s">
        <v>423</v>
      </c>
      <c r="D60" s="238">
        <v>5</v>
      </c>
      <c r="E60" s="238">
        <v>0</v>
      </c>
      <c r="F60" s="239">
        <f>D60*E60</f>
        <v>0</v>
      </c>
    </row>
    <row r="61" spans="1:6" ht="12.75">
      <c r="A61" s="235">
        <v>6</v>
      </c>
      <c r="B61" s="334" t="s">
        <v>511</v>
      </c>
      <c r="C61" s="334" t="s">
        <v>423</v>
      </c>
      <c r="D61" s="238">
        <v>2</v>
      </c>
      <c r="E61" s="238">
        <v>0</v>
      </c>
      <c r="F61" s="239">
        <f>D61*E61</f>
        <v>0</v>
      </c>
    </row>
    <row r="62" spans="1:6" ht="12.75">
      <c r="A62" s="235">
        <v>7</v>
      </c>
      <c r="B62" s="334" t="s">
        <v>512</v>
      </c>
      <c r="C62" s="334" t="s">
        <v>423</v>
      </c>
      <c r="D62" s="238">
        <v>3</v>
      </c>
      <c r="E62" s="238">
        <v>0</v>
      </c>
      <c r="F62" s="239">
        <f t="shared" si="1"/>
        <v>0</v>
      </c>
    </row>
    <row r="63" spans="1:6" ht="12.75">
      <c r="A63" s="235">
        <v>8</v>
      </c>
      <c r="B63" s="334" t="s">
        <v>513</v>
      </c>
      <c r="C63" s="334" t="s">
        <v>956</v>
      </c>
      <c r="D63" s="238">
        <v>295</v>
      </c>
      <c r="E63" s="238">
        <v>0</v>
      </c>
      <c r="F63" s="239">
        <f t="shared" si="1"/>
        <v>0</v>
      </c>
    </row>
    <row r="64" spans="1:6" ht="12.75">
      <c r="A64" s="235">
        <v>9</v>
      </c>
      <c r="B64" s="334" t="s">
        <v>513</v>
      </c>
      <c r="C64" s="334" t="s">
        <v>956</v>
      </c>
      <c r="D64" s="238">
        <v>155</v>
      </c>
      <c r="E64" s="238">
        <v>0</v>
      </c>
      <c r="F64" s="239">
        <f t="shared" si="1"/>
        <v>0</v>
      </c>
    </row>
    <row r="65" spans="1:6" ht="12.75">
      <c r="A65" s="235">
        <v>10</v>
      </c>
      <c r="B65" s="334" t="s">
        <v>513</v>
      </c>
      <c r="C65" s="334" t="s">
        <v>956</v>
      </c>
      <c r="D65" s="238">
        <v>98</v>
      </c>
      <c r="E65" s="238">
        <v>0</v>
      </c>
      <c r="F65" s="239">
        <f t="shared" si="1"/>
        <v>0</v>
      </c>
    </row>
    <row r="66" spans="1:6" ht="12.75">
      <c r="A66" s="235">
        <v>11</v>
      </c>
      <c r="B66" s="334" t="s">
        <v>514</v>
      </c>
      <c r="C66" s="334" t="s">
        <v>956</v>
      </c>
      <c r="D66" s="238">
        <v>33</v>
      </c>
      <c r="E66" s="238">
        <v>0</v>
      </c>
      <c r="F66" s="239">
        <f t="shared" si="1"/>
        <v>0</v>
      </c>
    </row>
    <row r="67" spans="1:6" ht="12.75">
      <c r="A67" s="235">
        <v>12</v>
      </c>
      <c r="B67" s="334" t="s">
        <v>515</v>
      </c>
      <c r="C67" s="334" t="s">
        <v>956</v>
      </c>
      <c r="D67" s="238">
        <v>95</v>
      </c>
      <c r="E67" s="238">
        <v>0</v>
      </c>
      <c r="F67" s="239">
        <f t="shared" si="1"/>
        <v>0</v>
      </c>
    </row>
    <row r="68" spans="1:6" ht="12.75">
      <c r="A68" s="235">
        <v>13</v>
      </c>
      <c r="B68" s="334" t="s">
        <v>514</v>
      </c>
      <c r="C68" s="334" t="s">
        <v>956</v>
      </c>
      <c r="D68" s="238">
        <v>5</v>
      </c>
      <c r="E68" s="238">
        <v>0</v>
      </c>
      <c r="F68" s="239">
        <f t="shared" si="1"/>
        <v>0</v>
      </c>
    </row>
    <row r="69" spans="1:6" ht="12.75">
      <c r="A69" s="235">
        <v>14</v>
      </c>
      <c r="B69" s="334" t="s">
        <v>516</v>
      </c>
      <c r="C69" s="334" t="s">
        <v>956</v>
      </c>
      <c r="D69" s="238">
        <v>3</v>
      </c>
      <c r="E69" s="238">
        <v>0</v>
      </c>
      <c r="F69" s="239">
        <f t="shared" si="1"/>
        <v>0</v>
      </c>
    </row>
    <row r="70" spans="1:6" ht="12.75">
      <c r="A70" s="235">
        <v>15</v>
      </c>
      <c r="B70" s="334" t="s">
        <v>517</v>
      </c>
      <c r="C70" s="334" t="s">
        <v>956</v>
      </c>
      <c r="D70" s="238">
        <v>3</v>
      </c>
      <c r="E70" s="238">
        <v>0</v>
      </c>
      <c r="F70" s="239">
        <f t="shared" si="1"/>
        <v>0</v>
      </c>
    </row>
    <row r="71" spans="1:6" ht="12.75">
      <c r="A71" s="235">
        <v>16</v>
      </c>
      <c r="B71" s="334" t="s">
        <v>518</v>
      </c>
      <c r="C71" s="334" t="s">
        <v>956</v>
      </c>
      <c r="D71" s="238">
        <v>3</v>
      </c>
      <c r="E71" s="238">
        <v>0</v>
      </c>
      <c r="F71" s="239">
        <f t="shared" si="1"/>
        <v>0</v>
      </c>
    </row>
    <row r="72" spans="1:6" ht="12.75">
      <c r="A72" s="235">
        <v>17</v>
      </c>
      <c r="B72" s="334" t="s">
        <v>519</v>
      </c>
      <c r="C72" s="334" t="s">
        <v>423</v>
      </c>
      <c r="D72" s="238">
        <v>44</v>
      </c>
      <c r="E72" s="238">
        <v>0</v>
      </c>
      <c r="F72" s="239">
        <f t="shared" si="1"/>
        <v>0</v>
      </c>
    </row>
    <row r="73" spans="1:6" ht="12.75">
      <c r="A73" s="235">
        <v>18</v>
      </c>
      <c r="B73" s="334" t="s">
        <v>520</v>
      </c>
      <c r="C73" s="334" t="s">
        <v>423</v>
      </c>
      <c r="D73" s="238">
        <v>10</v>
      </c>
      <c r="E73" s="238">
        <v>0</v>
      </c>
      <c r="F73" s="239">
        <f t="shared" si="1"/>
        <v>0</v>
      </c>
    </row>
    <row r="74" spans="1:6" ht="12.75">
      <c r="A74" s="235">
        <v>19</v>
      </c>
      <c r="B74" s="334" t="s">
        <v>521</v>
      </c>
      <c r="C74" s="334" t="s">
        <v>423</v>
      </c>
      <c r="D74" s="238">
        <v>8</v>
      </c>
      <c r="E74" s="238">
        <v>0</v>
      </c>
      <c r="F74" s="239">
        <f t="shared" si="1"/>
        <v>0</v>
      </c>
    </row>
    <row r="75" spans="1:6" ht="12.75">
      <c r="A75" s="235">
        <v>20</v>
      </c>
      <c r="B75" s="334" t="s">
        <v>522</v>
      </c>
      <c r="C75" s="334" t="s">
        <v>423</v>
      </c>
      <c r="D75" s="238">
        <v>2</v>
      </c>
      <c r="E75" s="238">
        <v>0</v>
      </c>
      <c r="F75" s="239">
        <f t="shared" si="1"/>
        <v>0</v>
      </c>
    </row>
    <row r="76" spans="1:6" ht="12.75">
      <c r="A76" s="235">
        <v>21</v>
      </c>
      <c r="B76" s="334" t="s">
        <v>523</v>
      </c>
      <c r="C76" s="334" t="s">
        <v>956</v>
      </c>
      <c r="D76" s="238">
        <v>8</v>
      </c>
      <c r="E76" s="238">
        <v>0</v>
      </c>
      <c r="F76" s="239">
        <f t="shared" si="1"/>
        <v>0</v>
      </c>
    </row>
    <row r="77" spans="1:6" ht="12.75">
      <c r="A77" s="235">
        <v>22</v>
      </c>
      <c r="B77" s="334" t="s">
        <v>524</v>
      </c>
      <c r="C77" s="334" t="s">
        <v>423</v>
      </c>
      <c r="D77" s="238">
        <v>10</v>
      </c>
      <c r="E77" s="238">
        <v>0</v>
      </c>
      <c r="F77" s="239">
        <f t="shared" si="1"/>
        <v>0</v>
      </c>
    </row>
    <row r="78" spans="1:6" ht="12.75">
      <c r="A78" s="235">
        <v>23</v>
      </c>
      <c r="B78" s="334" t="s">
        <v>525</v>
      </c>
      <c r="C78" s="334" t="s">
        <v>956</v>
      </c>
      <c r="D78" s="238">
        <v>24</v>
      </c>
      <c r="E78" s="238">
        <v>0</v>
      </c>
      <c r="F78" s="239">
        <f t="shared" si="1"/>
        <v>0</v>
      </c>
    </row>
    <row r="79" spans="1:6" ht="12.75">
      <c r="A79" s="235">
        <v>24</v>
      </c>
      <c r="B79" s="334" t="s">
        <v>526</v>
      </c>
      <c r="C79" s="334" t="s">
        <v>956</v>
      </c>
      <c r="D79" s="238">
        <v>22</v>
      </c>
      <c r="E79" s="238">
        <v>0</v>
      </c>
      <c r="F79" s="239">
        <f t="shared" si="1"/>
        <v>0</v>
      </c>
    </row>
    <row r="80" spans="1:6" ht="12.75">
      <c r="A80" s="235">
        <v>25</v>
      </c>
      <c r="B80" s="334" t="s">
        <v>527</v>
      </c>
      <c r="C80" s="334" t="s">
        <v>423</v>
      </c>
      <c r="D80" s="238">
        <v>7</v>
      </c>
      <c r="E80" s="238">
        <v>0</v>
      </c>
      <c r="F80" s="239">
        <f t="shared" si="1"/>
        <v>0</v>
      </c>
    </row>
    <row r="81" spans="1:6" ht="12.75">
      <c r="A81" s="235">
        <v>26</v>
      </c>
      <c r="B81" s="334" t="s">
        <v>528</v>
      </c>
      <c r="C81" s="334" t="s">
        <v>956</v>
      </c>
      <c r="D81" s="238">
        <v>58</v>
      </c>
      <c r="E81" s="238">
        <v>0</v>
      </c>
      <c r="F81" s="239">
        <f t="shared" si="1"/>
        <v>0</v>
      </c>
    </row>
    <row r="82" spans="1:6" ht="12.75">
      <c r="A82" s="235">
        <v>27</v>
      </c>
      <c r="B82" s="334" t="s">
        <v>529</v>
      </c>
      <c r="C82" s="334" t="s">
        <v>423</v>
      </c>
      <c r="D82" s="238">
        <v>4</v>
      </c>
      <c r="E82" s="238">
        <v>0</v>
      </c>
      <c r="F82" s="239">
        <f t="shared" si="1"/>
        <v>0</v>
      </c>
    </row>
    <row r="83" spans="1:6" ht="12.75">
      <c r="A83" s="235">
        <v>28</v>
      </c>
      <c r="B83" s="334" t="s">
        <v>530</v>
      </c>
      <c r="C83" s="334" t="s">
        <v>956</v>
      </c>
      <c r="D83" s="238">
        <v>30</v>
      </c>
      <c r="E83" s="238">
        <v>0</v>
      </c>
      <c r="F83" s="239">
        <f t="shared" si="1"/>
        <v>0</v>
      </c>
    </row>
    <row r="84" spans="1:6" ht="12.75">
      <c r="A84" s="235">
        <v>29</v>
      </c>
      <c r="B84" s="334" t="s">
        <v>531</v>
      </c>
      <c r="C84" s="334" t="s">
        <v>956</v>
      </c>
      <c r="D84" s="238">
        <v>65</v>
      </c>
      <c r="E84" s="238">
        <v>0</v>
      </c>
      <c r="F84" s="239">
        <f t="shared" si="1"/>
        <v>0</v>
      </c>
    </row>
    <row r="85" spans="1:6" ht="12.75">
      <c r="A85" s="235">
        <v>30</v>
      </c>
      <c r="B85" s="334" t="s">
        <v>532</v>
      </c>
      <c r="C85" s="334" t="s">
        <v>423</v>
      </c>
      <c r="D85" s="238">
        <v>15</v>
      </c>
      <c r="E85" s="238">
        <v>0</v>
      </c>
      <c r="F85" s="239">
        <f t="shared" si="1"/>
        <v>0</v>
      </c>
    </row>
    <row r="86" spans="1:6" ht="12.75">
      <c r="A86" s="235">
        <v>31</v>
      </c>
      <c r="B86" s="334" t="s">
        <v>532</v>
      </c>
      <c r="C86" s="334" t="s">
        <v>423</v>
      </c>
      <c r="D86" s="238">
        <v>4</v>
      </c>
      <c r="E86" s="238">
        <v>0</v>
      </c>
      <c r="F86" s="239">
        <f t="shared" si="1"/>
        <v>0</v>
      </c>
    </row>
    <row r="87" spans="1:6" ht="12.75">
      <c r="A87" s="235">
        <v>32</v>
      </c>
      <c r="B87" s="334" t="s">
        <v>533</v>
      </c>
      <c r="C87" s="334" t="s">
        <v>423</v>
      </c>
      <c r="D87" s="238">
        <v>3</v>
      </c>
      <c r="E87" s="238">
        <v>0</v>
      </c>
      <c r="F87" s="239">
        <f t="shared" si="1"/>
        <v>0</v>
      </c>
    </row>
    <row r="88" spans="1:6" ht="12.75">
      <c r="A88" s="235">
        <v>33</v>
      </c>
      <c r="B88" s="334" t="s">
        <v>534</v>
      </c>
      <c r="C88" s="334" t="s">
        <v>423</v>
      </c>
      <c r="D88" s="238">
        <v>7</v>
      </c>
      <c r="E88" s="238">
        <v>0</v>
      </c>
      <c r="F88" s="239">
        <f t="shared" si="1"/>
        <v>0</v>
      </c>
    </row>
    <row r="89" spans="1:6" ht="12.75">
      <c r="A89" s="235">
        <v>34</v>
      </c>
      <c r="B89" s="334" t="s">
        <v>535</v>
      </c>
      <c r="C89" s="334" t="s">
        <v>423</v>
      </c>
      <c r="D89" s="238">
        <v>1</v>
      </c>
      <c r="E89" s="238">
        <v>0</v>
      </c>
      <c r="F89" s="239">
        <f t="shared" si="1"/>
        <v>0</v>
      </c>
    </row>
    <row r="90" spans="1:6" ht="12.75">
      <c r="A90" s="235">
        <v>35</v>
      </c>
      <c r="B90" s="334" t="s">
        <v>536</v>
      </c>
      <c r="C90" s="334" t="s">
        <v>423</v>
      </c>
      <c r="D90" s="238">
        <v>1</v>
      </c>
      <c r="E90" s="238">
        <v>0</v>
      </c>
      <c r="F90" s="239">
        <f t="shared" si="1"/>
        <v>0</v>
      </c>
    </row>
    <row r="91" spans="1:6" ht="12.75">
      <c r="A91" s="235">
        <v>36</v>
      </c>
      <c r="B91" s="334" t="s">
        <v>537</v>
      </c>
      <c r="C91" s="334" t="s">
        <v>423</v>
      </c>
      <c r="D91" s="238">
        <v>2</v>
      </c>
      <c r="E91" s="238">
        <v>0</v>
      </c>
      <c r="F91" s="239">
        <f t="shared" si="1"/>
        <v>0</v>
      </c>
    </row>
    <row r="92" spans="1:6" ht="12.75">
      <c r="A92" s="235">
        <v>37</v>
      </c>
      <c r="B92" s="334" t="s">
        <v>538</v>
      </c>
      <c r="C92" s="334" t="s">
        <v>423</v>
      </c>
      <c r="D92" s="238">
        <v>15</v>
      </c>
      <c r="E92" s="238">
        <v>0</v>
      </c>
      <c r="F92" s="239">
        <f t="shared" si="1"/>
        <v>0</v>
      </c>
    </row>
    <row r="93" spans="1:6" ht="12.75">
      <c r="A93" s="235">
        <v>38</v>
      </c>
      <c r="B93" s="334" t="s">
        <v>539</v>
      </c>
      <c r="C93" s="334" t="s">
        <v>423</v>
      </c>
      <c r="D93" s="238">
        <v>6</v>
      </c>
      <c r="E93" s="238">
        <v>0</v>
      </c>
      <c r="F93" s="239">
        <f t="shared" si="1"/>
        <v>0</v>
      </c>
    </row>
    <row r="94" spans="1:6" ht="12.75">
      <c r="A94" s="235">
        <v>39</v>
      </c>
      <c r="B94" s="334" t="s">
        <v>540</v>
      </c>
      <c r="C94" s="334" t="s">
        <v>423</v>
      </c>
      <c r="D94" s="238">
        <v>1</v>
      </c>
      <c r="E94" s="238">
        <v>0</v>
      </c>
      <c r="F94" s="239">
        <f t="shared" si="1"/>
        <v>0</v>
      </c>
    </row>
    <row r="95" spans="1:6" ht="12.75">
      <c r="A95" s="235">
        <v>40</v>
      </c>
      <c r="B95" s="334" t="s">
        <v>533</v>
      </c>
      <c r="C95" s="334" t="s">
        <v>423</v>
      </c>
      <c r="D95" s="238">
        <v>3</v>
      </c>
      <c r="E95" s="238">
        <v>0</v>
      </c>
      <c r="F95" s="239">
        <f>D95*E95</f>
        <v>0</v>
      </c>
    </row>
    <row r="96" spans="1:6" ht="38.25">
      <c r="A96" s="235">
        <v>41</v>
      </c>
      <c r="B96" s="335" t="s">
        <v>541</v>
      </c>
      <c r="C96" s="334" t="s">
        <v>542</v>
      </c>
      <c r="D96" s="238">
        <v>1</v>
      </c>
      <c r="E96" s="238">
        <v>0</v>
      </c>
      <c r="F96" s="239">
        <f t="shared" si="1"/>
        <v>0</v>
      </c>
    </row>
    <row r="97" spans="1:6" ht="13.5" thickBot="1">
      <c r="A97" s="235">
        <v>42</v>
      </c>
      <c r="B97" s="335" t="s">
        <v>543</v>
      </c>
      <c r="C97" s="334" t="s">
        <v>956</v>
      </c>
      <c r="D97" s="238">
        <v>34</v>
      </c>
      <c r="E97" s="238">
        <v>0</v>
      </c>
      <c r="F97" s="239">
        <f t="shared" si="1"/>
        <v>0</v>
      </c>
    </row>
    <row r="98" spans="1:6" s="318" customFormat="1" ht="13.5" thickBot="1">
      <c r="A98" s="337"/>
      <c r="B98" s="423" t="s">
        <v>467</v>
      </c>
      <c r="C98" s="424"/>
      <c r="D98" s="424"/>
      <c r="E98" s="424"/>
      <c r="F98" s="338">
        <f>SUM(F56:F97)</f>
        <v>0</v>
      </c>
    </row>
    <row r="99" spans="1:6" s="318" customFormat="1" ht="12.75">
      <c r="A99" s="343"/>
      <c r="B99" s="344"/>
      <c r="C99" s="345"/>
      <c r="D99" s="345"/>
      <c r="E99" s="345"/>
      <c r="F99" s="346"/>
    </row>
    <row r="100" spans="1:6" s="318" customFormat="1" ht="12.75">
      <c r="A100" s="343"/>
      <c r="B100" s="344"/>
      <c r="C100" s="345"/>
      <c r="D100" s="345"/>
      <c r="E100" s="345"/>
      <c r="F100" s="346"/>
    </row>
    <row r="101" spans="1:6" s="318" customFormat="1" ht="12.75">
      <c r="A101" s="343"/>
      <c r="B101" s="344"/>
      <c r="C101" s="345"/>
      <c r="D101" s="345"/>
      <c r="E101" s="345"/>
      <c r="F101" s="346"/>
    </row>
    <row r="102" spans="1:6" s="318" customFormat="1" ht="12.75">
      <c r="A102" s="343"/>
      <c r="B102" s="344"/>
      <c r="C102" s="345"/>
      <c r="D102" s="345"/>
      <c r="E102" s="345"/>
      <c r="F102" s="346"/>
    </row>
    <row r="103" spans="1:6" s="318" customFormat="1" ht="13.5" thickBot="1">
      <c r="A103" s="339"/>
      <c r="B103" s="340"/>
      <c r="C103" s="340"/>
      <c r="D103" s="341"/>
      <c r="E103" s="341"/>
      <c r="F103" s="342"/>
    </row>
    <row r="104" spans="1:6" s="329" customFormat="1" ht="19.5" customHeight="1" thickBot="1">
      <c r="A104" s="431" t="s">
        <v>821</v>
      </c>
      <c r="B104" s="432"/>
      <c r="C104" s="432"/>
      <c r="D104" s="432"/>
      <c r="E104" s="432"/>
      <c r="F104" s="433"/>
    </row>
    <row r="105" spans="1:6" ht="12.75">
      <c r="A105" s="330">
        <v>1</v>
      </c>
      <c r="B105" s="331" t="s">
        <v>544</v>
      </c>
      <c r="C105" s="331" t="s">
        <v>956</v>
      </c>
      <c r="D105" s="332">
        <v>15</v>
      </c>
      <c r="E105" s="332">
        <v>0</v>
      </c>
      <c r="F105" s="333">
        <f>D105*E105</f>
        <v>0</v>
      </c>
    </row>
    <row r="106" spans="1:6" ht="12.75">
      <c r="A106" s="235">
        <v>2</v>
      </c>
      <c r="B106" s="334" t="s">
        <v>545</v>
      </c>
      <c r="C106" s="334" t="s">
        <v>956</v>
      </c>
      <c r="D106" s="238">
        <v>15</v>
      </c>
      <c r="E106" s="238">
        <v>0</v>
      </c>
      <c r="F106" s="239">
        <f>D106*E106</f>
        <v>0</v>
      </c>
    </row>
    <row r="107" spans="1:6" ht="13.5" thickBot="1">
      <c r="A107" s="235">
        <v>3</v>
      </c>
      <c r="B107" s="334" t="s">
        <v>546</v>
      </c>
      <c r="C107" s="334" t="s">
        <v>826</v>
      </c>
      <c r="D107" s="238">
        <v>5.25</v>
      </c>
      <c r="E107" s="238">
        <v>0</v>
      </c>
      <c r="F107" s="336">
        <f>D107*E107</f>
        <v>0</v>
      </c>
    </row>
    <row r="108" spans="1:6" s="318" customFormat="1" ht="13.5" thickBot="1">
      <c r="A108" s="337"/>
      <c r="B108" s="423" t="s">
        <v>467</v>
      </c>
      <c r="C108" s="424"/>
      <c r="D108" s="424"/>
      <c r="E108" s="424"/>
      <c r="F108" s="338">
        <f>SUM(F105:F107)</f>
        <v>0</v>
      </c>
    </row>
    <row r="109" spans="1:6" s="318" customFormat="1" ht="13.5" thickBot="1">
      <c r="A109" s="339"/>
      <c r="B109" s="340"/>
      <c r="C109" s="340"/>
      <c r="D109" s="341"/>
      <c r="E109" s="341"/>
      <c r="F109" s="342"/>
    </row>
    <row r="110" spans="1:6" s="329" customFormat="1" ht="19.5" customHeight="1" thickBot="1">
      <c r="A110" s="431" t="s">
        <v>776</v>
      </c>
      <c r="B110" s="432"/>
      <c r="C110" s="432"/>
      <c r="D110" s="432"/>
      <c r="E110" s="432"/>
      <c r="F110" s="433"/>
    </row>
    <row r="111" spans="1:6" ht="12.75">
      <c r="A111" s="330">
        <v>1</v>
      </c>
      <c r="B111" s="331" t="s">
        <v>547</v>
      </c>
      <c r="C111" s="331" t="s">
        <v>423</v>
      </c>
      <c r="D111" s="332">
        <v>1</v>
      </c>
      <c r="E111" s="332">
        <v>0</v>
      </c>
      <c r="F111" s="333">
        <f>D111*E111</f>
        <v>0</v>
      </c>
    </row>
    <row r="112" spans="1:6" ht="12.75">
      <c r="A112" s="235">
        <v>2</v>
      </c>
      <c r="B112" s="334" t="s">
        <v>548</v>
      </c>
      <c r="C112" s="334" t="s">
        <v>423</v>
      </c>
      <c r="D112" s="238">
        <v>1</v>
      </c>
      <c r="E112" s="238">
        <v>0</v>
      </c>
      <c r="F112" s="239">
        <f>D112*E112</f>
        <v>0</v>
      </c>
    </row>
    <row r="113" spans="1:6" ht="12.75">
      <c r="A113" s="235">
        <v>3</v>
      </c>
      <c r="B113" s="334" t="s">
        <v>549</v>
      </c>
      <c r="C113" s="334" t="s">
        <v>423</v>
      </c>
      <c r="D113" s="238">
        <v>1</v>
      </c>
      <c r="E113" s="238">
        <v>0</v>
      </c>
      <c r="F113" s="239">
        <f>D113*E113</f>
        <v>0</v>
      </c>
    </row>
    <row r="114" spans="1:6" ht="12.75">
      <c r="A114" s="235">
        <v>4</v>
      </c>
      <c r="B114" s="334" t="s">
        <v>550</v>
      </c>
      <c r="C114" s="334" t="s">
        <v>423</v>
      </c>
      <c r="D114" s="238">
        <v>1</v>
      </c>
      <c r="E114" s="238">
        <v>0</v>
      </c>
      <c r="F114" s="239">
        <f>D114*E114</f>
        <v>0</v>
      </c>
    </row>
    <row r="115" spans="1:6" ht="13.5" thickBot="1">
      <c r="A115" s="235">
        <v>5</v>
      </c>
      <c r="B115" s="334" t="s">
        <v>551</v>
      </c>
      <c r="C115" s="334" t="s">
        <v>423</v>
      </c>
      <c r="D115" s="238">
        <v>1</v>
      </c>
      <c r="E115" s="238">
        <v>0</v>
      </c>
      <c r="F115" s="336">
        <f>D115*E115</f>
        <v>0</v>
      </c>
    </row>
    <row r="116" spans="1:6" s="318" customFormat="1" ht="13.5" thickBot="1">
      <c r="A116" s="337"/>
      <c r="B116" s="423" t="s">
        <v>467</v>
      </c>
      <c r="C116" s="424"/>
      <c r="D116" s="424"/>
      <c r="E116" s="424"/>
      <c r="F116" s="338">
        <f>SUM(F111:F115)</f>
        <v>0</v>
      </c>
    </row>
    <row r="117" spans="1:6" ht="13.5" thickBot="1">
      <c r="A117" s="255"/>
      <c r="B117" s="213"/>
      <c r="C117" s="213"/>
      <c r="D117" s="213"/>
      <c r="E117" s="213"/>
      <c r="F117" s="216"/>
    </row>
    <row r="118" spans="1:6" s="348" customFormat="1" ht="15.75" thickBot="1">
      <c r="A118" s="428" t="s">
        <v>778</v>
      </c>
      <c r="B118" s="429"/>
      <c r="C118" s="429"/>
      <c r="D118" s="429"/>
      <c r="E118" s="430"/>
      <c r="F118" s="347">
        <f>F14+F53+F98+F108+F116</f>
        <v>0</v>
      </c>
    </row>
  </sheetData>
  <sheetProtection/>
  <mergeCells count="14">
    <mergeCell ref="B53:E53"/>
    <mergeCell ref="A55:F55"/>
    <mergeCell ref="B116:E116"/>
    <mergeCell ref="A118:E118"/>
    <mergeCell ref="B98:E98"/>
    <mergeCell ref="A104:F104"/>
    <mergeCell ref="B108:E108"/>
    <mergeCell ref="A110:F110"/>
    <mergeCell ref="A2:F2"/>
    <mergeCell ref="A3:F3"/>
    <mergeCell ref="A4:F4"/>
    <mergeCell ref="A8:F8"/>
    <mergeCell ref="B14:E14"/>
    <mergeCell ref="A16:F16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T174"/>
  <sheetViews>
    <sheetView view="pageBreakPreview" zoomScaleSheetLayoutView="100" workbookViewId="0" topLeftCell="A1">
      <selection activeCell="D15" sqref="D15"/>
    </sheetView>
  </sheetViews>
  <sheetFormatPr defaultColWidth="9.140625" defaultRowHeight="12.75"/>
  <cols>
    <col min="1" max="1" width="9.140625" style="302" customWidth="1"/>
    <col min="2" max="2" width="9.140625" style="349" customWidth="1"/>
    <col min="3" max="3" width="9.140625" style="350" customWidth="1"/>
    <col min="4" max="4" width="12.7109375" style="351" customWidth="1"/>
    <col min="5" max="5" width="13.28125" style="351" customWidth="1"/>
    <col min="6" max="6" width="72.7109375" style="352" customWidth="1"/>
    <col min="7" max="16384" width="9.140625" style="353" customWidth="1"/>
  </cols>
  <sheetData>
    <row r="1" ht="13.5" thickBot="1"/>
    <row r="2" spans="1:20" s="222" customFormat="1" ht="20.25" customHeight="1" thickBot="1">
      <c r="A2" s="442" t="s">
        <v>1416</v>
      </c>
      <c r="B2" s="443"/>
      <c r="C2" s="443"/>
      <c r="D2" s="443"/>
      <c r="E2" s="443"/>
      <c r="F2" s="444"/>
      <c r="G2" s="218"/>
      <c r="H2" s="218"/>
      <c r="I2" s="218"/>
      <c r="J2" s="218"/>
      <c r="K2" s="218"/>
      <c r="L2" s="218"/>
      <c r="M2" s="218"/>
      <c r="N2" s="218"/>
      <c r="O2" s="219"/>
      <c r="P2" s="220"/>
      <c r="Q2" s="221"/>
      <c r="R2" s="221"/>
      <c r="S2" s="221"/>
      <c r="T2" s="221"/>
    </row>
    <row r="3" spans="1:20" s="222" customFormat="1" ht="18.75" customHeight="1" thickBot="1">
      <c r="A3" s="413" t="s">
        <v>1418</v>
      </c>
      <c r="B3" s="414"/>
      <c r="C3" s="414"/>
      <c r="D3" s="414"/>
      <c r="E3" s="414"/>
      <c r="F3" s="415"/>
      <c r="G3" s="218"/>
      <c r="H3" s="218"/>
      <c r="I3" s="218"/>
      <c r="J3" s="218"/>
      <c r="K3" s="218"/>
      <c r="L3" s="218"/>
      <c r="M3" s="218"/>
      <c r="N3" s="218"/>
      <c r="O3" s="219"/>
      <c r="P3" s="220"/>
      <c r="Q3" s="221"/>
      <c r="R3" s="221"/>
      <c r="S3" s="221"/>
      <c r="T3" s="221"/>
    </row>
    <row r="4" spans="1:20" s="222" customFormat="1" ht="19.5" customHeight="1" thickBot="1">
      <c r="A4" s="413" t="s">
        <v>552</v>
      </c>
      <c r="B4" s="414"/>
      <c r="C4" s="414"/>
      <c r="D4" s="414"/>
      <c r="E4" s="414"/>
      <c r="F4" s="415"/>
      <c r="G4" s="218"/>
      <c r="H4" s="218"/>
      <c r="I4" s="218"/>
      <c r="J4" s="218"/>
      <c r="K4" s="218"/>
      <c r="L4" s="218"/>
      <c r="M4" s="218"/>
      <c r="N4" s="218"/>
      <c r="O4" s="219"/>
      <c r="P4" s="220"/>
      <c r="Q4" s="221"/>
      <c r="R4" s="221"/>
      <c r="S4" s="221"/>
      <c r="T4" s="221"/>
    </row>
    <row r="5" spans="1:6" s="354" customFormat="1" ht="12.75">
      <c r="A5" s="276"/>
      <c r="B5" s="434"/>
      <c r="C5" s="434"/>
      <c r="D5" s="434"/>
      <c r="E5" s="434"/>
      <c r="F5" s="434"/>
    </row>
    <row r="6" spans="1:6" s="354" customFormat="1" ht="6.75" customHeight="1" thickBot="1">
      <c r="A6" s="435"/>
      <c r="B6" s="435"/>
      <c r="C6" s="435"/>
      <c r="D6" s="435"/>
      <c r="E6" s="435"/>
      <c r="F6" s="435"/>
    </row>
    <row r="7" spans="1:6" s="360" customFormat="1" ht="21.75" customHeight="1" thickBot="1">
      <c r="A7" s="355" t="s">
        <v>553</v>
      </c>
      <c r="B7" s="356" t="s">
        <v>808</v>
      </c>
      <c r="C7" s="357" t="s">
        <v>439</v>
      </c>
      <c r="D7" s="358" t="s">
        <v>554</v>
      </c>
      <c r="E7" s="358" t="s">
        <v>555</v>
      </c>
      <c r="F7" s="359" t="s">
        <v>797</v>
      </c>
    </row>
    <row r="8" spans="1:6" s="360" customFormat="1" ht="5.25" customHeight="1" thickBot="1">
      <c r="A8" s="361"/>
      <c r="B8" s="362"/>
      <c r="C8" s="363"/>
      <c r="D8" s="364"/>
      <c r="E8" s="364"/>
      <c r="F8" s="365"/>
    </row>
    <row r="9" spans="1:6" s="366" customFormat="1" ht="26.25" customHeight="1">
      <c r="A9" s="436" t="s">
        <v>556</v>
      </c>
      <c r="B9" s="437"/>
      <c r="C9" s="437"/>
      <c r="D9" s="437"/>
      <c r="E9" s="437"/>
      <c r="F9" s="438"/>
    </row>
    <row r="10" spans="1:6" s="372" customFormat="1" ht="5.25" customHeight="1">
      <c r="A10" s="367"/>
      <c r="B10" s="368"/>
      <c r="C10" s="369"/>
      <c r="D10" s="370"/>
      <c r="E10" s="370"/>
      <c r="F10" s="371"/>
    </row>
    <row r="11" spans="1:8" s="372" customFormat="1" ht="14.25">
      <c r="A11" s="373" t="s">
        <v>557</v>
      </c>
      <c r="B11" s="374" t="s">
        <v>423</v>
      </c>
      <c r="C11" s="375" t="s">
        <v>820</v>
      </c>
      <c r="D11" s="370">
        <v>0</v>
      </c>
      <c r="E11" s="370">
        <f>C11*D11</f>
        <v>0</v>
      </c>
      <c r="F11" s="376" t="s">
        <v>558</v>
      </c>
      <c r="H11" s="377"/>
    </row>
    <row r="12" spans="1:8" s="372" customFormat="1" ht="14.25">
      <c r="A12" s="373"/>
      <c r="B12" s="374"/>
      <c r="C12" s="375"/>
      <c r="D12" s="370"/>
      <c r="E12" s="370"/>
      <c r="F12" s="378" t="s">
        <v>559</v>
      </c>
      <c r="H12" s="377"/>
    </row>
    <row r="13" spans="1:8" s="372" customFormat="1" ht="14.25">
      <c r="A13" s="373" t="s">
        <v>560</v>
      </c>
      <c r="B13" s="374" t="s">
        <v>423</v>
      </c>
      <c r="C13" s="375" t="s">
        <v>827</v>
      </c>
      <c r="D13" s="370">
        <v>0</v>
      </c>
      <c r="E13" s="370">
        <f>C13*D13</f>
        <v>0</v>
      </c>
      <c r="F13" s="378" t="s">
        <v>561</v>
      </c>
      <c r="H13" s="377"/>
    </row>
    <row r="14" spans="1:8" s="372" customFormat="1" ht="14.25">
      <c r="A14" s="373" t="s">
        <v>562</v>
      </c>
      <c r="B14" s="374" t="s">
        <v>423</v>
      </c>
      <c r="C14" s="375" t="s">
        <v>820</v>
      </c>
      <c r="D14" s="370">
        <v>0</v>
      </c>
      <c r="E14" s="370">
        <f>C14*D14</f>
        <v>0</v>
      </c>
      <c r="F14" s="378" t="s">
        <v>563</v>
      </c>
      <c r="H14" s="377"/>
    </row>
    <row r="15" spans="1:8" s="372" customFormat="1" ht="38.25">
      <c r="A15" s="373" t="s">
        <v>564</v>
      </c>
      <c r="B15" s="374" t="s">
        <v>826</v>
      </c>
      <c r="C15" s="375" t="s">
        <v>835</v>
      </c>
      <c r="D15" s="370">
        <v>0</v>
      </c>
      <c r="E15" s="370">
        <f>C15*D15</f>
        <v>0</v>
      </c>
      <c r="F15" s="376" t="s">
        <v>565</v>
      </c>
      <c r="H15" s="377"/>
    </row>
    <row r="16" spans="1:8" s="372" customFormat="1" ht="14.25">
      <c r="A16" s="379" t="s">
        <v>566</v>
      </c>
      <c r="B16" s="374" t="s">
        <v>449</v>
      </c>
      <c r="C16" s="380">
        <v>1</v>
      </c>
      <c r="D16" s="381">
        <v>0</v>
      </c>
      <c r="E16" s="370">
        <f>C16*D16</f>
        <v>0</v>
      </c>
      <c r="F16" s="382" t="s">
        <v>567</v>
      </c>
      <c r="H16" s="377"/>
    </row>
    <row r="17" spans="1:8" s="372" customFormat="1" ht="14.25">
      <c r="A17" s="379" t="s">
        <v>568</v>
      </c>
      <c r="B17" s="374" t="s">
        <v>449</v>
      </c>
      <c r="C17" s="380">
        <v>1</v>
      </c>
      <c r="D17" s="381">
        <v>0</v>
      </c>
      <c r="E17" s="370">
        <f>C17*D17</f>
        <v>0</v>
      </c>
      <c r="F17" s="382" t="s">
        <v>450</v>
      </c>
      <c r="H17" s="377"/>
    </row>
    <row r="18" spans="1:8" s="372" customFormat="1" ht="15" thickBot="1">
      <c r="A18" s="383"/>
      <c r="B18" s="384"/>
      <c r="C18" s="385"/>
      <c r="D18" s="386"/>
      <c r="E18" s="387">
        <f>SUM(E11:E17)</f>
        <v>0</v>
      </c>
      <c r="F18" s="388" t="s">
        <v>569</v>
      </c>
      <c r="H18" s="377"/>
    </row>
    <row r="19" spans="1:6" s="372" customFormat="1" ht="14.25">
      <c r="A19" s="302"/>
      <c r="B19" s="349"/>
      <c r="C19" s="350"/>
      <c r="D19" s="351"/>
      <c r="E19" s="351"/>
      <c r="F19" s="352"/>
    </row>
    <row r="20" spans="1:6" s="372" customFormat="1" ht="15" thickBot="1">
      <c r="A20" s="302"/>
      <c r="B20" s="349"/>
      <c r="C20" s="350"/>
      <c r="D20" s="351"/>
      <c r="E20" s="351"/>
      <c r="F20" s="352"/>
    </row>
    <row r="21" spans="1:6" s="366" customFormat="1" ht="25.5" customHeight="1" thickBot="1">
      <c r="A21" s="439" t="s">
        <v>570</v>
      </c>
      <c r="B21" s="440"/>
      <c r="C21" s="440"/>
      <c r="D21" s="440"/>
      <c r="E21" s="440"/>
      <c r="F21" s="441"/>
    </row>
    <row r="22" spans="1:6" s="372" customFormat="1" ht="5.25" customHeight="1">
      <c r="A22" s="389"/>
      <c r="B22" s="390"/>
      <c r="C22" s="391"/>
      <c r="D22" s="392"/>
      <c r="E22" s="393"/>
      <c r="F22" s="394"/>
    </row>
    <row r="23" spans="1:8" s="372" customFormat="1" ht="14.25">
      <c r="A23" s="373" t="s">
        <v>571</v>
      </c>
      <c r="B23" s="374" t="s">
        <v>423</v>
      </c>
      <c r="C23" s="375" t="s">
        <v>820</v>
      </c>
      <c r="D23" s="370">
        <v>0</v>
      </c>
      <c r="E23" s="370">
        <f>C23*D23</f>
        <v>0</v>
      </c>
      <c r="F23" s="376" t="s">
        <v>572</v>
      </c>
      <c r="H23" s="377"/>
    </row>
    <row r="24" spans="1:8" s="372" customFormat="1" ht="14.25">
      <c r="A24" s="373"/>
      <c r="B24" s="374"/>
      <c r="C24" s="375"/>
      <c r="D24" s="370"/>
      <c r="E24" s="370"/>
      <c r="F24" s="395" t="s">
        <v>573</v>
      </c>
      <c r="H24" s="377"/>
    </row>
    <row r="25" spans="1:8" s="372" customFormat="1" ht="14.25">
      <c r="A25" s="373" t="s">
        <v>574</v>
      </c>
      <c r="B25" s="374" t="s">
        <v>423</v>
      </c>
      <c r="C25" s="375" t="s">
        <v>820</v>
      </c>
      <c r="D25" s="370">
        <v>0</v>
      </c>
      <c r="E25" s="370">
        <f>C25*D25</f>
        <v>0</v>
      </c>
      <c r="F25" s="395" t="s">
        <v>575</v>
      </c>
      <c r="H25" s="377"/>
    </row>
    <row r="26" spans="1:8" s="372" customFormat="1" ht="14.25">
      <c r="A26" s="373"/>
      <c r="B26" s="374"/>
      <c r="C26" s="375"/>
      <c r="D26" s="370"/>
      <c r="E26" s="370"/>
      <c r="F26" s="395" t="s">
        <v>576</v>
      </c>
      <c r="H26" s="377"/>
    </row>
    <row r="27" spans="1:8" s="372" customFormat="1" ht="14.25">
      <c r="A27" s="379" t="s">
        <v>577</v>
      </c>
      <c r="B27" s="396" t="s">
        <v>956</v>
      </c>
      <c r="C27" s="380">
        <v>10</v>
      </c>
      <c r="D27" s="381">
        <v>0</v>
      </c>
      <c r="E27" s="370">
        <f>C27*D27</f>
        <v>0</v>
      </c>
      <c r="F27" s="397" t="s">
        <v>578</v>
      </c>
      <c r="H27" s="377"/>
    </row>
    <row r="28" spans="1:8" s="372" customFormat="1" ht="15" thickBot="1">
      <c r="A28" s="383"/>
      <c r="B28" s="384"/>
      <c r="C28" s="385"/>
      <c r="D28" s="386"/>
      <c r="E28" s="387">
        <f>SUM(E23:E27)</f>
        <v>0</v>
      </c>
      <c r="F28" s="388" t="s">
        <v>569</v>
      </c>
      <c r="H28" s="377"/>
    </row>
    <row r="29" spans="1:6" s="372" customFormat="1" ht="14.25">
      <c r="A29" s="302"/>
      <c r="B29" s="349"/>
      <c r="C29" s="350"/>
      <c r="D29" s="351"/>
      <c r="E29" s="351"/>
      <c r="F29" s="352"/>
    </row>
    <row r="30" spans="1:6" s="372" customFormat="1" ht="14.25">
      <c r="A30" s="302"/>
      <c r="B30" s="349"/>
      <c r="C30" s="350"/>
      <c r="D30" s="351"/>
      <c r="E30" s="351"/>
      <c r="F30" s="352"/>
    </row>
    <row r="31" spans="1:6" s="372" customFormat="1" ht="15" thickBot="1">
      <c r="A31" s="302"/>
      <c r="B31" s="349"/>
      <c r="C31" s="350"/>
      <c r="D31" s="351"/>
      <c r="E31" s="351"/>
      <c r="F31" s="352"/>
    </row>
    <row r="32" spans="1:6" s="366" customFormat="1" ht="26.25" customHeight="1" thickBot="1">
      <c r="A32" s="439" t="s">
        <v>579</v>
      </c>
      <c r="B32" s="440"/>
      <c r="C32" s="440"/>
      <c r="D32" s="440"/>
      <c r="E32" s="440"/>
      <c r="F32" s="441"/>
    </row>
    <row r="33" spans="1:6" s="372" customFormat="1" ht="5.25" customHeight="1">
      <c r="A33" s="389"/>
      <c r="B33" s="390"/>
      <c r="C33" s="391"/>
      <c r="D33" s="392"/>
      <c r="E33" s="393"/>
      <c r="F33" s="394"/>
    </row>
    <row r="34" spans="1:6" s="372" customFormat="1" ht="14.25">
      <c r="A34" s="373" t="s">
        <v>580</v>
      </c>
      <c r="B34" s="374" t="s">
        <v>449</v>
      </c>
      <c r="C34" s="375" t="s">
        <v>820</v>
      </c>
      <c r="D34" s="370">
        <v>0</v>
      </c>
      <c r="E34" s="370">
        <f aca="true" t="shared" si="0" ref="E34:E41">C34*D34</f>
        <v>0</v>
      </c>
      <c r="F34" s="376" t="s">
        <v>581</v>
      </c>
    </row>
    <row r="35" spans="1:6" s="372" customFormat="1" ht="14.25">
      <c r="A35" s="373" t="s">
        <v>582</v>
      </c>
      <c r="B35" s="374" t="s">
        <v>449</v>
      </c>
      <c r="C35" s="375" t="s">
        <v>820</v>
      </c>
      <c r="D35" s="370">
        <v>0</v>
      </c>
      <c r="E35" s="370">
        <f t="shared" si="0"/>
        <v>0</v>
      </c>
      <c r="F35" s="376" t="s">
        <v>583</v>
      </c>
    </row>
    <row r="36" spans="1:6" s="372" customFormat="1" ht="14.25">
      <c r="A36" s="373" t="s">
        <v>584</v>
      </c>
      <c r="B36" s="374" t="s">
        <v>449</v>
      </c>
      <c r="C36" s="375" t="s">
        <v>820</v>
      </c>
      <c r="D36" s="370">
        <v>0</v>
      </c>
      <c r="E36" s="370">
        <f t="shared" si="0"/>
        <v>0</v>
      </c>
      <c r="F36" s="376" t="s">
        <v>585</v>
      </c>
    </row>
    <row r="37" spans="1:6" s="372" customFormat="1" ht="14.25">
      <c r="A37" s="373" t="s">
        <v>586</v>
      </c>
      <c r="B37" s="374" t="s">
        <v>449</v>
      </c>
      <c r="C37" s="375" t="s">
        <v>820</v>
      </c>
      <c r="D37" s="370">
        <v>0</v>
      </c>
      <c r="E37" s="370">
        <f t="shared" si="0"/>
        <v>0</v>
      </c>
      <c r="F37" s="376" t="s">
        <v>587</v>
      </c>
    </row>
    <row r="38" spans="1:6" s="372" customFormat="1" ht="14.25">
      <c r="A38" s="373" t="s">
        <v>588</v>
      </c>
      <c r="B38" s="374" t="s">
        <v>449</v>
      </c>
      <c r="C38" s="375" t="s">
        <v>820</v>
      </c>
      <c r="D38" s="370">
        <v>0</v>
      </c>
      <c r="E38" s="370">
        <f t="shared" si="0"/>
        <v>0</v>
      </c>
      <c r="F38" s="376" t="s">
        <v>589</v>
      </c>
    </row>
    <row r="39" spans="1:6" s="372" customFormat="1" ht="14.25">
      <c r="A39" s="373" t="s">
        <v>590</v>
      </c>
      <c r="B39" s="374" t="s">
        <v>449</v>
      </c>
      <c r="C39" s="375">
        <v>1</v>
      </c>
      <c r="D39" s="370">
        <v>0</v>
      </c>
      <c r="E39" s="370">
        <f t="shared" si="0"/>
        <v>0</v>
      </c>
      <c r="F39" s="376"/>
    </row>
    <row r="40" spans="1:6" s="372" customFormat="1" ht="14.25">
      <c r="A40" s="373" t="s">
        <v>591</v>
      </c>
      <c r="B40" s="374" t="s">
        <v>449</v>
      </c>
      <c r="C40" s="375" t="s">
        <v>820</v>
      </c>
      <c r="D40" s="370">
        <v>0</v>
      </c>
      <c r="E40" s="370">
        <f t="shared" si="0"/>
        <v>0</v>
      </c>
      <c r="F40" s="376" t="s">
        <v>763</v>
      </c>
    </row>
    <row r="41" spans="1:6" s="372" customFormat="1" ht="14.25">
      <c r="A41" s="373" t="s">
        <v>592</v>
      </c>
      <c r="B41" s="374" t="s">
        <v>449</v>
      </c>
      <c r="C41" s="375" t="s">
        <v>820</v>
      </c>
      <c r="D41" s="370">
        <v>0</v>
      </c>
      <c r="E41" s="370">
        <f t="shared" si="0"/>
        <v>0</v>
      </c>
      <c r="F41" s="376" t="s">
        <v>593</v>
      </c>
    </row>
    <row r="42" spans="1:6" s="372" customFormat="1" ht="15" thickBot="1">
      <c r="A42" s="383"/>
      <c r="B42" s="384"/>
      <c r="C42" s="385"/>
      <c r="D42" s="386"/>
      <c r="E42" s="387">
        <f>SUM(E34:E41)</f>
        <v>0</v>
      </c>
      <c r="F42" s="388" t="s">
        <v>569</v>
      </c>
    </row>
    <row r="43" spans="1:6" s="372" customFormat="1" ht="15" thickBot="1">
      <c r="A43" s="302"/>
      <c r="B43" s="349"/>
      <c r="C43" s="350"/>
      <c r="D43" s="351"/>
      <c r="E43" s="351"/>
      <c r="F43" s="352"/>
    </row>
    <row r="44" spans="1:6" s="372" customFormat="1" ht="15" thickBot="1">
      <c r="A44" s="302"/>
      <c r="B44" s="349"/>
      <c r="C44" s="350"/>
      <c r="D44" s="351"/>
      <c r="E44" s="398">
        <f>E18+E28+E42</f>
        <v>0</v>
      </c>
      <c r="F44" s="399" t="s">
        <v>778</v>
      </c>
    </row>
    <row r="45" spans="1:6" s="372" customFormat="1" ht="14.25">
      <c r="A45" s="302"/>
      <c r="B45" s="349"/>
      <c r="C45" s="350"/>
      <c r="D45" s="351"/>
      <c r="E45" s="351"/>
      <c r="F45" s="352"/>
    </row>
    <row r="46" spans="1:6" s="372" customFormat="1" ht="14.25">
      <c r="A46" s="302"/>
      <c r="B46" s="349"/>
      <c r="C46" s="350"/>
      <c r="D46" s="351"/>
      <c r="E46" s="351"/>
      <c r="F46" s="352"/>
    </row>
    <row r="47" spans="1:6" s="372" customFormat="1" ht="14.25">
      <c r="A47" s="302"/>
      <c r="B47" s="349"/>
      <c r="C47" s="350"/>
      <c r="D47" s="351"/>
      <c r="E47" s="351"/>
      <c r="F47" s="352"/>
    </row>
    <row r="48" spans="1:6" s="372" customFormat="1" ht="14.25">
      <c r="A48" s="302"/>
      <c r="B48" s="349"/>
      <c r="C48" s="350"/>
      <c r="D48" s="351"/>
      <c r="E48" s="351"/>
      <c r="F48" s="352"/>
    </row>
    <row r="49" spans="1:6" s="372" customFormat="1" ht="14.25">
      <c r="A49" s="302"/>
      <c r="B49" s="349"/>
      <c r="C49" s="350"/>
      <c r="D49" s="351"/>
      <c r="E49" s="351"/>
      <c r="F49" s="352"/>
    </row>
    <row r="50" spans="1:6" s="372" customFormat="1" ht="14.25">
      <c r="A50" s="302"/>
      <c r="B50" s="349"/>
      <c r="C50" s="350"/>
      <c r="D50" s="351"/>
      <c r="E50" s="351"/>
      <c r="F50" s="352"/>
    </row>
    <row r="51" spans="1:6" s="372" customFormat="1" ht="14.25">
      <c r="A51" s="302"/>
      <c r="B51" s="349"/>
      <c r="C51" s="350"/>
      <c r="D51" s="351"/>
      <c r="E51" s="351"/>
      <c r="F51" s="352"/>
    </row>
    <row r="52" spans="1:6" s="372" customFormat="1" ht="14.25">
      <c r="A52" s="302"/>
      <c r="B52" s="349"/>
      <c r="C52" s="350"/>
      <c r="D52" s="351"/>
      <c r="E52" s="351"/>
      <c r="F52" s="352"/>
    </row>
    <row r="53" spans="1:6" s="372" customFormat="1" ht="14.25">
      <c r="A53" s="302"/>
      <c r="B53" s="349"/>
      <c r="C53" s="350"/>
      <c r="D53" s="351"/>
      <c r="E53" s="351"/>
      <c r="F53" s="352"/>
    </row>
    <row r="54" spans="1:6" s="372" customFormat="1" ht="14.25">
      <c r="A54" s="302"/>
      <c r="B54" s="349"/>
      <c r="C54" s="350"/>
      <c r="D54" s="351"/>
      <c r="E54" s="351"/>
      <c r="F54" s="352"/>
    </row>
    <row r="55" spans="1:6" s="372" customFormat="1" ht="14.25">
      <c r="A55" s="302"/>
      <c r="B55" s="349"/>
      <c r="C55" s="350"/>
      <c r="D55" s="351"/>
      <c r="E55" s="351"/>
      <c r="F55" s="352"/>
    </row>
    <row r="56" spans="1:6" s="372" customFormat="1" ht="14.25">
      <c r="A56" s="302"/>
      <c r="B56" s="349"/>
      <c r="C56" s="350"/>
      <c r="D56" s="351"/>
      <c r="E56" s="351"/>
      <c r="F56" s="352"/>
    </row>
    <row r="57" spans="1:6" s="372" customFormat="1" ht="14.25">
      <c r="A57" s="302"/>
      <c r="B57" s="349"/>
      <c r="C57" s="350"/>
      <c r="D57" s="351"/>
      <c r="E57" s="351"/>
      <c r="F57" s="352"/>
    </row>
    <row r="58" spans="1:6" s="372" customFormat="1" ht="14.25">
      <c r="A58" s="302"/>
      <c r="B58" s="349"/>
      <c r="C58" s="350"/>
      <c r="D58" s="351"/>
      <c r="E58" s="351"/>
      <c r="F58" s="352"/>
    </row>
    <row r="59" spans="1:6" s="372" customFormat="1" ht="14.25">
      <c r="A59" s="302"/>
      <c r="B59" s="349"/>
      <c r="C59" s="350"/>
      <c r="D59" s="351"/>
      <c r="E59" s="351"/>
      <c r="F59" s="352"/>
    </row>
    <row r="60" spans="1:6" s="372" customFormat="1" ht="14.25">
      <c r="A60" s="302"/>
      <c r="B60" s="349"/>
      <c r="C60" s="350"/>
      <c r="D60" s="351"/>
      <c r="E60" s="351"/>
      <c r="F60" s="352"/>
    </row>
    <row r="61" spans="1:6" s="372" customFormat="1" ht="14.25">
      <c r="A61" s="302"/>
      <c r="B61" s="349"/>
      <c r="C61" s="350"/>
      <c r="D61" s="351"/>
      <c r="E61" s="351"/>
      <c r="F61" s="352"/>
    </row>
    <row r="62" spans="1:6" s="372" customFormat="1" ht="14.25">
      <c r="A62" s="302"/>
      <c r="B62" s="349"/>
      <c r="C62" s="350"/>
      <c r="D62" s="351"/>
      <c r="E62" s="351"/>
      <c r="F62" s="352"/>
    </row>
    <row r="63" spans="1:6" s="372" customFormat="1" ht="14.25">
      <c r="A63" s="302"/>
      <c r="B63" s="349"/>
      <c r="C63" s="350"/>
      <c r="D63" s="351"/>
      <c r="E63" s="351"/>
      <c r="F63" s="352"/>
    </row>
    <row r="64" spans="1:6" s="372" customFormat="1" ht="14.25">
      <c r="A64" s="302"/>
      <c r="B64" s="349"/>
      <c r="C64" s="350"/>
      <c r="D64" s="351"/>
      <c r="E64" s="351"/>
      <c r="F64" s="352"/>
    </row>
    <row r="65" spans="1:6" s="372" customFormat="1" ht="14.25">
      <c r="A65" s="302"/>
      <c r="B65" s="349"/>
      <c r="C65" s="350"/>
      <c r="D65" s="351"/>
      <c r="E65" s="351"/>
      <c r="F65" s="352"/>
    </row>
    <row r="66" spans="1:6" s="372" customFormat="1" ht="14.25">
      <c r="A66" s="302"/>
      <c r="B66" s="349"/>
      <c r="C66" s="350"/>
      <c r="D66" s="351"/>
      <c r="E66" s="351"/>
      <c r="F66" s="352"/>
    </row>
    <row r="67" spans="1:6" s="372" customFormat="1" ht="14.25">
      <c r="A67" s="302"/>
      <c r="B67" s="349"/>
      <c r="C67" s="350"/>
      <c r="D67" s="351"/>
      <c r="E67" s="351"/>
      <c r="F67" s="352"/>
    </row>
    <row r="68" spans="1:6" s="372" customFormat="1" ht="14.25">
      <c r="A68" s="302"/>
      <c r="B68" s="349"/>
      <c r="C68" s="350"/>
      <c r="D68" s="351"/>
      <c r="E68" s="351"/>
      <c r="F68" s="352"/>
    </row>
    <row r="69" spans="1:6" s="372" customFormat="1" ht="14.25">
      <c r="A69" s="302"/>
      <c r="B69" s="349"/>
      <c r="C69" s="350"/>
      <c r="D69" s="351"/>
      <c r="E69" s="351"/>
      <c r="F69" s="352"/>
    </row>
    <row r="71" spans="1:6" s="372" customFormat="1" ht="5.25" customHeight="1">
      <c r="A71" s="302"/>
      <c r="B71" s="349"/>
      <c r="C71" s="350"/>
      <c r="D71" s="351"/>
      <c r="E71" s="351"/>
      <c r="F71" s="352"/>
    </row>
    <row r="72" spans="1:6" s="372" customFormat="1" ht="14.25">
      <c r="A72" s="302"/>
      <c r="B72" s="349"/>
      <c r="C72" s="350"/>
      <c r="D72" s="351"/>
      <c r="E72" s="351"/>
      <c r="F72" s="352"/>
    </row>
    <row r="73" spans="1:6" s="372" customFormat="1" ht="14.25">
      <c r="A73" s="302"/>
      <c r="B73" s="349"/>
      <c r="C73" s="350"/>
      <c r="D73" s="351"/>
      <c r="E73" s="351"/>
      <c r="F73" s="352"/>
    </row>
    <row r="74" spans="1:6" s="372" customFormat="1" ht="14.25">
      <c r="A74" s="302"/>
      <c r="B74" s="349"/>
      <c r="C74" s="350"/>
      <c r="D74" s="351"/>
      <c r="E74" s="351"/>
      <c r="F74" s="352"/>
    </row>
    <row r="75" spans="1:6" s="372" customFormat="1" ht="14.25">
      <c r="A75" s="302"/>
      <c r="B75" s="349"/>
      <c r="C75" s="350"/>
      <c r="D75" s="351"/>
      <c r="E75" s="351"/>
      <c r="F75" s="352"/>
    </row>
    <row r="76" spans="1:6" s="372" customFormat="1" ht="14.25">
      <c r="A76" s="302"/>
      <c r="B76" s="349"/>
      <c r="C76" s="350"/>
      <c r="D76" s="351"/>
      <c r="E76" s="351"/>
      <c r="F76" s="352"/>
    </row>
    <row r="77" spans="1:6" s="372" customFormat="1" ht="14.25">
      <c r="A77" s="302"/>
      <c r="B77" s="349"/>
      <c r="C77" s="350"/>
      <c r="D77" s="351"/>
      <c r="E77" s="351"/>
      <c r="F77" s="352"/>
    </row>
    <row r="78" spans="1:6" s="372" customFormat="1" ht="14.25">
      <c r="A78" s="302"/>
      <c r="B78" s="349"/>
      <c r="C78" s="350"/>
      <c r="D78" s="351"/>
      <c r="E78" s="351"/>
      <c r="F78" s="352"/>
    </row>
    <row r="79" spans="1:6" s="372" customFormat="1" ht="14.25">
      <c r="A79" s="302"/>
      <c r="B79" s="349"/>
      <c r="C79" s="350"/>
      <c r="D79" s="351"/>
      <c r="E79" s="351"/>
      <c r="F79" s="352"/>
    </row>
    <row r="80" spans="1:6" s="372" customFormat="1" ht="14.25">
      <c r="A80" s="302"/>
      <c r="B80" s="349"/>
      <c r="C80" s="350"/>
      <c r="D80" s="351"/>
      <c r="E80" s="351"/>
      <c r="F80" s="352"/>
    </row>
    <row r="82" spans="1:6" s="372" customFormat="1" ht="14.25">
      <c r="A82" s="302"/>
      <c r="B82" s="349"/>
      <c r="C82" s="350"/>
      <c r="D82" s="351"/>
      <c r="E82" s="351"/>
      <c r="F82" s="352"/>
    </row>
    <row r="83" spans="1:6" s="372" customFormat="1" ht="14.25">
      <c r="A83" s="302"/>
      <c r="B83" s="349"/>
      <c r="C83" s="350"/>
      <c r="D83" s="351"/>
      <c r="E83" s="351"/>
      <c r="F83" s="352"/>
    </row>
    <row r="84" spans="1:6" s="372" customFormat="1" ht="14.25">
      <c r="A84" s="302"/>
      <c r="B84" s="349"/>
      <c r="C84" s="350"/>
      <c r="D84" s="351"/>
      <c r="E84" s="351"/>
      <c r="F84" s="352"/>
    </row>
    <row r="85" spans="1:6" s="372" customFormat="1" ht="14.25">
      <c r="A85" s="302"/>
      <c r="B85" s="349"/>
      <c r="C85" s="350"/>
      <c r="D85" s="351"/>
      <c r="E85" s="351"/>
      <c r="F85" s="352"/>
    </row>
    <row r="86" spans="1:6" s="372" customFormat="1" ht="14.25">
      <c r="A86" s="302"/>
      <c r="B86" s="349"/>
      <c r="C86" s="350"/>
      <c r="D86" s="351"/>
      <c r="E86" s="351"/>
      <c r="F86" s="352"/>
    </row>
    <row r="87" spans="1:6" s="372" customFormat="1" ht="14.25">
      <c r="A87" s="302"/>
      <c r="B87" s="349"/>
      <c r="C87" s="350"/>
      <c r="D87" s="351"/>
      <c r="E87" s="351"/>
      <c r="F87" s="352"/>
    </row>
    <row r="88" spans="1:6" s="372" customFormat="1" ht="14.25">
      <c r="A88" s="302"/>
      <c r="B88" s="349"/>
      <c r="C88" s="350"/>
      <c r="D88" s="351"/>
      <c r="E88" s="351"/>
      <c r="F88" s="352"/>
    </row>
    <row r="89" spans="1:6" s="372" customFormat="1" ht="14.25">
      <c r="A89" s="302"/>
      <c r="B89" s="349"/>
      <c r="C89" s="350"/>
      <c r="D89" s="351"/>
      <c r="E89" s="351"/>
      <c r="F89" s="352"/>
    </row>
    <row r="90" spans="1:6" s="372" customFormat="1" ht="14.25">
      <c r="A90" s="302"/>
      <c r="B90" s="349"/>
      <c r="C90" s="350"/>
      <c r="D90" s="351"/>
      <c r="E90" s="351"/>
      <c r="F90" s="352"/>
    </row>
    <row r="91" spans="1:6" s="372" customFormat="1" ht="14.25">
      <c r="A91" s="302"/>
      <c r="B91" s="349"/>
      <c r="C91" s="350"/>
      <c r="D91" s="351"/>
      <c r="E91" s="351"/>
      <c r="F91" s="352"/>
    </row>
    <row r="92" spans="1:6" s="372" customFormat="1" ht="14.25">
      <c r="A92" s="302"/>
      <c r="B92" s="349"/>
      <c r="C92" s="350"/>
      <c r="D92" s="351"/>
      <c r="E92" s="351"/>
      <c r="F92" s="352"/>
    </row>
    <row r="93" spans="1:6" s="372" customFormat="1" ht="14.25">
      <c r="A93" s="302"/>
      <c r="B93" s="349"/>
      <c r="C93" s="350"/>
      <c r="D93" s="351"/>
      <c r="E93" s="351"/>
      <c r="F93" s="352"/>
    </row>
    <row r="94" spans="1:6" s="372" customFormat="1" ht="14.25">
      <c r="A94" s="302"/>
      <c r="B94" s="349"/>
      <c r="C94" s="350"/>
      <c r="D94" s="351"/>
      <c r="E94" s="351"/>
      <c r="F94" s="352"/>
    </row>
    <row r="95" spans="1:6" s="372" customFormat="1" ht="14.25">
      <c r="A95" s="302"/>
      <c r="B95" s="349"/>
      <c r="C95" s="350"/>
      <c r="D95" s="351"/>
      <c r="E95" s="351"/>
      <c r="F95" s="352"/>
    </row>
    <row r="96" spans="1:6" s="372" customFormat="1" ht="14.25">
      <c r="A96" s="302"/>
      <c r="B96" s="349"/>
      <c r="C96" s="350"/>
      <c r="D96" s="351"/>
      <c r="E96" s="351"/>
      <c r="F96" s="352"/>
    </row>
    <row r="97" spans="1:6" s="372" customFormat="1" ht="14.25">
      <c r="A97" s="302"/>
      <c r="B97" s="349"/>
      <c r="C97" s="350"/>
      <c r="D97" s="351"/>
      <c r="E97" s="351"/>
      <c r="F97" s="352"/>
    </row>
    <row r="98" spans="1:6" s="372" customFormat="1" ht="14.25">
      <c r="A98" s="302"/>
      <c r="B98" s="349"/>
      <c r="C98" s="350"/>
      <c r="D98" s="351"/>
      <c r="E98" s="351"/>
      <c r="F98" s="352"/>
    </row>
    <row r="99" spans="1:6" s="372" customFormat="1" ht="14.25">
      <c r="A99" s="302"/>
      <c r="B99" s="349"/>
      <c r="C99" s="350"/>
      <c r="D99" s="351"/>
      <c r="E99" s="351"/>
      <c r="F99" s="352"/>
    </row>
    <row r="100" spans="1:6" s="372" customFormat="1" ht="14.25">
      <c r="A100" s="302"/>
      <c r="B100" s="349"/>
      <c r="C100" s="350"/>
      <c r="D100" s="351"/>
      <c r="E100" s="351"/>
      <c r="F100" s="352"/>
    </row>
    <row r="101" spans="1:6" s="372" customFormat="1" ht="14.25">
      <c r="A101" s="302"/>
      <c r="B101" s="349"/>
      <c r="C101" s="350"/>
      <c r="D101" s="351"/>
      <c r="E101" s="351"/>
      <c r="F101" s="352"/>
    </row>
    <row r="102" spans="1:6" s="372" customFormat="1" ht="14.25">
      <c r="A102" s="302"/>
      <c r="B102" s="349"/>
      <c r="C102" s="350"/>
      <c r="D102" s="351"/>
      <c r="E102" s="351"/>
      <c r="F102" s="352"/>
    </row>
    <row r="103" spans="1:6" s="372" customFormat="1" ht="14.25">
      <c r="A103" s="302"/>
      <c r="B103" s="349"/>
      <c r="C103" s="350"/>
      <c r="D103" s="351"/>
      <c r="E103" s="351"/>
      <c r="F103" s="352"/>
    </row>
    <row r="104" spans="1:6" s="372" customFormat="1" ht="14.25">
      <c r="A104" s="302"/>
      <c r="B104" s="349"/>
      <c r="C104" s="350"/>
      <c r="D104" s="351"/>
      <c r="E104" s="351"/>
      <c r="F104" s="352"/>
    </row>
    <row r="105" spans="1:6" s="372" customFormat="1" ht="14.25">
      <c r="A105" s="302"/>
      <c r="B105" s="349"/>
      <c r="C105" s="350"/>
      <c r="D105" s="351"/>
      <c r="E105" s="351"/>
      <c r="F105" s="352"/>
    </row>
    <row r="106" spans="1:6" s="372" customFormat="1" ht="14.25">
      <c r="A106" s="302"/>
      <c r="B106" s="349"/>
      <c r="C106" s="350"/>
      <c r="D106" s="351"/>
      <c r="E106" s="351"/>
      <c r="F106" s="352"/>
    </row>
    <row r="107" spans="1:6" s="372" customFormat="1" ht="14.25">
      <c r="A107" s="302"/>
      <c r="B107" s="349"/>
      <c r="C107" s="350"/>
      <c r="D107" s="351"/>
      <c r="E107" s="351"/>
      <c r="F107" s="352"/>
    </row>
    <row r="108" spans="1:6" s="372" customFormat="1" ht="14.25">
      <c r="A108" s="302"/>
      <c r="B108" s="349"/>
      <c r="C108" s="350"/>
      <c r="D108" s="351"/>
      <c r="E108" s="351"/>
      <c r="F108" s="352"/>
    </row>
    <row r="109" spans="1:6" s="372" customFormat="1" ht="14.25">
      <c r="A109" s="302"/>
      <c r="B109" s="349"/>
      <c r="C109" s="350"/>
      <c r="D109" s="351"/>
      <c r="E109" s="351"/>
      <c r="F109" s="352"/>
    </row>
    <row r="110" spans="1:6" s="372" customFormat="1" ht="14.25">
      <c r="A110" s="302"/>
      <c r="B110" s="349"/>
      <c r="C110" s="350"/>
      <c r="D110" s="351"/>
      <c r="E110" s="351"/>
      <c r="F110" s="352"/>
    </row>
    <row r="111" spans="1:6" s="372" customFormat="1" ht="14.25">
      <c r="A111" s="302"/>
      <c r="B111" s="349"/>
      <c r="C111" s="350"/>
      <c r="D111" s="351"/>
      <c r="E111" s="351"/>
      <c r="F111" s="352"/>
    </row>
    <row r="112" spans="1:6" s="372" customFormat="1" ht="14.25">
      <c r="A112" s="302"/>
      <c r="B112" s="349"/>
      <c r="C112" s="350"/>
      <c r="D112" s="351"/>
      <c r="E112" s="351"/>
      <c r="F112" s="352"/>
    </row>
    <row r="113" spans="1:6" s="372" customFormat="1" ht="14.25">
      <c r="A113" s="302"/>
      <c r="B113" s="349"/>
      <c r="C113" s="350"/>
      <c r="D113" s="351"/>
      <c r="E113" s="351"/>
      <c r="F113" s="352"/>
    </row>
    <row r="114" spans="1:6" s="372" customFormat="1" ht="14.25">
      <c r="A114" s="302"/>
      <c r="B114" s="349"/>
      <c r="C114" s="350"/>
      <c r="D114" s="351"/>
      <c r="E114" s="351"/>
      <c r="F114" s="352"/>
    </row>
    <row r="115" spans="1:6" s="372" customFormat="1" ht="14.25">
      <c r="A115" s="302"/>
      <c r="B115" s="349"/>
      <c r="C115" s="350"/>
      <c r="D115" s="351"/>
      <c r="E115" s="351"/>
      <c r="F115" s="352"/>
    </row>
    <row r="116" spans="1:6" s="372" customFormat="1" ht="14.25">
      <c r="A116" s="302"/>
      <c r="B116" s="349"/>
      <c r="C116" s="350"/>
      <c r="D116" s="351"/>
      <c r="E116" s="351"/>
      <c r="F116" s="352"/>
    </row>
    <row r="117" spans="1:6" s="372" customFormat="1" ht="14.25">
      <c r="A117" s="302"/>
      <c r="B117" s="349"/>
      <c r="C117" s="350"/>
      <c r="D117" s="351"/>
      <c r="E117" s="351"/>
      <c r="F117" s="352"/>
    </row>
    <row r="118" spans="1:6" s="372" customFormat="1" ht="14.25">
      <c r="A118" s="302"/>
      <c r="B118" s="349"/>
      <c r="C118" s="350"/>
      <c r="D118" s="351"/>
      <c r="E118" s="351"/>
      <c r="F118" s="352"/>
    </row>
    <row r="119" spans="1:6" s="372" customFormat="1" ht="14.25">
      <c r="A119" s="302"/>
      <c r="B119" s="349"/>
      <c r="C119" s="350"/>
      <c r="D119" s="351"/>
      <c r="E119" s="351"/>
      <c r="F119" s="352"/>
    </row>
    <row r="120" spans="1:6" s="372" customFormat="1" ht="14.25">
      <c r="A120" s="302"/>
      <c r="B120" s="349"/>
      <c r="C120" s="350"/>
      <c r="D120" s="351"/>
      <c r="E120" s="351"/>
      <c r="F120" s="352"/>
    </row>
    <row r="121" spans="1:6" s="372" customFormat="1" ht="14.25">
      <c r="A121" s="302"/>
      <c r="B121" s="349"/>
      <c r="C121" s="350"/>
      <c r="D121" s="351"/>
      <c r="E121" s="351"/>
      <c r="F121" s="352"/>
    </row>
    <row r="122" spans="1:6" s="372" customFormat="1" ht="14.25">
      <c r="A122" s="302"/>
      <c r="B122" s="349"/>
      <c r="C122" s="350"/>
      <c r="D122" s="351"/>
      <c r="E122" s="351"/>
      <c r="F122" s="352"/>
    </row>
    <row r="123" spans="1:6" s="372" customFormat="1" ht="14.25">
      <c r="A123" s="302"/>
      <c r="B123" s="349"/>
      <c r="C123" s="350"/>
      <c r="D123" s="351"/>
      <c r="E123" s="351"/>
      <c r="F123" s="352"/>
    </row>
    <row r="124" spans="1:6" s="372" customFormat="1" ht="14.25">
      <c r="A124" s="302"/>
      <c r="B124" s="349"/>
      <c r="C124" s="350"/>
      <c r="D124" s="351"/>
      <c r="E124" s="351"/>
      <c r="F124" s="352"/>
    </row>
    <row r="125" spans="1:6" s="372" customFormat="1" ht="14.25">
      <c r="A125" s="302"/>
      <c r="B125" s="349"/>
      <c r="C125" s="350"/>
      <c r="D125" s="351"/>
      <c r="E125" s="351"/>
      <c r="F125" s="352"/>
    </row>
    <row r="126" spans="1:6" s="372" customFormat="1" ht="14.25">
      <c r="A126" s="302"/>
      <c r="B126" s="349"/>
      <c r="C126" s="350"/>
      <c r="D126" s="351"/>
      <c r="E126" s="351"/>
      <c r="F126" s="352"/>
    </row>
    <row r="127" spans="1:6" s="372" customFormat="1" ht="14.25">
      <c r="A127" s="302"/>
      <c r="B127" s="349"/>
      <c r="C127" s="350"/>
      <c r="D127" s="351"/>
      <c r="E127" s="351"/>
      <c r="F127" s="352"/>
    </row>
    <row r="128" spans="1:6" s="372" customFormat="1" ht="14.25">
      <c r="A128" s="302"/>
      <c r="B128" s="349"/>
      <c r="C128" s="350"/>
      <c r="D128" s="351"/>
      <c r="E128" s="351"/>
      <c r="F128" s="352"/>
    </row>
    <row r="129" spans="1:6" s="372" customFormat="1" ht="14.25">
      <c r="A129" s="302"/>
      <c r="B129" s="349"/>
      <c r="C129" s="350"/>
      <c r="D129" s="351"/>
      <c r="E129" s="351"/>
      <c r="F129" s="352"/>
    </row>
    <row r="130" spans="1:6" s="372" customFormat="1" ht="14.25">
      <c r="A130" s="302"/>
      <c r="B130" s="349"/>
      <c r="C130" s="350"/>
      <c r="D130" s="351"/>
      <c r="E130" s="351"/>
      <c r="F130" s="352"/>
    </row>
    <row r="131" spans="1:6" s="372" customFormat="1" ht="14.25">
      <c r="A131" s="302"/>
      <c r="B131" s="349"/>
      <c r="C131" s="350"/>
      <c r="D131" s="351"/>
      <c r="E131" s="351"/>
      <c r="F131" s="352"/>
    </row>
    <row r="132" spans="1:6" s="372" customFormat="1" ht="14.25">
      <c r="A132" s="302"/>
      <c r="B132" s="349"/>
      <c r="C132" s="350"/>
      <c r="D132" s="351"/>
      <c r="E132" s="351"/>
      <c r="F132" s="352"/>
    </row>
    <row r="133" spans="1:6" s="372" customFormat="1" ht="14.25">
      <c r="A133" s="302"/>
      <c r="B133" s="349"/>
      <c r="C133" s="350"/>
      <c r="D133" s="351"/>
      <c r="E133" s="351"/>
      <c r="F133" s="352"/>
    </row>
    <row r="134" spans="1:6" s="372" customFormat="1" ht="14.25">
      <c r="A134" s="302"/>
      <c r="B134" s="349"/>
      <c r="C134" s="350"/>
      <c r="D134" s="351"/>
      <c r="E134" s="351"/>
      <c r="F134" s="352"/>
    </row>
    <row r="135" spans="1:6" s="372" customFormat="1" ht="14.25">
      <c r="A135" s="302"/>
      <c r="B135" s="349"/>
      <c r="C135" s="350"/>
      <c r="D135" s="351"/>
      <c r="E135" s="351"/>
      <c r="F135" s="352"/>
    </row>
    <row r="136" spans="1:6" s="372" customFormat="1" ht="14.25">
      <c r="A136" s="302"/>
      <c r="B136" s="349"/>
      <c r="C136" s="350"/>
      <c r="D136" s="351"/>
      <c r="E136" s="351"/>
      <c r="F136" s="352"/>
    </row>
    <row r="137" spans="1:6" s="372" customFormat="1" ht="14.25">
      <c r="A137" s="302"/>
      <c r="B137" s="349"/>
      <c r="C137" s="350"/>
      <c r="D137" s="351"/>
      <c r="E137" s="351"/>
      <c r="F137" s="352"/>
    </row>
    <row r="138" spans="1:6" s="372" customFormat="1" ht="14.25">
      <c r="A138" s="302"/>
      <c r="B138" s="349"/>
      <c r="C138" s="350"/>
      <c r="D138" s="351"/>
      <c r="E138" s="351"/>
      <c r="F138" s="352"/>
    </row>
    <row r="139" spans="1:6" s="372" customFormat="1" ht="14.25">
      <c r="A139" s="302"/>
      <c r="B139" s="349"/>
      <c r="C139" s="350"/>
      <c r="D139" s="351"/>
      <c r="E139" s="351"/>
      <c r="F139" s="352"/>
    </row>
    <row r="140" spans="1:6" s="372" customFormat="1" ht="14.25">
      <c r="A140" s="302"/>
      <c r="B140" s="349"/>
      <c r="C140" s="350"/>
      <c r="D140" s="351"/>
      <c r="E140" s="351"/>
      <c r="F140" s="352"/>
    </row>
    <row r="141" spans="1:6" s="372" customFormat="1" ht="14.25">
      <c r="A141" s="302"/>
      <c r="B141" s="349"/>
      <c r="C141" s="350"/>
      <c r="D141" s="351"/>
      <c r="E141" s="351"/>
      <c r="F141" s="352"/>
    </row>
    <row r="142" spans="1:6" s="372" customFormat="1" ht="14.25">
      <c r="A142" s="302"/>
      <c r="B142" s="349"/>
      <c r="C142" s="350"/>
      <c r="D142" s="351"/>
      <c r="E142" s="351"/>
      <c r="F142" s="352"/>
    </row>
    <row r="143" spans="1:6" s="372" customFormat="1" ht="14.25">
      <c r="A143" s="302"/>
      <c r="B143" s="349"/>
      <c r="C143" s="350"/>
      <c r="D143" s="351"/>
      <c r="E143" s="351"/>
      <c r="F143" s="352"/>
    </row>
    <row r="144" spans="1:6" s="372" customFormat="1" ht="14.25">
      <c r="A144" s="302"/>
      <c r="B144" s="349"/>
      <c r="C144" s="350"/>
      <c r="D144" s="351"/>
      <c r="E144" s="351"/>
      <c r="F144" s="352"/>
    </row>
    <row r="145" spans="1:6" s="372" customFormat="1" ht="14.25">
      <c r="A145" s="302"/>
      <c r="B145" s="349"/>
      <c r="C145" s="350"/>
      <c r="D145" s="351"/>
      <c r="E145" s="351"/>
      <c r="F145" s="352"/>
    </row>
    <row r="146" spans="1:6" s="372" customFormat="1" ht="14.25">
      <c r="A146" s="302"/>
      <c r="B146" s="349"/>
      <c r="C146" s="350"/>
      <c r="D146" s="351"/>
      <c r="E146" s="351"/>
      <c r="F146" s="352"/>
    </row>
    <row r="147" spans="1:6" s="372" customFormat="1" ht="14.25">
      <c r="A147" s="302"/>
      <c r="B147" s="349"/>
      <c r="C147" s="350"/>
      <c r="D147" s="351"/>
      <c r="E147" s="351"/>
      <c r="F147" s="352"/>
    </row>
    <row r="148" spans="1:6" s="372" customFormat="1" ht="14.25">
      <c r="A148" s="302"/>
      <c r="B148" s="349"/>
      <c r="C148" s="350"/>
      <c r="D148" s="351"/>
      <c r="E148" s="351"/>
      <c r="F148" s="352"/>
    </row>
    <row r="149" spans="1:6" s="372" customFormat="1" ht="14.25">
      <c r="A149" s="302"/>
      <c r="B149" s="349"/>
      <c r="C149" s="350"/>
      <c r="D149" s="351"/>
      <c r="E149" s="351"/>
      <c r="F149" s="352"/>
    </row>
    <row r="150" spans="1:6" s="372" customFormat="1" ht="14.25">
      <c r="A150" s="302"/>
      <c r="B150" s="349"/>
      <c r="C150" s="350"/>
      <c r="D150" s="351"/>
      <c r="E150" s="351"/>
      <c r="F150" s="352"/>
    </row>
    <row r="151" spans="1:6" s="372" customFormat="1" ht="14.25">
      <c r="A151" s="302"/>
      <c r="B151" s="349"/>
      <c r="C151" s="350"/>
      <c r="D151" s="351"/>
      <c r="E151" s="351"/>
      <c r="F151" s="352"/>
    </row>
    <row r="152" spans="1:6" s="372" customFormat="1" ht="14.25">
      <c r="A152" s="302"/>
      <c r="B152" s="349"/>
      <c r="C152" s="350"/>
      <c r="D152" s="351"/>
      <c r="E152" s="351"/>
      <c r="F152" s="352"/>
    </row>
    <row r="153" spans="1:6" s="372" customFormat="1" ht="14.25">
      <c r="A153" s="302"/>
      <c r="B153" s="349"/>
      <c r="C153" s="350"/>
      <c r="D153" s="351"/>
      <c r="E153" s="351"/>
      <c r="F153" s="352"/>
    </row>
    <row r="154" spans="1:6" s="372" customFormat="1" ht="14.25">
      <c r="A154" s="302"/>
      <c r="B154" s="349"/>
      <c r="C154" s="350"/>
      <c r="D154" s="351"/>
      <c r="E154" s="351"/>
      <c r="F154" s="352"/>
    </row>
    <row r="155" spans="1:6" s="372" customFormat="1" ht="14.25">
      <c r="A155" s="302"/>
      <c r="B155" s="349"/>
      <c r="C155" s="350"/>
      <c r="D155" s="351"/>
      <c r="E155" s="351"/>
      <c r="F155" s="352"/>
    </row>
    <row r="156" spans="1:6" s="372" customFormat="1" ht="14.25">
      <c r="A156" s="302"/>
      <c r="B156" s="349"/>
      <c r="C156" s="350"/>
      <c r="D156" s="351"/>
      <c r="E156" s="351"/>
      <c r="F156" s="352"/>
    </row>
    <row r="157" spans="1:6" s="372" customFormat="1" ht="14.25">
      <c r="A157" s="302"/>
      <c r="B157" s="349"/>
      <c r="C157" s="350"/>
      <c r="D157" s="351"/>
      <c r="E157" s="351"/>
      <c r="F157" s="352"/>
    </row>
    <row r="158" spans="1:6" s="372" customFormat="1" ht="14.25">
      <c r="A158" s="302"/>
      <c r="B158" s="349"/>
      <c r="C158" s="350"/>
      <c r="D158" s="351"/>
      <c r="E158" s="351"/>
      <c r="F158" s="352"/>
    </row>
    <row r="159" spans="1:6" s="372" customFormat="1" ht="14.25">
      <c r="A159" s="302"/>
      <c r="B159" s="349"/>
      <c r="C159" s="350"/>
      <c r="D159" s="351"/>
      <c r="E159" s="351"/>
      <c r="F159" s="352"/>
    </row>
    <row r="160" spans="1:6" s="372" customFormat="1" ht="14.25">
      <c r="A160" s="302"/>
      <c r="B160" s="349"/>
      <c r="C160" s="350"/>
      <c r="D160" s="351"/>
      <c r="E160" s="351"/>
      <c r="F160" s="352"/>
    </row>
    <row r="161" spans="1:6" s="372" customFormat="1" ht="14.25">
      <c r="A161" s="302"/>
      <c r="B161" s="349"/>
      <c r="C161" s="350"/>
      <c r="D161" s="351"/>
      <c r="E161" s="351"/>
      <c r="F161" s="352"/>
    </row>
    <row r="162" spans="1:6" s="372" customFormat="1" ht="14.25">
      <c r="A162" s="302"/>
      <c r="B162" s="349"/>
      <c r="C162" s="350"/>
      <c r="D162" s="351"/>
      <c r="E162" s="351"/>
      <c r="F162" s="352"/>
    </row>
    <row r="163" spans="1:6" s="372" customFormat="1" ht="14.25">
      <c r="A163" s="302"/>
      <c r="B163" s="349"/>
      <c r="C163" s="350"/>
      <c r="D163" s="351"/>
      <c r="E163" s="351"/>
      <c r="F163" s="352"/>
    </row>
    <row r="164" spans="1:6" s="372" customFormat="1" ht="14.25">
      <c r="A164" s="302"/>
      <c r="B164" s="349"/>
      <c r="C164" s="350"/>
      <c r="D164" s="351"/>
      <c r="E164" s="351"/>
      <c r="F164" s="352"/>
    </row>
    <row r="165" spans="1:6" s="372" customFormat="1" ht="14.25">
      <c r="A165" s="302"/>
      <c r="B165" s="349"/>
      <c r="C165" s="350"/>
      <c r="D165" s="351"/>
      <c r="E165" s="351"/>
      <c r="F165" s="352"/>
    </row>
    <row r="166" spans="1:6" s="372" customFormat="1" ht="14.25">
      <c r="A166" s="302"/>
      <c r="B166" s="349"/>
      <c r="C166" s="350"/>
      <c r="D166" s="351"/>
      <c r="E166" s="351"/>
      <c r="F166" s="352"/>
    </row>
    <row r="167" spans="1:6" s="372" customFormat="1" ht="14.25">
      <c r="A167" s="302"/>
      <c r="B167" s="349"/>
      <c r="C167" s="350"/>
      <c r="D167" s="351"/>
      <c r="E167" s="351"/>
      <c r="F167" s="352"/>
    </row>
    <row r="168" spans="1:6" s="372" customFormat="1" ht="14.25">
      <c r="A168" s="302"/>
      <c r="B168" s="349"/>
      <c r="C168" s="350"/>
      <c r="D168" s="351"/>
      <c r="E168" s="351"/>
      <c r="F168" s="352"/>
    </row>
    <row r="169" spans="1:6" s="372" customFormat="1" ht="14.25">
      <c r="A169" s="302"/>
      <c r="B169" s="349"/>
      <c r="C169" s="350"/>
      <c r="D169" s="351"/>
      <c r="E169" s="351"/>
      <c r="F169" s="352"/>
    </row>
    <row r="170" spans="1:7" s="372" customFormat="1" ht="15">
      <c r="A170" s="302"/>
      <c r="B170" s="349"/>
      <c r="C170" s="350"/>
      <c r="D170" s="351"/>
      <c r="E170" s="351"/>
      <c r="F170" s="352"/>
      <c r="G170" s="400"/>
    </row>
    <row r="171" spans="1:6" s="372" customFormat="1" ht="14.25">
      <c r="A171" s="302"/>
      <c r="B171" s="349"/>
      <c r="C171" s="350"/>
      <c r="D171" s="351"/>
      <c r="E171" s="351"/>
      <c r="F171" s="352"/>
    </row>
    <row r="172" spans="1:6" s="372" customFormat="1" ht="14.25">
      <c r="A172" s="302"/>
      <c r="B172" s="349"/>
      <c r="C172" s="350"/>
      <c r="D172" s="351"/>
      <c r="E172" s="351"/>
      <c r="F172" s="352"/>
    </row>
    <row r="173" spans="1:6" s="372" customFormat="1" ht="14.25">
      <c r="A173" s="302"/>
      <c r="B173" s="349"/>
      <c r="C173" s="350"/>
      <c r="D173" s="351"/>
      <c r="E173" s="351"/>
      <c r="F173" s="352"/>
    </row>
    <row r="174" spans="1:6" s="372" customFormat="1" ht="14.25">
      <c r="A174" s="302"/>
      <c r="B174" s="349"/>
      <c r="C174" s="350"/>
      <c r="D174" s="351"/>
      <c r="E174" s="351"/>
      <c r="F174" s="352"/>
    </row>
  </sheetData>
  <sheetProtection/>
  <mergeCells count="8">
    <mergeCell ref="A21:F21"/>
    <mergeCell ref="A32:F32"/>
    <mergeCell ref="A2:F2"/>
    <mergeCell ref="A3:F3"/>
    <mergeCell ref="A4:F4"/>
    <mergeCell ref="B5:F5"/>
    <mergeCell ref="A6:F6"/>
    <mergeCell ref="A9:F9"/>
  </mergeCells>
  <printOptions/>
  <pageMargins left="0.787401575" right="0.787401575" top="0.984251969" bottom="0.984251969" header="0.4921259845" footer="0.4921259845"/>
  <pageSetup horizontalDpi="300" verticalDpi="300" orientation="portrait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 customHeight="1"/>
  <cols>
    <col min="1" max="16384" width="9.00390625" style="1" customWidth="1"/>
  </cols>
  <sheetData/>
  <sheetProtection/>
  <printOptions/>
  <pageMargins left="0.699999988079071" right="0.699999988079071" top="0.75" bottom="0.75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Heller</dc:creator>
  <cp:keywords/>
  <dc:description/>
  <cp:lastModifiedBy>Jan Heller</cp:lastModifiedBy>
  <cp:lastPrinted>2013-11-15T10:55:19Z</cp:lastPrinted>
  <dcterms:created xsi:type="dcterms:W3CDTF">2013-11-15T09:53:32Z</dcterms:created>
  <dcterms:modified xsi:type="dcterms:W3CDTF">2013-11-15T10:58:24Z</dcterms:modified>
  <cp:category/>
  <cp:version/>
  <cp:contentType/>
  <cp:contentStatus/>
</cp:coreProperties>
</file>