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16" yWindow="65416" windowWidth="29040" windowHeight="17640" activeTab="0"/>
  </bookViews>
  <sheets>
    <sheet name="Cast 2_Kultivace_uchazec" sheetId="3" r:id="rId1"/>
    <sheet name="Cast 2_Kultivace_fakturace" sheetId="2" r:id="rId2"/>
  </sheets>
  <externalReferences>
    <externalReference r:id="rId5"/>
  </externalReferences>
  <definedNames>
    <definedName name="_xlnm._FilterDatabase" localSheetId="1" hidden="1">'Cast 2_Kultivace_fakturace'!$A$7:$I$36</definedName>
    <definedName name="_xlnm.Print_Area" localSheetId="0">'Cast 2_Kultivace_uchazec'!$A$1:$H$25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<sst xmlns="http://schemas.openxmlformats.org/spreadsheetml/2006/main" count="154" uniqueCount="46">
  <si>
    <t>počet jednotek</t>
  </si>
  <si>
    <t>zdroj financování/ počet jednotek</t>
  </si>
  <si>
    <t>poř. č.</t>
  </si>
  <si>
    <t>položka</t>
  </si>
  <si>
    <t>jednotka</t>
  </si>
  <si>
    <t>celkem</t>
  </si>
  <si>
    <t>CORE</t>
  </si>
  <si>
    <t>NANOBIO</t>
  </si>
  <si>
    <t>pracoviště</t>
  </si>
  <si>
    <t>místo plnění/adresa dodání</t>
  </si>
  <si>
    <t>Ústav farmakologie</t>
  </si>
  <si>
    <t>Ústav histologie a embryologie</t>
  </si>
  <si>
    <t>Ústav fyziologie</t>
  </si>
  <si>
    <t>Ústav klinické imunologie a alergologie</t>
  </si>
  <si>
    <t>Ústav preventivního lékařství</t>
  </si>
  <si>
    <t>Rozdělení dodávek pro část 2 veřejné zakázky na jednotlivé projekty/ zdroje financování</t>
  </si>
  <si>
    <t>FAKTURACE</t>
  </si>
  <si>
    <t>Kontaktní údaje v místě plnění</t>
  </si>
  <si>
    <t>Hana Kalhousová, tel.: +420 495 816 233, email: kalhousovah@lfhk.cuni.cz</t>
  </si>
  <si>
    <t>Mgr. Pavla Staňková, Ph.D., tel.: +420 495 816 218, email: StankovaP@lfhk.cuni.cz</t>
  </si>
  <si>
    <t>Jana Kalousová, tel.: +420 495 833 454, email: KalousovaJ@lfhk.cuni.cz</t>
  </si>
  <si>
    <t>MUDr. Andrea Málková, Ph.D., tel.: +420 495 816 373, email: Malka8AR@lfhk.cuni.cz</t>
  </si>
  <si>
    <t>Vznik CORE FACILITIES pro zlepšení kvality výzkumu spojeného s výukou na LF UK v HK, registrační číslo projektu: CZ.02.1.01/0.0/0.0/16_017/0002515</t>
  </si>
  <si>
    <t>Posilování mezioborové spolupráce ve výzkumu nanomateriálů a při studiu jejich účinků na živé organismy, registrační číslo projektu: CZ.02.1.01/0.0/0.0/17_048/0007421</t>
  </si>
  <si>
    <t>Šimkova 870, 500 03 Hradec Králové</t>
  </si>
  <si>
    <t>Sokolská 581, 500 05 Hradec Králové, areál Fakultní nemocnice v Hradci Králové, budova č. 17</t>
  </si>
  <si>
    <r>
      <t>6 jamkové, sterilní, apyrogenní, jednotlivě balené, vhodné pro kultivaci buněk, průhledné, s rovným dnem, s víčkem, růstová plocha jamky 9,5±0,2cm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, max. objem jamky alespoň 16,5 mL, rozměry destičky 128 x 86 mm, bal. max. po 200 ks, expirace min. 20 měsíců od data dodání</t>
    </r>
  </si>
  <si>
    <t>12 jamkové destičky, apyrogenní, sterilní, jednotlivě balené,vhodné pro kultivaci buněk, průhledné, s rovným dnem, s víčkem, rozměry destičky 128 x 86 mm, bal. max. po 200 ks, expirace min. 20 měsíců od data dodání</t>
  </si>
  <si>
    <r>
      <t>24 jamkové, sterilní, apyrogenní, jednotlivě balené, vhodné pro kultivaci buněk, průhledné, s rovným dnem, s víčkem, růstová plocha jamky 1,90±0,2 cm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, max. objem jamky alespoň 3,3 mL, rozměry destičky 128 x 86 mm, bal. max. po 200 ks, expirace min. 20 měsíců od data dodání</t>
    </r>
  </si>
  <si>
    <r>
      <t>48 jamkové, sterilní, apyrogenní, jednotlivě balené, vhodné pro kultivaci buněk, průhledné, s rovným dnem, s víčkem, růstová plocha jamky 1,00±0,1 cm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, max. objem jamky alespoň 1,45 mL, rozměry destičky 128 x 86 mm, bal. max. po 200 ks, expirace min. 20 měsíců od data dodání</t>
    </r>
  </si>
  <si>
    <r>
      <t>96 jamkové, sterilní, apyrogenní, jednotlivě balené, vhodné pro kultivaci buněk, průhledné, s rovným dnem, s víčkem, růstová plocha jamky 0,322±0,01 cm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, max. objem jamky 0,36±0,06 mL, průměr jamky 6,40±0,2 mm, rozměry destičky 128 x 86 mm, bal. max. po 200 ks, expirace min. 20 měsíců od data dodání</t>
    </r>
  </si>
  <si>
    <r>
      <t>Kultivační láhve o ploše 25 cm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, opatřeny šroubovacím uzávěrem s filtrem, sterilní,  apyrogenní. Vhodné pro kultivaci adherentních a suspenzních kultur savčích buněk, zvednuté a sešikmené hrdlo pro výborný přístup k celé kultivační ploše, bal. max. po 20 ks, expirace min. 20 měsíců od data dodání</t>
    </r>
  </si>
  <si>
    <r>
      <t>Kultivační láhve o ploše 75 cm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, opatřeny šroubovacím uzávěrem s filtrem, sterilní. Vhodné pro kultivaci adherentních a suspenzních kultur savčích buněk, zvednuté a sešikmené hrdlo pro výborný přístup k celé kultivační ploše, bal. max. po 10 ks, expirace min. 20 měsíců od data dodání</t>
    </r>
  </si>
  <si>
    <r>
      <t>Kultivační láhve o ploše 150-200 cm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, opatřeny šroubovacím uzávěrem s filtrem, sterilní, apyrogenní. Vhodné pro kultivaci adherentních a suspenzních kultur savčích buněk, zvednuté a sešikmené hrdlo pro výborný přístup k celé kultivační ploše, balení max. po 10 ks, expirace min. 20 měsíců od data dodání</t>
    </r>
  </si>
  <si>
    <t>Kultivační misky polystyren (PS), kulaté, sterilní,apyrogenní, průměr 90-100 mm, odnímatelné víčko, vhodné pro tkáňové kultury (suspenzní i přisedlé), bal. max. po 10 ks, expirace min. 20 měsíců od data dodání</t>
  </si>
  <si>
    <r>
      <t>Škrabky, jednotlivě balené, sterilní, apyrogenní, vhodné pro kult. láhve 25 cm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, případně univervální velikost vhodná pro láhve od 25 do 80 cm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,  bal. max. po 250 ks, expirace min. 20 měsíců od data dodání</t>
    </r>
  </si>
  <si>
    <r>
      <t>Škrabky, jednotlivě balené, sterilní, apyrogenní, vhodné pro kult. láhve 75 cm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, případně univervální velikost vhodná pro láhve od 25 do 80 cm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, bal max. po 250 ks, expirace min. 20 měsíců od data dodání</t>
    </r>
  </si>
  <si>
    <t>Specifikace předmětu plnění pro část 2 veřejné zakázky</t>
  </si>
  <si>
    <t>počet jednotek celkem</t>
  </si>
  <si>
    <t xml:space="preserve">* [...doplní účastník...] </t>
  </si>
  <si>
    <t xml:space="preserve">specifikace </t>
  </si>
  <si>
    <t>popis nabízené položky
 (název výrobku a katalogové číslo)</t>
  </si>
  <si>
    <t>jednotková cena v Kč bez DPH</t>
  </si>
  <si>
    <t>cena celkem v Kč bez DPH</t>
  </si>
  <si>
    <t>RNDr. Hana Bavorová, Ph.D, tel.: +420 495 816 329, e-mail: hrebikh@lfhk.cuni.cz</t>
  </si>
  <si>
    <t>Příloha č. 4b dokumentace zadávacího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</si>
</sst>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3" fontId="4" fillId="0" borderId="0" xfId="0" applyNumberFormat="1" applyFont="1"/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vertical="center"/>
      <protection locked="0"/>
    </xf>
    <xf numFmtId="0" fontId="3" fillId="0" borderId="2" xfId="0" applyFont="1" applyFill="1" applyBorder="1" applyAlignment="1">
      <alignment vertical="center"/>
    </xf>
    <xf numFmtId="0" fontId="4" fillId="0" borderId="1" xfId="0" applyFont="1" applyFill="1" applyBorder="1"/>
    <xf numFmtId="3" fontId="4" fillId="0" borderId="1" xfId="0" applyNumberFormat="1" applyFont="1" applyFill="1" applyBorder="1"/>
    <xf numFmtId="0" fontId="4" fillId="0" borderId="1" xfId="0" applyFont="1" applyFill="1" applyBorder="1" applyAlignment="1">
      <alignment horizontal="right"/>
    </xf>
    <xf numFmtId="3" fontId="4" fillId="0" borderId="0" xfId="0" applyNumberFormat="1" applyFont="1" applyFill="1"/>
    <xf numFmtId="0" fontId="4" fillId="0" borderId="1" xfId="0" applyFont="1" applyFill="1" applyBorder="1" applyAlignment="1">
      <alignment wrapText="1"/>
    </xf>
    <xf numFmtId="0" fontId="4" fillId="2" borderId="0" xfId="0" applyFont="1" applyFill="1"/>
    <xf numFmtId="0" fontId="4" fillId="3" borderId="0" xfId="0" applyFont="1" applyFill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4" fillId="0" borderId="3" xfId="0" applyFont="1" applyFill="1" applyBorder="1"/>
    <xf numFmtId="0" fontId="4" fillId="0" borderId="4" xfId="0" applyFont="1" applyFill="1" applyBorder="1"/>
    <xf numFmtId="3" fontId="4" fillId="2" borderId="5" xfId="0" applyNumberFormat="1" applyFont="1" applyFill="1" applyBorder="1"/>
    <xf numFmtId="0" fontId="4" fillId="3" borderId="6" xfId="0" applyFont="1" applyFill="1" applyBorder="1"/>
    <xf numFmtId="3" fontId="4" fillId="3" borderId="6" xfId="0" applyNumberFormat="1" applyFont="1" applyFill="1" applyBorder="1"/>
    <xf numFmtId="0" fontId="3" fillId="0" borderId="2" xfId="0" applyFont="1" applyFill="1" applyBorder="1"/>
    <xf numFmtId="0" fontId="3" fillId="0" borderId="7" xfId="0" applyFont="1" applyFill="1" applyBorder="1"/>
    <xf numFmtId="0" fontId="3" fillId="2" borderId="8" xfId="0" applyFont="1" applyFill="1" applyBorder="1"/>
    <xf numFmtId="0" fontId="3" fillId="3" borderId="9" xfId="0" applyFont="1" applyFill="1" applyBorder="1"/>
    <xf numFmtId="0" fontId="3" fillId="0" borderId="10" xfId="0" applyFont="1" applyFill="1" applyBorder="1"/>
    <xf numFmtId="3" fontId="4" fillId="2" borderId="11" xfId="0" applyNumberFormat="1" applyFont="1" applyFill="1" applyBorder="1"/>
    <xf numFmtId="0" fontId="4" fillId="3" borderId="12" xfId="0" applyFont="1" applyFill="1" applyBorder="1"/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4" xfId="0" applyFont="1" applyBorder="1"/>
    <xf numFmtId="3" fontId="4" fillId="2" borderId="15" xfId="0" applyNumberFormat="1" applyFont="1" applyFill="1" applyBorder="1"/>
    <xf numFmtId="0" fontId="4" fillId="3" borderId="16" xfId="0" applyFont="1" applyFill="1" applyBorder="1"/>
    <xf numFmtId="0" fontId="4" fillId="0" borderId="17" xfId="0" applyFont="1" applyFill="1" applyBorder="1"/>
    <xf numFmtId="0" fontId="4" fillId="0" borderId="18" xfId="0" applyFont="1" applyFill="1" applyBorder="1"/>
    <xf numFmtId="0" fontId="4" fillId="0" borderId="18" xfId="0" applyFont="1" applyBorder="1"/>
    <xf numFmtId="0" fontId="4" fillId="0" borderId="14" xfId="0" applyFont="1" applyFill="1" applyBorder="1" applyAlignment="1">
      <alignment wrapText="1"/>
    </xf>
    <xf numFmtId="0" fontId="4" fillId="0" borderId="19" xfId="0" applyFont="1" applyFill="1" applyBorder="1" applyAlignment="1">
      <alignment horizontal="right" vertical="center"/>
    </xf>
    <xf numFmtId="0" fontId="7" fillId="4" borderId="19" xfId="0" applyFont="1" applyFill="1" applyBorder="1" applyAlignment="1">
      <alignment horizontal="left" vertical="center" wrapText="1" shrinkToFit="1"/>
    </xf>
    <xf numFmtId="0" fontId="4" fillId="0" borderId="19" xfId="0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right" vertical="center"/>
    </xf>
    <xf numFmtId="3" fontId="4" fillId="2" borderId="21" xfId="0" applyNumberFormat="1" applyFont="1" applyFill="1" applyBorder="1"/>
    <xf numFmtId="0" fontId="4" fillId="3" borderId="22" xfId="0" applyFont="1" applyFill="1" applyBorder="1"/>
    <xf numFmtId="0" fontId="4" fillId="0" borderId="23" xfId="0" applyFont="1" applyFill="1" applyBorder="1"/>
    <xf numFmtId="0" fontId="4" fillId="0" borderId="19" xfId="0" applyFont="1" applyFill="1" applyBorder="1"/>
    <xf numFmtId="0" fontId="4" fillId="0" borderId="19" xfId="0" applyFont="1" applyBorder="1"/>
    <xf numFmtId="0" fontId="3" fillId="0" borderId="1" xfId="0" applyFont="1" applyBorder="1" applyAlignment="1">
      <alignment vertical="center" wrapText="1" shrinkToFit="1"/>
    </xf>
    <xf numFmtId="0" fontId="4" fillId="0" borderId="19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wrapText="1" shrinkToFit="1"/>
    </xf>
    <xf numFmtId="164" fontId="4" fillId="0" borderId="1" xfId="0" applyNumberFormat="1" applyFont="1" applyBorder="1" applyAlignment="1">
      <alignment horizontal="right" shrinkToFit="1"/>
    </xf>
    <xf numFmtId="0" fontId="4" fillId="0" borderId="0" xfId="0" applyFont="1" applyFill="1" applyBorder="1"/>
    <xf numFmtId="0" fontId="6" fillId="0" borderId="2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wrapText="1" shrinkToFit="1"/>
    </xf>
    <xf numFmtId="3" fontId="4" fillId="0" borderId="1" xfId="0" applyNumberFormat="1" applyFont="1" applyFill="1" applyBorder="1" applyAlignment="1">
      <alignment horizontal="right"/>
    </xf>
    <xf numFmtId="49" fontId="4" fillId="5" borderId="1" xfId="0" applyNumberFormat="1" applyFont="1" applyFill="1" applyBorder="1"/>
    <xf numFmtId="164" fontId="2" fillId="0" borderId="1" xfId="0" applyNumberFormat="1" applyFont="1" applyBorder="1"/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wrapText="1" shrinkToFit="1"/>
    </xf>
    <xf numFmtId="0" fontId="4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right" shrinkToFit="1"/>
    </xf>
    <xf numFmtId="49" fontId="4" fillId="0" borderId="1" xfId="0" applyNumberFormat="1" applyFont="1" applyBorder="1" applyAlignment="1">
      <alignment horizontal="left" wrapText="1" shrinkToFit="1"/>
    </xf>
    <xf numFmtId="0" fontId="4" fillId="0" borderId="1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3" fontId="4" fillId="0" borderId="27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0" fontId="7" fillId="4" borderId="14" xfId="0" applyFont="1" applyFill="1" applyBorder="1" applyAlignment="1">
      <alignment horizontal="left" vertical="center" wrapText="1" shrinkToFit="1"/>
    </xf>
    <xf numFmtId="0" fontId="7" fillId="4" borderId="1" xfId="0" applyFont="1" applyFill="1" applyBorder="1" applyAlignment="1">
      <alignment horizontal="left" vertical="center" wrapText="1" shrinkToFit="1"/>
    </xf>
    <xf numFmtId="0" fontId="7" fillId="4" borderId="18" xfId="0" applyFont="1" applyFill="1" applyBorder="1" applyAlignment="1">
      <alignment horizontal="left" vertical="center" wrapText="1" shrinkToFi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theme="4" tint="0.5999600291252136"/>
        </patternFill>
      </fill>
      <border/>
    </dxf>
    <dxf>
      <fill>
        <patternFill>
          <bgColor theme="4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_VVV\Realizace\CORE_FACILITIES\Verejne_zakazky\0056_DNS\02_Vyzva_spotrebni_material\FINAL\LR_Rozdeleni_dodavek_DNS%20spot&#345;ebn&#237;%20materi&#225;l_2_vyzva%20-%20celke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1Pipety"/>
      <sheetName val="Část 1 - Pipety"/>
      <sheetName val="roz2Kultivace"/>
      <sheetName val="Část 2 - Kultivace"/>
      <sheetName val="roz3ZpracVzorku"/>
      <sheetName val="Část 3 - Zpracování vzorků"/>
      <sheetName val="roz4OchranPom"/>
      <sheetName val="Část 4 - Ochranné pomůcky"/>
      <sheetName val="roz5ManOdpad"/>
      <sheetName val="Část 5 - Manipulace s odpady"/>
      <sheetName val="celkem dle kurzů"/>
      <sheetName val="celkem dle kurzů bez části 4"/>
      <sheetName val="vstup"/>
    </sheetNames>
    <sheetDataSet>
      <sheetData sheetId="0"/>
      <sheetData sheetId="1"/>
      <sheetData sheetId="2"/>
      <sheetData sheetId="3">
        <row r="4">
          <cell r="B4" t="str">
            <v>Kultivační destičky 6 jamkové</v>
          </cell>
          <cell r="D4" t="str">
            <v>1 ks</v>
          </cell>
          <cell r="S4">
            <v>200</v>
          </cell>
          <cell r="Y4">
            <v>120</v>
          </cell>
          <cell r="AK4">
            <v>300</v>
          </cell>
        </row>
        <row r="5">
          <cell r="B5" t="str">
            <v>kultivační destičky 12 jamkové</v>
          </cell>
          <cell r="D5" t="str">
            <v>1 ks</v>
          </cell>
          <cell r="S5">
            <v>100</v>
          </cell>
          <cell r="Y5">
            <v>120</v>
          </cell>
          <cell r="AK5">
            <v>100</v>
          </cell>
        </row>
        <row r="6">
          <cell r="B6" t="str">
            <v>Kultivační destičky 24 jamkové</v>
          </cell>
          <cell r="D6" t="str">
            <v>1 ks</v>
          </cell>
          <cell r="Y6">
            <v>120</v>
          </cell>
          <cell r="AK6">
            <v>100</v>
          </cell>
        </row>
        <row r="7">
          <cell r="B7" t="str">
            <v>Kultivační destičky 48 jamkové</v>
          </cell>
          <cell r="D7" t="str">
            <v>1 ks</v>
          </cell>
          <cell r="AK7">
            <v>100</v>
          </cell>
        </row>
        <row r="8">
          <cell r="B8" t="str">
            <v>Kultivační destičky 96 jamkové</v>
          </cell>
          <cell r="D8" t="str">
            <v>1 ks</v>
          </cell>
          <cell r="S8">
            <v>100</v>
          </cell>
          <cell r="W8">
            <v>20</v>
          </cell>
          <cell r="Y8">
            <v>400</v>
          </cell>
          <cell r="AK8">
            <v>200</v>
          </cell>
        </row>
        <row r="9">
          <cell r="B9" t="str">
            <v>Kultivační láhve pro buněčné kultury 25 cm2</v>
          </cell>
          <cell r="D9" t="str">
            <v>1 ks</v>
          </cell>
          <cell r="S9">
            <v>20</v>
          </cell>
          <cell r="AK9">
            <v>200</v>
          </cell>
        </row>
        <row r="10">
          <cell r="B10" t="str">
            <v>Kultivační láhve pro buněčné kultury 75 cm2</v>
          </cell>
          <cell r="D10" t="str">
            <v>1 ks</v>
          </cell>
          <cell r="H10">
            <v>100</v>
          </cell>
          <cell r="S10">
            <v>20</v>
          </cell>
          <cell r="W10">
            <v>50</v>
          </cell>
          <cell r="Y10">
            <v>400</v>
          </cell>
          <cell r="AK10">
            <v>300</v>
          </cell>
        </row>
        <row r="11">
          <cell r="B11" t="str">
            <v>Kultivační láhve 150-200 cm2</v>
          </cell>
          <cell r="D11" t="str">
            <v>1 ks</v>
          </cell>
          <cell r="W11">
            <v>50</v>
          </cell>
          <cell r="AK11">
            <v>250</v>
          </cell>
        </row>
        <row r="12">
          <cell r="B12" t="str">
            <v>Miska pro tkáňové kultury 100 mm</v>
          </cell>
          <cell r="D12" t="str">
            <v>1 ks</v>
          </cell>
          <cell r="AK12">
            <v>100</v>
          </cell>
        </row>
        <row r="13">
          <cell r="B13" t="str">
            <v>Buněčné škrabky pro láhve 25 cm2</v>
          </cell>
          <cell r="D13" t="str">
            <v>1 ks</v>
          </cell>
          <cell r="W13">
            <v>50</v>
          </cell>
          <cell r="Y13">
            <v>250</v>
          </cell>
          <cell r="AK13">
            <v>100</v>
          </cell>
        </row>
        <row r="14">
          <cell r="B14" t="str">
            <v>Buněčné škrabky pro láhve 75 cm2</v>
          </cell>
          <cell r="D14" t="str">
            <v>1 ks</v>
          </cell>
          <cell r="W14">
            <v>50</v>
          </cell>
          <cell r="AK14">
            <v>100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52B06-C8C0-4E00-B1BC-40EC73295891}">
  <dimension ref="A1:J26"/>
  <sheetViews>
    <sheetView tabSelected="1" workbookViewId="0" topLeftCell="A1">
      <pane ySplit="6" topLeftCell="A7" activePane="bottomLeft" state="frozen"/>
      <selection pane="bottomLeft" activeCell="K14" sqref="K14"/>
    </sheetView>
  </sheetViews>
  <sheetFormatPr defaultColWidth="8.7109375" defaultRowHeight="15"/>
  <cols>
    <col min="1" max="1" width="5.7109375" style="8" customWidth="1"/>
    <col min="2" max="2" width="28.00390625" style="8" customWidth="1"/>
    <col min="3" max="3" width="44.7109375" style="8" customWidth="1"/>
    <col min="4" max="4" width="7.8515625" style="8" bestFit="1" customWidth="1"/>
    <col min="5" max="5" width="9.7109375" style="8" customWidth="1"/>
    <col min="6" max="6" width="32.00390625" style="8" customWidth="1"/>
    <col min="7" max="7" width="12.140625" style="8" bestFit="1" customWidth="1"/>
    <col min="8" max="8" width="11.57421875" style="8" bestFit="1" customWidth="1"/>
    <col min="9" max="9" width="12.8515625" style="8" bestFit="1" customWidth="1"/>
    <col min="10" max="10" width="41.140625" style="8" customWidth="1"/>
    <col min="11" max="11" width="9.57421875" style="2" bestFit="1" customWidth="1"/>
    <col min="12" max="16384" width="8.7109375" style="2" customWidth="1"/>
  </cols>
  <sheetData>
    <row r="1" spans="1:10" ht="18.75">
      <c r="A1" s="73" t="s">
        <v>45</v>
      </c>
      <c r="B1" s="73"/>
      <c r="C1" s="73"/>
      <c r="D1" s="73"/>
      <c r="E1" s="73"/>
      <c r="F1" s="73"/>
      <c r="G1" s="73"/>
      <c r="H1" s="73"/>
      <c r="I1" s="73"/>
      <c r="J1" s="73"/>
    </row>
    <row r="2" ht="18.75">
      <c r="A2" s="5"/>
    </row>
    <row r="3" spans="1:10" ht="18.75">
      <c r="A3" s="74" t="s">
        <v>37</v>
      </c>
      <c r="B3" s="74"/>
      <c r="C3" s="74"/>
      <c r="D3" s="74"/>
      <c r="E3" s="74"/>
      <c r="F3" s="74"/>
      <c r="G3" s="74"/>
      <c r="H3" s="74"/>
      <c r="I3" s="74"/>
      <c r="J3" s="74"/>
    </row>
    <row r="4" ht="15">
      <c r="I4" s="55"/>
    </row>
    <row r="5" ht="15.75">
      <c r="I5" s="56"/>
    </row>
    <row r="6" spans="1:10" s="1" customFormat="1" ht="38.25">
      <c r="A6" s="20" t="s">
        <v>2</v>
      </c>
      <c r="B6" s="20" t="s">
        <v>3</v>
      </c>
      <c r="C6" s="20" t="s">
        <v>40</v>
      </c>
      <c r="D6" s="20" t="s">
        <v>4</v>
      </c>
      <c r="E6" s="51" t="s">
        <v>38</v>
      </c>
      <c r="F6" s="63" t="s">
        <v>41</v>
      </c>
      <c r="G6" s="63" t="s">
        <v>42</v>
      </c>
      <c r="H6" s="64" t="s">
        <v>43</v>
      </c>
      <c r="I6" s="20" t="s">
        <v>0</v>
      </c>
      <c r="J6" s="20" t="s">
        <v>9</v>
      </c>
    </row>
    <row r="7" spans="1:10" ht="70.5" customHeight="1">
      <c r="A7" s="65">
        <v>1</v>
      </c>
      <c r="B7" s="66" t="str">
        <f>'[1]Část 2 - Kultivace'!B4</f>
        <v>Kultivační destičky 6 jamkové</v>
      </c>
      <c r="C7" s="67" t="s">
        <v>26</v>
      </c>
      <c r="D7" s="68" t="str">
        <f>'[1]Část 2 - Kultivace'!D4</f>
        <v>1 ks</v>
      </c>
      <c r="E7" s="69">
        <f>'Cast 2_Kultivace_fakturace'!E8</f>
        <v>620</v>
      </c>
      <c r="F7" s="71"/>
      <c r="G7" s="70"/>
      <c r="H7" s="70">
        <f>E7*G7</f>
        <v>0</v>
      </c>
      <c r="I7" s="13">
        <f>SUM('Cast 2_Kultivace_fakturace'!F8,'Cast 2_Kultivace_fakturace'!F10)</f>
        <v>500</v>
      </c>
      <c r="J7" s="12" t="s">
        <v>24</v>
      </c>
    </row>
    <row r="8" spans="1:10" ht="22.5" customHeight="1">
      <c r="A8" s="65"/>
      <c r="B8" s="66"/>
      <c r="C8" s="67"/>
      <c r="D8" s="68"/>
      <c r="E8" s="69"/>
      <c r="F8" s="71"/>
      <c r="G8" s="70"/>
      <c r="H8" s="70"/>
      <c r="I8" s="13">
        <f>SUM('Cast 2_Kultivace_fakturace'!F9)</f>
        <v>120</v>
      </c>
      <c r="J8" s="16" t="s">
        <v>25</v>
      </c>
    </row>
    <row r="9" spans="1:10" ht="15">
      <c r="A9" s="65">
        <v>2</v>
      </c>
      <c r="B9" s="66" t="str">
        <f>'[1]Část 2 - Kultivace'!B5</f>
        <v>kultivační destičky 12 jamkové</v>
      </c>
      <c r="C9" s="67" t="s">
        <v>27</v>
      </c>
      <c r="D9" s="68" t="str">
        <f>'[1]Část 2 - Kultivace'!D5</f>
        <v>1 ks</v>
      </c>
      <c r="E9" s="69">
        <f>'Cast 2_Kultivace_fakturace'!E11</f>
        <v>320</v>
      </c>
      <c r="F9" s="71"/>
      <c r="G9" s="70"/>
      <c r="H9" s="70">
        <f>E9*G9</f>
        <v>0</v>
      </c>
      <c r="I9" s="13">
        <f>SUM('Cast 2_Kultivace_fakturace'!F11,'Cast 2_Kultivace_fakturace'!F13)</f>
        <v>200</v>
      </c>
      <c r="J9" s="12" t="s">
        <v>24</v>
      </c>
    </row>
    <row r="10" spans="1:10" ht="38.25">
      <c r="A10" s="65"/>
      <c r="B10" s="66"/>
      <c r="C10" s="67"/>
      <c r="D10" s="68"/>
      <c r="E10" s="69"/>
      <c r="F10" s="71"/>
      <c r="G10" s="70"/>
      <c r="H10" s="70"/>
      <c r="I10" s="13">
        <f>SUM('Cast 2_Kultivace_fakturace'!F12)</f>
        <v>120</v>
      </c>
      <c r="J10" s="16" t="s">
        <v>25</v>
      </c>
    </row>
    <row r="11" spans="1:10" ht="104.25" customHeight="1">
      <c r="A11" s="65">
        <v>3</v>
      </c>
      <c r="B11" s="66" t="str">
        <f>'[1]Část 2 - Kultivace'!B6</f>
        <v>Kultivační destičky 24 jamkové</v>
      </c>
      <c r="C11" s="67" t="s">
        <v>28</v>
      </c>
      <c r="D11" s="68" t="str">
        <f>'[1]Část 2 - Kultivace'!D6</f>
        <v>1 ks</v>
      </c>
      <c r="E11" s="69">
        <f>'Cast 2_Kultivace_fakturace'!E14</f>
        <v>220</v>
      </c>
      <c r="F11" s="71"/>
      <c r="G11" s="70"/>
      <c r="H11" s="70">
        <f>E11*G11</f>
        <v>0</v>
      </c>
      <c r="I11" s="13">
        <f>SUM('Cast 2_Kultivace_fakturace'!F14)</f>
        <v>120</v>
      </c>
      <c r="J11" s="16" t="s">
        <v>25</v>
      </c>
    </row>
    <row r="12" spans="1:10" ht="15">
      <c r="A12" s="65"/>
      <c r="B12" s="66"/>
      <c r="C12" s="67"/>
      <c r="D12" s="68"/>
      <c r="E12" s="69"/>
      <c r="F12" s="71"/>
      <c r="G12" s="70"/>
      <c r="H12" s="70"/>
      <c r="I12" s="13">
        <f>SUM('Cast 2_Kultivace_fakturace'!F15)</f>
        <v>100</v>
      </c>
      <c r="J12" s="12" t="s">
        <v>24</v>
      </c>
    </row>
    <row r="13" spans="1:10" ht="78.75">
      <c r="A13" s="14">
        <v>4</v>
      </c>
      <c r="B13" s="57" t="str">
        <f>'[1]Část 2 - Kultivace'!B7</f>
        <v>Kultivační destičky 48 jamkové</v>
      </c>
      <c r="C13" s="59" t="s">
        <v>29</v>
      </c>
      <c r="D13" s="19" t="str">
        <f>'[1]Část 2 - Kultivace'!D7</f>
        <v>1 ks</v>
      </c>
      <c r="E13" s="60">
        <f>'Cast 2_Kultivace_fakturace'!E16</f>
        <v>100</v>
      </c>
      <c r="F13" s="53"/>
      <c r="G13" s="54"/>
      <c r="H13" s="54">
        <f>E13*G13</f>
        <v>0</v>
      </c>
      <c r="I13" s="13">
        <f>SUM('Cast 2_Kultivace_fakturace'!F16)</f>
        <v>100</v>
      </c>
      <c r="J13" s="12" t="s">
        <v>24</v>
      </c>
    </row>
    <row r="14" spans="1:10" ht="76.5" customHeight="1">
      <c r="A14" s="65">
        <v>5</v>
      </c>
      <c r="B14" s="66" t="str">
        <f>'[1]Část 2 - Kultivace'!B8</f>
        <v>Kultivační destičky 96 jamkové</v>
      </c>
      <c r="C14" s="67" t="s">
        <v>30</v>
      </c>
      <c r="D14" s="68" t="str">
        <f>'[1]Část 2 - Kultivace'!D8</f>
        <v>1 ks</v>
      </c>
      <c r="E14" s="69">
        <f>'Cast 2_Kultivace_fakturace'!E17</f>
        <v>720</v>
      </c>
      <c r="F14" s="71"/>
      <c r="G14" s="70"/>
      <c r="H14" s="70">
        <f>E14*G14</f>
        <v>0</v>
      </c>
      <c r="I14" s="13">
        <f>SUM('Cast 2_Kultivace_fakturace'!F17:F18,'Cast 2_Kultivace_fakturace'!F20)</f>
        <v>320</v>
      </c>
      <c r="J14" s="12" t="s">
        <v>24</v>
      </c>
    </row>
    <row r="15" spans="1:10" ht="38.25">
      <c r="A15" s="65"/>
      <c r="B15" s="66"/>
      <c r="C15" s="67"/>
      <c r="D15" s="68"/>
      <c r="E15" s="69"/>
      <c r="F15" s="71"/>
      <c r="G15" s="70"/>
      <c r="H15" s="70"/>
      <c r="I15" s="13">
        <f>SUM('Cast 2_Kultivace_fakturace'!F19)</f>
        <v>400</v>
      </c>
      <c r="J15" s="16" t="s">
        <v>25</v>
      </c>
    </row>
    <row r="16" spans="1:10" ht="104.25" customHeight="1">
      <c r="A16" s="14">
        <v>6</v>
      </c>
      <c r="B16" s="58" t="str">
        <f>'[1]Část 2 - Kultivace'!B9</f>
        <v>Kultivační láhve pro buněčné kultury 25 cm2</v>
      </c>
      <c r="C16" s="59" t="s">
        <v>31</v>
      </c>
      <c r="D16" s="19" t="str">
        <f>'[1]Část 2 - Kultivace'!D9</f>
        <v>1 ks</v>
      </c>
      <c r="E16" s="60">
        <f>'Cast 2_Kultivace_fakturace'!E21</f>
        <v>220</v>
      </c>
      <c r="F16" s="53"/>
      <c r="G16" s="54"/>
      <c r="H16" s="54">
        <f>E16*G16</f>
        <v>0</v>
      </c>
      <c r="I16" s="13">
        <f>SUM('Cast 2_Kultivace_fakturace'!F21,'Cast 2_Kultivace_fakturace'!F22)</f>
        <v>220</v>
      </c>
      <c r="J16" s="12" t="s">
        <v>24</v>
      </c>
    </row>
    <row r="17" spans="1:10" ht="15">
      <c r="A17" s="65">
        <v>7</v>
      </c>
      <c r="B17" s="72" t="str">
        <f>'[1]Část 2 - Kultivace'!B10</f>
        <v>Kultivační láhve pro buněčné kultury 75 cm2</v>
      </c>
      <c r="C17" s="67" t="s">
        <v>32</v>
      </c>
      <c r="D17" s="68" t="str">
        <f>'[1]Část 2 - Kultivace'!D10</f>
        <v>1 ks</v>
      </c>
      <c r="E17" s="69">
        <f>'Cast 2_Kultivace_fakturace'!E23</f>
        <v>870</v>
      </c>
      <c r="F17" s="71"/>
      <c r="G17" s="70"/>
      <c r="H17" s="70">
        <f>E17*G17</f>
        <v>0</v>
      </c>
      <c r="I17" s="13">
        <f>SUM('Cast 2_Kultivace_fakturace'!F23:G25,'Cast 2_Kultivace_fakturace'!F27:G27)</f>
        <v>470</v>
      </c>
      <c r="J17" s="12" t="s">
        <v>24</v>
      </c>
    </row>
    <row r="18" spans="1:10" ht="38.25">
      <c r="A18" s="65"/>
      <c r="B18" s="72"/>
      <c r="C18" s="67"/>
      <c r="D18" s="68"/>
      <c r="E18" s="69"/>
      <c r="F18" s="71"/>
      <c r="G18" s="70"/>
      <c r="H18" s="70"/>
      <c r="I18" s="13">
        <f>SUM('Cast 2_Kultivace_fakturace'!F26)</f>
        <v>400</v>
      </c>
      <c r="J18" s="16" t="s">
        <v>25</v>
      </c>
    </row>
    <row r="19" spans="1:10" ht="78.75">
      <c r="A19" s="14">
        <v>8</v>
      </c>
      <c r="B19" s="57" t="str">
        <f>'[1]Část 2 - Kultivace'!B11</f>
        <v>Kultivační láhve 150-200 cm2</v>
      </c>
      <c r="C19" s="59" t="s">
        <v>33</v>
      </c>
      <c r="D19" s="19" t="str">
        <f>'[1]Část 2 - Kultivace'!D11</f>
        <v>1 ks</v>
      </c>
      <c r="E19" s="60">
        <f>'Cast 2_Kultivace_fakturace'!E28</f>
        <v>300</v>
      </c>
      <c r="F19" s="53"/>
      <c r="G19" s="54"/>
      <c r="H19" s="54">
        <f>E19*G19</f>
        <v>0</v>
      </c>
      <c r="I19" s="13">
        <f>SUM('Cast 2_Kultivace_fakturace'!F28:F29)</f>
        <v>300</v>
      </c>
      <c r="J19" s="12" t="s">
        <v>24</v>
      </c>
    </row>
    <row r="20" spans="1:10" ht="63.75">
      <c r="A20" s="14">
        <v>9</v>
      </c>
      <c r="B20" s="58" t="str">
        <f>'[1]Část 2 - Kultivace'!B12</f>
        <v>Miska pro tkáňové kultury 100 mm</v>
      </c>
      <c r="C20" s="59" t="s">
        <v>34</v>
      </c>
      <c r="D20" s="19" t="str">
        <f>'[1]Část 2 - Kultivace'!D12</f>
        <v>1 ks</v>
      </c>
      <c r="E20" s="60">
        <f>'Cast 2_Kultivace_fakturace'!E30</f>
        <v>100</v>
      </c>
      <c r="F20" s="53"/>
      <c r="G20" s="54"/>
      <c r="H20" s="54">
        <f>E20*G20</f>
        <v>0</v>
      </c>
      <c r="I20" s="13">
        <f>SUM('Cast 2_Kultivace_fakturace'!F30)</f>
        <v>100</v>
      </c>
      <c r="J20" s="12" t="s">
        <v>24</v>
      </c>
    </row>
    <row r="21" spans="1:10" ht="25.5" customHeight="1">
      <c r="A21" s="65">
        <v>10</v>
      </c>
      <c r="B21" s="72" t="str">
        <f>'[1]Část 2 - Kultivace'!B13</f>
        <v>Buněčné škrabky pro láhve 25 cm2</v>
      </c>
      <c r="C21" s="67" t="s">
        <v>35</v>
      </c>
      <c r="D21" s="68" t="str">
        <f>'[1]Část 2 - Kultivace'!D13</f>
        <v>1 ks</v>
      </c>
      <c r="E21" s="69">
        <f>'Cast 2_Kultivace_fakturace'!E31</f>
        <v>400</v>
      </c>
      <c r="F21" s="71"/>
      <c r="G21" s="70"/>
      <c r="H21" s="70">
        <f>E21*G21</f>
        <v>0</v>
      </c>
      <c r="I21" s="13">
        <f>SUM('Cast 2_Kultivace_fakturace'!F31,'Cast 2_Kultivace_fakturace'!F33)</f>
        <v>150</v>
      </c>
      <c r="J21" s="12" t="s">
        <v>24</v>
      </c>
    </row>
    <row r="22" spans="1:10" ht="38.25">
      <c r="A22" s="65"/>
      <c r="B22" s="72"/>
      <c r="C22" s="67"/>
      <c r="D22" s="68"/>
      <c r="E22" s="69"/>
      <c r="F22" s="71"/>
      <c r="G22" s="70"/>
      <c r="H22" s="70"/>
      <c r="I22" s="13">
        <f>SUM('Cast 2_Kultivace_fakturace'!F32)</f>
        <v>250</v>
      </c>
      <c r="J22" s="16" t="s">
        <v>25</v>
      </c>
    </row>
    <row r="23" spans="1:10" ht="55.5">
      <c r="A23" s="14">
        <v>11</v>
      </c>
      <c r="B23" s="58" t="str">
        <f>'[1]Část 2 - Kultivace'!B14</f>
        <v>Buněčné škrabky pro láhve 75 cm2</v>
      </c>
      <c r="C23" s="59" t="s">
        <v>36</v>
      </c>
      <c r="D23" s="19" t="str">
        <f>'[1]Část 2 - Kultivace'!D14</f>
        <v>1 ks</v>
      </c>
      <c r="E23" s="60">
        <f>'Cast 2_Kultivace_fakturace'!E34</f>
        <v>150</v>
      </c>
      <c r="F23" s="53"/>
      <c r="G23" s="54"/>
      <c r="H23" s="54">
        <f>E23*G23</f>
        <v>0</v>
      </c>
      <c r="I23" s="13">
        <f>SUM('Cast 2_Kultivace_fakturace'!F34:F35)</f>
        <v>150</v>
      </c>
      <c r="J23" s="12" t="s">
        <v>24</v>
      </c>
    </row>
    <row r="24" spans="5:9" ht="15">
      <c r="E24" s="15"/>
      <c r="F24" s="15"/>
      <c r="G24" s="15"/>
      <c r="H24" s="62">
        <f>SUM(H7:H23)</f>
        <v>0</v>
      </c>
      <c r="I24" s="15"/>
    </row>
    <row r="26" ht="15">
      <c r="B26" s="61" t="s">
        <v>39</v>
      </c>
    </row>
  </sheetData>
  <mergeCells count="50">
    <mergeCell ref="A1:J1"/>
    <mergeCell ref="A3:J3"/>
    <mergeCell ref="F21:F22"/>
    <mergeCell ref="G21:G22"/>
    <mergeCell ref="H21:H22"/>
    <mergeCell ref="F17:F18"/>
    <mergeCell ref="G17:G18"/>
    <mergeCell ref="H17:H18"/>
    <mergeCell ref="F14:F15"/>
    <mergeCell ref="G14:G15"/>
    <mergeCell ref="H14:H15"/>
    <mergeCell ref="H11:H12"/>
    <mergeCell ref="F7:F8"/>
    <mergeCell ref="G7:G8"/>
    <mergeCell ref="H7:H8"/>
    <mergeCell ref="F9:F10"/>
    <mergeCell ref="G9:G10"/>
    <mergeCell ref="H9:H10"/>
    <mergeCell ref="F11:F12"/>
    <mergeCell ref="G11:G12"/>
    <mergeCell ref="A21:A22"/>
    <mergeCell ref="B21:B22"/>
    <mergeCell ref="C21:C22"/>
    <mergeCell ref="D21:D22"/>
    <mergeCell ref="E21:E22"/>
    <mergeCell ref="A17:A18"/>
    <mergeCell ref="B17:B18"/>
    <mergeCell ref="C17:C18"/>
    <mergeCell ref="D17:D18"/>
    <mergeCell ref="E17:E18"/>
    <mergeCell ref="A14:A15"/>
    <mergeCell ref="B14:B15"/>
    <mergeCell ref="C14:C15"/>
    <mergeCell ref="D14:D15"/>
    <mergeCell ref="E14:E15"/>
    <mergeCell ref="A9:A10"/>
    <mergeCell ref="B9:B10"/>
    <mergeCell ref="C9:C10"/>
    <mergeCell ref="D9:D10"/>
    <mergeCell ref="E9:E10"/>
    <mergeCell ref="A11:A12"/>
    <mergeCell ref="B11:B12"/>
    <mergeCell ref="C11:C12"/>
    <mergeCell ref="D11:D12"/>
    <mergeCell ref="E11:E12"/>
    <mergeCell ref="A7:A8"/>
    <mergeCell ref="B7:B8"/>
    <mergeCell ref="C7:C8"/>
    <mergeCell ref="D7:D8"/>
    <mergeCell ref="E7:E8"/>
  </mergeCells>
  <conditionalFormatting sqref="F7:G11 F13:G14 F16:G17 F19:G23">
    <cfRule type="cellIs" priority="3" dxfId="0" operator="equal">
      <formula>0</formula>
    </cfRule>
  </conditionalFormatting>
  <conditionalFormatting sqref="F7:G23">
    <cfRule type="cellIs" priority="1" dxfId="0" operator="equal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2" r:id="rId1"/>
  <rowBreaks count="1" manualBreakCount="1">
    <brk id="15" max="16383" man="1"/>
  </rowBreaks>
  <colBreaks count="1" manualBreakCount="1">
    <brk id="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51A11-22AA-41BE-BDDC-27D377C4CD44}">
  <dimension ref="A1:J39"/>
  <sheetViews>
    <sheetView workbookViewId="0" topLeftCell="A1">
      <pane ySplit="7" topLeftCell="A11" activePane="bottomLeft" state="frozen"/>
      <selection pane="bottomLeft" activeCell="G2" sqref="G2"/>
    </sheetView>
  </sheetViews>
  <sheetFormatPr defaultColWidth="8.7109375" defaultRowHeight="15"/>
  <cols>
    <col min="1" max="1" width="8.140625" style="8" customWidth="1"/>
    <col min="2" max="3" width="35.00390625" style="8" customWidth="1"/>
    <col min="4" max="4" width="10.421875" style="8" customWidth="1"/>
    <col min="5" max="5" width="12.28125" style="8" bestFit="1" customWidth="1"/>
    <col min="6" max="6" width="12.8515625" style="2" customWidth="1"/>
    <col min="7" max="7" width="15.421875" style="2" customWidth="1"/>
    <col min="8" max="8" width="31.140625" style="8" bestFit="1" customWidth="1"/>
    <col min="9" max="9" width="41.140625" style="8" customWidth="1"/>
    <col min="10" max="10" width="69.28125" style="2" bestFit="1" customWidth="1"/>
    <col min="11" max="11" width="9.57421875" style="2" bestFit="1" customWidth="1"/>
    <col min="12" max="16384" width="8.7109375" style="2" customWidth="1"/>
  </cols>
  <sheetData>
    <row r="1" ht="18.75">
      <c r="A1" s="7" t="s">
        <v>45</v>
      </c>
    </row>
    <row r="2" ht="18.75">
      <c r="A2" s="9"/>
    </row>
    <row r="3" ht="18.75">
      <c r="A3" s="10" t="s">
        <v>15</v>
      </c>
    </row>
    <row r="4" ht="13.5" thickBot="1"/>
    <row r="5" spans="6:7" ht="16.5" thickTop="1">
      <c r="F5" s="82" t="s">
        <v>16</v>
      </c>
      <c r="G5" s="83"/>
    </row>
    <row r="6" spans="5:7" ht="15">
      <c r="E6" s="21" t="s">
        <v>0</v>
      </c>
      <c r="F6" s="78" t="s">
        <v>1</v>
      </c>
      <c r="G6" s="79"/>
    </row>
    <row r="7" spans="1:10" s="1" customFormat="1" ht="13.5" thickBot="1">
      <c r="A7" s="26" t="s">
        <v>2</v>
      </c>
      <c r="B7" s="26" t="s">
        <v>3</v>
      </c>
      <c r="C7" s="11" t="s">
        <v>40</v>
      </c>
      <c r="D7" s="26" t="s">
        <v>4</v>
      </c>
      <c r="E7" s="27" t="s">
        <v>5</v>
      </c>
      <c r="F7" s="28" t="s">
        <v>6</v>
      </c>
      <c r="G7" s="29" t="s">
        <v>7</v>
      </c>
      <c r="H7" s="30" t="s">
        <v>8</v>
      </c>
      <c r="I7" s="26" t="s">
        <v>9</v>
      </c>
      <c r="J7" s="6" t="s">
        <v>17</v>
      </c>
    </row>
    <row r="8" spans="1:10" ht="70.5" customHeight="1">
      <c r="A8" s="93">
        <v>1</v>
      </c>
      <c r="B8" s="90" t="str">
        <f>'[1]Část 2 - Kultivace'!B4</f>
        <v>Kultivační destičky 6 jamkové</v>
      </c>
      <c r="C8" s="87" t="s">
        <v>26</v>
      </c>
      <c r="D8" s="75" t="str">
        <f>'[1]Část 2 - Kultivace'!D4</f>
        <v>1 ks</v>
      </c>
      <c r="E8" s="84">
        <f>SUM(F8:G10)</f>
        <v>620</v>
      </c>
      <c r="F8" s="31">
        <f>SUM('[1]Část 2 - Kultivace'!S4,'[1]Část 2 - Kultivace'!AG4,'[1]Část 2 - Kultivace'!AI4)</f>
        <v>200</v>
      </c>
      <c r="G8" s="32"/>
      <c r="H8" s="33" t="s">
        <v>10</v>
      </c>
      <c r="I8" s="34" t="s">
        <v>24</v>
      </c>
      <c r="J8" s="35" t="s">
        <v>18</v>
      </c>
    </row>
    <row r="9" spans="1:10" ht="38.25">
      <c r="A9" s="94"/>
      <c r="B9" s="91"/>
      <c r="C9" s="88"/>
      <c r="D9" s="76"/>
      <c r="E9" s="85"/>
      <c r="F9" s="23">
        <f>SUM('[1]Část 2 - Kultivace'!Y4)</f>
        <v>120</v>
      </c>
      <c r="G9" s="24"/>
      <c r="H9" s="22" t="s">
        <v>13</v>
      </c>
      <c r="I9" s="16" t="s">
        <v>25</v>
      </c>
      <c r="J9" s="3" t="s">
        <v>20</v>
      </c>
    </row>
    <row r="10" spans="1:10" ht="13.5" thickBot="1">
      <c r="A10" s="95"/>
      <c r="B10" s="92"/>
      <c r="C10" s="89"/>
      <c r="D10" s="77"/>
      <c r="E10" s="86"/>
      <c r="F10" s="36">
        <f>SUM('[1]Část 2 - Kultivace'!AK4)</f>
        <v>300</v>
      </c>
      <c r="G10" s="37"/>
      <c r="H10" s="38" t="s">
        <v>14</v>
      </c>
      <c r="I10" s="39" t="s">
        <v>24</v>
      </c>
      <c r="J10" s="40" t="s">
        <v>21</v>
      </c>
    </row>
    <row r="11" spans="1:10" ht="15">
      <c r="A11" s="93">
        <v>2</v>
      </c>
      <c r="B11" s="90" t="str">
        <f>'[1]Část 2 - Kultivace'!B5</f>
        <v>kultivační destičky 12 jamkové</v>
      </c>
      <c r="C11" s="87" t="s">
        <v>27</v>
      </c>
      <c r="D11" s="75" t="str">
        <f>'[1]Část 2 - Kultivace'!D5</f>
        <v>1 ks</v>
      </c>
      <c r="E11" s="84">
        <f>SUM(F11:G13)</f>
        <v>320</v>
      </c>
      <c r="F11" s="31">
        <f>SUM('[1]Část 2 - Kultivace'!S5,'[1]Část 2 - Kultivace'!AG5,'[1]Část 2 - Kultivace'!AI5)</f>
        <v>100</v>
      </c>
      <c r="G11" s="32"/>
      <c r="H11" s="33" t="s">
        <v>10</v>
      </c>
      <c r="I11" s="34" t="s">
        <v>24</v>
      </c>
      <c r="J11" s="35" t="s">
        <v>18</v>
      </c>
    </row>
    <row r="12" spans="1:10" ht="38.25">
      <c r="A12" s="94"/>
      <c r="B12" s="91"/>
      <c r="C12" s="88"/>
      <c r="D12" s="76"/>
      <c r="E12" s="85"/>
      <c r="F12" s="23">
        <f>SUM('[1]Část 2 - Kultivace'!Y5)</f>
        <v>120</v>
      </c>
      <c r="G12" s="24"/>
      <c r="H12" s="22" t="s">
        <v>13</v>
      </c>
      <c r="I12" s="16" t="s">
        <v>25</v>
      </c>
      <c r="J12" s="3" t="s">
        <v>20</v>
      </c>
    </row>
    <row r="13" spans="1:10" ht="30.75" customHeight="1" thickBot="1">
      <c r="A13" s="95"/>
      <c r="B13" s="92"/>
      <c r="C13" s="89"/>
      <c r="D13" s="77"/>
      <c r="E13" s="86"/>
      <c r="F13" s="36">
        <f>SUM('[1]Část 2 - Kultivace'!AK5)</f>
        <v>100</v>
      </c>
      <c r="G13" s="37"/>
      <c r="H13" s="38" t="s">
        <v>14</v>
      </c>
      <c r="I13" s="39" t="s">
        <v>24</v>
      </c>
      <c r="J13" s="40" t="s">
        <v>21</v>
      </c>
    </row>
    <row r="14" spans="1:10" ht="104.25" customHeight="1">
      <c r="A14" s="93">
        <v>3</v>
      </c>
      <c r="B14" s="90" t="str">
        <f>'[1]Část 2 - Kultivace'!B6</f>
        <v>Kultivační destičky 24 jamkové</v>
      </c>
      <c r="C14" s="87" t="s">
        <v>28</v>
      </c>
      <c r="D14" s="75" t="str">
        <f>'[1]Část 2 - Kultivace'!D6</f>
        <v>1 ks</v>
      </c>
      <c r="E14" s="84">
        <f>SUM(F14:G15)</f>
        <v>220</v>
      </c>
      <c r="F14" s="31">
        <f>SUM('[1]Část 2 - Kultivace'!Y6)</f>
        <v>120</v>
      </c>
      <c r="G14" s="32"/>
      <c r="H14" s="33" t="s">
        <v>13</v>
      </c>
      <c r="I14" s="41" t="s">
        <v>25</v>
      </c>
      <c r="J14" s="35" t="s">
        <v>20</v>
      </c>
    </row>
    <row r="15" spans="1:10" ht="13.5" thickBot="1">
      <c r="A15" s="95"/>
      <c r="B15" s="92"/>
      <c r="C15" s="89"/>
      <c r="D15" s="77"/>
      <c r="E15" s="86"/>
      <c r="F15" s="36">
        <f>SUM('[1]Část 2 - Kultivace'!AK6)</f>
        <v>100</v>
      </c>
      <c r="G15" s="37"/>
      <c r="H15" s="38" t="s">
        <v>14</v>
      </c>
      <c r="I15" s="39" t="s">
        <v>24</v>
      </c>
      <c r="J15" s="40" t="s">
        <v>21</v>
      </c>
    </row>
    <row r="16" spans="1:10" ht="105" thickBot="1">
      <c r="A16" s="42">
        <v>4</v>
      </c>
      <c r="B16" s="52" t="str">
        <f>'[1]Část 2 - Kultivace'!B7</f>
        <v>Kultivační destičky 48 jamkové</v>
      </c>
      <c r="C16" s="43" t="s">
        <v>29</v>
      </c>
      <c r="D16" s="44" t="str">
        <f>'[1]Část 2 - Kultivace'!D7</f>
        <v>1 ks</v>
      </c>
      <c r="E16" s="45">
        <f>SUM(F16:G16)</f>
        <v>100</v>
      </c>
      <c r="F16" s="46">
        <f>SUM('[1]Část 2 - Kultivace'!AK7)</f>
        <v>100</v>
      </c>
      <c r="G16" s="47"/>
      <c r="H16" s="48" t="s">
        <v>14</v>
      </c>
      <c r="I16" s="49" t="s">
        <v>24</v>
      </c>
      <c r="J16" s="50" t="s">
        <v>21</v>
      </c>
    </row>
    <row r="17" spans="1:10" ht="76.5" customHeight="1">
      <c r="A17" s="93">
        <v>5</v>
      </c>
      <c r="B17" s="90" t="str">
        <f>'[1]Část 2 - Kultivace'!B8</f>
        <v>Kultivační destičky 96 jamkové</v>
      </c>
      <c r="C17" s="87" t="s">
        <v>30</v>
      </c>
      <c r="D17" s="75" t="str">
        <f>'[1]Část 2 - Kultivace'!D8</f>
        <v>1 ks</v>
      </c>
      <c r="E17" s="84">
        <f>SUM(F17:G20)</f>
        <v>720</v>
      </c>
      <c r="F17" s="31">
        <f>SUM('[1]Část 2 - Kultivace'!S8,'[1]Část 2 - Kultivace'!AG8,'[1]Část 2 - Kultivace'!AI8)</f>
        <v>100</v>
      </c>
      <c r="G17" s="32"/>
      <c r="H17" s="33" t="s">
        <v>10</v>
      </c>
      <c r="I17" s="34" t="s">
        <v>24</v>
      </c>
      <c r="J17" s="35" t="s">
        <v>18</v>
      </c>
    </row>
    <row r="18" spans="1:10" ht="15">
      <c r="A18" s="94"/>
      <c r="B18" s="91"/>
      <c r="C18" s="88"/>
      <c r="D18" s="76"/>
      <c r="E18" s="85"/>
      <c r="F18" s="23">
        <f>SUM('[1]Část 2 - Kultivace'!W8)</f>
        <v>20</v>
      </c>
      <c r="G18" s="24"/>
      <c r="H18" s="22" t="s">
        <v>12</v>
      </c>
      <c r="I18" s="12" t="s">
        <v>24</v>
      </c>
      <c r="J18" s="3" t="s">
        <v>19</v>
      </c>
    </row>
    <row r="19" spans="1:10" ht="38.25">
      <c r="A19" s="94"/>
      <c r="B19" s="91"/>
      <c r="C19" s="88"/>
      <c r="D19" s="76"/>
      <c r="E19" s="85"/>
      <c r="F19" s="23">
        <f>SUM('[1]Část 2 - Kultivace'!Y8)</f>
        <v>400</v>
      </c>
      <c r="G19" s="24"/>
      <c r="H19" s="22" t="s">
        <v>13</v>
      </c>
      <c r="I19" s="16" t="s">
        <v>25</v>
      </c>
      <c r="J19" s="3" t="s">
        <v>20</v>
      </c>
    </row>
    <row r="20" spans="1:10" ht="13.5" thickBot="1">
      <c r="A20" s="95"/>
      <c r="B20" s="92"/>
      <c r="C20" s="89"/>
      <c r="D20" s="77"/>
      <c r="E20" s="86"/>
      <c r="F20" s="36">
        <f>SUM('[1]Část 2 - Kultivace'!AK8)</f>
        <v>200</v>
      </c>
      <c r="G20" s="37"/>
      <c r="H20" s="38" t="s">
        <v>14</v>
      </c>
      <c r="I20" s="39" t="s">
        <v>24</v>
      </c>
      <c r="J20" s="40" t="s">
        <v>21</v>
      </c>
    </row>
    <row r="21" spans="1:10" ht="104.25" customHeight="1">
      <c r="A21" s="93">
        <v>6</v>
      </c>
      <c r="B21" s="90" t="str">
        <f>'[1]Část 2 - Kultivace'!B9</f>
        <v>Kultivační láhve pro buněčné kultury 25 cm2</v>
      </c>
      <c r="C21" s="87" t="s">
        <v>31</v>
      </c>
      <c r="D21" s="75" t="str">
        <f>'[1]Část 2 - Kultivace'!D9</f>
        <v>1 ks</v>
      </c>
      <c r="E21" s="84">
        <f>SUM(F21:G22)</f>
        <v>220</v>
      </c>
      <c r="F21" s="31">
        <f>SUM('[1]Část 2 - Kultivace'!S9,'[1]Část 2 - Kultivace'!AG9,'[1]Část 2 - Kultivace'!AI9)</f>
        <v>20</v>
      </c>
      <c r="G21" s="32"/>
      <c r="H21" s="33" t="s">
        <v>10</v>
      </c>
      <c r="I21" s="34" t="s">
        <v>24</v>
      </c>
      <c r="J21" s="35" t="s">
        <v>18</v>
      </c>
    </row>
    <row r="22" spans="1:10" ht="13.5" thickBot="1">
      <c r="A22" s="95"/>
      <c r="B22" s="92"/>
      <c r="C22" s="89"/>
      <c r="D22" s="77"/>
      <c r="E22" s="86"/>
      <c r="F22" s="36">
        <f>SUM('[1]Část 2 - Kultivace'!AK9)</f>
        <v>200</v>
      </c>
      <c r="G22" s="37"/>
      <c r="H22" s="38" t="s">
        <v>14</v>
      </c>
      <c r="I22" s="39" t="s">
        <v>24</v>
      </c>
      <c r="J22" s="40" t="s">
        <v>21</v>
      </c>
    </row>
    <row r="23" spans="1:10" ht="15">
      <c r="A23" s="93">
        <v>7</v>
      </c>
      <c r="B23" s="90" t="str">
        <f>'[1]Část 2 - Kultivace'!B10</f>
        <v>Kultivační láhve pro buněčné kultury 75 cm2</v>
      </c>
      <c r="C23" s="87" t="s">
        <v>32</v>
      </c>
      <c r="D23" s="75" t="str">
        <f>'[1]Část 2 - Kultivace'!D10</f>
        <v>1 ks</v>
      </c>
      <c r="E23" s="84">
        <f>SUM(F23:G27)</f>
        <v>870</v>
      </c>
      <c r="F23" s="31">
        <f>SUM('[1]Část 2 - Kultivace'!S10,'[1]Část 2 - Kultivace'!AG10,'[1]Část 2 - Kultivace'!AI10)</f>
        <v>20</v>
      </c>
      <c r="G23" s="32"/>
      <c r="H23" s="33" t="s">
        <v>10</v>
      </c>
      <c r="I23" s="34" t="s">
        <v>24</v>
      </c>
      <c r="J23" s="35" t="s">
        <v>18</v>
      </c>
    </row>
    <row r="24" spans="1:10" ht="15">
      <c r="A24" s="94"/>
      <c r="B24" s="91"/>
      <c r="C24" s="88"/>
      <c r="D24" s="76"/>
      <c r="E24" s="85"/>
      <c r="F24" s="23">
        <f>SUM('[1]Část 2 - Kultivace'!AA10,'[1]Část 2 - Kultivace'!AC10,'[1]Část 2 - Kultivace'!AE10)</f>
        <v>0</v>
      </c>
      <c r="G24" s="25">
        <f>SUM('[1]Část 2 - Kultivace'!H10)</f>
        <v>100</v>
      </c>
      <c r="H24" s="22" t="s">
        <v>11</v>
      </c>
      <c r="I24" s="12" t="s">
        <v>24</v>
      </c>
      <c r="J24" s="3" t="s">
        <v>44</v>
      </c>
    </row>
    <row r="25" spans="1:10" ht="15">
      <c r="A25" s="94"/>
      <c r="B25" s="91"/>
      <c r="C25" s="88"/>
      <c r="D25" s="76"/>
      <c r="E25" s="85"/>
      <c r="F25" s="23">
        <f>SUM('[1]Část 2 - Kultivace'!W10)</f>
        <v>50</v>
      </c>
      <c r="G25" s="24"/>
      <c r="H25" s="22" t="s">
        <v>12</v>
      </c>
      <c r="I25" s="12" t="s">
        <v>24</v>
      </c>
      <c r="J25" s="3" t="s">
        <v>19</v>
      </c>
    </row>
    <row r="26" spans="1:10" ht="38.25">
      <c r="A26" s="94"/>
      <c r="B26" s="91"/>
      <c r="C26" s="88"/>
      <c r="D26" s="76"/>
      <c r="E26" s="85"/>
      <c r="F26" s="23">
        <f>SUM('[1]Část 2 - Kultivace'!Y10)</f>
        <v>400</v>
      </c>
      <c r="G26" s="24"/>
      <c r="H26" s="22" t="s">
        <v>13</v>
      </c>
      <c r="I26" s="16" t="s">
        <v>25</v>
      </c>
      <c r="J26" s="3" t="s">
        <v>20</v>
      </c>
    </row>
    <row r="27" spans="1:10" ht="13.5" thickBot="1">
      <c r="A27" s="95"/>
      <c r="B27" s="92"/>
      <c r="C27" s="89"/>
      <c r="D27" s="77"/>
      <c r="E27" s="86"/>
      <c r="F27" s="36">
        <f>SUM('[1]Část 2 - Kultivace'!AK10)</f>
        <v>300</v>
      </c>
      <c r="G27" s="37"/>
      <c r="H27" s="38" t="s">
        <v>14</v>
      </c>
      <c r="I27" s="39" t="s">
        <v>24</v>
      </c>
      <c r="J27" s="40" t="s">
        <v>21</v>
      </c>
    </row>
    <row r="28" spans="1:10" ht="109.5" customHeight="1">
      <c r="A28" s="93">
        <v>8</v>
      </c>
      <c r="B28" s="90" t="str">
        <f>'[1]Část 2 - Kultivace'!B11</f>
        <v>Kultivační láhve 150-200 cm2</v>
      </c>
      <c r="C28" s="87" t="s">
        <v>33</v>
      </c>
      <c r="D28" s="75" t="str">
        <f>'[1]Část 2 - Kultivace'!D11</f>
        <v>1 ks</v>
      </c>
      <c r="E28" s="84">
        <f>SUM(F28:G29)</f>
        <v>300</v>
      </c>
      <c r="F28" s="31">
        <f>SUM('[1]Část 2 - Kultivace'!W11)</f>
        <v>50</v>
      </c>
      <c r="G28" s="32"/>
      <c r="H28" s="33" t="s">
        <v>12</v>
      </c>
      <c r="I28" s="34" t="s">
        <v>24</v>
      </c>
      <c r="J28" s="35" t="s">
        <v>19</v>
      </c>
    </row>
    <row r="29" spans="1:10" ht="13.5" thickBot="1">
      <c r="A29" s="95"/>
      <c r="B29" s="92"/>
      <c r="C29" s="89"/>
      <c r="D29" s="77"/>
      <c r="E29" s="86"/>
      <c r="F29" s="36">
        <f>SUM('[1]Část 2 - Kultivace'!AK11)</f>
        <v>250</v>
      </c>
      <c r="G29" s="37"/>
      <c r="H29" s="38" t="s">
        <v>14</v>
      </c>
      <c r="I29" s="39" t="str">
        <f>I10</f>
        <v>Šimkova 870, 500 03 Hradec Králové</v>
      </c>
      <c r="J29" s="40" t="s">
        <v>21</v>
      </c>
    </row>
    <row r="30" spans="1:10" ht="77.25" thickBot="1">
      <c r="A30" s="42">
        <v>9</v>
      </c>
      <c r="B30" s="52" t="str">
        <f>'[1]Část 2 - Kultivace'!B12</f>
        <v>Miska pro tkáňové kultury 100 mm</v>
      </c>
      <c r="C30" s="43" t="s">
        <v>34</v>
      </c>
      <c r="D30" s="44" t="str">
        <f>'[1]Část 2 - Kultivace'!D12</f>
        <v>1 ks</v>
      </c>
      <c r="E30" s="45">
        <f>SUM(F30:G30)</f>
        <v>100</v>
      </c>
      <c r="F30" s="46">
        <f>SUM('[1]Část 2 - Kultivace'!AK12)</f>
        <v>100</v>
      </c>
      <c r="G30" s="47"/>
      <c r="H30" s="48" t="s">
        <v>14</v>
      </c>
      <c r="I30" s="49" t="s">
        <v>24</v>
      </c>
      <c r="J30" s="50" t="s">
        <v>21</v>
      </c>
    </row>
    <row r="31" spans="1:10" ht="42" customHeight="1">
      <c r="A31" s="93">
        <v>10</v>
      </c>
      <c r="B31" s="90" t="str">
        <f>'[1]Část 2 - Kultivace'!B13</f>
        <v>Buněčné škrabky pro láhve 25 cm2</v>
      </c>
      <c r="C31" s="87" t="s">
        <v>35</v>
      </c>
      <c r="D31" s="75" t="str">
        <f>'[1]Část 2 - Kultivace'!D13</f>
        <v>1 ks</v>
      </c>
      <c r="E31" s="84">
        <f>SUM(F31:G33)</f>
        <v>400</v>
      </c>
      <c r="F31" s="31">
        <f>SUM('[1]Část 2 - Kultivace'!W13)</f>
        <v>50</v>
      </c>
      <c r="G31" s="32"/>
      <c r="H31" s="33" t="s">
        <v>12</v>
      </c>
      <c r="I31" s="34" t="s">
        <v>24</v>
      </c>
      <c r="J31" s="35" t="s">
        <v>19</v>
      </c>
    </row>
    <row r="32" spans="1:10" ht="38.25">
      <c r="A32" s="94"/>
      <c r="B32" s="91"/>
      <c r="C32" s="88"/>
      <c r="D32" s="76"/>
      <c r="E32" s="85"/>
      <c r="F32" s="23">
        <f>SUM('[1]Část 2 - Kultivace'!Y13)</f>
        <v>250</v>
      </c>
      <c r="G32" s="24"/>
      <c r="H32" s="22" t="s">
        <v>13</v>
      </c>
      <c r="I32" s="16" t="s">
        <v>25</v>
      </c>
      <c r="J32" s="3" t="s">
        <v>20</v>
      </c>
    </row>
    <row r="33" spans="1:10" ht="13.5" thickBot="1">
      <c r="A33" s="95"/>
      <c r="B33" s="92"/>
      <c r="C33" s="89"/>
      <c r="D33" s="77"/>
      <c r="E33" s="86"/>
      <c r="F33" s="36">
        <f>SUM('[1]Část 2 - Kultivace'!AK13)</f>
        <v>100</v>
      </c>
      <c r="G33" s="37"/>
      <c r="H33" s="38" t="s">
        <v>14</v>
      </c>
      <c r="I33" s="39" t="s">
        <v>24</v>
      </c>
      <c r="J33" s="40" t="s">
        <v>21</v>
      </c>
    </row>
    <row r="34" spans="1:10" ht="69" customHeight="1">
      <c r="A34" s="93">
        <v>11</v>
      </c>
      <c r="B34" s="90" t="str">
        <f>'[1]Část 2 - Kultivace'!B14</f>
        <v>Buněčné škrabky pro láhve 75 cm2</v>
      </c>
      <c r="C34" s="87" t="s">
        <v>36</v>
      </c>
      <c r="D34" s="75" t="str">
        <f>'[1]Část 2 - Kultivace'!D14</f>
        <v>1 ks</v>
      </c>
      <c r="E34" s="84">
        <f>SUM(F34:G35)</f>
        <v>150</v>
      </c>
      <c r="F34" s="31">
        <f>SUM('[1]Část 2 - Kultivace'!W14)</f>
        <v>50</v>
      </c>
      <c r="G34" s="32"/>
      <c r="H34" s="33" t="s">
        <v>12</v>
      </c>
      <c r="I34" s="34" t="s">
        <v>24</v>
      </c>
      <c r="J34" s="35" t="s">
        <v>19</v>
      </c>
    </row>
    <row r="35" spans="1:10" ht="13.5" thickBot="1">
      <c r="A35" s="95"/>
      <c r="B35" s="92"/>
      <c r="C35" s="89"/>
      <c r="D35" s="77"/>
      <c r="E35" s="86"/>
      <c r="F35" s="36">
        <f>SUM('[1]Část 2 - Kultivace'!AK14)</f>
        <v>100</v>
      </c>
      <c r="G35" s="37"/>
      <c r="H35" s="38" t="s">
        <v>14</v>
      </c>
      <c r="I35" s="39" t="s">
        <v>24</v>
      </c>
      <c r="J35" s="40" t="s">
        <v>21</v>
      </c>
    </row>
    <row r="36" spans="5:7" ht="15">
      <c r="E36" s="15"/>
      <c r="F36" s="4"/>
      <c r="G36" s="4"/>
    </row>
    <row r="38" spans="2:9" ht="15">
      <c r="B38" s="17" t="s">
        <v>6</v>
      </c>
      <c r="C38" s="80" t="s">
        <v>22</v>
      </c>
      <c r="D38" s="80"/>
      <c r="E38" s="80"/>
      <c r="F38" s="80"/>
      <c r="G38" s="80"/>
      <c r="H38" s="80"/>
      <c r="I38" s="80"/>
    </row>
    <row r="39" spans="2:9" ht="15">
      <c r="B39" s="18" t="s">
        <v>7</v>
      </c>
      <c r="C39" s="81" t="s">
        <v>23</v>
      </c>
      <c r="D39" s="81"/>
      <c r="E39" s="81"/>
      <c r="F39" s="81"/>
      <c r="G39" s="81"/>
      <c r="H39" s="81"/>
      <c r="I39" s="81"/>
    </row>
  </sheetData>
  <autoFilter ref="A7:I36"/>
  <mergeCells count="49">
    <mergeCell ref="A34:A35"/>
    <mergeCell ref="E28:E29"/>
    <mergeCell ref="D28:D29"/>
    <mergeCell ref="C28:C29"/>
    <mergeCell ref="B28:B29"/>
    <mergeCell ref="E34:E35"/>
    <mergeCell ref="D34:D35"/>
    <mergeCell ref="C34:C35"/>
    <mergeCell ref="B34:B35"/>
    <mergeCell ref="D23:D27"/>
    <mergeCell ref="B23:B27"/>
    <mergeCell ref="A23:A27"/>
    <mergeCell ref="A28:A29"/>
    <mergeCell ref="A31:A33"/>
    <mergeCell ref="B31:B33"/>
    <mergeCell ref="C31:C33"/>
    <mergeCell ref="D31:D33"/>
    <mergeCell ref="C23:C27"/>
    <mergeCell ref="A21:A22"/>
    <mergeCell ref="B21:B22"/>
    <mergeCell ref="C21:C22"/>
    <mergeCell ref="D21:D22"/>
    <mergeCell ref="E21:E22"/>
    <mergeCell ref="B17:B20"/>
    <mergeCell ref="A17:A20"/>
    <mergeCell ref="A14:A15"/>
    <mergeCell ref="B14:B15"/>
    <mergeCell ref="C14:C15"/>
    <mergeCell ref="B8:B10"/>
    <mergeCell ref="A8:A10"/>
    <mergeCell ref="A11:A13"/>
    <mergeCell ref="B11:B13"/>
    <mergeCell ref="C11:C13"/>
    <mergeCell ref="D11:D13"/>
    <mergeCell ref="F6:G6"/>
    <mergeCell ref="C38:I38"/>
    <mergeCell ref="C39:I39"/>
    <mergeCell ref="F5:G5"/>
    <mergeCell ref="E8:E10"/>
    <mergeCell ref="D8:D10"/>
    <mergeCell ref="C8:C10"/>
    <mergeCell ref="E11:E13"/>
    <mergeCell ref="E17:E20"/>
    <mergeCell ref="D17:D20"/>
    <mergeCell ref="C17:C20"/>
    <mergeCell ref="D14:D15"/>
    <mergeCell ref="E14:E15"/>
    <mergeCell ref="E31:E33"/>
    <mergeCell ref="E23:E2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2" r:id="rId1"/>
  <rowBreaks count="1" manualBreakCount="1">
    <brk id="18" max="16383" man="1"/>
  </rowBreaks>
  <colBreaks count="1" manualBreakCount="1"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Radoňová, Lucie</dc:creator>
  <cp:keywords/>
  <dc:description/>
  <cp:lastModifiedBy>Fischerová, Karolína</cp:lastModifiedBy>
  <dcterms:created xsi:type="dcterms:W3CDTF">2021-01-21T09:18:33Z</dcterms:created>
  <dcterms:modified xsi:type="dcterms:W3CDTF">2021-01-26T14:49:19Z</dcterms:modified>
  <cp:category/>
  <cp:version/>
  <cp:contentType/>
  <cp:contentStatus/>
</cp:coreProperties>
</file>