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7640" activeTab="0"/>
  </bookViews>
  <sheets>
    <sheet name="Cast 3_ZpracVzorku_uchazec" sheetId="2" r:id="rId1"/>
    <sheet name="Cast 3_ZpracVzorku_fakturace" sheetId="1" r:id="rId2"/>
  </sheets>
  <externalReferences>
    <externalReference r:id="rId5"/>
  </externalReferences>
  <definedNames>
    <definedName name="_xlnm._FilterDatabase" localSheetId="1" hidden="1">'Cast 3_ZpracVzorku_fakturace'!$A$7:$J$88</definedName>
    <definedName name="_xlnm.Print_Area" localSheetId="0">'Cast 3_ZpracVzorku_uchazec'!$A$1:$H$61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<sst xmlns="http://schemas.openxmlformats.org/spreadsheetml/2006/main" count="380" uniqueCount="65">
  <si>
    <t>Ústav lékařské biologie a genetiky</t>
  </si>
  <si>
    <t>Ústav preventivního lékařství</t>
  </si>
  <si>
    <t>Ústav klinické imunologie a alergologie</t>
  </si>
  <si>
    <t>Ústav fyziologie</t>
  </si>
  <si>
    <t>Ústav lékařské biochemie</t>
  </si>
  <si>
    <t>Ústav histologie a embryologie</t>
  </si>
  <si>
    <t>Ústav farmakologie</t>
  </si>
  <si>
    <t>místo plnění/adresa dodání</t>
  </si>
  <si>
    <t>pracoviště</t>
  </si>
  <si>
    <t>NANOMAT</t>
  </si>
  <si>
    <t>NANOBIO</t>
  </si>
  <si>
    <t>CORE</t>
  </si>
  <si>
    <t>celkem</t>
  </si>
  <si>
    <t>jednotka</t>
  </si>
  <si>
    <t>položka</t>
  </si>
  <si>
    <t>poř. č.</t>
  </si>
  <si>
    <t>zdroj financování/ počet jednotek</t>
  </si>
  <si>
    <t>počet jednotek</t>
  </si>
  <si>
    <t>Rozdělení dodávek pro část 3 veřejné zakázky na jednotlivé projekty/ zdroje financování</t>
  </si>
  <si>
    <t>Vznik CORE FACILITIES pro zlepšení kvality výzkumu spojeného s výukou na LF UK v HK, registrační číslo projektu: CZ.02.1.01/0.0/0.0/16_017/0002515</t>
  </si>
  <si>
    <t>Posilování mezioborové spolupráce ve výzkumu nanomateriálů a při studiu jejich účinků na živé organismy, registrační číslo projektu: CZ.02.1.01/0.0/0.0/17_048/0007421</t>
  </si>
  <si>
    <t>Senzory s vysokou citlivostí a materiály s nízkou hustotou na bázi polymerních nanokompozitů, registrační číslo projektu: CZ.02.1.01/0.0/0.0/17_048/0007376</t>
  </si>
  <si>
    <t>Šimkova 870, 500 03 Hradec Králové</t>
  </si>
  <si>
    <t>Hana Kalhousová, tel.: +420 495 816 233, email: kalhousovah@lfhk.cuni.cz</t>
  </si>
  <si>
    <t>Mgr. Pavla Staňková, Ph.D., tel.: +420 495 816 218, email: StankovaP@lfhk.cuni.cz</t>
  </si>
  <si>
    <t>doc. MUDr. Dana Čížková, Ph.D., tel:  +420 495 816 375, email: cizkovad@lfhk.cuni.cz</t>
  </si>
  <si>
    <t>Sokolská 581, 500 05 Hradec Králové, areál Fakultní nemocnice v Hradci Králové, budova č. 17</t>
  </si>
  <si>
    <t>Jana Kalousová, tel.: +420 495 833 454, email: KalousovaJ@lfhk.cuni.cz</t>
  </si>
  <si>
    <t>Zborovská 2089, 500 03 Hradec Králové</t>
  </si>
  <si>
    <t>Zuzana Špuláková, tel.: +420 495 816 295, email: spulakovaz@lfhk.cuni.cz</t>
  </si>
  <si>
    <t>MUDr. Andrea Málková, Ph.D., tel.: +420 495 816 373, email: Malka8AR@lfhk.cuni.cz</t>
  </si>
  <si>
    <t>Kontaktní údaje v místě plnění</t>
  </si>
  <si>
    <t>FAKTURACE</t>
  </si>
  <si>
    <t>Kryozkumavky o objemu 2 ml polypropylénové (PP) transparentní s oddělitelným víčkem, s vnějším závitem, bez potisku, se soklovou základnou, max. zatížení alespoň 15 000x g, bal. max po 1000 ks</t>
  </si>
  <si>
    <t>Mikrozkumavky o objemu 0,5 ml se stupnicí a připojeným víčkem, vysoce průhledné z homopolymeru PP, ploché víčko umožňující popis, bez RNáz, DNáz a endotoxinů, max. přetížení alespoň 20000x g, teplotní rozsah alespoň -80°C až +110°C, autoklávovatelné, bal. max. po 1000 ks</t>
  </si>
  <si>
    <t>Mikrozkumavky o objemu 1,5 ml se stupnicí a připojeným víčkem, vysoce průhledné z homopolymeru PP, ploché víčko umožňující popis, bez RNáz, DNáz a endotoxinů, max. přetížení alespoň 20000x g, teplotní rozsah alespoň -80 °C až +110 °C, autoklávovatelné, bal. max. po 1000 ks</t>
  </si>
  <si>
    <t>Zkumavky se zámkem (Safe lock) průhledné, PP, ploché víčko matné, autoklávovatelné, objem 2 ml, zaručená funkčnost alespoň od –80 °C až +100 °C, max. přetížení alespoň 25 000x g, bal. max. po 1000 ks</t>
  </si>
  <si>
    <t>Zkumavky se šroubovacím uzávěrem, 5,0 mL, sterilní, bez pyrogenů, DNáz, Rnáz a DNA, konické dno, PP, max. přetížení alespoň 25 000x g, bal. max. po 200 ks, expirace min. 20 měsíců od data dodání</t>
  </si>
  <si>
    <t>Zkumavky centrifugační, materiál polypropylen (PP), průsvitná, se šroubovým uzávěrem, objem 15 ml, kónická, graduovaná, max. zatížení alespoň 12 000x g, teplotní odolnost alespoň -70 až +100 °C, vhodná pro manupulaci s kulturami savčích buněk, sterilní, apyrogenní, baleno maximálně po 50 kusech, expirace min. 20 měsíců od data dodání</t>
  </si>
  <si>
    <t>50 ml, kónické, zkumavky centrifugační, materiál polypropylen (PP), průsvitná, se šroubovým uzávěrem, objem 50 ml, kónická, bez límečku, graduovaná, rozměr 29x115±0,5 mm, max. zatížení alespoň 12 000x g, teplotní odolnost alespoň -70 až +100 °C, vhodná pro manupulaci s kulturami savčích buněk, sterilní, apyrogenní, baleno maximálně po 30 kusech, expirace min. 20 měsíců od data dodání</t>
  </si>
  <si>
    <t>Materiál - polyolefiny a parafinové vosky, bez obsahu změkčujících látek, role 10 cm x 38 m ±5 %, vhodné pro teplotní rozmezí alespoň -40 až +45 °C; roztažitelné alespoň o 150 %</t>
  </si>
  <si>
    <t>Materiál - polyolefiny a parafinové vosky, bez obsahu změkčujících látek, role 20 in x 50 fl (50 cmx15m)±5 %, vhodné pro teplotní rozmezí alespoň -40 až +45 °C, roztažitelné alespoň o 150 %</t>
  </si>
  <si>
    <t>Podložní skla 75x25x1 mm, zabroušená, leštěná,  s oboustranně matovanou 20mm ploškou, která slouží k popisování, balení 50 ks</t>
  </si>
  <si>
    <t>Podložní skla 75x25x1 mm, zabroušená, leštěná, balení 50 ks</t>
  </si>
  <si>
    <t>Materiál skleněných zásobních lahví musí být z hladkého a neporézního, katalyticky indiferentního, chemicky odolného tvrdého borokřemičitého skla o složení cca SiO2 81%, B2O3 13%, Al2O3 2%, Na2O + K2O 4%, které je teplotně stálé minimálně do 450°C, splňuje hydrolytickou odolnost dle DIN ISO 719 třídy 1, splňuje odolnost v kyselém prostředí dle DIN 12116 třídy 1, splňuje odolnost v alkalickém prostředí dle DIN ISO 695 třídy 2.</t>
  </si>
  <si>
    <t>Box na mikrozkumavky, s víkem, PP, 81 míst, autoklávovatelný do minimálně 121 °C, nekřehne do alespoň -80 °C, pro zkumavky o průměru 12 mm a výšky 42 mm, s abecedně-číselnou sítí pro snadnou identifikaci zkumavek, rozměry (d x š x v): 128 x 128 x 45 mm±5mm, žlutá barva</t>
  </si>
  <si>
    <t>Desky s průhledným víkem. Dno s očíslovanými pozicemi 1 až 20 pro 2 x 10 na plocho uložených skel</t>
  </si>
  <si>
    <t>Box z PS či PP či ABS, pro standardní sklíčka rozměrů 25 × 75 mm±2mm, číslované pozice pro preparáty, s víkem, pro 25 ks preparátů</t>
  </si>
  <si>
    <t>Box z PS či PP či ABS, pro standardní sklíčka rozměrů 25 × 75 mm±2mm, číslované pozice pro preparáty, s víkem, pro 50 ks preparátů</t>
  </si>
  <si>
    <t>Box z PS či PP či ABS, pro standardní sklíčka rozměrů 25 × 75 mm±2mm, číslované pozice pro preparáty, s víkem, pro 100 ks preparátů</t>
  </si>
  <si>
    <t>Baňka kuželová dle Erlenmeyera, širokohrdlá, průměr dna 87±3mm, průměr hrdla 50±2mm, výška 156±5mm, objem 300 ml</t>
  </si>
  <si>
    <t>Válec odměrný vysoký, modrá stupnice, PP, autoklávovatelný do minimálně +121°C, výška 440±10mm, 1L</t>
  </si>
  <si>
    <t>Válec odměrný vysoký třída A, modrá graduace, dělění po min. 0,2 ml, výška 140±10mm, objem 10 mL</t>
  </si>
  <si>
    <t>Válec odměrný vysoký třída A, modrá graduace, dělění po min. 1 ml, výška 200±10mm, objem 50 mL</t>
  </si>
  <si>
    <t>Kryozkumavky 1 -1,2 ml, sterilní, apyrogenní, polypropylen (PP), oddělené víčko, vnější závit, samostojící,  vhodné do nízkých teplot i kapalného dusíku, bal. max. po 1000 ks, expirace min. 20 měsíců od data dodání</t>
  </si>
  <si>
    <t>Specifikace předmětu plnění pro část 3 veřejné zakázky</t>
  </si>
  <si>
    <t>počet jednotek celkem</t>
  </si>
  <si>
    <t xml:space="preserve">* [...doplní účastník...] </t>
  </si>
  <si>
    <t>Válec odměrný vysoký třída A, modrá graduace, dělení po min. 0,2 ml, výška 140±10mm, objem 10 mL</t>
  </si>
  <si>
    <t xml:space="preserve">specifikace </t>
  </si>
  <si>
    <t>popis nabízené položky
 (název výrobku a katalogové číslo)</t>
  </si>
  <si>
    <t>jednotková cena v Kč bez DPH</t>
  </si>
  <si>
    <t>cena celkem v Kč bez DPH</t>
  </si>
  <si>
    <t>RNDr. Ladislava Schröterová, Ph.D., tel.: +420 495 816 284, e-mail: SchroterovaL@lfhk.cuni.cz</t>
  </si>
  <si>
    <t>Příloha č. 4c dokumentace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</si>
</sst>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4" fillId="0" borderId="2" xfId="0" applyFont="1" applyBorder="1" applyAlignment="1">
      <alignment vertical="center"/>
    </xf>
    <xf numFmtId="3" fontId="3" fillId="0" borderId="0" xfId="0" applyNumberFormat="1" applyFont="1"/>
    <xf numFmtId="3" fontId="3" fillId="2" borderId="3" xfId="0" applyNumberFormat="1" applyFont="1" applyFill="1" applyBorder="1"/>
    <xf numFmtId="0" fontId="3" fillId="4" borderId="4" xfId="0" applyFont="1" applyFill="1" applyBorder="1"/>
    <xf numFmtId="3" fontId="3" fillId="4" borderId="4" xfId="0" applyNumberFormat="1" applyFont="1" applyFill="1" applyBorder="1"/>
    <xf numFmtId="0" fontId="3" fillId="0" borderId="5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0" fontId="3" fillId="0" borderId="6" xfId="0" applyFont="1" applyBorder="1" applyAlignment="1">
      <alignment wrapText="1" shrinkToFit="1"/>
    </xf>
    <xf numFmtId="0" fontId="3" fillId="0" borderId="7" xfId="0" applyFont="1" applyBorder="1" applyAlignment="1">
      <alignment wrapText="1" shrinkToFit="1"/>
    </xf>
    <xf numFmtId="0" fontId="4" fillId="0" borderId="2" xfId="0" applyFont="1" applyFill="1" applyBorder="1" applyAlignment="1">
      <alignment vertical="center"/>
    </xf>
    <xf numFmtId="0" fontId="3" fillId="0" borderId="0" xfId="0" applyFont="1" applyBorder="1" applyAlignment="1">
      <alignment wrapText="1" shrinkToFit="1"/>
    </xf>
    <xf numFmtId="0" fontId="4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8" xfId="0" applyFont="1" applyFill="1" applyBorder="1"/>
    <xf numFmtId="0" fontId="4" fillId="2" borderId="9" xfId="0" applyFont="1" applyFill="1" applyBorder="1"/>
    <xf numFmtId="0" fontId="4" fillId="3" borderId="2" xfId="0" applyFont="1" applyFill="1" applyBorder="1"/>
    <xf numFmtId="0" fontId="4" fillId="4" borderId="10" xfId="0" applyFont="1" applyFill="1" applyBorder="1"/>
    <xf numFmtId="0" fontId="4" fillId="0" borderId="11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 shrinkToFit="1"/>
    </xf>
    <xf numFmtId="3" fontId="3" fillId="2" borderId="13" xfId="0" applyNumberFormat="1" applyFont="1" applyFill="1" applyBorder="1"/>
    <xf numFmtId="0" fontId="3" fillId="3" borderId="12" xfId="0" applyFont="1" applyFill="1" applyBorder="1"/>
    <xf numFmtId="0" fontId="3" fillId="4" borderId="14" xfId="0" applyFont="1" applyFill="1" applyBorder="1"/>
    <xf numFmtId="0" fontId="3" fillId="0" borderId="15" xfId="0" applyFont="1" applyBorder="1" applyAlignment="1">
      <alignment wrapText="1" shrinkToFit="1"/>
    </xf>
    <xf numFmtId="0" fontId="3" fillId="0" borderId="12" xfId="0" applyFont="1" applyBorder="1" applyAlignment="1">
      <alignment wrapText="1" shrinkToFit="1"/>
    </xf>
    <xf numFmtId="3" fontId="3" fillId="2" borderId="16" xfId="0" applyNumberFormat="1" applyFont="1" applyFill="1" applyBorder="1"/>
    <xf numFmtId="3" fontId="3" fillId="3" borderId="17" xfId="0" applyNumberFormat="1" applyFont="1" applyFill="1" applyBorder="1"/>
    <xf numFmtId="3" fontId="3" fillId="4" borderId="18" xfId="0" applyNumberFormat="1" applyFont="1" applyFill="1" applyBorder="1"/>
    <xf numFmtId="0" fontId="3" fillId="0" borderId="19" xfId="0" applyFont="1" applyBorder="1" applyAlignment="1">
      <alignment wrapText="1" shrinkToFit="1"/>
    </xf>
    <xf numFmtId="0" fontId="3" fillId="0" borderId="17" xfId="0" applyFont="1" applyBorder="1" applyAlignment="1">
      <alignment wrapText="1" shrinkToFit="1"/>
    </xf>
    <xf numFmtId="3" fontId="3" fillId="2" borderId="20" xfId="0" applyNumberFormat="1" applyFont="1" applyFill="1" applyBorder="1"/>
    <xf numFmtId="0" fontId="3" fillId="3" borderId="7" xfId="0" applyFont="1" applyFill="1" applyBorder="1"/>
    <xf numFmtId="0" fontId="3" fillId="4" borderId="21" xfId="0" applyFont="1" applyFill="1" applyBorder="1"/>
    <xf numFmtId="0" fontId="3" fillId="3" borderId="17" xfId="0" applyFont="1" applyFill="1" applyBorder="1"/>
    <xf numFmtId="0" fontId="3" fillId="4" borderId="18" xfId="0" applyFont="1" applyFill="1" applyBorder="1"/>
    <xf numFmtId="3" fontId="3" fillId="3" borderId="7" xfId="0" applyNumberFormat="1" applyFont="1" applyFill="1" applyBorder="1"/>
    <xf numFmtId="3" fontId="3" fillId="3" borderId="12" xfId="0" applyNumberFormat="1" applyFont="1" applyFill="1" applyBorder="1"/>
    <xf numFmtId="3" fontId="3" fillId="4" borderId="14" xfId="0" applyNumberFormat="1" applyFont="1" applyFill="1" applyBorder="1"/>
    <xf numFmtId="0" fontId="3" fillId="0" borderId="22" xfId="0" applyFont="1" applyBorder="1" applyAlignment="1">
      <alignment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/>
    </xf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164" fontId="7" fillId="0" borderId="1" xfId="0" applyNumberFormat="1" applyFont="1" applyFill="1" applyBorder="1" applyAlignment="1">
      <alignment horizontal="right" wrapText="1" shrinkToFi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/>
    <xf numFmtId="164" fontId="2" fillId="0" borderId="1" xfId="0" applyNumberFormat="1" applyFont="1" applyBorder="1"/>
    <xf numFmtId="3" fontId="3" fillId="0" borderId="2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wrapText="1" shrinkToFit="1"/>
    </xf>
    <xf numFmtId="0" fontId="3" fillId="0" borderId="12" xfId="0" applyFont="1" applyFill="1" applyBorder="1" applyAlignment="1">
      <alignment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 shrinkToFi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 shrinkToFit="1"/>
    </xf>
    <xf numFmtId="164" fontId="7" fillId="0" borderId="1" xfId="0" applyNumberFormat="1" applyFont="1" applyFill="1" applyBorder="1" applyAlignment="1">
      <alignment horizontal="right" wrapText="1" shrinkToFit="1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left" vertical="center" wrapText="1" shrinkToFit="1"/>
    </xf>
    <xf numFmtId="0" fontId="7" fillId="0" borderId="33" xfId="0" applyFont="1" applyFill="1" applyBorder="1" applyAlignment="1">
      <alignment horizontal="left" vertical="center" wrapText="1" shrinkToFit="1"/>
    </xf>
    <xf numFmtId="0" fontId="7" fillId="0" borderId="34" xfId="0" applyFont="1" applyFill="1" applyBorder="1" applyAlignment="1">
      <alignment horizontal="left" vertical="center" wrapText="1" shrinkToFi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horizontal="left" vertical="center" wrapText="1" shrinkToFit="1"/>
    </xf>
    <xf numFmtId="0" fontId="3" fillId="0" borderId="1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_VVV\Realizace\CORE_FACILITIES\Verejne_zakazky\0056_DNS\02_Vyzva_spotrebni_material\FINAL\LR_Rozdeleni_dodavek_DNS%20spot&#345;ebn&#237;%20materi&#225;l_2_vyzva%20-%20celke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1Pipety"/>
      <sheetName val="Část 1 - Pipety"/>
      <sheetName val="roz2Kultivace"/>
      <sheetName val="Část 2 - Kultivace"/>
      <sheetName val="roz3ZpracVzorku"/>
      <sheetName val="Část 3 - Zpracování vzorků"/>
      <sheetName val="roz4OchranPom"/>
      <sheetName val="Část 4 - Ochranné pomůcky"/>
      <sheetName val="roz5ManOdpad"/>
      <sheetName val="Část 5 - Manipulace s odpady"/>
      <sheetName val="celkem dle kurzů"/>
      <sheetName val="celkem dle kurzů bez části 4"/>
      <sheetName val="vstup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Kryozkumavky s víčkem 1,2 ml</v>
          </cell>
          <cell r="D4" t="str">
            <v>1 ks</v>
          </cell>
          <cell r="W4">
            <v>100</v>
          </cell>
        </row>
        <row r="5">
          <cell r="B5" t="str">
            <v>Kryozkumavky s víčkem 2 ml</v>
          </cell>
          <cell r="D5" t="str">
            <v>1 ks</v>
          </cell>
          <cell r="U5">
            <v>10000</v>
          </cell>
          <cell r="W5">
            <v>100</v>
          </cell>
          <cell r="Y5">
            <v>500</v>
          </cell>
          <cell r="AE5">
            <v>1000</v>
          </cell>
          <cell r="AK5">
            <v>1000</v>
          </cell>
        </row>
        <row r="6">
          <cell r="B6" t="str">
            <v>Mikrozkumavky 0,5 ml ("eppendorf")</v>
          </cell>
          <cell r="D6" t="str">
            <v>1 ks</v>
          </cell>
          <cell r="F6">
            <v>2000</v>
          </cell>
          <cell r="Y6">
            <v>500</v>
          </cell>
          <cell r="AK6">
            <v>1000</v>
          </cell>
        </row>
        <row r="7">
          <cell r="B7" t="str">
            <v>Mikrozkumavky 1,5 ml ("eppendorf")</v>
          </cell>
          <cell r="D7" t="str">
            <v>1 ks</v>
          </cell>
          <cell r="F7">
            <v>4000</v>
          </cell>
          <cell r="H7">
            <v>1000</v>
          </cell>
          <cell r="S7">
            <v>1000</v>
          </cell>
          <cell r="U7">
            <v>10000</v>
          </cell>
          <cell r="Y7">
            <v>2000</v>
          </cell>
          <cell r="AC7">
            <v>2000</v>
          </cell>
          <cell r="AE7">
            <v>2000</v>
          </cell>
          <cell r="AI7">
            <v>3000</v>
          </cell>
          <cell r="AK7">
            <v>3000</v>
          </cell>
        </row>
        <row r="8">
          <cell r="B8" t="str">
            <v>Zkumavky se zámkem 2 ml, "eppendorf"</v>
          </cell>
          <cell r="D8" t="str">
            <v>1 ks</v>
          </cell>
          <cell r="F8">
            <v>4000</v>
          </cell>
          <cell r="H8">
            <v>1000</v>
          </cell>
          <cell r="W8">
            <v>100</v>
          </cell>
          <cell r="AC8">
            <v>2000</v>
          </cell>
          <cell r="AE8">
            <v>1000</v>
          </cell>
          <cell r="AK8">
            <v>1000</v>
          </cell>
        </row>
        <row r="9">
          <cell r="B9" t="str">
            <v>Zkumavky 5 ml, "eppendorf"se šroubovacím uzávěrem</v>
          </cell>
          <cell r="D9" t="str">
            <v>1 ks</v>
          </cell>
          <cell r="Y9">
            <v>2000</v>
          </cell>
          <cell r="AK9">
            <v>400</v>
          </cell>
        </row>
        <row r="10">
          <cell r="B10" t="str">
            <v>Zkumavky centrifugační 15 ml "falcon"</v>
          </cell>
          <cell r="D10" t="str">
            <v>1 ks</v>
          </cell>
          <cell r="S10">
            <v>300</v>
          </cell>
          <cell r="U10">
            <v>100</v>
          </cell>
          <cell r="W10">
            <v>50</v>
          </cell>
          <cell r="AE10">
            <v>1000</v>
          </cell>
          <cell r="AI10">
            <v>100</v>
          </cell>
          <cell r="AK10">
            <v>2000</v>
          </cell>
        </row>
        <row r="11">
          <cell r="B11" t="str">
            <v>Zkumavky centrifugační 50 ml "falcon"</v>
          </cell>
          <cell r="D11" t="str">
            <v>1 ks</v>
          </cell>
          <cell r="S11">
            <v>300</v>
          </cell>
          <cell r="U11">
            <v>100</v>
          </cell>
          <cell r="W11">
            <v>30</v>
          </cell>
          <cell r="Y11">
            <v>2000</v>
          </cell>
          <cell r="AI11">
            <v>60</v>
          </cell>
          <cell r="AK11">
            <v>2000</v>
          </cell>
        </row>
        <row r="12">
          <cell r="B12" t="str">
            <v>Parafilm 10cm x 38 m (4in x 125 ft)</v>
          </cell>
          <cell r="D12" t="str">
            <v>1 ks</v>
          </cell>
          <cell r="F12">
            <v>5</v>
          </cell>
          <cell r="G12">
            <v>3</v>
          </cell>
          <cell r="S12">
            <v>1</v>
          </cell>
          <cell r="U12">
            <v>1</v>
          </cell>
          <cell r="AE12">
            <v>1</v>
          </cell>
          <cell r="AK12">
            <v>2</v>
          </cell>
        </row>
        <row r="13">
          <cell r="B13" t="str">
            <v>Parafilm 20 in x 50 ft (50 cm x 15 m)</v>
          </cell>
          <cell r="D13" t="str">
            <v>1 role</v>
          </cell>
          <cell r="F13">
            <v>1</v>
          </cell>
          <cell r="S13">
            <v>1</v>
          </cell>
          <cell r="U13">
            <v>1</v>
          </cell>
        </row>
        <row r="14">
          <cell r="B14" t="str">
            <v>Podložní skla zabroušená, matovaná</v>
          </cell>
          <cell r="D14" t="str">
            <v>1 bal (50 ks)</v>
          </cell>
          <cell r="F14">
            <v>4</v>
          </cell>
          <cell r="G14">
            <v>100</v>
          </cell>
          <cell r="U14">
            <v>50</v>
          </cell>
          <cell r="AC14">
            <v>100</v>
          </cell>
          <cell r="AE14">
            <v>200</v>
          </cell>
        </row>
        <row r="15">
          <cell r="B15" t="str">
            <v>Podložní skla zabroušená</v>
          </cell>
          <cell r="D15" t="str">
            <v>1 bal (50 ks)</v>
          </cell>
          <cell r="AK15">
            <v>30</v>
          </cell>
        </row>
        <row r="16">
          <cell r="B16" t="str">
            <v>Skleněná lahev zásobní, kulatá, čirá, GL45, 1000 ml, s víčkem</v>
          </cell>
          <cell r="D16" t="str">
            <v>1 ks</v>
          </cell>
          <cell r="S16">
            <v>2</v>
          </cell>
          <cell r="Y16">
            <v>1</v>
          </cell>
          <cell r="AC16">
            <v>2</v>
          </cell>
          <cell r="AK16">
            <v>10</v>
          </cell>
        </row>
        <row r="17">
          <cell r="B17" t="str">
            <v>Skleněná lahev zásobní, kulatá, čirá, GL25, 25 ml, s víčkem</v>
          </cell>
          <cell r="D17" t="str">
            <v>1 ks</v>
          </cell>
          <cell r="U17">
            <v>5</v>
          </cell>
          <cell r="Y17">
            <v>4</v>
          </cell>
          <cell r="AI17">
            <v>4</v>
          </cell>
        </row>
        <row r="18">
          <cell r="B18" t="str">
            <v>Skleněná lahev zásobní, kulatá, čirá, GL45, 250 ml, s víčkem</v>
          </cell>
          <cell r="D18" t="str">
            <v>1 ks</v>
          </cell>
          <cell r="G18">
            <v>20</v>
          </cell>
        </row>
        <row r="19">
          <cell r="B19" t="str">
            <v>Skleněná lahev zásobní, kulatá, hnědá, GL45, 250 ml, s víčkem</v>
          </cell>
          <cell r="D19" t="str">
            <v>1 ks</v>
          </cell>
          <cell r="U19">
            <v>10</v>
          </cell>
          <cell r="Y19">
            <v>2</v>
          </cell>
          <cell r="AC19">
            <v>3</v>
          </cell>
          <cell r="AG19">
            <v>2</v>
          </cell>
          <cell r="AI19">
            <v>5</v>
          </cell>
          <cell r="AK19">
            <v>10</v>
          </cell>
        </row>
        <row r="20">
          <cell r="B20" t="str">
            <v>Skleněná lahev zásobní, kulatá, hnědá, GL45, 500 ml, s víčkem</v>
          </cell>
          <cell r="D20" t="str">
            <v>1 ks</v>
          </cell>
          <cell r="U20">
            <v>4</v>
          </cell>
          <cell r="Y20">
            <v>2</v>
          </cell>
          <cell r="AC20">
            <v>3</v>
          </cell>
          <cell r="AG20">
            <v>2</v>
          </cell>
          <cell r="AI20">
            <v>5</v>
          </cell>
          <cell r="AK20">
            <v>10</v>
          </cell>
        </row>
        <row r="21">
          <cell r="B21" t="str">
            <v>Boxy na uchování zamražených vzorků, žluté</v>
          </cell>
          <cell r="D21" t="str">
            <v>1 ks</v>
          </cell>
          <cell r="G21">
            <v>10</v>
          </cell>
          <cell r="U21">
            <v>20</v>
          </cell>
          <cell r="Y21">
            <v>10</v>
          </cell>
          <cell r="AK21">
            <v>10</v>
          </cell>
        </row>
        <row r="22">
          <cell r="B22" t="str">
            <v>Desky na mikroskopická skla</v>
          </cell>
          <cell r="D22" t="str">
            <v>1 ks</v>
          </cell>
          <cell r="F22">
            <v>5</v>
          </cell>
          <cell r="AC22">
            <v>10</v>
          </cell>
          <cell r="AE22">
            <v>5</v>
          </cell>
        </row>
        <row r="24">
          <cell r="B24" t="str">
            <v>Box na podložní skla, 25 ks preparátů</v>
          </cell>
          <cell r="D24" t="str">
            <v>1 ks</v>
          </cell>
          <cell r="AK24">
            <v>10</v>
          </cell>
        </row>
        <row r="25">
          <cell r="B25" t="str">
            <v>Box na podložní skla, 50 ks preparátů</v>
          </cell>
          <cell r="D25" t="str">
            <v>1 ks</v>
          </cell>
          <cell r="U25">
            <v>2</v>
          </cell>
          <cell r="AK25">
            <v>20</v>
          </cell>
        </row>
        <row r="26">
          <cell r="B26" t="str">
            <v>Box na podložní skla, 100 ks preparátů</v>
          </cell>
          <cell r="D26" t="str">
            <v>1 ks</v>
          </cell>
          <cell r="S26">
            <v>10</v>
          </cell>
          <cell r="AK26">
            <v>10</v>
          </cell>
        </row>
        <row r="27">
          <cell r="B27" t="str">
            <v>Odběrná baňka</v>
          </cell>
          <cell r="D27" t="str">
            <v>1 ks</v>
          </cell>
          <cell r="Y27">
            <v>1</v>
          </cell>
        </row>
        <row r="28">
          <cell r="B28" t="str">
            <v>Odměrný válec plastový, 1L</v>
          </cell>
          <cell r="D28" t="str">
            <v>1 ks</v>
          </cell>
          <cell r="W28">
            <v>1</v>
          </cell>
          <cell r="Y28">
            <v>1</v>
          </cell>
          <cell r="AK28">
            <v>2</v>
          </cell>
        </row>
        <row r="29">
          <cell r="B29" t="str">
            <v>Odměrný válec sklo 10 mL</v>
          </cell>
          <cell r="D29" t="str">
            <v>1 ks</v>
          </cell>
          <cell r="U29">
            <v>1</v>
          </cell>
          <cell r="W29">
            <v>1</v>
          </cell>
          <cell r="Y29">
            <v>1</v>
          </cell>
        </row>
        <row r="30">
          <cell r="B30" t="str">
            <v>Odměrný válec sklo 50 mL</v>
          </cell>
          <cell r="D30" t="str">
            <v>1 ks</v>
          </cell>
          <cell r="U30">
            <v>1</v>
          </cell>
          <cell r="W30">
            <v>1</v>
          </cell>
          <cell r="Y30">
            <v>1</v>
          </cell>
          <cell r="AA30">
            <v>2</v>
          </cell>
          <cell r="AC30">
            <v>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643E-A490-450A-AF57-18D0967AAB1C}">
  <dimension ref="A1:J62"/>
  <sheetViews>
    <sheetView tabSelected="1" zoomScale="90" zoomScaleNormal="90" zoomScaleSheetLayoutView="80" workbookViewId="0" topLeftCell="A1">
      <pane ySplit="6" topLeftCell="A7" activePane="bottomLeft" state="frozen"/>
      <selection pane="bottomLeft" activeCell="P16" sqref="P16"/>
    </sheetView>
  </sheetViews>
  <sheetFormatPr defaultColWidth="8.7109375" defaultRowHeight="15"/>
  <cols>
    <col min="1" max="1" width="8.140625" style="1" customWidth="1"/>
    <col min="2" max="2" width="25.00390625" style="1" customWidth="1"/>
    <col min="3" max="3" width="45.57421875" style="1" customWidth="1"/>
    <col min="4" max="4" width="10.7109375" style="1" bestFit="1" customWidth="1"/>
    <col min="5" max="5" width="8.00390625" style="1" bestFit="1" customWidth="1"/>
    <col min="6" max="6" width="35.28125" style="1" customWidth="1"/>
    <col min="7" max="8" width="12.28125" style="1" customWidth="1"/>
    <col min="9" max="9" width="12.8515625" style="55" bestFit="1" customWidth="1"/>
    <col min="10" max="10" width="45.7109375" style="1" customWidth="1"/>
    <col min="11" max="11" width="9.57421875" style="1" bestFit="1" customWidth="1"/>
    <col min="12" max="16384" width="8.7109375" style="1" customWidth="1"/>
  </cols>
  <sheetData>
    <row r="1" spans="1:10" ht="18.75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</row>
    <row r="2" ht="18.75">
      <c r="A2" s="4"/>
    </row>
    <row r="3" spans="1:10" ht="18.75">
      <c r="A3" s="71" t="s">
        <v>55</v>
      </c>
      <c r="B3" s="71"/>
      <c r="C3" s="71"/>
      <c r="D3" s="71"/>
      <c r="E3" s="71"/>
      <c r="F3" s="71"/>
      <c r="G3" s="71"/>
      <c r="H3" s="71"/>
      <c r="I3" s="71"/>
      <c r="J3" s="71"/>
    </row>
    <row r="4" ht="15">
      <c r="A4" s="2"/>
    </row>
    <row r="6" spans="1:10" s="61" customFormat="1" ht="38.25">
      <c r="A6" s="52" t="s">
        <v>15</v>
      </c>
      <c r="B6" s="52" t="s">
        <v>14</v>
      </c>
      <c r="C6" s="52" t="s">
        <v>59</v>
      </c>
      <c r="D6" s="52" t="s">
        <v>13</v>
      </c>
      <c r="E6" s="51" t="s">
        <v>56</v>
      </c>
      <c r="F6" s="62" t="s">
        <v>60</v>
      </c>
      <c r="G6" s="62" t="s">
        <v>61</v>
      </c>
      <c r="H6" s="63" t="s">
        <v>62</v>
      </c>
      <c r="I6" s="52" t="s">
        <v>17</v>
      </c>
      <c r="J6" s="52" t="s">
        <v>7</v>
      </c>
    </row>
    <row r="7" spans="1:10" ht="63.75">
      <c r="A7" s="60">
        <v>1</v>
      </c>
      <c r="B7" s="58" t="str">
        <f>'[1]Část 3 - Zpracování vzorků'!B4</f>
        <v>Kryozkumavky s víčkem 1,2 ml</v>
      </c>
      <c r="C7" s="59" t="s">
        <v>54</v>
      </c>
      <c r="D7" s="23" t="str">
        <f>'[1]Část 3 - Zpracování vzorků'!D4</f>
        <v>1 ks</v>
      </c>
      <c r="E7" s="54">
        <f>SUM(I7:I7)</f>
        <v>100</v>
      </c>
      <c r="F7" s="57"/>
      <c r="G7" s="56"/>
      <c r="H7" s="56">
        <f>E7*G7</f>
        <v>0</v>
      </c>
      <c r="I7" s="53">
        <f>SUM('Cast 3_ZpracVzorku_fakturace'!F8:H8)</f>
        <v>100</v>
      </c>
      <c r="J7" s="17" t="s">
        <v>22</v>
      </c>
    </row>
    <row r="8" spans="1:10" ht="15">
      <c r="A8" s="72">
        <v>2</v>
      </c>
      <c r="B8" s="73" t="str">
        <f>'[1]Část 3 - Zpracování vzorků'!B5</f>
        <v>Kryozkumavky s víčkem 2 ml</v>
      </c>
      <c r="C8" s="74" t="s">
        <v>33</v>
      </c>
      <c r="D8" s="75" t="str">
        <f>'[1]Část 3 - Zpracování vzorků'!D5</f>
        <v>1 ks</v>
      </c>
      <c r="E8" s="76">
        <f>SUM(I8:I10)</f>
        <v>12600</v>
      </c>
      <c r="F8" s="77"/>
      <c r="G8" s="78"/>
      <c r="H8" s="78">
        <f>E8*G8</f>
        <v>0</v>
      </c>
      <c r="I8" s="53">
        <f>SUM('Cast 3_ZpracVzorku_fakturace'!F9:H9,'Cast 3_ZpracVzorku_fakturace'!F11:H11,'Cast 3_ZpracVzorku_fakturace'!F13:H13)</f>
        <v>2100</v>
      </c>
      <c r="J8" s="17" t="s">
        <v>22</v>
      </c>
    </row>
    <row r="9" spans="1:10" ht="15">
      <c r="A9" s="72"/>
      <c r="B9" s="73"/>
      <c r="C9" s="74"/>
      <c r="D9" s="75"/>
      <c r="E9" s="76"/>
      <c r="F9" s="77"/>
      <c r="G9" s="78"/>
      <c r="H9" s="78"/>
      <c r="I9" s="53">
        <f>SUM('Cast 3_ZpracVzorku_fakturace'!F10)</f>
        <v>10000</v>
      </c>
      <c r="J9" s="17" t="s">
        <v>28</v>
      </c>
    </row>
    <row r="10" spans="1:10" ht="25.5">
      <c r="A10" s="72"/>
      <c r="B10" s="73"/>
      <c r="C10" s="74"/>
      <c r="D10" s="75"/>
      <c r="E10" s="76"/>
      <c r="F10" s="77"/>
      <c r="G10" s="78"/>
      <c r="H10" s="78"/>
      <c r="I10" s="53">
        <f>SUM('Cast 3_ZpracVzorku_fakturace'!F12)</f>
        <v>500</v>
      </c>
      <c r="J10" s="17" t="s">
        <v>26</v>
      </c>
    </row>
    <row r="11" spans="1:10" ht="39" customHeight="1">
      <c r="A11" s="72">
        <v>3</v>
      </c>
      <c r="B11" s="73" t="str">
        <f>'[1]Část 3 - Zpracování vzorků'!B6</f>
        <v>Mikrozkumavky 0,5 ml ("eppendorf")</v>
      </c>
      <c r="C11" s="74" t="s">
        <v>34</v>
      </c>
      <c r="D11" s="75" t="str">
        <f>'[1]Část 3 - Zpracování vzorků'!D6</f>
        <v>1 ks</v>
      </c>
      <c r="E11" s="76">
        <f>SUM(I11:I12)</f>
        <v>3500</v>
      </c>
      <c r="F11" s="77"/>
      <c r="G11" s="78"/>
      <c r="H11" s="78">
        <f>E11*G11</f>
        <v>0</v>
      </c>
      <c r="I11" s="53">
        <f>SUM('Cast 3_ZpracVzorku_fakturace'!F14:H14,'Cast 3_ZpracVzorku_fakturace'!F16:H16)</f>
        <v>3000</v>
      </c>
      <c r="J11" s="17" t="s">
        <v>22</v>
      </c>
    </row>
    <row r="12" spans="1:10" ht="38.25" customHeight="1">
      <c r="A12" s="72"/>
      <c r="B12" s="73"/>
      <c r="C12" s="74"/>
      <c r="D12" s="75"/>
      <c r="E12" s="76"/>
      <c r="F12" s="77"/>
      <c r="G12" s="78"/>
      <c r="H12" s="78"/>
      <c r="I12" s="53">
        <f>SUM('Cast 3_ZpracVzorku_fakturace'!F15)</f>
        <v>500</v>
      </c>
      <c r="J12" s="17" t="s">
        <v>26</v>
      </c>
    </row>
    <row r="13" spans="1:10" ht="29.25" customHeight="1">
      <c r="A13" s="72">
        <v>4</v>
      </c>
      <c r="B13" s="73" t="str">
        <f>'[1]Část 3 - Zpracování vzorků'!B7</f>
        <v>Mikrozkumavky 1,5 ml ("eppendorf")</v>
      </c>
      <c r="C13" s="74" t="s">
        <v>35</v>
      </c>
      <c r="D13" s="75" t="str">
        <f>'[1]Část 3 - Zpracování vzorků'!D7</f>
        <v>1 ks</v>
      </c>
      <c r="E13" s="76">
        <f>SUM(I13:I15)</f>
        <v>28000</v>
      </c>
      <c r="F13" s="77"/>
      <c r="G13" s="78"/>
      <c r="H13" s="78">
        <f>E13*G13</f>
        <v>0</v>
      </c>
      <c r="I13" s="53">
        <f>SUM('Cast 3_ZpracVzorku_fakturace'!F17:H18,'Cast 3_ZpracVzorku_fakturace'!F21)</f>
        <v>16000</v>
      </c>
      <c r="J13" s="17" t="s">
        <v>22</v>
      </c>
    </row>
    <row r="14" spans="1:10" ht="27.75" customHeight="1">
      <c r="A14" s="72"/>
      <c r="B14" s="73"/>
      <c r="C14" s="74"/>
      <c r="D14" s="75"/>
      <c r="E14" s="76"/>
      <c r="F14" s="77"/>
      <c r="G14" s="78"/>
      <c r="H14" s="78"/>
      <c r="I14" s="53">
        <f>SUM('Cast 3_ZpracVzorku_fakturace'!F19)</f>
        <v>10000</v>
      </c>
      <c r="J14" s="17" t="s">
        <v>28</v>
      </c>
    </row>
    <row r="15" spans="1:10" ht="25.5">
      <c r="A15" s="72"/>
      <c r="B15" s="73"/>
      <c r="C15" s="74"/>
      <c r="D15" s="75"/>
      <c r="E15" s="76"/>
      <c r="F15" s="77"/>
      <c r="G15" s="78"/>
      <c r="H15" s="78"/>
      <c r="I15" s="53">
        <f>SUM('Cast 3_ZpracVzorku_fakturace'!F20)</f>
        <v>2000</v>
      </c>
      <c r="J15" s="17" t="s">
        <v>26</v>
      </c>
    </row>
    <row r="16" spans="1:10" ht="51">
      <c r="A16" s="60">
        <v>5</v>
      </c>
      <c r="B16" s="58" t="str">
        <f>'[1]Část 3 - Zpracování vzorků'!B8</f>
        <v>Zkumavky se zámkem 2 ml, "eppendorf"</v>
      </c>
      <c r="C16" s="59" t="s">
        <v>36</v>
      </c>
      <c r="D16" s="23" t="str">
        <f>'[1]Část 3 - Zpracování vzorků'!D8</f>
        <v>1 ks</v>
      </c>
      <c r="E16" s="54">
        <f>SUM(I16:I16)</f>
        <v>9100</v>
      </c>
      <c r="F16" s="57"/>
      <c r="G16" s="56"/>
      <c r="H16" s="56">
        <f>E16*G16</f>
        <v>0</v>
      </c>
      <c r="I16" s="53">
        <f>SUM('Cast 3_ZpracVzorku_fakturace'!F22:H24)</f>
        <v>9100</v>
      </c>
      <c r="J16" s="17" t="s">
        <v>22</v>
      </c>
    </row>
    <row r="17" spans="1:10" ht="25.5">
      <c r="A17" s="72">
        <v>6</v>
      </c>
      <c r="B17" s="73" t="str">
        <f>'[1]Část 3 - Zpracování vzorků'!B9</f>
        <v>Zkumavky 5 ml, "eppendorf"se šroubovacím uzávěrem</v>
      </c>
      <c r="C17" s="74" t="s">
        <v>37</v>
      </c>
      <c r="D17" s="75" t="str">
        <f>'[1]Část 3 - Zpracování vzorků'!D9</f>
        <v>1 ks</v>
      </c>
      <c r="E17" s="76">
        <f>SUM(I17:I18)</f>
        <v>2400</v>
      </c>
      <c r="F17" s="77"/>
      <c r="G17" s="78"/>
      <c r="H17" s="78">
        <f>E17*G17</f>
        <v>0</v>
      </c>
      <c r="I17" s="53">
        <f>SUM('Cast 3_ZpracVzorku_fakturace'!F25)</f>
        <v>2000</v>
      </c>
      <c r="J17" s="17" t="s">
        <v>26</v>
      </c>
    </row>
    <row r="18" spans="1:10" ht="27" customHeight="1">
      <c r="A18" s="72"/>
      <c r="B18" s="73"/>
      <c r="C18" s="74"/>
      <c r="D18" s="75"/>
      <c r="E18" s="76"/>
      <c r="F18" s="77"/>
      <c r="G18" s="78"/>
      <c r="H18" s="78"/>
      <c r="I18" s="53">
        <f>SUM('Cast 3_ZpracVzorku_fakturace'!F26)</f>
        <v>400</v>
      </c>
      <c r="J18" s="17" t="s">
        <v>22</v>
      </c>
    </row>
    <row r="19" spans="1:10" ht="31.5" customHeight="1">
      <c r="A19" s="72">
        <v>7</v>
      </c>
      <c r="B19" s="73" t="str">
        <f>'[1]Část 3 - Zpracování vzorků'!B10</f>
        <v>Zkumavky centrifugační 15 ml "falcon"</v>
      </c>
      <c r="C19" s="74" t="s">
        <v>38</v>
      </c>
      <c r="D19" s="75" t="str">
        <f>'[1]Část 3 - Zpracování vzorků'!D10</f>
        <v>1 ks</v>
      </c>
      <c r="E19" s="76">
        <f>SUM(I19:I20)</f>
        <v>3550</v>
      </c>
      <c r="F19" s="77"/>
      <c r="G19" s="78"/>
      <c r="H19" s="78">
        <f>E19*G19</f>
        <v>0</v>
      </c>
      <c r="I19" s="53">
        <f>SUM('Cast 3_ZpracVzorku_fakturace'!F27:H28,'Cast 3_ZpracVzorku_fakturace'!F30:F31)</f>
        <v>3450</v>
      </c>
      <c r="J19" s="17" t="s">
        <v>22</v>
      </c>
    </row>
    <row r="20" spans="1:10" ht="66" customHeight="1">
      <c r="A20" s="72"/>
      <c r="B20" s="73"/>
      <c r="C20" s="74"/>
      <c r="D20" s="75"/>
      <c r="E20" s="76"/>
      <c r="F20" s="77"/>
      <c r="G20" s="78"/>
      <c r="H20" s="78"/>
      <c r="I20" s="53">
        <f>SUM('Cast 3_ZpracVzorku_fakturace'!F29)</f>
        <v>100</v>
      </c>
      <c r="J20" s="17" t="s">
        <v>28</v>
      </c>
    </row>
    <row r="21" spans="1:10" ht="21.75" customHeight="1">
      <c r="A21" s="72">
        <v>8</v>
      </c>
      <c r="B21" s="73" t="str">
        <f>'[1]Část 3 - Zpracování vzorků'!B11</f>
        <v>Zkumavky centrifugační 50 ml "falcon"</v>
      </c>
      <c r="C21" s="74" t="s">
        <v>39</v>
      </c>
      <c r="D21" s="75" t="str">
        <f>'[1]Část 3 - Zpracování vzorků'!D11</f>
        <v>1 ks</v>
      </c>
      <c r="E21" s="76">
        <f>SUM(I21:I23)</f>
        <v>4490</v>
      </c>
      <c r="F21" s="77"/>
      <c r="G21" s="78"/>
      <c r="H21" s="78">
        <f>E21*G21</f>
        <v>0</v>
      </c>
      <c r="I21" s="53">
        <f>SUM('Cast 3_ZpracVzorku_fakturace'!F32,'Cast 3_ZpracVzorku_fakturace'!F34,'Cast 3_ZpracVzorku_fakturace'!F36)</f>
        <v>2390</v>
      </c>
      <c r="J21" s="17" t="s">
        <v>22</v>
      </c>
    </row>
    <row r="22" spans="1:10" ht="27" customHeight="1">
      <c r="A22" s="72"/>
      <c r="B22" s="73"/>
      <c r="C22" s="74"/>
      <c r="D22" s="75"/>
      <c r="E22" s="76"/>
      <c r="F22" s="77"/>
      <c r="G22" s="78"/>
      <c r="H22" s="78"/>
      <c r="I22" s="53">
        <f>SUM('Cast 3_ZpracVzorku_fakturace'!F33)</f>
        <v>100</v>
      </c>
      <c r="J22" s="17" t="s">
        <v>28</v>
      </c>
    </row>
    <row r="23" spans="1:10" ht="57" customHeight="1">
      <c r="A23" s="72"/>
      <c r="B23" s="73"/>
      <c r="C23" s="74"/>
      <c r="D23" s="75"/>
      <c r="E23" s="76"/>
      <c r="F23" s="77"/>
      <c r="G23" s="78"/>
      <c r="H23" s="78"/>
      <c r="I23" s="53">
        <f>SUM('Cast 3_ZpracVzorku_fakturace'!F35)</f>
        <v>2000</v>
      </c>
      <c r="J23" s="17" t="s">
        <v>26</v>
      </c>
    </row>
    <row r="24" spans="1:10" ht="27.75" customHeight="1">
      <c r="A24" s="72">
        <v>9</v>
      </c>
      <c r="B24" s="73" t="str">
        <f>'[1]Část 3 - Zpracování vzorků'!B12</f>
        <v>Parafilm 10cm x 38 m (4in x 125 ft)</v>
      </c>
      <c r="C24" s="74" t="s">
        <v>40</v>
      </c>
      <c r="D24" s="75" t="str">
        <f>'[1]Část 3 - Zpracování vzorků'!D12</f>
        <v>1 ks</v>
      </c>
      <c r="E24" s="76">
        <f>SUM(I24:I25)</f>
        <v>13</v>
      </c>
      <c r="F24" s="77"/>
      <c r="G24" s="78"/>
      <c r="H24" s="78">
        <f>E24*G24</f>
        <v>0</v>
      </c>
      <c r="I24" s="53">
        <f>SUM('Cast 3_ZpracVzorku_fakturace'!F37:H38,'Cast 3_ZpracVzorku_fakturace'!F40)</f>
        <v>9</v>
      </c>
      <c r="J24" s="17" t="s">
        <v>22</v>
      </c>
    </row>
    <row r="25" spans="1:10" ht="22.5" customHeight="1">
      <c r="A25" s="72"/>
      <c r="B25" s="73"/>
      <c r="C25" s="74"/>
      <c r="D25" s="75"/>
      <c r="E25" s="76"/>
      <c r="F25" s="77"/>
      <c r="G25" s="78"/>
      <c r="H25" s="78"/>
      <c r="I25" s="53">
        <f>SUM('Cast 3_ZpracVzorku_fakturace'!F39,'Cast 3_ZpracVzorku_fakturace'!G41)</f>
        <v>4</v>
      </c>
      <c r="J25" s="17" t="s">
        <v>28</v>
      </c>
    </row>
    <row r="26" spans="1:10" ht="27.75" customHeight="1">
      <c r="A26" s="72">
        <v>10</v>
      </c>
      <c r="B26" s="73" t="str">
        <f>'[1]Část 3 - Zpracování vzorků'!B13</f>
        <v>Parafilm 20 in x 50 ft (50 cm x 15 m)</v>
      </c>
      <c r="C26" s="74" t="s">
        <v>41</v>
      </c>
      <c r="D26" s="75" t="str">
        <f>'[1]Část 3 - Zpracování vzorků'!D13</f>
        <v>1 role</v>
      </c>
      <c r="E26" s="76">
        <f>SUM(I26:I27)</f>
        <v>3</v>
      </c>
      <c r="F26" s="77"/>
      <c r="G26" s="78"/>
      <c r="H26" s="78">
        <f>E26*G26</f>
        <v>0</v>
      </c>
      <c r="I26" s="53">
        <f>SUM('Cast 3_ZpracVzorku_fakturace'!F42:H43)</f>
        <v>2</v>
      </c>
      <c r="J26" s="17" t="s">
        <v>22</v>
      </c>
    </row>
    <row r="27" spans="1:10" ht="25.5" customHeight="1">
      <c r="A27" s="72"/>
      <c r="B27" s="73"/>
      <c r="C27" s="74"/>
      <c r="D27" s="75"/>
      <c r="E27" s="76"/>
      <c r="F27" s="77"/>
      <c r="G27" s="78"/>
      <c r="H27" s="78"/>
      <c r="I27" s="53">
        <f>SUM('Cast 3_ZpracVzorku_fakturace'!F44)</f>
        <v>1</v>
      </c>
      <c r="J27" s="17" t="s">
        <v>28</v>
      </c>
    </row>
    <row r="28" spans="1:10" ht="21.75" customHeight="1">
      <c r="A28" s="72">
        <v>11</v>
      </c>
      <c r="B28" s="73" t="str">
        <f>'[1]Část 3 - Zpracování vzorků'!B14</f>
        <v>Podložní skla zabroušená, matovaná</v>
      </c>
      <c r="C28" s="74" t="s">
        <v>42</v>
      </c>
      <c r="D28" s="75" t="str">
        <f>'[1]Část 3 - Zpracování vzorků'!D14</f>
        <v>1 bal (50 ks)</v>
      </c>
      <c r="E28" s="76">
        <f>SUM(I28:I29)</f>
        <v>454</v>
      </c>
      <c r="F28" s="77"/>
      <c r="G28" s="78"/>
      <c r="H28" s="78">
        <f>E28*G28</f>
        <v>0</v>
      </c>
      <c r="I28" s="53">
        <f>SUM('Cast 3_ZpracVzorku_fakturace'!F45:H45)</f>
        <v>304</v>
      </c>
      <c r="J28" s="17" t="s">
        <v>22</v>
      </c>
    </row>
    <row r="29" spans="1:10" ht="22.5" customHeight="1">
      <c r="A29" s="72"/>
      <c r="B29" s="73"/>
      <c r="C29" s="74"/>
      <c r="D29" s="75"/>
      <c r="E29" s="76"/>
      <c r="F29" s="77"/>
      <c r="G29" s="78"/>
      <c r="H29" s="78"/>
      <c r="I29" s="53">
        <f>SUM('Cast 3_ZpracVzorku_fakturace'!F46:H47)</f>
        <v>150</v>
      </c>
      <c r="J29" s="17" t="s">
        <v>28</v>
      </c>
    </row>
    <row r="30" spans="1:10" ht="25.5">
      <c r="A30" s="60">
        <v>12</v>
      </c>
      <c r="B30" s="58" t="str">
        <f>'[1]Část 3 - Zpracování vzorků'!B15</f>
        <v>Podložní skla zabroušená</v>
      </c>
      <c r="C30" s="59" t="s">
        <v>43</v>
      </c>
      <c r="D30" s="23" t="str">
        <f>'[1]Část 3 - Zpracování vzorků'!D15</f>
        <v>1 bal (50 ks)</v>
      </c>
      <c r="E30" s="54">
        <f>SUM(I30:I30)</f>
        <v>30</v>
      </c>
      <c r="F30" s="57"/>
      <c r="G30" s="56"/>
      <c r="H30" s="56">
        <f>E30*G30</f>
        <v>0</v>
      </c>
      <c r="I30" s="53">
        <f>SUM('Cast 3_ZpracVzorku_fakturace'!F48)</f>
        <v>30</v>
      </c>
      <c r="J30" s="17" t="s">
        <v>22</v>
      </c>
    </row>
    <row r="31" spans="1:10" ht="60" customHeight="1">
      <c r="A31" s="72">
        <v>13</v>
      </c>
      <c r="B31" s="73" t="str">
        <f>'[1]Část 3 - Zpracování vzorků'!B16</f>
        <v>Skleněná lahev zásobní, kulatá, čirá, GL45, 1000 ml, s víčkem</v>
      </c>
      <c r="C31" s="74" t="s">
        <v>44</v>
      </c>
      <c r="D31" s="75" t="str">
        <f>'[1]Část 3 - Zpracování vzorků'!D16</f>
        <v>1 ks</v>
      </c>
      <c r="E31" s="76">
        <f>SUM(I31:I32)</f>
        <v>15</v>
      </c>
      <c r="F31" s="77"/>
      <c r="G31" s="78"/>
      <c r="H31" s="78">
        <f>E31*G31</f>
        <v>0</v>
      </c>
      <c r="I31" s="53">
        <f>SUM('Cast 3_ZpracVzorku_fakturace'!F49:H50,'Cast 3_ZpracVzorku_fakturace'!F52)</f>
        <v>14</v>
      </c>
      <c r="J31" s="17" t="s">
        <v>22</v>
      </c>
    </row>
    <row r="32" spans="1:10" ht="58.5" customHeight="1">
      <c r="A32" s="72"/>
      <c r="B32" s="73"/>
      <c r="C32" s="74"/>
      <c r="D32" s="75"/>
      <c r="E32" s="76"/>
      <c r="F32" s="77"/>
      <c r="G32" s="78"/>
      <c r="H32" s="78"/>
      <c r="I32" s="53">
        <f>SUM('Cast 3_ZpracVzorku_fakturace'!F51)</f>
        <v>1</v>
      </c>
      <c r="J32" s="17" t="s">
        <v>26</v>
      </c>
    </row>
    <row r="33" spans="1:10" ht="75.75" customHeight="1">
      <c r="A33" s="72">
        <v>14</v>
      </c>
      <c r="B33" s="73" t="str">
        <f>'[1]Část 3 - Zpracování vzorků'!B17</f>
        <v>Skleněná lahev zásobní, kulatá, čirá, GL25, 25 ml, s víčkem</v>
      </c>
      <c r="C33" s="74" t="s">
        <v>44</v>
      </c>
      <c r="D33" s="75" t="str">
        <f>'[1]Část 3 - Zpracování vzorků'!D17</f>
        <v>1 ks</v>
      </c>
      <c r="E33" s="76">
        <f>SUM(I33:I35)</f>
        <v>13</v>
      </c>
      <c r="F33" s="77"/>
      <c r="G33" s="78"/>
      <c r="H33" s="78">
        <f>E33*G33</f>
        <v>0</v>
      </c>
      <c r="I33" s="53">
        <f>SUM('Cast 3_ZpracVzorku_fakturace'!F53)</f>
        <v>4</v>
      </c>
      <c r="J33" s="17" t="s">
        <v>22</v>
      </c>
    </row>
    <row r="34" spans="1:10" ht="15">
      <c r="A34" s="72"/>
      <c r="B34" s="73"/>
      <c r="C34" s="74"/>
      <c r="D34" s="75"/>
      <c r="E34" s="76"/>
      <c r="F34" s="77"/>
      <c r="G34" s="78"/>
      <c r="H34" s="78"/>
      <c r="I34" s="53">
        <f>SUM('Cast 3_ZpracVzorku_fakturace'!F54)</f>
        <v>5</v>
      </c>
      <c r="J34" s="17" t="s">
        <v>28</v>
      </c>
    </row>
    <row r="35" spans="1:10" ht="25.5">
      <c r="A35" s="72"/>
      <c r="B35" s="73"/>
      <c r="C35" s="74"/>
      <c r="D35" s="75"/>
      <c r="E35" s="76"/>
      <c r="F35" s="77"/>
      <c r="G35" s="78"/>
      <c r="H35" s="78"/>
      <c r="I35" s="53">
        <f>SUM('Cast 3_ZpracVzorku_fakturace'!F55)</f>
        <v>4</v>
      </c>
      <c r="J35" s="17" t="s">
        <v>26</v>
      </c>
    </row>
    <row r="36" spans="1:10" ht="114.75">
      <c r="A36" s="60">
        <v>15</v>
      </c>
      <c r="B36" s="58" t="str">
        <f>'[1]Část 3 - Zpracování vzorků'!B18</f>
        <v>Skleněná lahev zásobní, kulatá, čirá, GL45, 250 ml, s víčkem</v>
      </c>
      <c r="C36" s="59" t="s">
        <v>44</v>
      </c>
      <c r="D36" s="23" t="str">
        <f>'[1]Část 3 - Zpracování vzorků'!D18</f>
        <v>1 ks</v>
      </c>
      <c r="E36" s="54">
        <f>SUM(I36:I36)</f>
        <v>20</v>
      </c>
      <c r="F36" s="57"/>
      <c r="G36" s="56"/>
      <c r="H36" s="56">
        <f>E36*G36</f>
        <v>0</v>
      </c>
      <c r="I36" s="53">
        <f>SUM('Cast 3_ZpracVzorku_fakturace'!F56:H56)</f>
        <v>20</v>
      </c>
      <c r="J36" s="17" t="s">
        <v>28</v>
      </c>
    </row>
    <row r="37" spans="1:10" ht="35.25" customHeight="1">
      <c r="A37" s="72">
        <v>16</v>
      </c>
      <c r="B37" s="73" t="str">
        <f>'[1]Část 3 - Zpracování vzorků'!B19</f>
        <v>Skleněná lahev zásobní, kulatá, hnědá, GL45, 250 ml, s víčkem</v>
      </c>
      <c r="C37" s="74" t="s">
        <v>44</v>
      </c>
      <c r="D37" s="75" t="str">
        <f>'[1]Část 3 - Zpracování vzorků'!D19</f>
        <v>1 ks</v>
      </c>
      <c r="E37" s="76">
        <f>SUM(I37:I39)</f>
        <v>32</v>
      </c>
      <c r="F37" s="77"/>
      <c r="G37" s="78"/>
      <c r="H37" s="78">
        <f>E37*G37</f>
        <v>0</v>
      </c>
      <c r="I37" s="53">
        <f>SUM('Cast 3_ZpracVzorku_fakturace'!F57:H58,'Cast 3_ZpracVzorku_fakturace'!F61)</f>
        <v>20</v>
      </c>
      <c r="J37" s="17" t="s">
        <v>22</v>
      </c>
    </row>
    <row r="38" spans="1:10" ht="27.75" customHeight="1">
      <c r="A38" s="72"/>
      <c r="B38" s="73"/>
      <c r="C38" s="74"/>
      <c r="D38" s="75"/>
      <c r="E38" s="76"/>
      <c r="F38" s="77"/>
      <c r="G38" s="78"/>
      <c r="H38" s="78"/>
      <c r="I38" s="53">
        <f>SUM('Cast 3_ZpracVzorku_fakturace'!F59)</f>
        <v>10</v>
      </c>
      <c r="J38" s="17" t="s">
        <v>28</v>
      </c>
    </row>
    <row r="39" spans="1:10" ht="59.25" customHeight="1">
      <c r="A39" s="72"/>
      <c r="B39" s="73"/>
      <c r="C39" s="74"/>
      <c r="D39" s="75"/>
      <c r="E39" s="76"/>
      <c r="F39" s="77"/>
      <c r="G39" s="78"/>
      <c r="H39" s="78"/>
      <c r="I39" s="53">
        <f>SUM('Cast 3_ZpracVzorku_fakturace'!F60)</f>
        <v>2</v>
      </c>
      <c r="J39" s="17" t="s">
        <v>26</v>
      </c>
    </row>
    <row r="40" spans="1:10" ht="50.25" customHeight="1">
      <c r="A40" s="72">
        <v>17</v>
      </c>
      <c r="B40" s="73" t="str">
        <f>'[1]Část 3 - Zpracování vzorků'!B20</f>
        <v>Skleněná lahev zásobní, kulatá, hnědá, GL45, 500 ml, s víčkem</v>
      </c>
      <c r="C40" s="74" t="s">
        <v>44</v>
      </c>
      <c r="D40" s="75" t="str">
        <f>'[1]Část 3 - Zpracování vzorků'!D20</f>
        <v>1 ks</v>
      </c>
      <c r="E40" s="76">
        <f>SUM(I40:I42)</f>
        <v>26</v>
      </c>
      <c r="F40" s="77"/>
      <c r="G40" s="78"/>
      <c r="H40" s="78">
        <f>E40*G40</f>
        <v>0</v>
      </c>
      <c r="I40" s="53">
        <f>SUM('Cast 3_ZpracVzorku_fakturace'!F62:H63,'Cast 3_ZpracVzorku_fakturace'!F66:H66)</f>
        <v>20</v>
      </c>
      <c r="J40" s="17" t="s">
        <v>22</v>
      </c>
    </row>
    <row r="41" spans="1:10" ht="30.75" customHeight="1">
      <c r="A41" s="72"/>
      <c r="B41" s="73"/>
      <c r="C41" s="74"/>
      <c r="D41" s="75"/>
      <c r="E41" s="76"/>
      <c r="F41" s="77"/>
      <c r="G41" s="78"/>
      <c r="H41" s="78"/>
      <c r="I41" s="53">
        <f>SUM('Cast 3_ZpracVzorku_fakturace'!F64)</f>
        <v>4</v>
      </c>
      <c r="J41" s="17" t="s">
        <v>28</v>
      </c>
    </row>
    <row r="42" spans="1:10" ht="39.75" customHeight="1">
      <c r="A42" s="72"/>
      <c r="B42" s="73"/>
      <c r="C42" s="74"/>
      <c r="D42" s="75"/>
      <c r="E42" s="76"/>
      <c r="F42" s="77"/>
      <c r="G42" s="78"/>
      <c r="H42" s="78"/>
      <c r="I42" s="53">
        <f>SUM('Cast 3_ZpracVzorku_fakturace'!F65)</f>
        <v>2</v>
      </c>
      <c r="J42" s="17" t="s">
        <v>26</v>
      </c>
    </row>
    <row r="43" spans="1:10" ht="21.75" customHeight="1">
      <c r="A43" s="72">
        <v>18</v>
      </c>
      <c r="B43" s="73" t="str">
        <f>'[1]Část 3 - Zpracování vzorků'!B21</f>
        <v>Boxy na uchování zamražených vzorků, žluté</v>
      </c>
      <c r="C43" s="74" t="s">
        <v>45</v>
      </c>
      <c r="D43" s="75" t="str">
        <f>'[1]Část 3 - Zpracování vzorků'!D21</f>
        <v>1 ks</v>
      </c>
      <c r="E43" s="76">
        <f>SUM(I43:I45)</f>
        <v>50</v>
      </c>
      <c r="F43" s="77"/>
      <c r="G43" s="78"/>
      <c r="H43" s="78">
        <f>E43*G43</f>
        <v>0</v>
      </c>
      <c r="I43" s="53">
        <f>SUM('Cast 3_ZpracVzorku_fakturace'!F67,'Cast 3_ZpracVzorku_fakturace'!G70)</f>
        <v>30</v>
      </c>
      <c r="J43" s="17" t="s">
        <v>28</v>
      </c>
    </row>
    <row r="44" spans="1:10" ht="25.5">
      <c r="A44" s="72"/>
      <c r="B44" s="73"/>
      <c r="C44" s="74"/>
      <c r="D44" s="75"/>
      <c r="E44" s="76"/>
      <c r="F44" s="77"/>
      <c r="G44" s="78"/>
      <c r="H44" s="78"/>
      <c r="I44" s="53">
        <f>SUM('Cast 3_ZpracVzorku_fakturace'!F68)</f>
        <v>10</v>
      </c>
      <c r="J44" s="17" t="s">
        <v>26</v>
      </c>
    </row>
    <row r="45" spans="1:10" ht="34.5" customHeight="1">
      <c r="A45" s="72"/>
      <c r="B45" s="73"/>
      <c r="C45" s="74"/>
      <c r="D45" s="75"/>
      <c r="E45" s="76"/>
      <c r="F45" s="77"/>
      <c r="G45" s="78"/>
      <c r="H45" s="78"/>
      <c r="I45" s="53">
        <f>SUM('Cast 3_ZpracVzorku_fakturace'!F69)</f>
        <v>10</v>
      </c>
      <c r="J45" s="17" t="s">
        <v>22</v>
      </c>
    </row>
    <row r="46" spans="1:10" ht="25.5">
      <c r="A46" s="60">
        <v>19</v>
      </c>
      <c r="B46" s="58" t="str">
        <f>'[1]Část 3 - Zpracování vzorků'!B22</f>
        <v>Desky na mikroskopická skla</v>
      </c>
      <c r="C46" s="59" t="s">
        <v>46</v>
      </c>
      <c r="D46" s="23" t="str">
        <f>'[1]Část 3 - Zpracování vzorků'!D22</f>
        <v>1 ks</v>
      </c>
      <c r="E46" s="54">
        <f>SUM(I46:I46)</f>
        <v>20</v>
      </c>
      <c r="F46" s="57"/>
      <c r="G46" s="56"/>
      <c r="H46" s="56">
        <f>E46*G46</f>
        <v>0</v>
      </c>
      <c r="I46" s="53">
        <f>SUM('Cast 3_ZpracVzorku_fakturace'!F71:H71)</f>
        <v>20</v>
      </c>
      <c r="J46" s="17" t="s">
        <v>22</v>
      </c>
    </row>
    <row r="47" spans="1:10" ht="38.25">
      <c r="A47" s="60">
        <v>20</v>
      </c>
      <c r="B47" s="58" t="str">
        <f>'[1]Část 3 - Zpracování vzorků'!B24</f>
        <v>Box na podložní skla, 25 ks preparátů</v>
      </c>
      <c r="C47" s="59" t="s">
        <v>47</v>
      </c>
      <c r="D47" s="23" t="str">
        <f>'[1]Část 3 - Zpracování vzorků'!D24</f>
        <v>1 ks</v>
      </c>
      <c r="E47" s="54">
        <f>SUM(I47:I47)</f>
        <v>10</v>
      </c>
      <c r="F47" s="57"/>
      <c r="G47" s="56"/>
      <c r="H47" s="56">
        <f>E47*G47</f>
        <v>0</v>
      </c>
      <c r="I47" s="53">
        <f>SUM('Cast 3_ZpracVzorku_fakturace'!F72:H72)</f>
        <v>10</v>
      </c>
      <c r="J47" s="17" t="s">
        <v>22</v>
      </c>
    </row>
    <row r="48" spans="1:10" ht="38.25" customHeight="1">
      <c r="A48" s="72">
        <v>21</v>
      </c>
      <c r="B48" s="73" t="str">
        <f>'[1]Část 3 - Zpracování vzorků'!B25</f>
        <v>Box na podložní skla, 50 ks preparátů</v>
      </c>
      <c r="C48" s="74" t="s">
        <v>48</v>
      </c>
      <c r="D48" s="75" t="str">
        <f>'[1]Část 3 - Zpracování vzorků'!D25</f>
        <v>1 ks</v>
      </c>
      <c r="E48" s="76">
        <f>SUM(I48:I49)</f>
        <v>22</v>
      </c>
      <c r="F48" s="77"/>
      <c r="G48" s="78"/>
      <c r="H48" s="78">
        <f>E48*G48</f>
        <v>0</v>
      </c>
      <c r="I48" s="53">
        <f>SUM('Cast 3_ZpracVzorku_fakturace'!F73)</f>
        <v>2</v>
      </c>
      <c r="J48" s="17" t="s">
        <v>28</v>
      </c>
    </row>
    <row r="49" spans="1:10" ht="15">
      <c r="A49" s="72"/>
      <c r="B49" s="73"/>
      <c r="C49" s="74"/>
      <c r="D49" s="75"/>
      <c r="E49" s="76"/>
      <c r="F49" s="77"/>
      <c r="G49" s="78"/>
      <c r="H49" s="78"/>
      <c r="I49" s="53">
        <f>SUM('Cast 3_ZpracVzorku_fakturace'!F74)</f>
        <v>20</v>
      </c>
      <c r="J49" s="17" t="s">
        <v>22</v>
      </c>
    </row>
    <row r="50" spans="1:10" ht="41.25" customHeight="1">
      <c r="A50" s="60">
        <v>22</v>
      </c>
      <c r="B50" s="58" t="str">
        <f>'[1]Část 3 - Zpracování vzorků'!B26</f>
        <v>Box na podložní skla, 100 ks preparátů</v>
      </c>
      <c r="C50" s="59" t="s">
        <v>49</v>
      </c>
      <c r="D50" s="23" t="str">
        <f>'[1]Část 3 - Zpracování vzorků'!D26</f>
        <v>1 ks</v>
      </c>
      <c r="E50" s="54">
        <f>SUM(I50:I50)</f>
        <v>20</v>
      </c>
      <c r="F50" s="57"/>
      <c r="G50" s="56"/>
      <c r="H50" s="56">
        <f>E50*G50</f>
        <v>0</v>
      </c>
      <c r="I50" s="53">
        <f>SUM('Cast 3_ZpracVzorku_fakturace'!F75:F76)</f>
        <v>20</v>
      </c>
      <c r="J50" s="17" t="s">
        <v>22</v>
      </c>
    </row>
    <row r="51" spans="1:10" ht="38.25">
      <c r="A51" s="60">
        <v>23</v>
      </c>
      <c r="B51" s="58" t="str">
        <f>'[1]Část 3 - Zpracování vzorků'!B27</f>
        <v>Odběrná baňka</v>
      </c>
      <c r="C51" s="59" t="s">
        <v>50</v>
      </c>
      <c r="D51" s="23" t="str">
        <f>'[1]Část 3 - Zpracování vzorků'!D27</f>
        <v>1 ks</v>
      </c>
      <c r="E51" s="54">
        <f>SUM(I51:I51)</f>
        <v>1</v>
      </c>
      <c r="F51" s="57"/>
      <c r="G51" s="56"/>
      <c r="H51" s="56">
        <f>E51*G51</f>
        <v>0</v>
      </c>
      <c r="I51" s="53">
        <f>SUM('Cast 3_ZpracVzorku_fakturace'!F77)</f>
        <v>1</v>
      </c>
      <c r="J51" s="17" t="s">
        <v>26</v>
      </c>
    </row>
    <row r="52" spans="1:10" ht="15">
      <c r="A52" s="72">
        <v>24</v>
      </c>
      <c r="B52" s="73" t="str">
        <f>'[1]Část 3 - Zpracování vzorků'!B28</f>
        <v>Odměrný válec plastový, 1L</v>
      </c>
      <c r="C52" s="74" t="s">
        <v>51</v>
      </c>
      <c r="D52" s="75" t="str">
        <f>'[1]Část 3 - Zpracování vzorků'!D28</f>
        <v>1 ks</v>
      </c>
      <c r="E52" s="76">
        <f>SUM(I52:I53)</f>
        <v>4</v>
      </c>
      <c r="F52" s="77"/>
      <c r="G52" s="78"/>
      <c r="H52" s="78">
        <f>E52*G52</f>
        <v>0</v>
      </c>
      <c r="I52" s="53">
        <f>SUM('Cast 3_ZpracVzorku_fakturace'!F78,'Cast 3_ZpracVzorku_fakturace'!F80)</f>
        <v>3</v>
      </c>
      <c r="J52" s="17" t="s">
        <v>22</v>
      </c>
    </row>
    <row r="53" spans="1:10" ht="25.5">
      <c r="A53" s="72"/>
      <c r="B53" s="73"/>
      <c r="C53" s="74"/>
      <c r="D53" s="75"/>
      <c r="E53" s="76"/>
      <c r="F53" s="77"/>
      <c r="G53" s="78"/>
      <c r="H53" s="78"/>
      <c r="I53" s="53">
        <f>SUM('Cast 3_ZpracVzorku_fakturace'!F79)</f>
        <v>1</v>
      </c>
      <c r="J53" s="17" t="s">
        <v>26</v>
      </c>
    </row>
    <row r="54" spans="1:10" ht="15">
      <c r="A54" s="72">
        <v>25</v>
      </c>
      <c r="B54" s="73" t="str">
        <f>'[1]Část 3 - Zpracování vzorků'!B29</f>
        <v>Odměrný válec sklo 10 mL</v>
      </c>
      <c r="C54" s="74" t="s">
        <v>58</v>
      </c>
      <c r="D54" s="75" t="str">
        <f>'[1]Část 3 - Zpracování vzorků'!D29</f>
        <v>1 ks</v>
      </c>
      <c r="E54" s="76">
        <f>SUM(I54:I56)</f>
        <v>3</v>
      </c>
      <c r="F54" s="77"/>
      <c r="G54" s="78"/>
      <c r="H54" s="78">
        <f>E54*G54</f>
        <v>0</v>
      </c>
      <c r="I54" s="53">
        <f>SUM('Cast 3_ZpracVzorku_fakturace'!F81)</f>
        <v>1</v>
      </c>
      <c r="J54" s="17" t="s">
        <v>28</v>
      </c>
    </row>
    <row r="55" spans="1:10" ht="15">
      <c r="A55" s="72"/>
      <c r="B55" s="73"/>
      <c r="C55" s="74"/>
      <c r="D55" s="75"/>
      <c r="E55" s="76"/>
      <c r="F55" s="77"/>
      <c r="G55" s="78"/>
      <c r="H55" s="78"/>
      <c r="I55" s="53">
        <f>SUM('Cast 3_ZpracVzorku_fakturace'!F82)</f>
        <v>1</v>
      </c>
      <c r="J55" s="17" t="s">
        <v>22</v>
      </c>
    </row>
    <row r="56" spans="1:10" ht="25.5">
      <c r="A56" s="72"/>
      <c r="B56" s="73"/>
      <c r="C56" s="74"/>
      <c r="D56" s="75"/>
      <c r="E56" s="76"/>
      <c r="F56" s="77"/>
      <c r="G56" s="78"/>
      <c r="H56" s="78"/>
      <c r="I56" s="53">
        <f>SUM('Cast 3_ZpracVzorku_fakturace'!F83)</f>
        <v>1</v>
      </c>
      <c r="J56" s="17" t="s">
        <v>26</v>
      </c>
    </row>
    <row r="57" spans="1:10" ht="15">
      <c r="A57" s="72">
        <v>26</v>
      </c>
      <c r="B57" s="73" t="str">
        <f>'[1]Část 3 - Zpracování vzorků'!B30</f>
        <v>Odměrný válec sklo 50 mL</v>
      </c>
      <c r="C57" s="74" t="s">
        <v>53</v>
      </c>
      <c r="D57" s="75" t="str">
        <f>'[1]Část 3 - Zpracování vzorků'!D30</f>
        <v>1 ks</v>
      </c>
      <c r="E57" s="76">
        <f>SUM(I57:I59)</f>
        <v>7</v>
      </c>
      <c r="F57" s="77"/>
      <c r="G57" s="78"/>
      <c r="H57" s="78">
        <f>E57*G57</f>
        <v>0</v>
      </c>
      <c r="I57" s="53">
        <f>SUM('Cast 3_ZpracVzorku_fakturace'!F84,'Cast 3_ZpracVzorku_fakturace'!F86)</f>
        <v>5</v>
      </c>
      <c r="J57" s="17" t="s">
        <v>22</v>
      </c>
    </row>
    <row r="58" spans="1:10" ht="15">
      <c r="A58" s="72"/>
      <c r="B58" s="73"/>
      <c r="C58" s="74"/>
      <c r="D58" s="75"/>
      <c r="E58" s="76"/>
      <c r="F58" s="77"/>
      <c r="G58" s="78"/>
      <c r="H58" s="78"/>
      <c r="I58" s="53">
        <f>SUM('Cast 3_ZpracVzorku_fakturace'!F85)</f>
        <v>1</v>
      </c>
      <c r="J58" s="17" t="s">
        <v>28</v>
      </c>
    </row>
    <row r="59" spans="1:10" ht="25.5">
      <c r="A59" s="72"/>
      <c r="B59" s="73"/>
      <c r="C59" s="74"/>
      <c r="D59" s="75"/>
      <c r="E59" s="76"/>
      <c r="F59" s="77"/>
      <c r="G59" s="78"/>
      <c r="H59" s="78"/>
      <c r="I59" s="53">
        <f>SUM('Cast 3_ZpracVzorku_fakturace'!F87)</f>
        <v>1</v>
      </c>
      <c r="J59" s="17" t="s">
        <v>26</v>
      </c>
    </row>
    <row r="60" spans="5:8" ht="15">
      <c r="E60" s="12"/>
      <c r="F60" s="12"/>
      <c r="G60" s="12"/>
      <c r="H60" s="65">
        <f>SUM(H7:H59)</f>
        <v>0</v>
      </c>
    </row>
    <row r="62" ht="15">
      <c r="B62" s="64" t="s">
        <v>57</v>
      </c>
    </row>
  </sheetData>
  <mergeCells count="146">
    <mergeCell ref="F57:F59"/>
    <mergeCell ref="G57:G59"/>
    <mergeCell ref="H57:H59"/>
    <mergeCell ref="F52:F53"/>
    <mergeCell ref="G52:G53"/>
    <mergeCell ref="H52:H53"/>
    <mergeCell ref="F54:F56"/>
    <mergeCell ref="G54:G56"/>
    <mergeCell ref="H54:H56"/>
    <mergeCell ref="F43:F45"/>
    <mergeCell ref="G43:G45"/>
    <mergeCell ref="H43:H45"/>
    <mergeCell ref="F48:F49"/>
    <mergeCell ref="G48:G49"/>
    <mergeCell ref="H48:H49"/>
    <mergeCell ref="F37:F39"/>
    <mergeCell ref="G37:G39"/>
    <mergeCell ref="H37:H39"/>
    <mergeCell ref="F40:F42"/>
    <mergeCell ref="G40:G42"/>
    <mergeCell ref="H40:H42"/>
    <mergeCell ref="F31:F32"/>
    <mergeCell ref="G31:G32"/>
    <mergeCell ref="H31:H32"/>
    <mergeCell ref="F33:F35"/>
    <mergeCell ref="G33:G35"/>
    <mergeCell ref="H33:H35"/>
    <mergeCell ref="F26:F27"/>
    <mergeCell ref="G26:G27"/>
    <mergeCell ref="H26:H27"/>
    <mergeCell ref="F28:F29"/>
    <mergeCell ref="G28:G29"/>
    <mergeCell ref="H28:H29"/>
    <mergeCell ref="H21:H23"/>
    <mergeCell ref="F24:F25"/>
    <mergeCell ref="G24:G25"/>
    <mergeCell ref="H24:H25"/>
    <mergeCell ref="H13:H15"/>
    <mergeCell ref="F17:F18"/>
    <mergeCell ref="G17:G18"/>
    <mergeCell ref="H17:H18"/>
    <mergeCell ref="F19:F20"/>
    <mergeCell ref="G19:G20"/>
    <mergeCell ref="H19:H20"/>
    <mergeCell ref="H8:H10"/>
    <mergeCell ref="F11:F12"/>
    <mergeCell ref="G11:G12"/>
    <mergeCell ref="H11:H12"/>
    <mergeCell ref="F13:F15"/>
    <mergeCell ref="G13:G15"/>
    <mergeCell ref="A57:A59"/>
    <mergeCell ref="B57:B59"/>
    <mergeCell ref="C57:C59"/>
    <mergeCell ref="D57:D59"/>
    <mergeCell ref="E57:E59"/>
    <mergeCell ref="A52:A53"/>
    <mergeCell ref="B52:B53"/>
    <mergeCell ref="C52:C53"/>
    <mergeCell ref="D52:D53"/>
    <mergeCell ref="E52:E53"/>
    <mergeCell ref="A54:A56"/>
    <mergeCell ref="B54:B56"/>
    <mergeCell ref="C54:C56"/>
    <mergeCell ref="D54:D56"/>
    <mergeCell ref="E54:E56"/>
    <mergeCell ref="A48:A49"/>
    <mergeCell ref="F21:F23"/>
    <mergeCell ref="G21:G23"/>
    <mergeCell ref="B48:B49"/>
    <mergeCell ref="C48:C49"/>
    <mergeCell ref="D48:D49"/>
    <mergeCell ref="E48:E49"/>
    <mergeCell ref="A40:A42"/>
    <mergeCell ref="B40:B42"/>
    <mergeCell ref="C40:C42"/>
    <mergeCell ref="D40:D42"/>
    <mergeCell ref="E40:E42"/>
    <mergeCell ref="A43:A45"/>
    <mergeCell ref="B43:B45"/>
    <mergeCell ref="C43:C45"/>
    <mergeCell ref="D43:D45"/>
    <mergeCell ref="E43:E45"/>
    <mergeCell ref="A33:A35"/>
    <mergeCell ref="B33:B35"/>
    <mergeCell ref="C33:C35"/>
    <mergeCell ref="D33:D35"/>
    <mergeCell ref="E33:E35"/>
    <mergeCell ref="A37:A39"/>
    <mergeCell ref="B37:B39"/>
    <mergeCell ref="C37:C39"/>
    <mergeCell ref="D37:D39"/>
    <mergeCell ref="E37:E39"/>
    <mergeCell ref="A28:A29"/>
    <mergeCell ref="B28:B29"/>
    <mergeCell ref="C28:C29"/>
    <mergeCell ref="D28:D29"/>
    <mergeCell ref="E28:E29"/>
    <mergeCell ref="A31:A32"/>
    <mergeCell ref="B31:B32"/>
    <mergeCell ref="C31:C32"/>
    <mergeCell ref="D31:D32"/>
    <mergeCell ref="E31:E32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19:A20"/>
    <mergeCell ref="B19:B20"/>
    <mergeCell ref="C19:C20"/>
    <mergeCell ref="D19:D20"/>
    <mergeCell ref="E19:E20"/>
    <mergeCell ref="A21:A23"/>
    <mergeCell ref="B21:B23"/>
    <mergeCell ref="C21:C23"/>
    <mergeCell ref="D21:D23"/>
    <mergeCell ref="E21:E23"/>
    <mergeCell ref="A1:J1"/>
    <mergeCell ref="A3:J3"/>
    <mergeCell ref="A8:A10"/>
    <mergeCell ref="B8:B10"/>
    <mergeCell ref="C8:C10"/>
    <mergeCell ref="D8:D10"/>
    <mergeCell ref="E8:E10"/>
    <mergeCell ref="A17:A18"/>
    <mergeCell ref="B17:B18"/>
    <mergeCell ref="C17:C18"/>
    <mergeCell ref="D17:D18"/>
    <mergeCell ref="E17:E18"/>
    <mergeCell ref="A11:A12"/>
    <mergeCell ref="B11:B12"/>
    <mergeCell ref="C11:C12"/>
    <mergeCell ref="D11:D12"/>
    <mergeCell ref="E11:E12"/>
    <mergeCell ref="A13:A15"/>
    <mergeCell ref="B13:B15"/>
    <mergeCell ref="C13:C15"/>
    <mergeCell ref="D13:D15"/>
    <mergeCell ref="E13:E15"/>
    <mergeCell ref="F8:F10"/>
    <mergeCell ref="G8:G10"/>
  </mergeCells>
  <conditionalFormatting sqref="F7:G59">
    <cfRule type="cellIs" priority="1" dxfId="0" operator="equal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84" r:id="rId1"/>
  <colBreaks count="1" manualBreakCount="1">
    <brk id="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D8918-8999-4C05-90C6-604E2105DB46}">
  <dimension ref="A1:K92"/>
  <sheetViews>
    <sheetView zoomScaleSheetLayoutView="80" workbookViewId="0" topLeftCell="A1">
      <pane ySplit="7" topLeftCell="A8" activePane="bottomLeft" state="frozen"/>
      <selection pane="bottomLeft" activeCell="G3" sqref="G3"/>
    </sheetView>
  </sheetViews>
  <sheetFormatPr defaultColWidth="8.7109375" defaultRowHeight="15"/>
  <cols>
    <col min="1" max="1" width="8.140625" style="1" customWidth="1"/>
    <col min="2" max="2" width="25.00390625" style="1" customWidth="1"/>
    <col min="3" max="3" width="48.57421875" style="1" customWidth="1"/>
    <col min="4" max="4" width="11.421875" style="1" bestFit="1" customWidth="1"/>
    <col min="5" max="5" width="12.28125" style="1" bestFit="1" customWidth="1"/>
    <col min="6" max="6" width="8.421875" style="1" customWidth="1"/>
    <col min="7" max="7" width="10.57421875" style="1" bestFit="1" customWidth="1"/>
    <col min="8" max="8" width="11.421875" style="1" bestFit="1" customWidth="1"/>
    <col min="9" max="9" width="31.140625" style="1" bestFit="1" customWidth="1"/>
    <col min="10" max="10" width="45.7109375" style="1" customWidth="1"/>
    <col min="11" max="11" width="73.8515625" style="1" bestFit="1" customWidth="1"/>
    <col min="12" max="12" width="9.57421875" style="1" bestFit="1" customWidth="1"/>
    <col min="13" max="16384" width="8.7109375" style="1" customWidth="1"/>
  </cols>
  <sheetData>
    <row r="1" ht="18.75">
      <c r="A1" s="3" t="s">
        <v>64</v>
      </c>
    </row>
    <row r="2" ht="18.75">
      <c r="A2" s="4"/>
    </row>
    <row r="3" ht="18.75">
      <c r="A3" s="5" t="s">
        <v>18</v>
      </c>
    </row>
    <row r="4" ht="13.5" thickBot="1">
      <c r="A4" s="2"/>
    </row>
    <row r="5" spans="1:8" ht="16.5" thickTop="1">
      <c r="A5" s="2"/>
      <c r="F5" s="85" t="s">
        <v>32</v>
      </c>
      <c r="G5" s="86"/>
      <c r="H5" s="87"/>
    </row>
    <row r="6" spans="5:8" ht="15">
      <c r="E6" s="1" t="s">
        <v>17</v>
      </c>
      <c r="F6" s="79" t="s">
        <v>16</v>
      </c>
      <c r="G6" s="80"/>
      <c r="H6" s="81"/>
    </row>
    <row r="7" spans="1:11" s="2" customFormat="1" ht="13.5" thickBot="1">
      <c r="A7" s="22" t="s">
        <v>15</v>
      </c>
      <c r="B7" s="22" t="s">
        <v>14</v>
      </c>
      <c r="C7" s="20" t="s">
        <v>59</v>
      </c>
      <c r="D7" s="22" t="s">
        <v>13</v>
      </c>
      <c r="E7" s="24" t="s">
        <v>12</v>
      </c>
      <c r="F7" s="25" t="s">
        <v>11</v>
      </c>
      <c r="G7" s="26" t="s">
        <v>10</v>
      </c>
      <c r="H7" s="27" t="s">
        <v>9</v>
      </c>
      <c r="I7" s="28" t="s">
        <v>8</v>
      </c>
      <c r="J7" s="22" t="s">
        <v>7</v>
      </c>
      <c r="K7" s="11" t="s">
        <v>31</v>
      </c>
    </row>
    <row r="8" spans="1:11" ht="51.75" thickBot="1">
      <c r="A8" s="29">
        <v>1</v>
      </c>
      <c r="B8" s="30" t="str">
        <f>'[1]Část 3 - Zpracování vzorků'!B4</f>
        <v>Kryozkumavky s víčkem 1,2 ml</v>
      </c>
      <c r="C8" s="31" t="s">
        <v>54</v>
      </c>
      <c r="D8" s="67" t="str">
        <f>'[1]Část 3 - Zpracování vzorků'!D4</f>
        <v>1 ks</v>
      </c>
      <c r="E8" s="66">
        <f>SUM(F8:H8)</f>
        <v>100</v>
      </c>
      <c r="F8" s="32">
        <f>SUM('[1]Část 3 - Zpracování vzorků'!W4)</f>
        <v>100</v>
      </c>
      <c r="G8" s="33"/>
      <c r="H8" s="34"/>
      <c r="I8" s="35" t="s">
        <v>3</v>
      </c>
      <c r="J8" s="35" t="s">
        <v>22</v>
      </c>
      <c r="K8" s="36" t="s">
        <v>24</v>
      </c>
    </row>
    <row r="9" spans="1:11" ht="15">
      <c r="A9" s="100">
        <v>2</v>
      </c>
      <c r="B9" s="97" t="str">
        <f>'[1]Část 3 - Zpracování vzorků'!B5</f>
        <v>Kryozkumavky s víčkem 2 ml</v>
      </c>
      <c r="C9" s="94" t="s">
        <v>33</v>
      </c>
      <c r="D9" s="91" t="str">
        <f>'[1]Část 3 - Zpracování vzorků'!D5</f>
        <v>1 ks</v>
      </c>
      <c r="E9" s="88">
        <f>SUM(F9:H13)</f>
        <v>12600</v>
      </c>
      <c r="F9" s="37">
        <f>SUM('[1]Část 3 - Zpracování vzorků'!AA5,'[1]Část 3 - Zpracování vzorků'!AC5,'[1]Část 3 - Zpracování vzorků'!AE5)</f>
        <v>1000</v>
      </c>
      <c r="G9" s="38">
        <f>SUM('[1]Část 3 - Zpracování vzorků'!H5)</f>
        <v>0</v>
      </c>
      <c r="H9" s="39">
        <f>SUM('[1]Část 3 - Zpracování vzorků'!F5)</f>
        <v>0</v>
      </c>
      <c r="I9" s="40" t="s">
        <v>5</v>
      </c>
      <c r="J9" s="41" t="s">
        <v>22</v>
      </c>
      <c r="K9" s="41" t="s">
        <v>25</v>
      </c>
    </row>
    <row r="10" spans="1:11" ht="15">
      <c r="A10" s="101"/>
      <c r="B10" s="98"/>
      <c r="C10" s="95"/>
      <c r="D10" s="92"/>
      <c r="E10" s="89"/>
      <c r="F10" s="13">
        <f>SUM('[1]Část 3 - Zpracování vzorků'!U5)</f>
        <v>10000</v>
      </c>
      <c r="G10" s="9"/>
      <c r="H10" s="14"/>
      <c r="I10" s="16" t="s">
        <v>4</v>
      </c>
      <c r="J10" s="17" t="s">
        <v>28</v>
      </c>
      <c r="K10" s="17" t="s">
        <v>29</v>
      </c>
    </row>
    <row r="11" spans="1:11" ht="15">
      <c r="A11" s="101"/>
      <c r="B11" s="98"/>
      <c r="C11" s="95"/>
      <c r="D11" s="92"/>
      <c r="E11" s="89"/>
      <c r="F11" s="13">
        <f>SUM('[1]Část 3 - Zpracování vzorků'!W5)</f>
        <v>100</v>
      </c>
      <c r="G11" s="9"/>
      <c r="H11" s="14"/>
      <c r="I11" s="21" t="s">
        <v>3</v>
      </c>
      <c r="J11" s="16" t="s">
        <v>22</v>
      </c>
      <c r="K11" s="17" t="s">
        <v>24</v>
      </c>
    </row>
    <row r="12" spans="1:11" ht="25.5">
      <c r="A12" s="101"/>
      <c r="B12" s="98"/>
      <c r="C12" s="95"/>
      <c r="D12" s="92"/>
      <c r="E12" s="89"/>
      <c r="F12" s="13">
        <f>SUM('[1]Část 3 - Zpracování vzorků'!Y5)</f>
        <v>500</v>
      </c>
      <c r="G12" s="9"/>
      <c r="H12" s="14"/>
      <c r="I12" s="16" t="s">
        <v>2</v>
      </c>
      <c r="J12" s="17" t="s">
        <v>26</v>
      </c>
      <c r="K12" s="17" t="s">
        <v>27</v>
      </c>
    </row>
    <row r="13" spans="1:11" ht="13.5" thickBot="1">
      <c r="A13" s="102"/>
      <c r="B13" s="99"/>
      <c r="C13" s="96"/>
      <c r="D13" s="93"/>
      <c r="E13" s="90"/>
      <c r="F13" s="42">
        <f>SUM('[1]Část 3 - Zpracování vzorků'!AK5)</f>
        <v>1000</v>
      </c>
      <c r="G13" s="43"/>
      <c r="H13" s="44"/>
      <c r="I13" s="18" t="s">
        <v>1</v>
      </c>
      <c r="J13" s="19" t="s">
        <v>22</v>
      </c>
      <c r="K13" s="19" t="s">
        <v>30</v>
      </c>
    </row>
    <row r="14" spans="1:11" ht="29.25" customHeight="1">
      <c r="A14" s="100">
        <v>3</v>
      </c>
      <c r="B14" s="97" t="str">
        <f>'[1]Část 3 - Zpracování vzorků'!B6</f>
        <v>Mikrozkumavky 0,5 ml ("eppendorf")</v>
      </c>
      <c r="C14" s="94" t="s">
        <v>34</v>
      </c>
      <c r="D14" s="91" t="str">
        <f>'[1]Část 3 - Zpracování vzorků'!D6</f>
        <v>1 ks</v>
      </c>
      <c r="E14" s="88">
        <f>SUM(F14:H16)</f>
        <v>3500</v>
      </c>
      <c r="F14" s="37">
        <f>SUM('[1]Část 3 - Zpracování vzorků'!AA6,'[1]Část 3 - Zpracování vzorků'!AC6,'[1]Část 3 - Zpracování vzorků'!AE6)</f>
        <v>0</v>
      </c>
      <c r="G14" s="38">
        <f>SUM('[1]Část 3 - Zpracování vzorků'!H6)</f>
        <v>0</v>
      </c>
      <c r="H14" s="39">
        <f>SUM('[1]Část 3 - Zpracování vzorků'!F6)</f>
        <v>2000</v>
      </c>
      <c r="I14" s="40" t="s">
        <v>5</v>
      </c>
      <c r="J14" s="41" t="s">
        <v>22</v>
      </c>
      <c r="K14" s="41" t="s">
        <v>25</v>
      </c>
    </row>
    <row r="15" spans="1:11" ht="25.5">
      <c r="A15" s="101"/>
      <c r="B15" s="98"/>
      <c r="C15" s="95"/>
      <c r="D15" s="92"/>
      <c r="E15" s="89"/>
      <c r="F15" s="13">
        <f>SUM('[1]Část 3 - Zpracování vzorků'!Y6)</f>
        <v>500</v>
      </c>
      <c r="G15" s="9"/>
      <c r="H15" s="14"/>
      <c r="I15" s="16" t="s">
        <v>2</v>
      </c>
      <c r="J15" s="17" t="s">
        <v>26</v>
      </c>
      <c r="K15" s="17" t="s">
        <v>27</v>
      </c>
    </row>
    <row r="16" spans="1:11" ht="13.5" thickBot="1">
      <c r="A16" s="102"/>
      <c r="B16" s="99"/>
      <c r="C16" s="96"/>
      <c r="D16" s="93"/>
      <c r="E16" s="90"/>
      <c r="F16" s="42">
        <f>SUM('[1]Část 3 - Zpracování vzorků'!AK6)</f>
        <v>1000</v>
      </c>
      <c r="G16" s="43"/>
      <c r="H16" s="44"/>
      <c r="I16" s="18" t="s">
        <v>1</v>
      </c>
      <c r="J16" s="19" t="s">
        <v>22</v>
      </c>
      <c r="K16" s="19" t="s">
        <v>30</v>
      </c>
    </row>
    <row r="17" spans="1:11" ht="15">
      <c r="A17" s="100">
        <v>4</v>
      </c>
      <c r="B17" s="97" t="str">
        <f>'[1]Část 3 - Zpracování vzorků'!B7</f>
        <v>Mikrozkumavky 1,5 ml ("eppendorf")</v>
      </c>
      <c r="C17" s="94" t="s">
        <v>35</v>
      </c>
      <c r="D17" s="91" t="str">
        <f>'[1]Část 3 - Zpracování vzorků'!D7</f>
        <v>1 ks</v>
      </c>
      <c r="E17" s="88">
        <f>SUM(F17:H21)</f>
        <v>28000</v>
      </c>
      <c r="F17" s="37">
        <f>SUM('[1]Část 3 - Zpracování vzorků'!S7,'[1]Část 3 - Zpracování vzorků'!AG7,'[1]Část 3 - Zpracování vzorků'!AI7)</f>
        <v>4000</v>
      </c>
      <c r="G17" s="45"/>
      <c r="H17" s="46"/>
      <c r="I17" s="40" t="s">
        <v>6</v>
      </c>
      <c r="J17" s="41" t="s">
        <v>22</v>
      </c>
      <c r="K17" s="41" t="s">
        <v>23</v>
      </c>
    </row>
    <row r="18" spans="1:11" ht="15">
      <c r="A18" s="101"/>
      <c r="B18" s="98"/>
      <c r="C18" s="95"/>
      <c r="D18" s="92"/>
      <c r="E18" s="89"/>
      <c r="F18" s="13">
        <f>SUM('[1]Část 3 - Zpracování vzorků'!AA7,'[1]Část 3 - Zpracování vzorků'!AC7,'[1]Část 3 - Zpracování vzorků'!AE7)</f>
        <v>4000</v>
      </c>
      <c r="G18" s="10">
        <f>SUM('[1]Část 3 - Zpracování vzorků'!H7)</f>
        <v>1000</v>
      </c>
      <c r="H18" s="15">
        <f>SUM('[1]Část 3 - Zpracování vzorků'!F7)</f>
        <v>4000</v>
      </c>
      <c r="I18" s="16" t="s">
        <v>5</v>
      </c>
      <c r="J18" s="17" t="s">
        <v>22</v>
      </c>
      <c r="K18" s="17" t="s">
        <v>25</v>
      </c>
    </row>
    <row r="19" spans="1:11" ht="15">
      <c r="A19" s="101"/>
      <c r="B19" s="98"/>
      <c r="C19" s="95"/>
      <c r="D19" s="92"/>
      <c r="E19" s="89"/>
      <c r="F19" s="13">
        <f>SUM('[1]Část 3 - Zpracování vzorků'!U7)</f>
        <v>10000</v>
      </c>
      <c r="G19" s="9"/>
      <c r="H19" s="14"/>
      <c r="I19" s="16" t="s">
        <v>4</v>
      </c>
      <c r="J19" s="17" t="s">
        <v>28</v>
      </c>
      <c r="K19" s="17" t="s">
        <v>29</v>
      </c>
    </row>
    <row r="20" spans="1:11" ht="25.5">
      <c r="A20" s="101"/>
      <c r="B20" s="98"/>
      <c r="C20" s="95"/>
      <c r="D20" s="92"/>
      <c r="E20" s="89"/>
      <c r="F20" s="13">
        <f>SUM('[1]Část 3 - Zpracování vzorků'!Y7)</f>
        <v>2000</v>
      </c>
      <c r="G20" s="9"/>
      <c r="H20" s="14"/>
      <c r="I20" s="16" t="s">
        <v>2</v>
      </c>
      <c r="J20" s="17" t="s">
        <v>26</v>
      </c>
      <c r="K20" s="17" t="s">
        <v>27</v>
      </c>
    </row>
    <row r="21" spans="1:11" ht="13.5" thickBot="1">
      <c r="A21" s="102"/>
      <c r="B21" s="99"/>
      <c r="C21" s="96"/>
      <c r="D21" s="93"/>
      <c r="E21" s="90"/>
      <c r="F21" s="42">
        <f>SUM('[1]Část 3 - Zpracování vzorků'!AK7)</f>
        <v>3000</v>
      </c>
      <c r="G21" s="43"/>
      <c r="H21" s="44"/>
      <c r="I21" s="18" t="s">
        <v>1</v>
      </c>
      <c r="J21" s="19" t="s">
        <v>22</v>
      </c>
      <c r="K21" s="19" t="s">
        <v>30</v>
      </c>
    </row>
    <row r="22" spans="1:11" ht="15">
      <c r="A22" s="100">
        <v>5</v>
      </c>
      <c r="B22" s="97" t="str">
        <f>'[1]Část 3 - Zpracování vzorků'!B8</f>
        <v>Zkumavky se zámkem 2 ml, "eppendorf"</v>
      </c>
      <c r="C22" s="94" t="s">
        <v>36</v>
      </c>
      <c r="D22" s="91" t="str">
        <f>'[1]Část 3 - Zpracování vzorků'!D8</f>
        <v>1 ks</v>
      </c>
      <c r="E22" s="88">
        <f>SUM(F22:H24)</f>
        <v>9100</v>
      </c>
      <c r="F22" s="37">
        <f>SUM('[1]Část 3 - Zpracování vzorků'!AA8,'[1]Část 3 - Zpracování vzorků'!AC8,'[1]Část 3 - Zpracování vzorků'!AE8)</f>
        <v>3000</v>
      </c>
      <c r="G22" s="38">
        <f>SUM('[1]Část 3 - Zpracování vzorků'!H8)</f>
        <v>1000</v>
      </c>
      <c r="H22" s="39">
        <f>SUM('[1]Část 3 - Zpracování vzorků'!F8)</f>
        <v>4000</v>
      </c>
      <c r="I22" s="40" t="s">
        <v>5</v>
      </c>
      <c r="J22" s="41" t="s">
        <v>22</v>
      </c>
      <c r="K22" s="41" t="s">
        <v>25</v>
      </c>
    </row>
    <row r="23" spans="1:11" ht="15">
      <c r="A23" s="101"/>
      <c r="B23" s="98"/>
      <c r="C23" s="95"/>
      <c r="D23" s="92"/>
      <c r="E23" s="89"/>
      <c r="F23" s="13">
        <f>SUM('[1]Část 3 - Zpracování vzorků'!W8)</f>
        <v>100</v>
      </c>
      <c r="G23" s="9"/>
      <c r="H23" s="14"/>
      <c r="I23" s="21" t="s">
        <v>3</v>
      </c>
      <c r="J23" s="16" t="s">
        <v>22</v>
      </c>
      <c r="K23" s="17" t="s">
        <v>24</v>
      </c>
    </row>
    <row r="24" spans="1:11" ht="26.25" customHeight="1" thickBot="1">
      <c r="A24" s="102"/>
      <c r="B24" s="99"/>
      <c r="C24" s="96"/>
      <c r="D24" s="93"/>
      <c r="E24" s="90"/>
      <c r="F24" s="42">
        <f>SUM('[1]Část 3 - Zpracování vzorků'!AK8)</f>
        <v>1000</v>
      </c>
      <c r="G24" s="43"/>
      <c r="H24" s="44"/>
      <c r="I24" s="18" t="s">
        <v>1</v>
      </c>
      <c r="J24" s="19" t="s">
        <v>22</v>
      </c>
      <c r="K24" s="19" t="s">
        <v>30</v>
      </c>
    </row>
    <row r="25" spans="1:11" ht="25.5">
      <c r="A25" s="100">
        <v>6</v>
      </c>
      <c r="B25" s="97" t="str">
        <f>'[1]Část 3 - Zpracování vzorků'!B9</f>
        <v>Zkumavky 5 ml, "eppendorf"se šroubovacím uzávěrem</v>
      </c>
      <c r="C25" s="94" t="s">
        <v>37</v>
      </c>
      <c r="D25" s="91" t="str">
        <f>'[1]Část 3 - Zpracování vzorků'!D9</f>
        <v>1 ks</v>
      </c>
      <c r="E25" s="88">
        <f>SUM(F25:H26)</f>
        <v>2400</v>
      </c>
      <c r="F25" s="37">
        <f>SUM('[1]Část 3 - Zpracování vzorků'!Y9)</f>
        <v>2000</v>
      </c>
      <c r="G25" s="45"/>
      <c r="H25" s="46"/>
      <c r="I25" s="40" t="s">
        <v>2</v>
      </c>
      <c r="J25" s="41" t="s">
        <v>26</v>
      </c>
      <c r="K25" s="41" t="s">
        <v>27</v>
      </c>
    </row>
    <row r="26" spans="1:11" ht="27" customHeight="1" thickBot="1">
      <c r="A26" s="102"/>
      <c r="B26" s="99"/>
      <c r="C26" s="96"/>
      <c r="D26" s="93"/>
      <c r="E26" s="90"/>
      <c r="F26" s="42">
        <f>SUM('[1]Část 3 - Zpracování vzorků'!AK9)</f>
        <v>400</v>
      </c>
      <c r="G26" s="43"/>
      <c r="H26" s="44"/>
      <c r="I26" s="18" t="s">
        <v>1</v>
      </c>
      <c r="J26" s="19" t="s">
        <v>22</v>
      </c>
      <c r="K26" s="19" t="s">
        <v>30</v>
      </c>
    </row>
    <row r="27" spans="1:11" ht="23.25" customHeight="1">
      <c r="A27" s="100">
        <v>7</v>
      </c>
      <c r="B27" s="97" t="str">
        <f>'[1]Část 3 - Zpracování vzorků'!B10</f>
        <v>Zkumavky centrifugační 15 ml "falcon"</v>
      </c>
      <c r="C27" s="94" t="s">
        <v>38</v>
      </c>
      <c r="D27" s="91" t="str">
        <f>'[1]Část 3 - Zpracování vzorků'!D10</f>
        <v>1 ks</v>
      </c>
      <c r="E27" s="88">
        <f>SUM(F27:H31)</f>
        <v>3550</v>
      </c>
      <c r="F27" s="37">
        <f>SUM('[1]Část 3 - Zpracování vzorků'!S10,'[1]Část 3 - Zpracování vzorků'!AG10,'[1]Část 3 - Zpracování vzorků'!AI10)</f>
        <v>400</v>
      </c>
      <c r="G27" s="45"/>
      <c r="H27" s="46"/>
      <c r="I27" s="40" t="s">
        <v>6</v>
      </c>
      <c r="J27" s="41" t="s">
        <v>22</v>
      </c>
      <c r="K27" s="41" t="s">
        <v>23</v>
      </c>
    </row>
    <row r="28" spans="1:11" ht="21" customHeight="1">
      <c r="A28" s="101"/>
      <c r="B28" s="98"/>
      <c r="C28" s="95"/>
      <c r="D28" s="92"/>
      <c r="E28" s="89"/>
      <c r="F28" s="13">
        <f>SUM('[1]Část 3 - Zpracování vzorků'!AA10,'[1]Část 3 - Zpracování vzorků'!AC10,'[1]Část 3 - Zpracování vzorků'!AE10)</f>
        <v>1000</v>
      </c>
      <c r="G28" s="10">
        <f>SUM('[1]Část 3 - Zpracování vzorků'!H10)</f>
        <v>0</v>
      </c>
      <c r="H28" s="15">
        <f>SUM('[1]Část 3 - Zpracování vzorků'!F10)</f>
        <v>0</v>
      </c>
      <c r="I28" s="16" t="s">
        <v>5</v>
      </c>
      <c r="J28" s="17" t="s">
        <v>22</v>
      </c>
      <c r="K28" s="17" t="s">
        <v>25</v>
      </c>
    </row>
    <row r="29" spans="1:11" ht="18" customHeight="1">
      <c r="A29" s="101"/>
      <c r="B29" s="98"/>
      <c r="C29" s="95"/>
      <c r="D29" s="92"/>
      <c r="E29" s="89"/>
      <c r="F29" s="13">
        <f>SUM('[1]Část 3 - Zpracování vzorků'!U10)</f>
        <v>100</v>
      </c>
      <c r="G29" s="9"/>
      <c r="H29" s="14"/>
      <c r="I29" s="16" t="s">
        <v>4</v>
      </c>
      <c r="J29" s="17" t="s">
        <v>28</v>
      </c>
      <c r="K29" s="17" t="s">
        <v>29</v>
      </c>
    </row>
    <row r="30" spans="1:11" ht="15">
      <c r="A30" s="101"/>
      <c r="B30" s="98"/>
      <c r="C30" s="95"/>
      <c r="D30" s="92"/>
      <c r="E30" s="89"/>
      <c r="F30" s="13">
        <f>SUM('[1]Část 3 - Zpracování vzorků'!W10)</f>
        <v>50</v>
      </c>
      <c r="G30" s="9"/>
      <c r="H30" s="14"/>
      <c r="I30" s="21" t="s">
        <v>3</v>
      </c>
      <c r="J30" s="16" t="s">
        <v>22</v>
      </c>
      <c r="K30" s="17" t="s">
        <v>24</v>
      </c>
    </row>
    <row r="31" spans="1:11" ht="13.5" thickBot="1">
      <c r="A31" s="102"/>
      <c r="B31" s="99"/>
      <c r="C31" s="96"/>
      <c r="D31" s="93"/>
      <c r="E31" s="90"/>
      <c r="F31" s="42">
        <f>SUM('[1]Část 3 - Zpracování vzorků'!AK10)</f>
        <v>2000</v>
      </c>
      <c r="G31" s="43"/>
      <c r="H31" s="44"/>
      <c r="I31" s="18" t="s">
        <v>1</v>
      </c>
      <c r="J31" s="19" t="s">
        <v>22</v>
      </c>
      <c r="K31" s="19" t="s">
        <v>30</v>
      </c>
    </row>
    <row r="32" spans="1:11" ht="21.75" customHeight="1">
      <c r="A32" s="100">
        <v>8</v>
      </c>
      <c r="B32" s="97" t="str">
        <f>'[1]Část 3 - Zpracování vzorků'!B11</f>
        <v>Zkumavky centrifugační 50 ml "falcon"</v>
      </c>
      <c r="C32" s="94" t="s">
        <v>39</v>
      </c>
      <c r="D32" s="91" t="str">
        <f>'[1]Část 3 - Zpracování vzorků'!D11</f>
        <v>1 ks</v>
      </c>
      <c r="E32" s="88">
        <f>SUM(F32:H36)</f>
        <v>4490</v>
      </c>
      <c r="F32" s="37">
        <f>SUM('[1]Část 3 - Zpracování vzorků'!S11,'[1]Část 3 - Zpracování vzorků'!AG11,'[1]Část 3 - Zpracování vzorků'!AI11)</f>
        <v>360</v>
      </c>
      <c r="G32" s="45"/>
      <c r="H32" s="46"/>
      <c r="I32" s="40" t="s">
        <v>6</v>
      </c>
      <c r="J32" s="41" t="s">
        <v>22</v>
      </c>
      <c r="K32" s="41" t="s">
        <v>23</v>
      </c>
    </row>
    <row r="33" spans="1:11" ht="18.75" customHeight="1">
      <c r="A33" s="101"/>
      <c r="B33" s="98"/>
      <c r="C33" s="95"/>
      <c r="D33" s="92"/>
      <c r="E33" s="89"/>
      <c r="F33" s="13">
        <f>SUM('[1]Část 3 - Zpracování vzorků'!U11)</f>
        <v>100</v>
      </c>
      <c r="G33" s="9"/>
      <c r="H33" s="14"/>
      <c r="I33" s="16" t="s">
        <v>4</v>
      </c>
      <c r="J33" s="17" t="s">
        <v>28</v>
      </c>
      <c r="K33" s="17" t="s">
        <v>29</v>
      </c>
    </row>
    <row r="34" spans="1:11" ht="15">
      <c r="A34" s="101"/>
      <c r="B34" s="98"/>
      <c r="C34" s="95"/>
      <c r="D34" s="92"/>
      <c r="E34" s="89"/>
      <c r="F34" s="13">
        <f>SUM('[1]Část 3 - Zpracování vzorků'!W11)</f>
        <v>30</v>
      </c>
      <c r="G34" s="9"/>
      <c r="H34" s="14"/>
      <c r="I34" s="21" t="s">
        <v>3</v>
      </c>
      <c r="J34" s="16" t="s">
        <v>22</v>
      </c>
      <c r="K34" s="17" t="s">
        <v>24</v>
      </c>
    </row>
    <row r="35" spans="1:11" ht="25.5">
      <c r="A35" s="101"/>
      <c r="B35" s="98"/>
      <c r="C35" s="95"/>
      <c r="D35" s="92"/>
      <c r="E35" s="89"/>
      <c r="F35" s="13">
        <f>SUM('[1]Část 3 - Zpracování vzorků'!Y11)</f>
        <v>2000</v>
      </c>
      <c r="G35" s="9"/>
      <c r="H35" s="14"/>
      <c r="I35" s="16" t="s">
        <v>2</v>
      </c>
      <c r="J35" s="17" t="s">
        <v>26</v>
      </c>
      <c r="K35" s="17" t="s">
        <v>27</v>
      </c>
    </row>
    <row r="36" spans="1:11" ht="13.5" thickBot="1">
      <c r="A36" s="102"/>
      <c r="B36" s="99"/>
      <c r="C36" s="96"/>
      <c r="D36" s="93"/>
      <c r="E36" s="90"/>
      <c r="F36" s="42">
        <f>SUM('[1]Část 3 - Zpracování vzorků'!AK11)</f>
        <v>2000</v>
      </c>
      <c r="G36" s="43"/>
      <c r="H36" s="44"/>
      <c r="I36" s="18" t="s">
        <v>1</v>
      </c>
      <c r="J36" s="19" t="s">
        <v>22</v>
      </c>
      <c r="K36" s="19" t="s">
        <v>30</v>
      </c>
    </row>
    <row r="37" spans="1:11" ht="15">
      <c r="A37" s="114">
        <v>9</v>
      </c>
      <c r="B37" s="103" t="str">
        <f>'[1]Část 3 - Zpracování vzorků'!B12</f>
        <v>Parafilm 10cm x 38 m (4in x 125 ft)</v>
      </c>
      <c r="C37" s="106" t="s">
        <v>40</v>
      </c>
      <c r="D37" s="109" t="str">
        <f>'[1]Část 3 - Zpracování vzorků'!D12</f>
        <v>1 ks</v>
      </c>
      <c r="E37" s="111">
        <f>SUM(F37:H41)</f>
        <v>13</v>
      </c>
      <c r="F37" s="37">
        <f>SUM('[1]Část 3 - Zpracování vzorků'!S12,'[1]Část 3 - Zpracování vzorků'!AG12,'[1]Část 3 - Zpracování vzorků'!AI12)</f>
        <v>1</v>
      </c>
      <c r="G37" s="45"/>
      <c r="H37" s="46"/>
      <c r="I37" s="40" t="s">
        <v>6</v>
      </c>
      <c r="J37" s="41" t="s">
        <v>22</v>
      </c>
      <c r="K37" s="41" t="s">
        <v>23</v>
      </c>
    </row>
    <row r="38" spans="1:11" ht="15">
      <c r="A38" s="115"/>
      <c r="B38" s="104"/>
      <c r="C38" s="107"/>
      <c r="D38" s="75"/>
      <c r="E38" s="112"/>
      <c r="F38" s="13">
        <f>SUM('[1]Část 3 - Zpracování vzorků'!AA12,'[1]Část 3 - Zpracování vzorků'!AC12,'[1]Část 3 - Zpracování vzorků'!AE12)</f>
        <v>1</v>
      </c>
      <c r="G38" s="10">
        <f>SUM('[1]Část 3 - Zpracování vzorků'!H12)</f>
        <v>0</v>
      </c>
      <c r="H38" s="15">
        <f>SUM('[1]Část 3 - Zpracování vzorků'!F12)</f>
        <v>5</v>
      </c>
      <c r="I38" s="16" t="s">
        <v>5</v>
      </c>
      <c r="J38" s="17" t="s">
        <v>22</v>
      </c>
      <c r="K38" s="17" t="s">
        <v>25</v>
      </c>
    </row>
    <row r="39" spans="1:11" ht="15">
      <c r="A39" s="115"/>
      <c r="B39" s="104"/>
      <c r="C39" s="107"/>
      <c r="D39" s="75"/>
      <c r="E39" s="112"/>
      <c r="F39" s="13">
        <f>SUM('[1]Část 3 - Zpracování vzorků'!U12)</f>
        <v>1</v>
      </c>
      <c r="G39" s="9"/>
      <c r="H39" s="14"/>
      <c r="I39" s="16" t="s">
        <v>4</v>
      </c>
      <c r="J39" s="17" t="s">
        <v>28</v>
      </c>
      <c r="K39" s="17" t="s">
        <v>29</v>
      </c>
    </row>
    <row r="40" spans="1:11" ht="15">
      <c r="A40" s="115"/>
      <c r="B40" s="104"/>
      <c r="C40" s="107"/>
      <c r="D40" s="75"/>
      <c r="E40" s="112"/>
      <c r="F40" s="13">
        <f>SUM('[1]Část 3 - Zpracování vzorků'!AK12)</f>
        <v>2</v>
      </c>
      <c r="G40" s="9"/>
      <c r="H40" s="14"/>
      <c r="I40" s="16" t="s">
        <v>1</v>
      </c>
      <c r="J40" s="17" t="s">
        <v>22</v>
      </c>
      <c r="K40" s="17" t="s">
        <v>30</v>
      </c>
    </row>
    <row r="41" spans="1:11" ht="26.25" thickBot="1">
      <c r="A41" s="116"/>
      <c r="B41" s="105"/>
      <c r="C41" s="108"/>
      <c r="D41" s="110"/>
      <c r="E41" s="113"/>
      <c r="F41" s="42"/>
      <c r="G41" s="47">
        <f>SUM('[1]Část 3 - Zpracování vzorků'!G12)</f>
        <v>3</v>
      </c>
      <c r="H41" s="44"/>
      <c r="I41" s="18" t="s">
        <v>0</v>
      </c>
      <c r="J41" s="19" t="s">
        <v>28</v>
      </c>
      <c r="K41" s="68" t="s">
        <v>63</v>
      </c>
    </row>
    <row r="42" spans="1:11" ht="24" customHeight="1">
      <c r="A42" s="100">
        <v>10</v>
      </c>
      <c r="B42" s="97" t="str">
        <f>'[1]Část 3 - Zpracování vzorků'!B13</f>
        <v>Parafilm 20 in x 50 ft (50 cm x 15 m)</v>
      </c>
      <c r="C42" s="94" t="s">
        <v>41</v>
      </c>
      <c r="D42" s="91" t="str">
        <f>'[1]Část 3 - Zpracování vzorků'!D13</f>
        <v>1 role</v>
      </c>
      <c r="E42" s="88">
        <f>SUM(F42:H44)</f>
        <v>3</v>
      </c>
      <c r="F42" s="37">
        <f>SUM('[1]Část 3 - Zpracování vzorků'!S13,'[1]Část 3 - Zpracování vzorků'!AG13,'[1]Část 3 - Zpracování vzorků'!AI13)</f>
        <v>1</v>
      </c>
      <c r="G42" s="45"/>
      <c r="H42" s="46"/>
      <c r="I42" s="40" t="s">
        <v>6</v>
      </c>
      <c r="J42" s="41" t="s">
        <v>22</v>
      </c>
      <c r="K42" s="41" t="s">
        <v>23</v>
      </c>
    </row>
    <row r="43" spans="1:11" ht="15">
      <c r="A43" s="101"/>
      <c r="B43" s="98"/>
      <c r="C43" s="95"/>
      <c r="D43" s="92"/>
      <c r="E43" s="89"/>
      <c r="F43" s="13">
        <f>SUM('[1]Část 3 - Zpracování vzorků'!AA13,'[1]Část 3 - Zpracování vzorků'!AC13,'[1]Část 3 - Zpracování vzorků'!AE13)</f>
        <v>0</v>
      </c>
      <c r="G43" s="10">
        <f>SUM('[1]Část 3 - Zpracování vzorků'!H13)</f>
        <v>0</v>
      </c>
      <c r="H43" s="15">
        <f>SUM('[1]Část 3 - Zpracování vzorků'!F13)</f>
        <v>1</v>
      </c>
      <c r="I43" s="16" t="s">
        <v>5</v>
      </c>
      <c r="J43" s="17" t="s">
        <v>22</v>
      </c>
      <c r="K43" s="17" t="s">
        <v>25</v>
      </c>
    </row>
    <row r="44" spans="1:11" ht="13.5" thickBot="1">
      <c r="A44" s="102"/>
      <c r="B44" s="99"/>
      <c r="C44" s="96"/>
      <c r="D44" s="93"/>
      <c r="E44" s="90"/>
      <c r="F44" s="42">
        <f>SUM('[1]Část 3 - Zpracování vzorků'!U13)</f>
        <v>1</v>
      </c>
      <c r="G44" s="43"/>
      <c r="H44" s="44"/>
      <c r="I44" s="18" t="s">
        <v>4</v>
      </c>
      <c r="J44" s="19" t="s">
        <v>28</v>
      </c>
      <c r="K44" s="19" t="s">
        <v>29</v>
      </c>
    </row>
    <row r="45" spans="1:11" ht="21.75" customHeight="1">
      <c r="A45" s="100">
        <v>11</v>
      </c>
      <c r="B45" s="97" t="str">
        <f>'[1]Část 3 - Zpracování vzorků'!B14</f>
        <v>Podložní skla zabroušená, matovaná</v>
      </c>
      <c r="C45" s="94" t="s">
        <v>42</v>
      </c>
      <c r="D45" s="91" t="str">
        <f>'[1]Část 3 - Zpracování vzorků'!D14</f>
        <v>1 bal (50 ks)</v>
      </c>
      <c r="E45" s="88">
        <f>SUM(F45:H47)</f>
        <v>454</v>
      </c>
      <c r="F45" s="37">
        <f>SUM('[1]Část 3 - Zpracování vzorků'!AA14,'[1]Část 3 - Zpracování vzorků'!AC14,'[1]Část 3 - Zpracování vzorků'!AE14)</f>
        <v>300</v>
      </c>
      <c r="G45" s="38">
        <f>SUM('[1]Část 3 - Zpracování vzorků'!H14)</f>
        <v>0</v>
      </c>
      <c r="H45" s="39">
        <f>SUM('[1]Část 3 - Zpracování vzorků'!F14)</f>
        <v>4</v>
      </c>
      <c r="I45" s="40" t="s">
        <v>5</v>
      </c>
      <c r="J45" s="41" t="s">
        <v>22</v>
      </c>
      <c r="K45" s="41" t="s">
        <v>25</v>
      </c>
    </row>
    <row r="46" spans="1:11" ht="15">
      <c r="A46" s="101"/>
      <c r="B46" s="98"/>
      <c r="C46" s="95"/>
      <c r="D46" s="92"/>
      <c r="E46" s="89"/>
      <c r="F46" s="13">
        <f>SUM('[1]Část 3 - Zpracování vzorků'!U14)</f>
        <v>50</v>
      </c>
      <c r="G46" s="9"/>
      <c r="H46" s="14"/>
      <c r="I46" s="16" t="s">
        <v>4</v>
      </c>
      <c r="J46" s="17" t="s">
        <v>28</v>
      </c>
      <c r="K46" s="17" t="s">
        <v>29</v>
      </c>
    </row>
    <row r="47" spans="1:11" ht="26.25" thickBot="1">
      <c r="A47" s="102"/>
      <c r="B47" s="99"/>
      <c r="C47" s="96"/>
      <c r="D47" s="93"/>
      <c r="E47" s="90"/>
      <c r="F47" s="42"/>
      <c r="G47" s="47">
        <f>SUM('[1]Část 3 - Zpracování vzorků'!G14)</f>
        <v>100</v>
      </c>
      <c r="H47" s="44"/>
      <c r="I47" s="18" t="s">
        <v>0</v>
      </c>
      <c r="J47" s="19" t="s">
        <v>28</v>
      </c>
      <c r="K47" s="68" t="s">
        <v>63</v>
      </c>
    </row>
    <row r="48" spans="1:11" ht="26.25" thickBot="1">
      <c r="A48" s="29">
        <v>12</v>
      </c>
      <c r="B48" s="30" t="str">
        <f>'[1]Část 3 - Zpracování vzorků'!B15</f>
        <v>Podložní skla zabroušená</v>
      </c>
      <c r="C48" s="31" t="s">
        <v>43</v>
      </c>
      <c r="D48" s="67" t="str">
        <f>'[1]Část 3 - Zpracování vzorků'!D15</f>
        <v>1 bal (50 ks)</v>
      </c>
      <c r="E48" s="66">
        <f>SUM(F48:H48)</f>
        <v>30</v>
      </c>
      <c r="F48" s="32">
        <f>SUM('[1]Část 3 - Zpracování vzorků'!AK15)</f>
        <v>30</v>
      </c>
      <c r="G48" s="33"/>
      <c r="H48" s="34"/>
      <c r="I48" s="35" t="s">
        <v>1</v>
      </c>
      <c r="J48" s="36" t="s">
        <v>22</v>
      </c>
      <c r="K48" s="36" t="s">
        <v>30</v>
      </c>
    </row>
    <row r="49" spans="1:11" ht="60" customHeight="1">
      <c r="A49" s="100">
        <v>13</v>
      </c>
      <c r="B49" s="97" t="str">
        <f>'[1]Část 3 - Zpracování vzorků'!B16</f>
        <v>Skleněná lahev zásobní, kulatá, čirá, GL45, 1000 ml, s víčkem</v>
      </c>
      <c r="C49" s="94" t="s">
        <v>44</v>
      </c>
      <c r="D49" s="91" t="str">
        <f>'[1]Část 3 - Zpracování vzorků'!D16</f>
        <v>1 ks</v>
      </c>
      <c r="E49" s="88">
        <f>SUM(F49:H52)</f>
        <v>15</v>
      </c>
      <c r="F49" s="37">
        <f>SUM('[1]Část 3 - Zpracování vzorků'!S16,'[1]Část 3 - Zpracování vzorků'!AG16,'[1]Část 3 - Zpracování vzorků'!AI16)</f>
        <v>2</v>
      </c>
      <c r="G49" s="45"/>
      <c r="H49" s="46"/>
      <c r="I49" s="40" t="s">
        <v>6</v>
      </c>
      <c r="J49" s="41" t="s">
        <v>22</v>
      </c>
      <c r="K49" s="41" t="s">
        <v>23</v>
      </c>
    </row>
    <row r="50" spans="1:11" ht="15">
      <c r="A50" s="101"/>
      <c r="B50" s="98"/>
      <c r="C50" s="95"/>
      <c r="D50" s="92"/>
      <c r="E50" s="89"/>
      <c r="F50" s="13">
        <f>SUM('[1]Část 3 - Zpracování vzorků'!AA16,'[1]Část 3 - Zpracování vzorků'!AC16,'[1]Část 3 - Zpracování vzorků'!AE16)</f>
        <v>2</v>
      </c>
      <c r="G50" s="10">
        <f>SUM('[1]Část 3 - Zpracování vzorků'!H16)</f>
        <v>0</v>
      </c>
      <c r="H50" s="15">
        <f>SUM('[1]Část 3 - Zpracování vzorků'!F16)</f>
        <v>0</v>
      </c>
      <c r="I50" s="16" t="s">
        <v>5</v>
      </c>
      <c r="J50" s="17" t="s">
        <v>22</v>
      </c>
      <c r="K50" s="17" t="s">
        <v>25</v>
      </c>
    </row>
    <row r="51" spans="1:11" ht="25.5">
      <c r="A51" s="101"/>
      <c r="B51" s="98"/>
      <c r="C51" s="95"/>
      <c r="D51" s="92"/>
      <c r="E51" s="89"/>
      <c r="F51" s="13">
        <f>SUM('[1]Část 3 - Zpracování vzorků'!Y16)</f>
        <v>1</v>
      </c>
      <c r="G51" s="9"/>
      <c r="H51" s="14"/>
      <c r="I51" s="16" t="s">
        <v>2</v>
      </c>
      <c r="J51" s="17" t="s">
        <v>26</v>
      </c>
      <c r="K51" s="17" t="s">
        <v>27</v>
      </c>
    </row>
    <row r="52" spans="1:11" ht="13.5" thickBot="1">
      <c r="A52" s="102"/>
      <c r="B52" s="99"/>
      <c r="C52" s="96"/>
      <c r="D52" s="93"/>
      <c r="E52" s="90"/>
      <c r="F52" s="42">
        <f>SUM('[1]Část 3 - Zpracování vzorků'!AK16)</f>
        <v>10</v>
      </c>
      <c r="G52" s="43"/>
      <c r="H52" s="44"/>
      <c r="I52" s="18" t="s">
        <v>1</v>
      </c>
      <c r="J52" s="19" t="s">
        <v>22</v>
      </c>
      <c r="K52" s="19" t="s">
        <v>30</v>
      </c>
    </row>
    <row r="53" spans="1:11" ht="75.75" customHeight="1">
      <c r="A53" s="100">
        <v>14</v>
      </c>
      <c r="B53" s="97" t="str">
        <f>'[1]Část 3 - Zpracování vzorků'!B17</f>
        <v>Skleněná lahev zásobní, kulatá, čirá, GL25, 25 ml, s víčkem</v>
      </c>
      <c r="C53" s="94" t="s">
        <v>44</v>
      </c>
      <c r="D53" s="91" t="str">
        <f>'[1]Část 3 - Zpracování vzorků'!D17</f>
        <v>1 ks</v>
      </c>
      <c r="E53" s="88">
        <f>SUM(F53:H55)</f>
        <v>13</v>
      </c>
      <c r="F53" s="37">
        <f>SUM('[1]Část 3 - Zpracování vzorků'!S17,'[1]Část 3 - Zpracování vzorků'!AG17,'[1]Část 3 - Zpracování vzorků'!AI17)</f>
        <v>4</v>
      </c>
      <c r="G53" s="45"/>
      <c r="H53" s="46"/>
      <c r="I53" s="40" t="s">
        <v>6</v>
      </c>
      <c r="J53" s="41" t="s">
        <v>22</v>
      </c>
      <c r="K53" s="41" t="s">
        <v>23</v>
      </c>
    </row>
    <row r="54" spans="1:11" ht="15">
      <c r="A54" s="101"/>
      <c r="B54" s="98"/>
      <c r="C54" s="95"/>
      <c r="D54" s="92"/>
      <c r="E54" s="89"/>
      <c r="F54" s="13">
        <f>SUM('[1]Část 3 - Zpracování vzorků'!U17)</f>
        <v>5</v>
      </c>
      <c r="G54" s="9"/>
      <c r="H54" s="14"/>
      <c r="I54" s="16" t="s">
        <v>4</v>
      </c>
      <c r="J54" s="17" t="s">
        <v>28</v>
      </c>
      <c r="K54" s="17" t="s">
        <v>29</v>
      </c>
    </row>
    <row r="55" spans="1:11" ht="26.25" thickBot="1">
      <c r="A55" s="102"/>
      <c r="B55" s="99"/>
      <c r="C55" s="96"/>
      <c r="D55" s="93"/>
      <c r="E55" s="90"/>
      <c r="F55" s="42">
        <f>SUM('[1]Část 3 - Zpracování vzorků'!Y17)</f>
        <v>4</v>
      </c>
      <c r="G55" s="43"/>
      <c r="H55" s="44"/>
      <c r="I55" s="18" t="s">
        <v>2</v>
      </c>
      <c r="J55" s="19" t="s">
        <v>26</v>
      </c>
      <c r="K55" s="19" t="s">
        <v>27</v>
      </c>
    </row>
    <row r="56" spans="1:11" ht="102.75" thickBot="1">
      <c r="A56" s="29">
        <v>15</v>
      </c>
      <c r="B56" s="30" t="str">
        <f>'[1]Část 3 - Zpracování vzorků'!B18</f>
        <v>Skleněná lahev zásobní, kulatá, čirá, GL45, 250 ml, s víčkem</v>
      </c>
      <c r="C56" s="31" t="s">
        <v>44</v>
      </c>
      <c r="D56" s="67" t="str">
        <f>'[1]Část 3 - Zpracování vzorků'!D18</f>
        <v>1 ks</v>
      </c>
      <c r="E56" s="66">
        <f>SUM(F56:H56)</f>
        <v>20</v>
      </c>
      <c r="F56" s="32"/>
      <c r="G56" s="48">
        <f>SUM('[1]Část 3 - Zpracování vzorků'!G18)</f>
        <v>20</v>
      </c>
      <c r="H56" s="34"/>
      <c r="I56" s="35" t="s">
        <v>0</v>
      </c>
      <c r="J56" s="36" t="s">
        <v>28</v>
      </c>
      <c r="K56" s="69" t="s">
        <v>63</v>
      </c>
    </row>
    <row r="57" spans="1:11" ht="29.25" customHeight="1">
      <c r="A57" s="100">
        <v>16</v>
      </c>
      <c r="B57" s="97" t="str">
        <f>'[1]Část 3 - Zpracování vzorků'!B19</f>
        <v>Skleněná lahev zásobní, kulatá, hnědá, GL45, 250 ml, s víčkem</v>
      </c>
      <c r="C57" s="94" t="s">
        <v>44</v>
      </c>
      <c r="D57" s="91" t="str">
        <f>'[1]Část 3 - Zpracování vzorků'!D19</f>
        <v>1 ks</v>
      </c>
      <c r="E57" s="88">
        <f>SUM(F57:H61)</f>
        <v>32</v>
      </c>
      <c r="F57" s="37">
        <f>SUM('[1]Část 3 - Zpracování vzorků'!S19,'[1]Část 3 - Zpracování vzorků'!AG19,'[1]Část 3 - Zpracování vzorků'!AI19)</f>
        <v>7</v>
      </c>
      <c r="G57" s="45"/>
      <c r="H57" s="46"/>
      <c r="I57" s="40" t="s">
        <v>6</v>
      </c>
      <c r="J57" s="41" t="s">
        <v>22</v>
      </c>
      <c r="K57" s="41" t="s">
        <v>23</v>
      </c>
    </row>
    <row r="58" spans="1:11" ht="26.25" customHeight="1">
      <c r="A58" s="101"/>
      <c r="B58" s="98"/>
      <c r="C58" s="95"/>
      <c r="D58" s="92"/>
      <c r="E58" s="89"/>
      <c r="F58" s="13">
        <f>SUM('[1]Část 3 - Zpracování vzorků'!AA19,'[1]Část 3 - Zpracování vzorků'!AC19,'[1]Část 3 - Zpracování vzorků'!AE19)</f>
        <v>3</v>
      </c>
      <c r="G58" s="10">
        <f>SUM('[1]Část 3 - Zpracování vzorků'!H19)</f>
        <v>0</v>
      </c>
      <c r="H58" s="15">
        <f>SUM('[1]Část 3 - Zpracování vzorků'!F19)</f>
        <v>0</v>
      </c>
      <c r="I58" s="16" t="s">
        <v>5</v>
      </c>
      <c r="J58" s="17" t="s">
        <v>22</v>
      </c>
      <c r="K58" s="17" t="s">
        <v>25</v>
      </c>
    </row>
    <row r="59" spans="1:11" ht="15">
      <c r="A59" s="101"/>
      <c r="B59" s="98"/>
      <c r="C59" s="95"/>
      <c r="D59" s="92"/>
      <c r="E59" s="89"/>
      <c r="F59" s="13">
        <f>SUM('[1]Část 3 - Zpracování vzorků'!U19)</f>
        <v>10</v>
      </c>
      <c r="G59" s="9"/>
      <c r="H59" s="14"/>
      <c r="I59" s="16" t="s">
        <v>4</v>
      </c>
      <c r="J59" s="17" t="s">
        <v>28</v>
      </c>
      <c r="K59" s="17" t="s">
        <v>29</v>
      </c>
    </row>
    <row r="60" spans="1:11" ht="25.5">
      <c r="A60" s="101"/>
      <c r="B60" s="98"/>
      <c r="C60" s="95"/>
      <c r="D60" s="92"/>
      <c r="E60" s="89"/>
      <c r="F60" s="13">
        <f>SUM('[1]Část 3 - Zpracování vzorků'!Y19)</f>
        <v>2</v>
      </c>
      <c r="G60" s="9"/>
      <c r="H60" s="14"/>
      <c r="I60" s="16" t="s">
        <v>2</v>
      </c>
      <c r="J60" s="17" t="s">
        <v>26</v>
      </c>
      <c r="K60" s="17" t="s">
        <v>27</v>
      </c>
    </row>
    <row r="61" spans="1:11" ht="13.5" thickBot="1">
      <c r="A61" s="102"/>
      <c r="B61" s="99"/>
      <c r="C61" s="96"/>
      <c r="D61" s="93"/>
      <c r="E61" s="90"/>
      <c r="F61" s="42">
        <f>SUM('[1]Část 3 - Zpracování vzorků'!AK19)</f>
        <v>10</v>
      </c>
      <c r="G61" s="43"/>
      <c r="H61" s="44"/>
      <c r="I61" s="18" t="s">
        <v>1</v>
      </c>
      <c r="J61" s="19" t="s">
        <v>22</v>
      </c>
      <c r="K61" s="19" t="s">
        <v>30</v>
      </c>
    </row>
    <row r="62" spans="1:11" ht="50.25" customHeight="1">
      <c r="A62" s="100">
        <v>17</v>
      </c>
      <c r="B62" s="97" t="str">
        <f>'[1]Část 3 - Zpracování vzorků'!B20</f>
        <v>Skleněná lahev zásobní, kulatá, hnědá, GL45, 500 ml, s víčkem</v>
      </c>
      <c r="C62" s="94" t="s">
        <v>44</v>
      </c>
      <c r="D62" s="91" t="str">
        <f>'[1]Část 3 - Zpracování vzorků'!D20</f>
        <v>1 ks</v>
      </c>
      <c r="E62" s="88">
        <f>SUM(F62:H66)</f>
        <v>26</v>
      </c>
      <c r="F62" s="37">
        <f>SUM('[1]Část 3 - Zpracování vzorků'!S20,'[1]Část 3 - Zpracování vzorků'!AG20,'[1]Část 3 - Zpracování vzorků'!AI20)</f>
        <v>7</v>
      </c>
      <c r="G62" s="45"/>
      <c r="H62" s="46"/>
      <c r="I62" s="40" t="s">
        <v>6</v>
      </c>
      <c r="J62" s="41" t="s">
        <v>22</v>
      </c>
      <c r="K62" s="41" t="s">
        <v>23</v>
      </c>
    </row>
    <row r="63" spans="1:11" ht="15">
      <c r="A63" s="101"/>
      <c r="B63" s="98"/>
      <c r="C63" s="95"/>
      <c r="D63" s="92"/>
      <c r="E63" s="89"/>
      <c r="F63" s="13">
        <f>SUM('[1]Část 3 - Zpracování vzorků'!AA20,'[1]Část 3 - Zpracování vzorků'!AC20,'[1]Část 3 - Zpracování vzorků'!AE20)</f>
        <v>3</v>
      </c>
      <c r="G63" s="10">
        <f>SUM('[1]Část 3 - Zpracování vzorků'!H20)</f>
        <v>0</v>
      </c>
      <c r="H63" s="15">
        <f>SUM('[1]Část 3 - Zpracování vzorků'!F20)</f>
        <v>0</v>
      </c>
      <c r="I63" s="16" t="s">
        <v>5</v>
      </c>
      <c r="J63" s="17" t="s">
        <v>22</v>
      </c>
      <c r="K63" s="17" t="s">
        <v>25</v>
      </c>
    </row>
    <row r="64" spans="1:11" ht="15">
      <c r="A64" s="101"/>
      <c r="B64" s="98"/>
      <c r="C64" s="95"/>
      <c r="D64" s="92"/>
      <c r="E64" s="89"/>
      <c r="F64" s="13">
        <f>SUM('[1]Část 3 - Zpracování vzorků'!U20)</f>
        <v>4</v>
      </c>
      <c r="G64" s="9"/>
      <c r="H64" s="14"/>
      <c r="I64" s="16" t="s">
        <v>4</v>
      </c>
      <c r="J64" s="17" t="s">
        <v>28</v>
      </c>
      <c r="K64" s="17" t="s">
        <v>29</v>
      </c>
    </row>
    <row r="65" spans="1:11" ht="25.5">
      <c r="A65" s="101"/>
      <c r="B65" s="98"/>
      <c r="C65" s="95"/>
      <c r="D65" s="92"/>
      <c r="E65" s="89"/>
      <c r="F65" s="13">
        <f>SUM('[1]Část 3 - Zpracování vzorků'!Y20)</f>
        <v>2</v>
      </c>
      <c r="G65" s="9"/>
      <c r="H65" s="14"/>
      <c r="I65" s="16" t="s">
        <v>2</v>
      </c>
      <c r="J65" s="17" t="s">
        <v>26</v>
      </c>
      <c r="K65" s="17" t="s">
        <v>27</v>
      </c>
    </row>
    <row r="66" spans="1:11" ht="13.5" thickBot="1">
      <c r="A66" s="102"/>
      <c r="B66" s="99"/>
      <c r="C66" s="96"/>
      <c r="D66" s="93"/>
      <c r="E66" s="90"/>
      <c r="F66" s="42">
        <f>SUM('[1]Část 3 - Zpracování vzorků'!AK20)</f>
        <v>10</v>
      </c>
      <c r="G66" s="43"/>
      <c r="H66" s="44"/>
      <c r="I66" s="18" t="s">
        <v>1</v>
      </c>
      <c r="J66" s="19" t="s">
        <v>22</v>
      </c>
      <c r="K66" s="19" t="s">
        <v>30</v>
      </c>
    </row>
    <row r="67" spans="1:11" ht="15">
      <c r="A67" s="114">
        <v>18</v>
      </c>
      <c r="B67" s="103" t="str">
        <f>'[1]Část 3 - Zpracování vzorků'!B21</f>
        <v>Boxy na uchování zamražených vzorků, žluté</v>
      </c>
      <c r="C67" s="106" t="s">
        <v>45</v>
      </c>
      <c r="D67" s="109" t="str">
        <f>'[1]Část 3 - Zpracování vzorků'!D21</f>
        <v>1 ks</v>
      </c>
      <c r="E67" s="111">
        <f>SUM(F67:H70)</f>
        <v>50</v>
      </c>
      <c r="F67" s="37">
        <f>SUM('[1]Část 3 - Zpracování vzorků'!U21)</f>
        <v>20</v>
      </c>
      <c r="G67" s="45"/>
      <c r="H67" s="46"/>
      <c r="I67" s="40" t="s">
        <v>4</v>
      </c>
      <c r="J67" s="41" t="s">
        <v>28</v>
      </c>
      <c r="K67" s="41" t="s">
        <v>29</v>
      </c>
    </row>
    <row r="68" spans="1:11" ht="25.5">
      <c r="A68" s="115"/>
      <c r="B68" s="104"/>
      <c r="C68" s="107"/>
      <c r="D68" s="75"/>
      <c r="E68" s="112"/>
      <c r="F68" s="13">
        <f>SUM('[1]Část 3 - Zpracování vzorků'!Y21)</f>
        <v>10</v>
      </c>
      <c r="G68" s="9"/>
      <c r="H68" s="14"/>
      <c r="I68" s="16" t="s">
        <v>2</v>
      </c>
      <c r="J68" s="17" t="s">
        <v>26</v>
      </c>
      <c r="K68" s="17" t="s">
        <v>27</v>
      </c>
    </row>
    <row r="69" spans="1:11" ht="15">
      <c r="A69" s="115"/>
      <c r="B69" s="104"/>
      <c r="C69" s="107"/>
      <c r="D69" s="75"/>
      <c r="E69" s="112"/>
      <c r="F69" s="13">
        <f>SUM('[1]Část 3 - Zpracování vzorků'!AK21)</f>
        <v>10</v>
      </c>
      <c r="G69" s="9"/>
      <c r="H69" s="14"/>
      <c r="I69" s="16" t="s">
        <v>1</v>
      </c>
      <c r="J69" s="17" t="s">
        <v>22</v>
      </c>
      <c r="K69" s="17" t="s">
        <v>30</v>
      </c>
    </row>
    <row r="70" spans="1:11" ht="26.25" thickBot="1">
      <c r="A70" s="116"/>
      <c r="B70" s="105"/>
      <c r="C70" s="108"/>
      <c r="D70" s="110"/>
      <c r="E70" s="113"/>
      <c r="F70" s="42"/>
      <c r="G70" s="47">
        <f>SUM('[1]Část 3 - Zpracování vzorků'!G21)</f>
        <v>10</v>
      </c>
      <c r="H70" s="44"/>
      <c r="I70" s="18" t="s">
        <v>0</v>
      </c>
      <c r="J70" s="19" t="s">
        <v>28</v>
      </c>
      <c r="K70" s="68" t="s">
        <v>63</v>
      </c>
    </row>
    <row r="71" spans="1:11" ht="26.25" thickBot="1">
      <c r="A71" s="29">
        <v>19</v>
      </c>
      <c r="B71" s="30" t="str">
        <f>'[1]Část 3 - Zpracování vzorků'!B22</f>
        <v>Desky na mikroskopická skla</v>
      </c>
      <c r="C71" s="31" t="s">
        <v>46</v>
      </c>
      <c r="D71" s="67" t="str">
        <f>'[1]Část 3 - Zpracování vzorků'!D22</f>
        <v>1 ks</v>
      </c>
      <c r="E71" s="66">
        <f>SUM(F71:H71)</f>
        <v>20</v>
      </c>
      <c r="F71" s="32">
        <f>SUM('[1]Část 3 - Zpracování vzorků'!AA22,'[1]Část 3 - Zpracování vzorků'!AC22,'[1]Část 3 - Zpracování vzorků'!AE22)</f>
        <v>15</v>
      </c>
      <c r="G71" s="48">
        <f>SUM('[1]Část 3 - Zpracování vzorků'!H22)</f>
        <v>0</v>
      </c>
      <c r="H71" s="49">
        <f>SUM('[1]Část 3 - Zpracování vzorků'!F22)</f>
        <v>5</v>
      </c>
      <c r="I71" s="35" t="s">
        <v>5</v>
      </c>
      <c r="J71" s="36" t="s">
        <v>22</v>
      </c>
      <c r="K71" s="36" t="s">
        <v>25</v>
      </c>
    </row>
    <row r="72" spans="1:11" ht="39" thickBot="1">
      <c r="A72" s="29">
        <v>20</v>
      </c>
      <c r="B72" s="30" t="str">
        <f>'[1]Část 3 - Zpracování vzorků'!B24</f>
        <v>Box na podložní skla, 25 ks preparátů</v>
      </c>
      <c r="C72" s="31" t="s">
        <v>47</v>
      </c>
      <c r="D72" s="67" t="str">
        <f>'[1]Část 3 - Zpracování vzorků'!D24</f>
        <v>1 ks</v>
      </c>
      <c r="E72" s="66">
        <f>SUM(F72:H72)</f>
        <v>10</v>
      </c>
      <c r="F72" s="32">
        <f>SUM('[1]Část 3 - Zpracování vzorků'!AK24)</f>
        <v>10</v>
      </c>
      <c r="G72" s="33"/>
      <c r="H72" s="34"/>
      <c r="I72" s="35" t="s">
        <v>1</v>
      </c>
      <c r="J72" s="36" t="s">
        <v>22</v>
      </c>
      <c r="K72" s="36" t="s">
        <v>30</v>
      </c>
    </row>
    <row r="73" spans="1:11" ht="38.25" customHeight="1">
      <c r="A73" s="100">
        <v>21</v>
      </c>
      <c r="B73" s="97" t="str">
        <f>'[1]Část 3 - Zpracování vzorků'!B25</f>
        <v>Box na podložní skla, 50 ks preparátů</v>
      </c>
      <c r="C73" s="94" t="s">
        <v>48</v>
      </c>
      <c r="D73" s="91" t="str">
        <f>'[1]Část 3 - Zpracování vzorků'!D25</f>
        <v>1 ks</v>
      </c>
      <c r="E73" s="88">
        <f>SUM(F73:H74)</f>
        <v>22</v>
      </c>
      <c r="F73" s="37">
        <f>SUM('[1]Část 3 - Zpracování vzorků'!U25)</f>
        <v>2</v>
      </c>
      <c r="G73" s="45"/>
      <c r="H73" s="46"/>
      <c r="I73" s="40" t="s">
        <v>4</v>
      </c>
      <c r="J73" s="41" t="s">
        <v>28</v>
      </c>
      <c r="K73" s="41" t="s">
        <v>29</v>
      </c>
    </row>
    <row r="74" spans="1:11" ht="13.5" thickBot="1">
      <c r="A74" s="102"/>
      <c r="B74" s="99"/>
      <c r="C74" s="96"/>
      <c r="D74" s="93"/>
      <c r="E74" s="90"/>
      <c r="F74" s="42">
        <f>SUM('[1]Část 3 - Zpracování vzorků'!AK25)</f>
        <v>20</v>
      </c>
      <c r="G74" s="43"/>
      <c r="H74" s="44"/>
      <c r="I74" s="18" t="s">
        <v>1</v>
      </c>
      <c r="J74" s="19" t="s">
        <v>22</v>
      </c>
      <c r="K74" s="19" t="s">
        <v>30</v>
      </c>
    </row>
    <row r="75" spans="1:11" ht="20.25" customHeight="1">
      <c r="A75" s="100">
        <v>22</v>
      </c>
      <c r="B75" s="97" t="str">
        <f>'[1]Část 3 - Zpracování vzorků'!B26</f>
        <v>Box na podložní skla, 100 ks preparátů</v>
      </c>
      <c r="C75" s="94" t="s">
        <v>49</v>
      </c>
      <c r="D75" s="91" t="str">
        <f>'[1]Část 3 - Zpracování vzorků'!D26</f>
        <v>1 ks</v>
      </c>
      <c r="E75" s="88">
        <f>SUM(F75:H76)</f>
        <v>20</v>
      </c>
      <c r="F75" s="37">
        <f>SUM('[1]Část 3 - Zpracování vzorků'!S26,'[1]Část 3 - Zpracování vzorků'!AG26,'[1]Část 3 - Zpracování vzorků'!AI26)</f>
        <v>10</v>
      </c>
      <c r="G75" s="45"/>
      <c r="H75" s="46"/>
      <c r="I75" s="40" t="s">
        <v>6</v>
      </c>
      <c r="J75" s="41" t="s">
        <v>22</v>
      </c>
      <c r="K75" s="41" t="s">
        <v>23</v>
      </c>
    </row>
    <row r="76" spans="1:11" ht="21" customHeight="1" thickBot="1">
      <c r="A76" s="102"/>
      <c r="B76" s="99" t="str">
        <f>B75</f>
        <v>Box na podložní skla, 100 ks preparátů</v>
      </c>
      <c r="C76" s="96"/>
      <c r="D76" s="93"/>
      <c r="E76" s="90"/>
      <c r="F76" s="42">
        <f>SUM('[1]Část 3 - Zpracování vzorků'!AK26)</f>
        <v>10</v>
      </c>
      <c r="G76" s="43"/>
      <c r="H76" s="44"/>
      <c r="I76" s="18" t="s">
        <v>1</v>
      </c>
      <c r="J76" s="19" t="s">
        <v>22</v>
      </c>
      <c r="K76" s="19" t="s">
        <v>30</v>
      </c>
    </row>
    <row r="77" spans="1:11" ht="39" thickBot="1">
      <c r="A77" s="29">
        <v>23</v>
      </c>
      <c r="B77" s="30" t="str">
        <f>'[1]Část 3 - Zpracování vzorků'!B27</f>
        <v>Odběrná baňka</v>
      </c>
      <c r="C77" s="31" t="s">
        <v>50</v>
      </c>
      <c r="D77" s="67" t="str">
        <f>'[1]Část 3 - Zpracování vzorků'!D27</f>
        <v>1 ks</v>
      </c>
      <c r="E77" s="66">
        <f>SUM(F77:H77)</f>
        <v>1</v>
      </c>
      <c r="F77" s="32">
        <f>SUM('[1]Část 3 - Zpracování vzorků'!Y27)</f>
        <v>1</v>
      </c>
      <c r="G77" s="33"/>
      <c r="H77" s="34"/>
      <c r="I77" s="35" t="s">
        <v>2</v>
      </c>
      <c r="J77" s="36" t="s">
        <v>26</v>
      </c>
      <c r="K77" s="36" t="s">
        <v>27</v>
      </c>
    </row>
    <row r="78" spans="1:11" ht="15">
      <c r="A78" s="100">
        <v>24</v>
      </c>
      <c r="B78" s="97" t="str">
        <f>'[1]Část 3 - Zpracování vzorků'!B28</f>
        <v>Odměrný válec plastový, 1L</v>
      </c>
      <c r="C78" s="94" t="s">
        <v>51</v>
      </c>
      <c r="D78" s="91" t="str">
        <f>'[1]Část 3 - Zpracování vzorků'!D28</f>
        <v>1 ks</v>
      </c>
      <c r="E78" s="88">
        <f>SUM(F78:H80)</f>
        <v>4</v>
      </c>
      <c r="F78" s="37">
        <f>SUM('[1]Část 3 - Zpracování vzorků'!W28)</f>
        <v>1</v>
      </c>
      <c r="G78" s="45"/>
      <c r="H78" s="46"/>
      <c r="I78" s="50" t="s">
        <v>3</v>
      </c>
      <c r="J78" s="40" t="s">
        <v>22</v>
      </c>
      <c r="K78" s="41" t="s">
        <v>24</v>
      </c>
    </row>
    <row r="79" spans="1:11" ht="25.5">
      <c r="A79" s="101"/>
      <c r="B79" s="98"/>
      <c r="C79" s="95"/>
      <c r="D79" s="92"/>
      <c r="E79" s="89"/>
      <c r="F79" s="13">
        <f>SUM('[1]Část 3 - Zpracování vzorků'!Y28)</f>
        <v>1</v>
      </c>
      <c r="G79" s="9"/>
      <c r="H79" s="14"/>
      <c r="I79" s="16" t="s">
        <v>2</v>
      </c>
      <c r="J79" s="17" t="s">
        <v>26</v>
      </c>
      <c r="K79" s="17" t="s">
        <v>27</v>
      </c>
    </row>
    <row r="80" spans="1:11" ht="13.5" thickBot="1">
      <c r="A80" s="102"/>
      <c r="B80" s="99"/>
      <c r="C80" s="96"/>
      <c r="D80" s="93"/>
      <c r="E80" s="90"/>
      <c r="F80" s="42">
        <f>SUM('[1]Část 3 - Zpracování vzorků'!AK28)</f>
        <v>2</v>
      </c>
      <c r="G80" s="43"/>
      <c r="H80" s="44"/>
      <c r="I80" s="18" t="s">
        <v>1</v>
      </c>
      <c r="J80" s="19" t="s">
        <v>22</v>
      </c>
      <c r="K80" s="19" t="s">
        <v>30</v>
      </c>
    </row>
    <row r="81" spans="1:11" ht="15">
      <c r="A81" s="100">
        <v>25</v>
      </c>
      <c r="B81" s="97" t="str">
        <f>'[1]Část 3 - Zpracování vzorků'!B29</f>
        <v>Odměrný válec sklo 10 mL</v>
      </c>
      <c r="C81" s="94" t="s">
        <v>52</v>
      </c>
      <c r="D81" s="91" t="str">
        <f>'[1]Část 3 - Zpracování vzorků'!D29</f>
        <v>1 ks</v>
      </c>
      <c r="E81" s="88">
        <f>SUM(F81:H83)</f>
        <v>3</v>
      </c>
      <c r="F81" s="37">
        <f>SUM('[1]Část 3 - Zpracování vzorků'!U29)</f>
        <v>1</v>
      </c>
      <c r="G81" s="45"/>
      <c r="H81" s="46"/>
      <c r="I81" s="40" t="s">
        <v>4</v>
      </c>
      <c r="J81" s="41" t="s">
        <v>28</v>
      </c>
      <c r="K81" s="41" t="s">
        <v>29</v>
      </c>
    </row>
    <row r="82" spans="1:11" ht="15">
      <c r="A82" s="101"/>
      <c r="B82" s="98"/>
      <c r="C82" s="95"/>
      <c r="D82" s="92"/>
      <c r="E82" s="89"/>
      <c r="F82" s="13">
        <f>SUM('[1]Část 3 - Zpracování vzorků'!W29)</f>
        <v>1</v>
      </c>
      <c r="G82" s="9"/>
      <c r="H82" s="14"/>
      <c r="I82" s="21" t="s">
        <v>3</v>
      </c>
      <c r="J82" s="16" t="s">
        <v>22</v>
      </c>
      <c r="K82" s="17" t="s">
        <v>24</v>
      </c>
    </row>
    <row r="83" spans="1:11" ht="26.25" thickBot="1">
      <c r="A83" s="102"/>
      <c r="B83" s="99"/>
      <c r="C83" s="96"/>
      <c r="D83" s="93"/>
      <c r="E83" s="90"/>
      <c r="F83" s="42">
        <f>SUM('[1]Část 3 - Zpracování vzorků'!Y29)</f>
        <v>1</v>
      </c>
      <c r="G83" s="43"/>
      <c r="H83" s="44"/>
      <c r="I83" s="18" t="s">
        <v>2</v>
      </c>
      <c r="J83" s="19" t="s">
        <v>26</v>
      </c>
      <c r="K83" s="19" t="s">
        <v>27</v>
      </c>
    </row>
    <row r="84" spans="1:11" ht="15">
      <c r="A84" s="100">
        <v>26</v>
      </c>
      <c r="B84" s="97" t="str">
        <f>'[1]Část 3 - Zpracování vzorků'!B30</f>
        <v>Odměrný válec sklo 50 mL</v>
      </c>
      <c r="C84" s="94" t="s">
        <v>53</v>
      </c>
      <c r="D84" s="91" t="str">
        <f>'[1]Část 3 - Zpracování vzorků'!D30</f>
        <v>1 ks</v>
      </c>
      <c r="E84" s="88">
        <f>SUM(F84:H87)</f>
        <v>7</v>
      </c>
      <c r="F84" s="37">
        <f>SUM('[1]Část 3 - Zpracování vzorků'!AA30,'[1]Část 3 - Zpracování vzorků'!AC30,'[1]Část 3 - Zpracování vzorků'!AE30)</f>
        <v>4</v>
      </c>
      <c r="G84" s="38">
        <f>SUM('[1]Část 3 - Zpracování vzorků'!H30)</f>
        <v>0</v>
      </c>
      <c r="H84" s="39">
        <f>SUM('[1]Část 3 - Zpracování vzorků'!F30)</f>
        <v>0</v>
      </c>
      <c r="I84" s="40" t="s">
        <v>5</v>
      </c>
      <c r="J84" s="41" t="s">
        <v>22</v>
      </c>
      <c r="K84" s="41" t="s">
        <v>25</v>
      </c>
    </row>
    <row r="85" spans="1:11" ht="15">
      <c r="A85" s="101"/>
      <c r="B85" s="98"/>
      <c r="C85" s="95"/>
      <c r="D85" s="92"/>
      <c r="E85" s="89"/>
      <c r="F85" s="13">
        <f>SUM('[1]Část 3 - Zpracování vzorků'!U30)</f>
        <v>1</v>
      </c>
      <c r="G85" s="9"/>
      <c r="H85" s="14"/>
      <c r="I85" s="16" t="s">
        <v>4</v>
      </c>
      <c r="J85" s="17" t="s">
        <v>28</v>
      </c>
      <c r="K85" s="17" t="s">
        <v>29</v>
      </c>
    </row>
    <row r="86" spans="1:11" ht="15">
      <c r="A86" s="101"/>
      <c r="B86" s="98"/>
      <c r="C86" s="95"/>
      <c r="D86" s="92"/>
      <c r="E86" s="89"/>
      <c r="F86" s="13">
        <f>SUM('[1]Část 3 - Zpracování vzorků'!W30)</f>
        <v>1</v>
      </c>
      <c r="G86" s="9"/>
      <c r="H86" s="14"/>
      <c r="I86" s="21" t="s">
        <v>3</v>
      </c>
      <c r="J86" s="16" t="s">
        <v>22</v>
      </c>
      <c r="K86" s="17" t="s">
        <v>24</v>
      </c>
    </row>
    <row r="87" spans="1:11" ht="26.25" thickBot="1">
      <c r="A87" s="102"/>
      <c r="B87" s="99"/>
      <c r="C87" s="96"/>
      <c r="D87" s="93"/>
      <c r="E87" s="90"/>
      <c r="F87" s="42">
        <f>SUM('[1]Část 3 - Zpracování vzorků'!Y30)</f>
        <v>1</v>
      </c>
      <c r="G87" s="43"/>
      <c r="H87" s="44"/>
      <c r="I87" s="18" t="s">
        <v>2</v>
      </c>
      <c r="J87" s="19" t="s">
        <v>26</v>
      </c>
      <c r="K87" s="19" t="s">
        <v>27</v>
      </c>
    </row>
    <row r="88" ht="15">
      <c r="E88" s="12"/>
    </row>
    <row r="90" spans="2:10" ht="15">
      <c r="B90" s="6" t="s">
        <v>11</v>
      </c>
      <c r="C90" s="82" t="s">
        <v>19</v>
      </c>
      <c r="D90" s="82"/>
      <c r="E90" s="82"/>
      <c r="F90" s="82"/>
      <c r="G90" s="82"/>
      <c r="H90" s="82"/>
      <c r="I90" s="82"/>
      <c r="J90" s="82"/>
    </row>
    <row r="91" spans="2:10" ht="15">
      <c r="B91" s="7" t="s">
        <v>10</v>
      </c>
      <c r="C91" s="83" t="s">
        <v>20</v>
      </c>
      <c r="D91" s="83"/>
      <c r="E91" s="83"/>
      <c r="F91" s="83"/>
      <c r="G91" s="83"/>
      <c r="H91" s="83"/>
      <c r="I91" s="83"/>
      <c r="J91" s="83"/>
    </row>
    <row r="92" spans="2:10" ht="15">
      <c r="B92" s="8" t="s">
        <v>9</v>
      </c>
      <c r="C92" s="84" t="s">
        <v>21</v>
      </c>
      <c r="D92" s="84"/>
      <c r="E92" s="84"/>
      <c r="F92" s="84"/>
      <c r="G92" s="84"/>
      <c r="H92" s="84"/>
      <c r="I92" s="84"/>
      <c r="J92" s="84"/>
    </row>
  </sheetData>
  <autoFilter ref="A7:J88"/>
  <mergeCells count="105">
    <mergeCell ref="A81:A83"/>
    <mergeCell ref="B81:B83"/>
    <mergeCell ref="C81:C83"/>
    <mergeCell ref="D81:D83"/>
    <mergeCell ref="E81:E83"/>
    <mergeCell ref="A84:A87"/>
    <mergeCell ref="B84:B87"/>
    <mergeCell ref="C84:C87"/>
    <mergeCell ref="D84:D87"/>
    <mergeCell ref="E84:E87"/>
    <mergeCell ref="A75:A76"/>
    <mergeCell ref="B75:B76"/>
    <mergeCell ref="C75:C76"/>
    <mergeCell ref="D75:D76"/>
    <mergeCell ref="E78:E80"/>
    <mergeCell ref="D78:D80"/>
    <mergeCell ref="C78:C80"/>
    <mergeCell ref="B78:B80"/>
    <mergeCell ref="A78:A80"/>
    <mergeCell ref="B67:B70"/>
    <mergeCell ref="A67:A70"/>
    <mergeCell ref="C67:C70"/>
    <mergeCell ref="D67:D70"/>
    <mergeCell ref="E67:E70"/>
    <mergeCell ref="B73:B74"/>
    <mergeCell ref="C73:C74"/>
    <mergeCell ref="D73:D74"/>
    <mergeCell ref="E73:E74"/>
    <mergeCell ref="A73:A74"/>
    <mergeCell ref="B53:B55"/>
    <mergeCell ref="A53:A55"/>
    <mergeCell ref="E57:E61"/>
    <mergeCell ref="D57:D61"/>
    <mergeCell ref="C57:C61"/>
    <mergeCell ref="B57:B61"/>
    <mergeCell ref="A57:A61"/>
    <mergeCell ref="E62:E66"/>
    <mergeCell ref="D62:D66"/>
    <mergeCell ref="C62:C66"/>
    <mergeCell ref="B62:B66"/>
    <mergeCell ref="A62:A66"/>
    <mergeCell ref="B45:B47"/>
    <mergeCell ref="C45:C47"/>
    <mergeCell ref="D45:D47"/>
    <mergeCell ref="E45:E47"/>
    <mergeCell ref="A45:A47"/>
    <mergeCell ref="E49:E52"/>
    <mergeCell ref="D49:D52"/>
    <mergeCell ref="C49:C52"/>
    <mergeCell ref="B49:B52"/>
    <mergeCell ref="A49:A52"/>
    <mergeCell ref="B37:B41"/>
    <mergeCell ref="C37:C41"/>
    <mergeCell ref="D37:D41"/>
    <mergeCell ref="E37:E41"/>
    <mergeCell ref="A37:A41"/>
    <mergeCell ref="B42:B44"/>
    <mergeCell ref="C42:C44"/>
    <mergeCell ref="D42:D44"/>
    <mergeCell ref="E42:E44"/>
    <mergeCell ref="A42:A44"/>
    <mergeCell ref="B25:B26"/>
    <mergeCell ref="A25:A26"/>
    <mergeCell ref="A27:A31"/>
    <mergeCell ref="B27:B31"/>
    <mergeCell ref="C27:C31"/>
    <mergeCell ref="D27:D31"/>
    <mergeCell ref="E27:E31"/>
    <mergeCell ref="E32:E36"/>
    <mergeCell ref="D32:D36"/>
    <mergeCell ref="C32:C36"/>
    <mergeCell ref="B32:B36"/>
    <mergeCell ref="A32:A36"/>
    <mergeCell ref="B17:B21"/>
    <mergeCell ref="A17:A21"/>
    <mergeCell ref="E22:E24"/>
    <mergeCell ref="D22:D24"/>
    <mergeCell ref="C22:C24"/>
    <mergeCell ref="B22:B24"/>
    <mergeCell ref="A22:A24"/>
    <mergeCell ref="B9:B13"/>
    <mergeCell ref="A9:A13"/>
    <mergeCell ref="E14:E16"/>
    <mergeCell ref="D14:D16"/>
    <mergeCell ref="C14:C16"/>
    <mergeCell ref="B14:B16"/>
    <mergeCell ref="A14:A16"/>
    <mergeCell ref="F6:H6"/>
    <mergeCell ref="C90:J90"/>
    <mergeCell ref="C91:J91"/>
    <mergeCell ref="C92:J92"/>
    <mergeCell ref="F5:H5"/>
    <mergeCell ref="E9:E13"/>
    <mergeCell ref="D9:D13"/>
    <mergeCell ref="C9:C13"/>
    <mergeCell ref="E17:E21"/>
    <mergeCell ref="D17:D21"/>
    <mergeCell ref="C17:C21"/>
    <mergeCell ref="E25:E26"/>
    <mergeCell ref="D25:D26"/>
    <mergeCell ref="C25:C26"/>
    <mergeCell ref="E53:E55"/>
    <mergeCell ref="D53:D55"/>
    <mergeCell ref="C53:C55"/>
    <mergeCell ref="E75:E76"/>
  </mergeCells>
  <printOptions/>
  <pageMargins left="0.7" right="0.7" top="0.787401575" bottom="0.787401575" header="0.3" footer="0.3"/>
  <pageSetup horizontalDpi="600" verticalDpi="600" orientation="landscape" paperSize="9" scale="97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Radoňová, Lucie</dc:creator>
  <cp:keywords/>
  <dc:description/>
  <cp:lastModifiedBy>Fischerová, Karolína</cp:lastModifiedBy>
  <cp:lastPrinted>2021-01-21T12:48:21Z</cp:lastPrinted>
  <dcterms:created xsi:type="dcterms:W3CDTF">2021-01-21T11:13:34Z</dcterms:created>
  <dcterms:modified xsi:type="dcterms:W3CDTF">2021-01-26T14:49:46Z</dcterms:modified>
  <cp:category/>
  <cp:version/>
  <cp:contentType/>
  <cp:contentStatus/>
</cp:coreProperties>
</file>