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andyman\users\javurek\Dokumenty\"/>
    </mc:Choice>
  </mc:AlternateContent>
  <bookViews>
    <workbookView xWindow="0" yWindow="0" windowWidth="28800" windowHeight="12300" activeTab="1"/>
  </bookViews>
  <sheets>
    <sheet name="Pokyny pro vyplnění" sheetId="11" r:id="rId1"/>
    <sheet name="Stavba" sheetId="1" r:id="rId2"/>
    <sheet name="VzorPolozky" sheetId="10" state="hidden" r:id="rId3"/>
    <sheet name="01 0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'01 001 Pol'!$A$1:$X$414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" l="1"/>
  <c r="I70" i="1" s="1"/>
  <c r="J67" i="1" s="1"/>
  <c r="I68" i="1"/>
  <c r="I67" i="1"/>
  <c r="I66" i="1"/>
  <c r="I65" i="1"/>
  <c r="I64" i="1"/>
  <c r="I63" i="1"/>
  <c r="I62" i="1"/>
  <c r="I61" i="1"/>
  <c r="I60" i="1"/>
  <c r="I59" i="1"/>
  <c r="I58" i="1"/>
  <c r="I57" i="1"/>
  <c r="I16" i="1" s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413" i="12"/>
  <c r="BA410" i="12"/>
  <c r="BA408" i="12"/>
  <c r="BA405" i="12"/>
  <c r="BA403" i="12"/>
  <c r="BA392" i="12"/>
  <c r="BA387" i="12"/>
  <c r="BA386" i="12"/>
  <c r="BA351" i="12"/>
  <c r="BA340" i="12"/>
  <c r="BA338" i="12"/>
  <c r="BA330" i="12"/>
  <c r="BA329" i="12"/>
  <c r="BA324" i="12"/>
  <c r="BA323" i="12"/>
  <c r="BA320" i="12"/>
  <c r="BA319" i="12"/>
  <c r="BA316" i="12"/>
  <c r="BA315" i="12"/>
  <c r="BA312" i="12"/>
  <c r="BA311" i="12"/>
  <c r="BA307" i="12"/>
  <c r="BA306" i="12"/>
  <c r="BA303" i="12"/>
  <c r="BA302" i="12"/>
  <c r="BA299" i="12"/>
  <c r="BA298" i="12"/>
  <c r="BA295" i="12"/>
  <c r="BA294" i="12"/>
  <c r="BA291" i="12"/>
  <c r="BA290" i="12"/>
  <c r="BA287" i="12"/>
  <c r="BA286" i="12"/>
  <c r="BA283" i="12"/>
  <c r="BA282" i="12"/>
  <c r="BA279" i="12"/>
  <c r="BA278" i="12"/>
  <c r="BA275" i="12"/>
  <c r="BA274" i="12"/>
  <c r="BA243" i="12"/>
  <c r="BA242" i="12"/>
  <c r="BA220" i="12"/>
  <c r="BA219" i="12"/>
  <c r="BA200" i="12"/>
  <c r="BA199" i="12"/>
  <c r="BA193" i="12"/>
  <c r="BA192" i="12"/>
  <c r="BA189" i="12"/>
  <c r="BA188" i="12"/>
  <c r="BA127" i="12"/>
  <c r="BA124" i="12"/>
  <c r="BA121" i="12"/>
  <c r="BA112" i="12"/>
  <c r="BA111" i="12"/>
  <c r="BA104" i="12"/>
  <c r="BA44" i="12"/>
  <c r="BA20" i="12"/>
  <c r="K8" i="12"/>
  <c r="G9" i="12"/>
  <c r="M9" i="12" s="1"/>
  <c r="I9" i="12"/>
  <c r="I8" i="12" s="1"/>
  <c r="K9" i="12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O15" i="12"/>
  <c r="Q15" i="12"/>
  <c r="G16" i="12"/>
  <c r="G15" i="12" s="1"/>
  <c r="I16" i="12"/>
  <c r="I15" i="12" s="1"/>
  <c r="K16" i="12"/>
  <c r="K15" i="12" s="1"/>
  <c r="M16" i="12"/>
  <c r="M15" i="12" s="1"/>
  <c r="O16" i="12"/>
  <c r="Q16" i="12"/>
  <c r="V16" i="12"/>
  <c r="V15" i="12" s="1"/>
  <c r="G19" i="12"/>
  <c r="I19" i="12"/>
  <c r="K19" i="12"/>
  <c r="M19" i="12"/>
  <c r="O19" i="12"/>
  <c r="Q19" i="12"/>
  <c r="V19" i="12"/>
  <c r="G22" i="12"/>
  <c r="M22" i="12" s="1"/>
  <c r="I22" i="12"/>
  <c r="K22" i="12"/>
  <c r="O22" i="12"/>
  <c r="Q22" i="12"/>
  <c r="V22" i="12"/>
  <c r="G25" i="12"/>
  <c r="G26" i="12"/>
  <c r="M26" i="12" s="1"/>
  <c r="I26" i="12"/>
  <c r="K26" i="12"/>
  <c r="K25" i="12" s="1"/>
  <c r="O26" i="12"/>
  <c r="O25" i="12" s="1"/>
  <c r="Q26" i="12"/>
  <c r="Q25" i="12" s="1"/>
  <c r="V26" i="12"/>
  <c r="G29" i="12"/>
  <c r="I29" i="12"/>
  <c r="K29" i="12"/>
  <c r="M29" i="12"/>
  <c r="O29" i="12"/>
  <c r="Q29" i="12"/>
  <c r="V29" i="12"/>
  <c r="G33" i="12"/>
  <c r="I33" i="12"/>
  <c r="K33" i="12"/>
  <c r="M33" i="12"/>
  <c r="O33" i="12"/>
  <c r="Q33" i="12"/>
  <c r="V33" i="12"/>
  <c r="G36" i="12"/>
  <c r="I36" i="12"/>
  <c r="K36" i="12"/>
  <c r="M36" i="12"/>
  <c r="O36" i="12"/>
  <c r="Q36" i="12"/>
  <c r="V36" i="12"/>
  <c r="G40" i="12"/>
  <c r="M40" i="12" s="1"/>
  <c r="I40" i="12"/>
  <c r="I25" i="12" s="1"/>
  <c r="K40" i="12"/>
  <c r="O40" i="12"/>
  <c r="Q40" i="12"/>
  <c r="V40" i="12"/>
  <c r="G43" i="12"/>
  <c r="M43" i="12" s="1"/>
  <c r="I43" i="12"/>
  <c r="K43" i="12"/>
  <c r="O43" i="12"/>
  <c r="Q43" i="12"/>
  <c r="V43" i="12"/>
  <c r="V25" i="12" s="1"/>
  <c r="G48" i="12"/>
  <c r="M48" i="12" s="1"/>
  <c r="I48" i="12"/>
  <c r="K48" i="12"/>
  <c r="O48" i="12"/>
  <c r="Q48" i="12"/>
  <c r="V48" i="12"/>
  <c r="G51" i="12"/>
  <c r="I51" i="12"/>
  <c r="K51" i="12"/>
  <c r="M51" i="12"/>
  <c r="O51" i="12"/>
  <c r="Q51" i="12"/>
  <c r="V51" i="12"/>
  <c r="G54" i="12"/>
  <c r="I54" i="12"/>
  <c r="K54" i="12"/>
  <c r="M54" i="12"/>
  <c r="O54" i="12"/>
  <c r="Q54" i="12"/>
  <c r="V54" i="12"/>
  <c r="K56" i="12"/>
  <c r="G57" i="12"/>
  <c r="M57" i="12" s="1"/>
  <c r="I57" i="12"/>
  <c r="I56" i="12" s="1"/>
  <c r="K57" i="12"/>
  <c r="O57" i="12"/>
  <c r="O56" i="12" s="1"/>
  <c r="Q57" i="12"/>
  <c r="Q56" i="12" s="1"/>
  <c r="V57" i="12"/>
  <c r="V56" i="12" s="1"/>
  <c r="G60" i="12"/>
  <c r="M60" i="12" s="1"/>
  <c r="I60" i="12"/>
  <c r="K60" i="12"/>
  <c r="O60" i="12"/>
  <c r="Q60" i="12"/>
  <c r="V60" i="12"/>
  <c r="G62" i="12"/>
  <c r="Q62" i="12"/>
  <c r="V62" i="12"/>
  <c r="G63" i="12"/>
  <c r="I63" i="12"/>
  <c r="I62" i="12" s="1"/>
  <c r="K63" i="12"/>
  <c r="K62" i="12" s="1"/>
  <c r="M63" i="12"/>
  <c r="M62" i="12" s="1"/>
  <c r="O63" i="12"/>
  <c r="O62" i="12" s="1"/>
  <c r="Q63" i="12"/>
  <c r="V63" i="12"/>
  <c r="G68" i="12"/>
  <c r="G67" i="12" s="1"/>
  <c r="I68" i="12"/>
  <c r="I67" i="12" s="1"/>
  <c r="K68" i="12"/>
  <c r="K67" i="12" s="1"/>
  <c r="M68" i="12"/>
  <c r="O68" i="12"/>
  <c r="Q68" i="12"/>
  <c r="Q67" i="12" s="1"/>
  <c r="V68" i="12"/>
  <c r="V67" i="12" s="1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8" i="12"/>
  <c r="M78" i="12" s="1"/>
  <c r="I78" i="12"/>
  <c r="K78" i="12"/>
  <c r="O78" i="12"/>
  <c r="Q78" i="12"/>
  <c r="V78" i="12"/>
  <c r="G80" i="12"/>
  <c r="I80" i="12"/>
  <c r="K80" i="12"/>
  <c r="M80" i="12"/>
  <c r="O80" i="12"/>
  <c r="O67" i="12" s="1"/>
  <c r="Q80" i="12"/>
  <c r="V80" i="12"/>
  <c r="G83" i="12"/>
  <c r="I83" i="12"/>
  <c r="K83" i="12"/>
  <c r="M83" i="12"/>
  <c r="O83" i="12"/>
  <c r="Q83" i="12"/>
  <c r="V83" i="12"/>
  <c r="G86" i="12"/>
  <c r="I86" i="12"/>
  <c r="K86" i="12"/>
  <c r="M86" i="12"/>
  <c r="O86" i="12"/>
  <c r="Q86" i="12"/>
  <c r="V86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I97" i="12"/>
  <c r="K97" i="12"/>
  <c r="M97" i="12"/>
  <c r="O97" i="12"/>
  <c r="Q97" i="12"/>
  <c r="V97" i="12"/>
  <c r="G99" i="12"/>
  <c r="I99" i="12"/>
  <c r="K99" i="12"/>
  <c r="M99" i="12"/>
  <c r="O99" i="12"/>
  <c r="Q99" i="12"/>
  <c r="V99" i="12"/>
  <c r="G103" i="12"/>
  <c r="M103" i="12" s="1"/>
  <c r="I103" i="12"/>
  <c r="K103" i="12"/>
  <c r="O103" i="12"/>
  <c r="Q103" i="12"/>
  <c r="V103" i="12"/>
  <c r="G114" i="12"/>
  <c r="I114" i="12"/>
  <c r="V114" i="12"/>
  <c r="G115" i="12"/>
  <c r="M115" i="12" s="1"/>
  <c r="M114" i="12" s="1"/>
  <c r="I115" i="12"/>
  <c r="K115" i="12"/>
  <c r="K114" i="12" s="1"/>
  <c r="O115" i="12"/>
  <c r="O114" i="12" s="1"/>
  <c r="Q115" i="12"/>
  <c r="Q114" i="12" s="1"/>
  <c r="V115" i="12"/>
  <c r="G117" i="12"/>
  <c r="I117" i="12"/>
  <c r="K117" i="12"/>
  <c r="M117" i="12"/>
  <c r="O117" i="12"/>
  <c r="Q117" i="12"/>
  <c r="V117" i="12"/>
  <c r="G120" i="12"/>
  <c r="G119" i="12" s="1"/>
  <c r="I120" i="12"/>
  <c r="I119" i="12" s="1"/>
  <c r="K120" i="12"/>
  <c r="K119" i="12" s="1"/>
  <c r="M120" i="12"/>
  <c r="O120" i="12"/>
  <c r="Q120" i="12"/>
  <c r="Q119" i="12" s="1"/>
  <c r="V120" i="12"/>
  <c r="V119" i="12" s="1"/>
  <c r="G123" i="12"/>
  <c r="M123" i="12" s="1"/>
  <c r="I123" i="12"/>
  <c r="K123" i="12"/>
  <c r="O123" i="12"/>
  <c r="Q123" i="12"/>
  <c r="V123" i="12"/>
  <c r="G126" i="12"/>
  <c r="M126" i="12" s="1"/>
  <c r="I126" i="12"/>
  <c r="K126" i="12"/>
  <c r="O126" i="12"/>
  <c r="Q126" i="12"/>
  <c r="V126" i="12"/>
  <c r="G129" i="12"/>
  <c r="M129" i="12" s="1"/>
  <c r="I129" i="12"/>
  <c r="K129" i="12"/>
  <c r="O129" i="12"/>
  <c r="Q129" i="12"/>
  <c r="V129" i="12"/>
  <c r="G133" i="12"/>
  <c r="I133" i="12"/>
  <c r="K133" i="12"/>
  <c r="M133" i="12"/>
  <c r="O133" i="12"/>
  <c r="O119" i="12" s="1"/>
  <c r="Q133" i="12"/>
  <c r="V133" i="12"/>
  <c r="G135" i="12"/>
  <c r="I135" i="12"/>
  <c r="K135" i="12"/>
  <c r="M135" i="12"/>
  <c r="O135" i="12"/>
  <c r="Q135" i="12"/>
  <c r="V135" i="12"/>
  <c r="G139" i="12"/>
  <c r="I139" i="12"/>
  <c r="K139" i="12"/>
  <c r="M139" i="12"/>
  <c r="O139" i="12"/>
  <c r="Q139" i="12"/>
  <c r="V139" i="12"/>
  <c r="I143" i="12"/>
  <c r="K143" i="12"/>
  <c r="G144" i="12"/>
  <c r="M144" i="12" s="1"/>
  <c r="M143" i="12" s="1"/>
  <c r="I144" i="12"/>
  <c r="K144" i="12"/>
  <c r="O144" i="12"/>
  <c r="O143" i="12" s="1"/>
  <c r="Q144" i="12"/>
  <c r="Q143" i="12" s="1"/>
  <c r="V144" i="12"/>
  <c r="V143" i="12" s="1"/>
  <c r="G150" i="12"/>
  <c r="I150" i="12"/>
  <c r="I149" i="12" s="1"/>
  <c r="K150" i="12"/>
  <c r="K149" i="12" s="1"/>
  <c r="M150" i="12"/>
  <c r="O150" i="12"/>
  <c r="O149" i="12" s="1"/>
  <c r="Q150" i="12"/>
  <c r="V150" i="12"/>
  <c r="G153" i="12"/>
  <c r="I153" i="12"/>
  <c r="K153" i="12"/>
  <c r="M153" i="12"/>
  <c r="O153" i="12"/>
  <c r="Q153" i="12"/>
  <c r="V153" i="12"/>
  <c r="G160" i="12"/>
  <c r="I160" i="12"/>
  <c r="K160" i="12"/>
  <c r="M160" i="12"/>
  <c r="O160" i="12"/>
  <c r="Q160" i="12"/>
  <c r="V160" i="12"/>
  <c r="G163" i="12"/>
  <c r="M163" i="12" s="1"/>
  <c r="I163" i="12"/>
  <c r="K163" i="12"/>
  <c r="O163" i="12"/>
  <c r="Q163" i="12"/>
  <c r="V163" i="12"/>
  <c r="G166" i="12"/>
  <c r="M166" i="12" s="1"/>
  <c r="I166" i="12"/>
  <c r="K166" i="12"/>
  <c r="O166" i="12"/>
  <c r="Q166" i="12"/>
  <c r="V166" i="12"/>
  <c r="V149" i="12" s="1"/>
  <c r="G169" i="12"/>
  <c r="M169" i="12" s="1"/>
  <c r="I169" i="12"/>
  <c r="K169" i="12"/>
  <c r="O169" i="12"/>
  <c r="Q169" i="12"/>
  <c r="Q149" i="12" s="1"/>
  <c r="V169" i="12"/>
  <c r="G172" i="12"/>
  <c r="I172" i="12"/>
  <c r="K172" i="12"/>
  <c r="M172" i="12"/>
  <c r="O172" i="12"/>
  <c r="Q172" i="12"/>
  <c r="V172" i="12"/>
  <c r="G175" i="12"/>
  <c r="I175" i="12"/>
  <c r="K175" i="12"/>
  <c r="M175" i="12"/>
  <c r="O175" i="12"/>
  <c r="Q175" i="12"/>
  <c r="V175" i="12"/>
  <c r="G178" i="12"/>
  <c r="I178" i="12"/>
  <c r="K178" i="12"/>
  <c r="M178" i="12"/>
  <c r="O178" i="12"/>
  <c r="Q178" i="12"/>
  <c r="V178" i="12"/>
  <c r="I180" i="12"/>
  <c r="K180" i="12"/>
  <c r="G181" i="12"/>
  <c r="M181" i="12" s="1"/>
  <c r="I181" i="12"/>
  <c r="K181" i="12"/>
  <c r="O181" i="12"/>
  <c r="O180" i="12" s="1"/>
  <c r="Q181" i="12"/>
  <c r="Q180" i="12" s="1"/>
  <c r="V181" i="12"/>
  <c r="V180" i="12" s="1"/>
  <c r="G191" i="12"/>
  <c r="M191" i="12" s="1"/>
  <c r="I191" i="12"/>
  <c r="K191" i="12"/>
  <c r="O191" i="12"/>
  <c r="Q191" i="12"/>
  <c r="V191" i="12"/>
  <c r="G198" i="12"/>
  <c r="I198" i="12"/>
  <c r="K198" i="12"/>
  <c r="M198" i="12"/>
  <c r="O198" i="12"/>
  <c r="Q198" i="12"/>
  <c r="V198" i="12"/>
  <c r="G202" i="12"/>
  <c r="I202" i="12"/>
  <c r="K202" i="12"/>
  <c r="M202" i="12"/>
  <c r="O202" i="12"/>
  <c r="Q202" i="12"/>
  <c r="V202" i="12"/>
  <c r="G205" i="12"/>
  <c r="M205" i="12" s="1"/>
  <c r="I205" i="12"/>
  <c r="I204" i="12" s="1"/>
  <c r="K205" i="12"/>
  <c r="O205" i="12"/>
  <c r="O204" i="12" s="1"/>
  <c r="Q205" i="12"/>
  <c r="Q204" i="12" s="1"/>
  <c r="V205" i="12"/>
  <c r="V204" i="12" s="1"/>
  <c r="G209" i="12"/>
  <c r="M209" i="12" s="1"/>
  <c r="I209" i="12"/>
  <c r="K209" i="12"/>
  <c r="O209" i="12"/>
  <c r="Q209" i="12"/>
  <c r="V209" i="12"/>
  <c r="G214" i="12"/>
  <c r="M214" i="12" s="1"/>
  <c r="I214" i="12"/>
  <c r="K214" i="12"/>
  <c r="O214" i="12"/>
  <c r="Q214" i="12"/>
  <c r="V214" i="12"/>
  <c r="G218" i="12"/>
  <c r="I218" i="12"/>
  <c r="K218" i="12"/>
  <c r="M218" i="12"/>
  <c r="O218" i="12"/>
  <c r="Q218" i="12"/>
  <c r="V218" i="12"/>
  <c r="G221" i="12"/>
  <c r="I221" i="12"/>
  <c r="K221" i="12"/>
  <c r="M221" i="12"/>
  <c r="O221" i="12"/>
  <c r="Q221" i="12"/>
  <c r="V221" i="12"/>
  <c r="G226" i="12"/>
  <c r="I226" i="12"/>
  <c r="K226" i="12"/>
  <c r="K204" i="12" s="1"/>
  <c r="M226" i="12"/>
  <c r="O226" i="12"/>
  <c r="Q226" i="12"/>
  <c r="V226" i="12"/>
  <c r="G230" i="12"/>
  <c r="M230" i="12" s="1"/>
  <c r="I230" i="12"/>
  <c r="K230" i="12"/>
  <c r="O230" i="12"/>
  <c r="Q230" i="12"/>
  <c r="V230" i="12"/>
  <c r="G238" i="12"/>
  <c r="M238" i="12" s="1"/>
  <c r="I238" i="12"/>
  <c r="K238" i="12"/>
  <c r="O238" i="12"/>
  <c r="Q238" i="12"/>
  <c r="V238" i="12"/>
  <c r="G240" i="12"/>
  <c r="Q240" i="12"/>
  <c r="V240" i="12"/>
  <c r="G241" i="12"/>
  <c r="I241" i="12"/>
  <c r="I240" i="12" s="1"/>
  <c r="K241" i="12"/>
  <c r="K240" i="12" s="1"/>
  <c r="M241" i="12"/>
  <c r="M240" i="12" s="1"/>
  <c r="O241" i="12"/>
  <c r="O240" i="12" s="1"/>
  <c r="Q241" i="12"/>
  <c r="V241" i="12"/>
  <c r="G246" i="12"/>
  <c r="I246" i="12"/>
  <c r="K246" i="12"/>
  <c r="M246" i="12"/>
  <c r="O246" i="12"/>
  <c r="Q246" i="12"/>
  <c r="V246" i="12"/>
  <c r="K248" i="12"/>
  <c r="G249" i="12"/>
  <c r="M249" i="12" s="1"/>
  <c r="I249" i="12"/>
  <c r="I248" i="12" s="1"/>
  <c r="K249" i="12"/>
  <c r="O249" i="12"/>
  <c r="O248" i="12" s="1"/>
  <c r="Q249" i="12"/>
  <c r="Q248" i="12" s="1"/>
  <c r="V249" i="12"/>
  <c r="V248" i="12" s="1"/>
  <c r="G252" i="12"/>
  <c r="M252" i="12" s="1"/>
  <c r="I252" i="12"/>
  <c r="K252" i="12"/>
  <c r="O252" i="12"/>
  <c r="Q252" i="12"/>
  <c r="V252" i="12"/>
  <c r="G258" i="12"/>
  <c r="M258" i="12" s="1"/>
  <c r="I258" i="12"/>
  <c r="K258" i="12"/>
  <c r="O258" i="12"/>
  <c r="Q258" i="12"/>
  <c r="V258" i="12"/>
  <c r="O267" i="12"/>
  <c r="Q267" i="12"/>
  <c r="G268" i="12"/>
  <c r="G267" i="12" s="1"/>
  <c r="I268" i="12"/>
  <c r="I267" i="12" s="1"/>
  <c r="K268" i="12"/>
  <c r="K267" i="12" s="1"/>
  <c r="M268" i="12"/>
  <c r="M267" i="12" s="1"/>
  <c r="O268" i="12"/>
  <c r="Q268" i="12"/>
  <c r="V268" i="12"/>
  <c r="V267" i="12" s="1"/>
  <c r="G270" i="12"/>
  <c r="I270" i="12"/>
  <c r="K270" i="12"/>
  <c r="M270" i="12"/>
  <c r="O270" i="12"/>
  <c r="Q270" i="12"/>
  <c r="V270" i="12"/>
  <c r="G273" i="12"/>
  <c r="M273" i="12" s="1"/>
  <c r="I273" i="12"/>
  <c r="K273" i="12"/>
  <c r="O273" i="12"/>
  <c r="O272" i="12" s="1"/>
  <c r="Q273" i="12"/>
  <c r="Q272" i="12" s="1"/>
  <c r="V273" i="12"/>
  <c r="V272" i="12" s="1"/>
  <c r="G277" i="12"/>
  <c r="M277" i="12" s="1"/>
  <c r="I277" i="12"/>
  <c r="K277" i="12"/>
  <c r="O277" i="12"/>
  <c r="Q277" i="12"/>
  <c r="V277" i="12"/>
  <c r="G281" i="12"/>
  <c r="I281" i="12"/>
  <c r="K281" i="12"/>
  <c r="M281" i="12"/>
  <c r="O281" i="12"/>
  <c r="Q281" i="12"/>
  <c r="V281" i="12"/>
  <c r="G285" i="12"/>
  <c r="I285" i="12"/>
  <c r="K285" i="12"/>
  <c r="M285" i="12"/>
  <c r="O285" i="12"/>
  <c r="Q285" i="12"/>
  <c r="V285" i="12"/>
  <c r="G289" i="12"/>
  <c r="I289" i="12"/>
  <c r="K289" i="12"/>
  <c r="K272" i="12" s="1"/>
  <c r="M289" i="12"/>
  <c r="O289" i="12"/>
  <c r="Q289" i="12"/>
  <c r="V289" i="12"/>
  <c r="G293" i="12"/>
  <c r="M293" i="12" s="1"/>
  <c r="I293" i="12"/>
  <c r="I272" i="12" s="1"/>
  <c r="K293" i="12"/>
  <c r="O293" i="12"/>
  <c r="Q293" i="12"/>
  <c r="V293" i="12"/>
  <c r="G297" i="12"/>
  <c r="M297" i="12" s="1"/>
  <c r="I297" i="12"/>
  <c r="K297" i="12"/>
  <c r="O297" i="12"/>
  <c r="Q297" i="12"/>
  <c r="V297" i="12"/>
  <c r="G301" i="12"/>
  <c r="M301" i="12" s="1"/>
  <c r="I301" i="12"/>
  <c r="K301" i="12"/>
  <c r="O301" i="12"/>
  <c r="Q301" i="12"/>
  <c r="V301" i="12"/>
  <c r="G305" i="12"/>
  <c r="I305" i="12"/>
  <c r="K305" i="12"/>
  <c r="M305" i="12"/>
  <c r="O305" i="12"/>
  <c r="Q305" i="12"/>
  <c r="V305" i="12"/>
  <c r="G309" i="12"/>
  <c r="I309" i="12"/>
  <c r="K309" i="12"/>
  <c r="M309" i="12"/>
  <c r="O309" i="12"/>
  <c r="Q309" i="12"/>
  <c r="V309" i="12"/>
  <c r="G314" i="12"/>
  <c r="I314" i="12"/>
  <c r="K314" i="12"/>
  <c r="M314" i="12"/>
  <c r="O314" i="12"/>
  <c r="Q314" i="12"/>
  <c r="V314" i="12"/>
  <c r="G318" i="12"/>
  <c r="M318" i="12" s="1"/>
  <c r="I318" i="12"/>
  <c r="K318" i="12"/>
  <c r="O318" i="12"/>
  <c r="Q318" i="12"/>
  <c r="V318" i="12"/>
  <c r="G322" i="12"/>
  <c r="M322" i="12" s="1"/>
  <c r="I322" i="12"/>
  <c r="K322" i="12"/>
  <c r="O322" i="12"/>
  <c r="Q322" i="12"/>
  <c r="V322" i="12"/>
  <c r="G326" i="12"/>
  <c r="M326" i="12" s="1"/>
  <c r="I326" i="12"/>
  <c r="K326" i="12"/>
  <c r="O326" i="12"/>
  <c r="Q326" i="12"/>
  <c r="V326" i="12"/>
  <c r="G337" i="12"/>
  <c r="I337" i="12"/>
  <c r="K337" i="12"/>
  <c r="M337" i="12"/>
  <c r="O337" i="12"/>
  <c r="Q337" i="12"/>
  <c r="V337" i="12"/>
  <c r="G339" i="12"/>
  <c r="I339" i="12"/>
  <c r="K339" i="12"/>
  <c r="M339" i="12"/>
  <c r="O339" i="12"/>
  <c r="Q339" i="12"/>
  <c r="V339" i="12"/>
  <c r="G342" i="12"/>
  <c r="M342" i="12" s="1"/>
  <c r="I342" i="12"/>
  <c r="I341" i="12" s="1"/>
  <c r="K342" i="12"/>
  <c r="K341" i="12" s="1"/>
  <c r="O342" i="12"/>
  <c r="O341" i="12" s="1"/>
  <c r="Q342" i="12"/>
  <c r="Q341" i="12" s="1"/>
  <c r="V342" i="12"/>
  <c r="V341" i="12" s="1"/>
  <c r="G344" i="12"/>
  <c r="M344" i="12" s="1"/>
  <c r="I344" i="12"/>
  <c r="K344" i="12"/>
  <c r="O344" i="12"/>
  <c r="Q344" i="12"/>
  <c r="V344" i="12"/>
  <c r="G346" i="12"/>
  <c r="G347" i="12"/>
  <c r="I347" i="12"/>
  <c r="I346" i="12" s="1"/>
  <c r="K347" i="12"/>
  <c r="K346" i="12" s="1"/>
  <c r="M347" i="12"/>
  <c r="O347" i="12"/>
  <c r="O346" i="12" s="1"/>
  <c r="Q347" i="12"/>
  <c r="Q346" i="12" s="1"/>
  <c r="V347" i="12"/>
  <c r="G356" i="12"/>
  <c r="I356" i="12"/>
  <c r="K356" i="12"/>
  <c r="M356" i="12"/>
  <c r="O356" i="12"/>
  <c r="Q356" i="12"/>
  <c r="V356" i="12"/>
  <c r="G360" i="12"/>
  <c r="I360" i="12"/>
  <c r="K360" i="12"/>
  <c r="M360" i="12"/>
  <c r="O360" i="12"/>
  <c r="Q360" i="12"/>
  <c r="V360" i="12"/>
  <c r="G365" i="12"/>
  <c r="M365" i="12" s="1"/>
  <c r="I365" i="12"/>
  <c r="K365" i="12"/>
  <c r="O365" i="12"/>
  <c r="Q365" i="12"/>
  <c r="V365" i="12"/>
  <c r="G369" i="12"/>
  <c r="M369" i="12" s="1"/>
  <c r="I369" i="12"/>
  <c r="K369" i="12"/>
  <c r="O369" i="12"/>
  <c r="Q369" i="12"/>
  <c r="V369" i="12"/>
  <c r="G373" i="12"/>
  <c r="M373" i="12" s="1"/>
  <c r="I373" i="12"/>
  <c r="K373" i="12"/>
  <c r="O373" i="12"/>
  <c r="Q373" i="12"/>
  <c r="V373" i="12"/>
  <c r="V346" i="12" s="1"/>
  <c r="G377" i="12"/>
  <c r="I377" i="12"/>
  <c r="K377" i="12"/>
  <c r="M377" i="12"/>
  <c r="O377" i="12"/>
  <c r="Q377" i="12"/>
  <c r="V377" i="12"/>
  <c r="G381" i="12"/>
  <c r="I381" i="12"/>
  <c r="K381" i="12"/>
  <c r="M381" i="12"/>
  <c r="O381" i="12"/>
  <c r="Q381" i="12"/>
  <c r="V381" i="12"/>
  <c r="G385" i="12"/>
  <c r="I385" i="12"/>
  <c r="K385" i="12"/>
  <c r="M385" i="12"/>
  <c r="O385" i="12"/>
  <c r="Q385" i="12"/>
  <c r="V385" i="12"/>
  <c r="G391" i="12"/>
  <c r="M391" i="12" s="1"/>
  <c r="I391" i="12"/>
  <c r="K391" i="12"/>
  <c r="O391" i="12"/>
  <c r="Q391" i="12"/>
  <c r="V391" i="12"/>
  <c r="I396" i="12"/>
  <c r="G397" i="12"/>
  <c r="G396" i="12" s="1"/>
  <c r="I397" i="12"/>
  <c r="K397" i="12"/>
  <c r="K396" i="12" s="1"/>
  <c r="O397" i="12"/>
  <c r="O396" i="12" s="1"/>
  <c r="Q397" i="12"/>
  <c r="Q396" i="12" s="1"/>
  <c r="V397" i="12"/>
  <c r="V396" i="12" s="1"/>
  <c r="G400" i="12"/>
  <c r="G399" i="12" s="1"/>
  <c r="I400" i="12"/>
  <c r="I399" i="12" s="1"/>
  <c r="K400" i="12"/>
  <c r="K399" i="12" s="1"/>
  <c r="M400" i="12"/>
  <c r="M399" i="12" s="1"/>
  <c r="O400" i="12"/>
  <c r="O399" i="12" s="1"/>
  <c r="Q400" i="12"/>
  <c r="V400" i="12"/>
  <c r="V399" i="12" s="1"/>
  <c r="G401" i="12"/>
  <c r="I401" i="12"/>
  <c r="K401" i="12"/>
  <c r="M401" i="12"/>
  <c r="O401" i="12"/>
  <c r="Q401" i="12"/>
  <c r="V401" i="12"/>
  <c r="G402" i="12"/>
  <c r="M402" i="12" s="1"/>
  <c r="I402" i="12"/>
  <c r="K402" i="12"/>
  <c r="O402" i="12"/>
  <c r="Q402" i="12"/>
  <c r="V402" i="12"/>
  <c r="G404" i="12"/>
  <c r="M404" i="12" s="1"/>
  <c r="I404" i="12"/>
  <c r="K404" i="12"/>
  <c r="O404" i="12"/>
  <c r="Q404" i="12"/>
  <c r="V404" i="12"/>
  <c r="G407" i="12"/>
  <c r="M407" i="12" s="1"/>
  <c r="I407" i="12"/>
  <c r="K407" i="12"/>
  <c r="O407" i="12"/>
  <c r="Q407" i="12"/>
  <c r="V407" i="12"/>
  <c r="G409" i="12"/>
  <c r="I409" i="12"/>
  <c r="K409" i="12"/>
  <c r="M409" i="12"/>
  <c r="O409" i="12"/>
  <c r="Q409" i="12"/>
  <c r="Q399" i="12" s="1"/>
  <c r="V409" i="12"/>
  <c r="G411" i="12"/>
  <c r="I411" i="12"/>
  <c r="K411" i="12"/>
  <c r="M411" i="12"/>
  <c r="O411" i="12"/>
  <c r="Q411" i="12"/>
  <c r="V411" i="12"/>
  <c r="AE413" i="12"/>
  <c r="I20" i="1"/>
  <c r="I19" i="1"/>
  <c r="I18" i="1"/>
  <c r="I17" i="1"/>
  <c r="F43" i="1"/>
  <c r="G23" i="1" s="1"/>
  <c r="A23" i="1" s="1"/>
  <c r="G43" i="1"/>
  <c r="G25" i="1" s="1"/>
  <c r="A25" i="1" s="1"/>
  <c r="A26" i="1" s="1"/>
  <c r="H42" i="1"/>
  <c r="I42" i="1" s="1"/>
  <c r="H41" i="1"/>
  <c r="I41" i="1" s="1"/>
  <c r="H40" i="1"/>
  <c r="I40" i="1" s="1"/>
  <c r="H39" i="1"/>
  <c r="H43" i="1" s="1"/>
  <c r="J69" i="1" l="1"/>
  <c r="J63" i="1"/>
  <c r="J51" i="1"/>
  <c r="J50" i="1"/>
  <c r="J54" i="1"/>
  <c r="J57" i="1"/>
  <c r="J60" i="1"/>
  <c r="J66" i="1"/>
  <c r="J52" i="1"/>
  <c r="J55" i="1"/>
  <c r="J58" i="1"/>
  <c r="J61" i="1"/>
  <c r="J64" i="1"/>
  <c r="J68" i="1"/>
  <c r="J53" i="1"/>
  <c r="J56" i="1"/>
  <c r="J59" i="1"/>
  <c r="J62" i="1"/>
  <c r="J65" i="1"/>
  <c r="G28" i="1"/>
  <c r="G26" i="1"/>
  <c r="G24" i="1"/>
  <c r="A24" i="1"/>
  <c r="M272" i="12"/>
  <c r="M204" i="12"/>
  <c r="M8" i="12"/>
  <c r="M346" i="12"/>
  <c r="M149" i="12"/>
  <c r="M56" i="12"/>
  <c r="M25" i="12"/>
  <c r="M180" i="12"/>
  <c r="M67" i="12"/>
  <c r="M341" i="12"/>
  <c r="M248" i="12"/>
  <c r="M119" i="12"/>
  <c r="G149" i="12"/>
  <c r="G272" i="12"/>
  <c r="AF413" i="12"/>
  <c r="G180" i="12"/>
  <c r="G143" i="12"/>
  <c r="G248" i="12"/>
  <c r="G204" i="12"/>
  <c r="G56" i="12"/>
  <c r="G8" i="12"/>
  <c r="M397" i="12"/>
  <c r="M396" i="12" s="1"/>
  <c r="G341" i="12"/>
  <c r="I39" i="1"/>
  <c r="I43" i="1" s="1"/>
  <c r="I21" i="1"/>
  <c r="J28" i="1"/>
  <c r="J26" i="1"/>
  <c r="G38" i="1"/>
  <c r="F38" i="1"/>
  <c r="J23" i="1"/>
  <c r="J24" i="1"/>
  <c r="J25" i="1"/>
  <c r="J27" i="1"/>
  <c r="E24" i="1"/>
  <c r="E26" i="1"/>
  <c r="J70" i="1" l="1"/>
  <c r="A27" i="1"/>
  <c r="G29" i="1" s="1"/>
  <c r="G27" i="1" s="1"/>
  <c r="A29" i="1"/>
  <c r="J41" i="1"/>
  <c r="J39" i="1"/>
  <c r="J43" i="1" s="1"/>
  <c r="J42" i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Radek Sláma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<sst xmlns="http://schemas.openxmlformats.org/spreadsheetml/2006/main" count="1642" uniqueCount="558">
  <si>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</si>
  <si>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</si>
  <si>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</si>
  <si>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</si>
  <si>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</si>
  <si>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</si>
  <si>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</si>
  <si>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</si>
  <si>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</si>
  <si>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</si>
  <si>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</si>
  <si>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</si>
  <si>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</si>
  <si>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</si>
  <si>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</si>
  <si>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</si>
  <si>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</si>
  <si>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</si>
  <si>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</si>
  <si>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</si>
  <si>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</si>
  <si>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</si>
  <si>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</si>
  <si>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</si>
  <si>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</si>
  <si>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</si>
  <si>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</si>
  <si>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</si>
  <si>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</si>
  <si>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</si>
  <si>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</si>
  <si>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</si>
  <si>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</si>
  <si>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</si>
  <si>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</si>
  <si>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</si>
  <si>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</si>
  <si>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</si>
  <si>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</si>
  <si>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</si>
  <si>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</si>
  <si>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</si>
  <si>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</si>
  <si>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001</t>
  </si>
  <si>
    <t>Stavební připravenost pro instalaci nových varhan do velké auly</t>
  </si>
  <si>
    <t>01</t>
  </si>
  <si>
    <t>Stavebně-architektonická část</t>
  </si>
  <si>
    <t>Objekt:</t>
  </si>
  <si>
    <t>Rozpočet:</t>
  </si>
  <si>
    <t>TS-2020-026</t>
  </si>
  <si>
    <t>Praha 1,Karolinum,Železná č.p.541/1,stavební připravenost pro instalaci nových varhan do velké auly</t>
  </si>
  <si>
    <t>Univerzita Karlova</t>
  </si>
  <si>
    <t>Ovocný trh 560/5</t>
  </si>
  <si>
    <t>Praha-Staré Město</t>
  </si>
  <si>
    <t>11000</t>
  </si>
  <si>
    <t>00216208</t>
  </si>
  <si>
    <t>CZ00216208</t>
  </si>
  <si>
    <t>Projektový atelier pro architekturu a pozemní stavby spol. s r.o.</t>
  </si>
  <si>
    <t>Bělehradská 199/70</t>
  </si>
  <si>
    <t>Praha-Vinohrady</t>
  </si>
  <si>
    <t>12000</t>
  </si>
  <si>
    <t>45308616</t>
  </si>
  <si>
    <t>CZ45308616</t>
  </si>
  <si>
    <t>Stavba</t>
  </si>
  <si>
    <t>Stavební objekt</t>
  </si>
  <si>
    <t>Celkem za stavbu</t>
  </si>
  <si>
    <t>CZK</t>
  </si>
  <si>
    <t>Rekapitulace dílů</t>
  </si>
  <si>
    <t>Typ dílu</t>
  </si>
  <si>
    <t>11</t>
  </si>
  <si>
    <t>Přípravné a přidružené práce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</si>
  <si>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</si>
  <si>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</si>
  <si>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</si>
  <si>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</si>
  <si>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</si>
  <si>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</si>
  <si>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</si>
  <si>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</si>
  <si>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</si>
  <si>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</si>
  <si>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</si>
  <si>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</si>
  <si>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</si>
  <si>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</si>
  <si>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</si>
  <si>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</si>
  <si>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</si>
  <si>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</si>
  <si>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766</t>
  </si>
  <si>
    <t>Konstrukce truhlářské</t>
  </si>
  <si>
    <t>767</t>
  </si>
  <si>
    <t>Konstrukce zámečnické</t>
  </si>
  <si>
    <t>775</t>
  </si>
  <si>
    <t>Podlahy vlysové a parketové</t>
  </si>
  <si>
    <t>783</t>
  </si>
  <si>
    <t>Nátěry</t>
  </si>
  <si>
    <t>784</t>
  </si>
  <si>
    <t>Malby</t>
  </si>
  <si>
    <t>798</t>
  </si>
  <si>
    <t>Restaurování</t>
  </si>
  <si>
    <t>HZS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</si>
  <si>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</si>
  <si>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</si>
  <si>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</si>
  <si>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</si>
  <si>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</si>
  <si>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</si>
  <si>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</si>
  <si>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</si>
  <si>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</si>
  <si>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</si>
  <si>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</si>
  <si>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</si>
  <si>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</si>
  <si>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</si>
  <si>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</si>
  <si>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</si>
  <si>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</si>
  <si>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</si>
  <si>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</si>
  <si>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</si>
  <si>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</si>
  <si>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</si>
  <si>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</si>
  <si>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</si>
  <si>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</si>
  <si>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</si>
  <si>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</si>
  <si>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</si>
  <si>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</si>
  <si>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</si>
  <si>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</si>
  <si>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</si>
  <si>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</si>
  <si>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784011221RT2</t>
  </si>
  <si>
    <t>Ostatní práce zakrytí předmětů,  , včetně dodávky fólie tl. 0,04 mm</t>
  </si>
  <si>
    <t>m2</t>
  </si>
  <si>
    <t>800-784</t>
  </si>
  <si>
    <t>RTS 20/ II</t>
  </si>
  <si>
    <t>Práce</t>
  </si>
  <si>
    <t>POL1_</t>
  </si>
  <si>
    <t>sedadla velké auly, která nebudou demontována a přesunuta : 420*1,5</t>
  </si>
  <si>
    <t>VV</t>
  </si>
  <si>
    <t>784011222RT1</t>
  </si>
  <si>
    <t>Ostatní práce zakrytí podlah,  , bez dodávky materiálu</t>
  </si>
  <si>
    <t>Velká Aula : 420</t>
  </si>
  <si>
    <t>69370516R</t>
  </si>
  <si>
    <t>geotextilie POP; funkce separační, ochranná, výztužná, filtrační; plošná hmotnost 350 g/m2</t>
  </si>
  <si>
    <t>SPCM</t>
  </si>
  <si>
    <t>Specifikace</t>
  </si>
  <si>
    <t>POL3_</t>
  </si>
  <si>
    <t>Odkaz na mn. položky pořadí 2 : 420,00000*1,15</t>
  </si>
  <si>
    <t>311231114R00</t>
  </si>
  <si>
    <t>Zdivo nosné z cihel a tvarovek pálených pod omítku z cihel plných, 290x140x65 mm, P 15, na maltu MVC 2,5</t>
  </si>
  <si>
    <t>m3</t>
  </si>
  <si>
    <t>801-1</t>
  </si>
  <si>
    <t>Včetně pomocného lešení o výšce podlahy do 1,90 m a pro zatížení do 1,5 kPa.</t>
  </si>
  <si>
    <t>POP</t>
  </si>
  <si>
    <t>drobné nespecifikované zazdívky - předpoklad : 0,5</t>
  </si>
  <si>
    <t>342261111RXX</t>
  </si>
  <si>
    <t>Příčky z desek sádrokartonových jednoduché opláštění bez izolace, konstrukce CW 50 tloušťka příčky 75 mm, desky standard, tloušťky 12,5 mm, bez izolace , požární odolnost EI 15</t>
  </si>
  <si>
    <t>zřízení nosné konstrukce příčky, vložení tepelné izolace tl. do 5 cm, montáž desek, tmelení spár Q2 a úprava rohů. Včetně dodávek materiálu.</t>
  </si>
  <si>
    <t>SPI</t>
  </si>
  <si>
    <t>po dobu průběhu stavebních prací a montáže nového varhanního nástroje bude prostor zabezpečen dočasnou zástěnou z SDK, nebo OSB desek : 28</t>
  </si>
  <si>
    <t>380932217R00</t>
  </si>
  <si>
    <t>Dodatečné vlepení betonářské výztuže D 16 mm, do betonu, dovolené namáhání v tahu Nperm,s do 62,4 kN</t>
  </si>
  <si>
    <t>m</t>
  </si>
  <si>
    <t>801-4</t>
  </si>
  <si>
    <t>žb deska tl. 140mm vlepení  viz. "Balkon - návrh V1 : 21*0,6</t>
  </si>
  <si>
    <t>Mezisoučet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</si>
  <si>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</si>
  <si>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</si>
  <si>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žb deska tl. 140mm plocha viz. dwg odečet "Balkon - návrh V1 : 0,14*8,96</t>
  </si>
  <si>
    <t>411351211R00</t>
  </si>
  <si>
    <t>Bednění stropů deskových včetně podpěrné konstrukce výšky do 5,9 m do 5 kPa, - zřízení</t>
  </si>
  <si>
    <t>s pomocným lešením</t>
  </si>
  <si>
    <t>žb deska tl. 140mm plocha viz. dwg odečet "Balkon - návrh V1 : 6,38</t>
  </si>
  <si>
    <t>411351212R00</t>
  </si>
  <si>
    <t>Bednění stropů deskových včetně podpěrné konstrukce výšky do 5,9 m do 5 kPa, - odstranění</t>
  </si>
  <si>
    <t>Odkaz na mn. položky pořadí 8 : 6,38000</t>
  </si>
  <si>
    <t>411351801R00</t>
  </si>
  <si>
    <t>Bednění stropů bednění svislých ploch zřízení</t>
  </si>
  <si>
    <t>žb deska tl. 140mm vnější obvod viz. dwg odečet "Balkon - návrh V1 : 0,2*(1,374*2+4,35)</t>
  </si>
  <si>
    <t>411351802R00</t>
  </si>
  <si>
    <t>Bednění stropů bednění svislých ploch odstranění</t>
  </si>
  <si>
    <t>Odkaz na mn. položky pořadí 10 : 1,41960</t>
  </si>
  <si>
    <t>411361721R00</t>
  </si>
  <si>
    <t>Výztuž stropů z betonářské oceli BSt 500 S</t>
  </si>
  <si>
    <t>t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</si>
  <si>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</si>
  <si>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předpoklad. stupeň vyztužení 240kg/m3 : </t>
  </si>
  <si>
    <t>Odkaz na mn. položky pořadí 7 : 1,25442*0,24</t>
  </si>
  <si>
    <t>417321315R00</t>
  </si>
  <si>
    <t>Železobeton ztužujících pásů a věnců třídy C 20/25</t>
  </si>
  <si>
    <t>podbetonování tl.100 pod balkonovou desku : 0,1*0,6*4,11</t>
  </si>
  <si>
    <t>417351115R00</t>
  </si>
  <si>
    <t>Bednění bočnic ztužujících pásů a věnců včetně vzpěr zřízení</t>
  </si>
  <si>
    <t>podbetonování tl.100 pod balkonovou desku : 0,1*4,11</t>
  </si>
  <si>
    <t>417351116R00</t>
  </si>
  <si>
    <t>Bednění bočnic ztužujících pásů a věnců včetně vzpěr odstranění</t>
  </si>
  <si>
    <t>Odkaz na mn. položky pořadí 14 : 0,41100</t>
  </si>
  <si>
    <t>612421331R00</t>
  </si>
  <si>
    <t>Oprava vnitřních vápenných omítek stěn v množství opravované plochy přes 10 do 30 %,  štukových</t>
  </si>
  <si>
    <t>Včetně pomocného pracovního lešení o výšce podlahy do 1900 mm a pro zatížení do 1,5 kPa.</t>
  </si>
  <si>
    <t>opravy a doplnění předpoklad 100m2 : 100</t>
  </si>
  <si>
    <t>602031151RT5</t>
  </si>
  <si>
    <t>Štuk na stěnách  jemná dekor.,ručně s celulozovými vlákny, tloušťka vrstvy 1,5 mm</t>
  </si>
  <si>
    <t>Vlastní</t>
  </si>
  <si>
    <t>opravy a doplnění předpoklad přeštukování 100m2 : 100</t>
  </si>
  <si>
    <t>632415102RT2</t>
  </si>
  <si>
    <t>Potěr ze suchých směsí cementový samonivelační vyrovnávací, tloušťky 2 mm, včetně penetrace</t>
  </si>
  <si>
    <t>s rozprostřením a uhlazením</t>
  </si>
  <si>
    <t>vyrovnávací stěrka pod podlahu žb deska tl. 140mm plocha viz. dwg odečet "Balkon - návrh V1 : 8,96</t>
  </si>
  <si>
    <t>941941041R00</t>
  </si>
  <si>
    <t>Montáž lešení lehkého pracovního řadového s podlahami šířky od 1,00 do 1,20 m, výšky do 10 m</t>
  </si>
  <si>
    <t>800-3</t>
  </si>
  <si>
    <t>včetně kotvení</t>
  </si>
  <si>
    <t>Včetně kotvení lešení.</t>
  </si>
  <si>
    <t>pro opravu omítek - předpoklad 50m2 nad rámec prostorového lešení : 50</t>
  </si>
  <si>
    <t>941941502R00</t>
  </si>
  <si>
    <t>Montáž lešení lehkého pracovního řadového s podlahami Dovoz a odvoz lešení rámového pronajatého</t>
  </si>
  <si>
    <t>km</t>
  </si>
  <si>
    <t>941941291R00</t>
  </si>
  <si>
    <t>Montáž lešení lehkého pracovního řadového s podlahami příplatek za každý další i započatý měsíc použití lešení_x000D_
 šířky od 1,00 do 1,20 m a výšky do 10 m</t>
  </si>
  <si>
    <t xml:space="preserve">pro opravu omítek - předpoklad 50m2, 2měsíce : </t>
  </si>
  <si>
    <t>Odkaz na mn. položky pořadí 19 : 50,00000*2</t>
  </si>
  <si>
    <t>941941841R00</t>
  </si>
  <si>
    <t>Demontáž lešení lehkého řadového s podlahami šířky přes 1 do 1,2 m, výšky do 10 m</t>
  </si>
  <si>
    <t>Odkaz na mn. položky pořadí 19 : 50,00000</t>
  </si>
  <si>
    <t>943944121R00</t>
  </si>
  <si>
    <t>Montáž lešení prostorového těžkého při maximálním zatížení plochy do 3 kPa (300 kg/m2)</t>
  </si>
  <si>
    <t>pracovního nebo podpěrného bez podlah do výšky 20 m,</t>
  </si>
  <si>
    <t>viz. plocha pro umístění lešení SA/2 půdorys 2.nadz.podlaží : 3,05*7,35*9,23</t>
  </si>
  <si>
    <t>943944291R00</t>
  </si>
  <si>
    <t>Montáž lešení prostorového těžkého příplatek k ceně za každých i započatých 5 m výšky přes 20 do 40 m _x000D_
 příplatek k ceně za každý další i započatý měsíc použití lešení_x000D_
 při maximálním zatížení plochy do 3 kPa (300 kg/m2)</t>
  </si>
  <si>
    <t>Odkaz na mn. položky pořadí 23 : 206,91353*4</t>
  </si>
  <si>
    <t>943944821R00</t>
  </si>
  <si>
    <t>Demontáž lešení prostorového těžkého bez podlah do výšky 20 m, při maximálním zatížení plochy do 3 kPa (300 kg/m2)</t>
  </si>
  <si>
    <t>Odkaz na mn. položky pořadí 23 : 206,91353</t>
  </si>
  <si>
    <t>943955021R00</t>
  </si>
  <si>
    <t>Montáž lešeňové podlahy s příčníky nebo podélníky, výšky do 10 m</t>
  </si>
  <si>
    <t>opakovaně předpoklad ve dvou úrovních : 3,05*7,35*2</t>
  </si>
  <si>
    <t>943955191R00</t>
  </si>
  <si>
    <t>Montáž lešeňové podlahy příplatek k ceně za každý další i započatý měsíc použití lešení_x000D_
 s příčníky nebo podélníky</t>
  </si>
  <si>
    <t>Odkaz na mn. položky pořadí 26 : 44,83500*2</t>
  </si>
  <si>
    <t>943955821R00</t>
  </si>
  <si>
    <t>Demontáž lešeňové podlahy s příčníky nebo podélníky, výšky do 10 m</t>
  </si>
  <si>
    <t>Odkaz na mn. položky pořadí 26 : 44,83500</t>
  </si>
  <si>
    <t>944941121R00</t>
  </si>
  <si>
    <t>Ochranné zábradlí po obvodu nejvyššího stropu z kovových sloupků a dřevěných desek</t>
  </si>
  <si>
    <t>viz. plocha pro umístění lešení SA/2 půdorys 2.nadz.podlaží : 3,05*2+7,35</t>
  </si>
  <si>
    <t>762526811R00</t>
  </si>
  <si>
    <t>Demontáž podlah bez polštářů , z desek dřevotřískovýh, překližkových, sololitových , tloušťky do 20 mm</t>
  </si>
  <si>
    <t>800-762</t>
  </si>
  <si>
    <t>Odkaz na mn. položky pořadí 31 : 77,50000</t>
  </si>
  <si>
    <t>763614121RT6</t>
  </si>
  <si>
    <t>Montáž podlahy, z desek tl. 18 mm, na sraz, sponkováním, včetně dodávky desky dřevoštěpkové</t>
  </si>
  <si>
    <t>800-763</t>
  </si>
  <si>
    <t>vč. dodávky a montáže spojovacího materiálu</t>
  </si>
  <si>
    <t>ochrana podlahy v místě prostorového lešení : 5*9,5</t>
  </si>
  <si>
    <t>dále pro opravu lešení k opravě omítek - předpoklad cca 30m2 : 30</t>
  </si>
  <si>
    <t>943956R1</t>
  </si>
  <si>
    <t>Příplatek k prostorovému leš. za požadavky specifikované v PD, a které nejsou v položkách cenové soustavy</t>
  </si>
  <si>
    <t>Indiv</t>
  </si>
  <si>
    <t>Viz. popis v PD do ceny zahrnout veškeré další informace obsažené v textové i výkresové čáti projektové dokumentace.</t>
  </si>
  <si>
    <t/>
  </si>
  <si>
    <t>Založení:</t>
  </si>
  <si>
    <t>Lešení bude založeno na podlaze velké auly – sloupky budou zakončeny nánožkami a opřeny do</t>
  </si>
  <si>
    <t>vrstevnatých pravoúhlých prvků (roznášecích podložek – dřevěných fošen).</t>
  </si>
  <si>
    <t>Po obvodu lešení bude zavěšena foliová zástěna.</t>
  </si>
  <si>
    <t>Kompletní provedení dle  informací obsažených v PD (textová i výkresová část, technologické postupy, restaurátorské záměry atd.).</t>
  </si>
  <si>
    <t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</si>
  <si>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</si>
  <si>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</si>
  <si>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dotčené prostory v úrovni 2NP (místnost s varhanami + boční místnost) : 63,58+60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</si>
  <si>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</si>
  <si>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</si>
  <si>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velká aula : 420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</si>
  <si>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</si>
  <si>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</si>
  <si>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</si>
  <si>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</si>
  <si>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drobné nespecifikované ubourávky - předpoklad : 0,5</t>
  </si>
  <si>
    <t>962051115R00</t>
  </si>
  <si>
    <t>Bourání příček železobetonových tloušky do 100 mm</t>
  </si>
  <si>
    <t>nebo vybourání otvorů průřezové plochy přes 4 m2 v příčkách železobetonových, včetně pomocného lešení o výšce podlahy do 1900 mm a pro zatížení do 1,5 kPa  (150 kg/m2),</t>
  </si>
  <si>
    <t>viz. SA/3 stávající stav - bourací práce : 0,91*(4,57+0,43*2)</t>
  </si>
  <si>
    <t>962084131R00</t>
  </si>
  <si>
    <t>Bourání zdiva příček deskových a sádrových potažených rabicovým pletivem nebo bez pletiva, sádrokartonových bez kovové konstrukce, tloušťky do 100 mm</t>
  </si>
  <si>
    <t>nebo vybourání otvorů jakýchkoliv rozměrů, včetně pomocného lešení o výšce podlahy do 1900 mm a pro zatížení do 1,5 kPa  (150 kg/m2),</t>
  </si>
  <si>
    <t>Odkaz na mn. položky pořadí 5 : 28,00000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</si>
  <si>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</si>
  <si>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</si>
  <si>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</si>
  <si>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viz. SA/3 stávající stav - bourací práce dwg odečet plochy : 0,12*3,72</t>
  </si>
  <si>
    <t>0,12*0,6*4</t>
  </si>
  <si>
    <t>978013141R00</t>
  </si>
  <si>
    <t>Otlučení omítek vápenných nebo vápenocementových vnitřních s vyškrabáním spár, s očištěním zdiva stěn, v rozsahu do 30 %</t>
  </si>
  <si>
    <t>962051115R01</t>
  </si>
  <si>
    <t>Příplatek k položce bourání příček železobetonových tl. 10 cm</t>
  </si>
  <si>
    <t>Příplatek za specifické požadavky dle PD nad rámec obsahu položek cenové soustavy.</t>
  </si>
  <si>
    <t>Postupné odřezání a šetrná demontáž svislé monier příčky.</t>
  </si>
  <si>
    <t>Odkaz na mn. položky pořadí 36 : 4,94130</t>
  </si>
  <si>
    <t>963051113R01</t>
  </si>
  <si>
    <t>Příplatek k bourání ŽB stropů deskových tl. nad 8 cm</t>
  </si>
  <si>
    <t>Postupné odvrtání a následně odříznutí žel. bet. konzoly.</t>
  </si>
  <si>
    <t>Odkaz na mn. položky pořadí 38 : 0,73440</t>
  </si>
  <si>
    <t>999281148R00</t>
  </si>
  <si>
    <t>Přesun hmot pro opravy a údržbu objektů pro opravy a údržbu dosavadních objektů včetně vnějších plášťů_x000D_
 výšky do 12 m, nošením</t>
  </si>
  <si>
    <t>Přesun hmot</t>
  </si>
  <si>
    <t>POL7_</t>
  </si>
  <si>
    <t>oborů 801, 803, 811 a 812</t>
  </si>
  <si>
    <t xml:space="preserve">Hmotnosti z položek s pořadovými čísly: : </t>
  </si>
  <si>
    <t xml:space="preserve">1,3,4,5,6,7,8,10,12,13,14,16,17,18,19,21,23,24,26,27,29,31,33,34,35,36,37,38, : </t>
  </si>
  <si>
    <t>Součet: : 12,95356</t>
  </si>
  <si>
    <t>762521811R00</t>
  </si>
  <si>
    <t>Demontáž podlah bez polštářů , z prken, tloušťky do 32 mm</t>
  </si>
  <si>
    <t>uvažováno rozebrání části podlahy dle schematu  ve vyšší úrovni místnosti s varhanami  po vnitřní líc zdi a hranu původního balkonu - dwg odečet : 14,98*1,25</t>
  </si>
  <si>
    <t xml:space="preserve">nášlapné plochy a stupně v úrovni balkonu neřešeny, jsou rozebrány restaurátorsky viz. požadavek SA/3 bourací práce : </t>
  </si>
  <si>
    <t>762595000R00</t>
  </si>
  <si>
    <t>Spojovací a ochranné prostředky hřebíky, vruty, impregnace</t>
  </si>
  <si>
    <t>předpoklad - 40% části rozebrané podlahy zůstane mimo plochu samotných varhan : 0,4*(14,98+8,09)*1,25*0,018</t>
  </si>
  <si>
    <t xml:space="preserve">plocha je uvažována i v úrovni balkonu : </t>
  </si>
  <si>
    <t>Na rub betonových konstrukcí budou a 450mm položeny na lepenku A300 trámky 160/160, L=400mm : (14,98+8,09)*2,5*0,16*0,16</t>
  </si>
  <si>
    <t>762812240RT2</t>
  </si>
  <si>
    <t>Záklop stropů s dodávkou materiálu_x000D_
 z hoblovaných prken s olištováním kolem zdi, tloušťky 18 mm, vrchního na sraz, spáry kryté lištami</t>
  </si>
  <si>
    <t>předpoklad - 40% části rozebrané podlahy zůstane mimo plochu samotných varhan : 0,4*(14,98+8,09)*1,25</t>
  </si>
  <si>
    <t>762812811R00</t>
  </si>
  <si>
    <t>Demontáž záklopů stropů vrchních, zapuštěných z hoblovaných prken s olištováním tloušťky do 32 mm</t>
  </si>
  <si>
    <t>762822120R00</t>
  </si>
  <si>
    <t>Stropnice montáž_x000D_
 z hraněného a polohraněného řeziva s trámovými výměnami, průřezové plochy přes 144 do 288 cm2</t>
  </si>
  <si>
    <t>Na rub betonových konstrukcí budou a 450mm položeny na lepenku A300 trámky 160/160, L=400mm : (14,98+8,09)*2,5</t>
  </si>
  <si>
    <t>762822820R00</t>
  </si>
  <si>
    <t>Demontáž stropnic z řeziva průřezové plochy přes 144 do 288 cm2</t>
  </si>
  <si>
    <t>uvažováno rozebrání části podlahy dle schematu  ve vyšší úrovni místnosti s varhanami  po vnitřní líc zdi a hranu původního balkonu - předpokládané množství : 14,98*1,25*2</t>
  </si>
  <si>
    <t>762833R1</t>
  </si>
  <si>
    <t>Příplatek k položkám podkladních konstrukcí a podlah - tesařských konstrukcí  dle požadavků PD, nad rámec obsahu položek cenové soustavy</t>
  </si>
  <si>
    <t>Celková plocha (půdorysný průmět) řešené podlahové konstrukce : 24,068</t>
  </si>
  <si>
    <t>60596002R</t>
  </si>
  <si>
    <t>hranol</t>
  </si>
  <si>
    <t>998762202R00</t>
  </si>
  <si>
    <t>Přesun hmot pro konstrukce tesařské v objektech výšky do 12 m</t>
  </si>
  <si>
    <t>50 m vodorovně</t>
  </si>
  <si>
    <t>766.002.1</t>
  </si>
  <si>
    <t>Montáž a dodávka čelního obkladu ze strany balkónu (delší strana i boky)</t>
  </si>
  <si>
    <t xml:space="preserve">m2    </t>
  </si>
  <si>
    <t>V PRUZÍCH TENKÉ PROFILY 60/60</t>
  </si>
  <si>
    <t>VLOŽIT HOBLOVANÉ FOŠNY 60/120</t>
  </si>
  <si>
    <t>viz. SA/4 úprava balkonu - navrhovaná úprava : 0,965*(4,22+0,65*2+0,66*2)</t>
  </si>
  <si>
    <t>766.003</t>
  </si>
  <si>
    <t>Odstrojení nášlapné vrstvy včetně dřevěného stupně</t>
  </si>
  <si>
    <t xml:space="preserve">Odstrojení nášlapné vrstvy včetně dřevěného stupně : </t>
  </si>
  <si>
    <t>nášlapné vrstvy balkonu- vodorovná plocha : 0,865*4,22</t>
  </si>
  <si>
    <t>svislé plochy stupňů : 0,745*0,2*2+0,63*0,21*2+0,54*0,21*2</t>
  </si>
  <si>
    <t>766.003.1</t>
  </si>
  <si>
    <t>Obklad stupně na původní místo</t>
  </si>
  <si>
    <t>Obklad stupně na původní místo viz. v.č. SA/4 úprava balkonu - navrhovaná úprava : 0,39*3,815+0,295*(3,6+3,815)*1/2+0,21*3,6</t>
  </si>
  <si>
    <t>998766201R00</t>
  </si>
  <si>
    <t>Přesun hmot pro konstrukce truhlářské v objektech výšky do 6 m</t>
  </si>
  <si>
    <t>800-766</t>
  </si>
  <si>
    <t>767995102R00</t>
  </si>
  <si>
    <t>Výroba a montáž atypických kovovových doplňků staveb hmotnosti přes 5 do 10 kg</t>
  </si>
  <si>
    <t>kg</t>
  </si>
  <si>
    <t>800-767</t>
  </si>
  <si>
    <t xml:space="preserve">sloupky OK nosné konstrukce zábradlí z profilů 60/60/5mm : </t>
  </si>
  <si>
    <t>jednotlivě 7,89kg x 0,965 x 19ks : 7,89*0,965*19</t>
  </si>
  <si>
    <t>767995103R00</t>
  </si>
  <si>
    <t>Výroba a montáž atypických kovovových doplňků staveb hmotnosti přes 10 do 20 kg</t>
  </si>
  <si>
    <t xml:space="preserve">madlo OK nosné konstrukce zábradlí z profilů 60/60/5mm : </t>
  </si>
  <si>
    <t>boční madla : 7,89*(1,465+0,15)*2</t>
  </si>
  <si>
    <t>čelní madlo : 7,89*2,15*2</t>
  </si>
  <si>
    <t>767995104R00</t>
  </si>
  <si>
    <t>Výroba a montáž atypických kovovových doplňků staveb hmotnosti přes 20 do 50 kg</t>
  </si>
  <si>
    <t xml:space="preserve">lemování hrany balkonu - viz SA/4 - úprava balkonu - navrhovaná úprava : </t>
  </si>
  <si>
    <t>čelní hrana : 15,04*4,57</t>
  </si>
  <si>
    <t>boční hrany : 15,04*1,465*2</t>
  </si>
  <si>
    <t>767.996.1</t>
  </si>
  <si>
    <t>Chemické ukotvení nosných konstrukcí zábradlí do stávajících zdí</t>
  </si>
  <si>
    <t>kompl</t>
  </si>
  <si>
    <t>13331838R</t>
  </si>
  <si>
    <t>tyč ocelová  L (úhelník) válcovaná za tepla S235 (11375); rovnoramenná; tl = 10,00 mm; a = 100,0 mm; b = 100,0 mm</t>
  </si>
  <si>
    <t>čelní hrana : 15,04*4,57*1/1000*1,08</t>
  </si>
  <si>
    <t>boční hrany : 15,04*1,465*2*1/1000*1,08</t>
  </si>
  <si>
    <t>13890201R</t>
  </si>
  <si>
    <t>příplatek pozinkování drobných dílů, zámečnických prvků nebo konstrukcí do 50 kg</t>
  </si>
  <si>
    <t>Odkaz na mn. položky pořadí 56 : 144,66315*1,08</t>
  </si>
  <si>
    <t>Odkaz na mn. položky pořadí 57 : 59,41170*1,08</t>
  </si>
  <si>
    <t>Odkaz na mn. položky pořadí 58 : 112,80000*1,08</t>
  </si>
  <si>
    <t>14587265R1</t>
  </si>
  <si>
    <t>Profil čtvercový uzavř.svařovaný  S235  60 x 5 mm</t>
  </si>
  <si>
    <t>jednotlivě 7,89kg x 0,965 x 19ks : 7,89*0,965*19*1/1000*1,08</t>
  </si>
  <si>
    <t>boční madla : 7,89*(1,465+0,15)*2*1/1000*1,08</t>
  </si>
  <si>
    <t>čelní madlo : 7,89*2,15*2*1/1000*1,08</t>
  </si>
  <si>
    <t>998767201R00</t>
  </si>
  <si>
    <t>Přesun hmot pro kovové stavební doplňk. konstrukce v objektech výšky do 6 m</t>
  </si>
  <si>
    <t>775.001</t>
  </si>
  <si>
    <t>Podlaha dub, masivní vlýsky (kopie původních dubových vlýsek) + nátěr</t>
  </si>
  <si>
    <t>po obvodu stroje po položení technických rozvodů položena podlaha : 0,4*(14,98+8,09)*1,25</t>
  </si>
  <si>
    <t>998775201R00</t>
  </si>
  <si>
    <t>Přesun hmot pro podlahy vlysové a parketové v objektech výšky do 6 m</t>
  </si>
  <si>
    <t>800-775</t>
  </si>
  <si>
    <t>783124121R00</t>
  </si>
  <si>
    <t>Nátěry ocelových konstrukcí syntetické B - ocelové konstrukce střední, 2x email</t>
  </si>
  <si>
    <t>800-783</t>
  </si>
  <si>
    <t>na vzduchu schnoucí</t>
  </si>
  <si>
    <t>Odkaz na mn. položky pořadí 67 : 3,00000</t>
  </si>
  <si>
    <t>783124721R00</t>
  </si>
  <si>
    <t>Nátěry ocelových konstrukcí syntetické B - ocelové konstrukce střední, základní</t>
  </si>
  <si>
    <t>čelní hrana : 0,4*4,57</t>
  </si>
  <si>
    <t>boční hrany : 0,4*1,465*2</t>
  </si>
  <si>
    <t>783425150R00</t>
  </si>
  <si>
    <t>Nátěry potrubí a armatur syntetické potrubí, do DN 100 mm, dvojnásobné se základním nátěrem</t>
  </si>
  <si>
    <t>jednotlivě0,965 x 19ks : 0,965*19</t>
  </si>
  <si>
    <t>boční madla : 0,965*(1,465+0,15)*2</t>
  </si>
  <si>
    <t>čelní madlo : 2,15*2</t>
  </si>
  <si>
    <t>784181201R00</t>
  </si>
  <si>
    <t>Příprava povrchu Penetrace (napouštění) podkladu silikát, jednonásobná</t>
  </si>
  <si>
    <t>784182211R00</t>
  </si>
  <si>
    <t>Malby vápenné se začištěním  , bílé, dvojnásobné</t>
  </si>
  <si>
    <t>798.001</t>
  </si>
  <si>
    <t>Odstrojení původního madla madla restaurátorem s licencí MK ČR</t>
  </si>
  <si>
    <t xml:space="preserve">m     </t>
  </si>
  <si>
    <t>viz. SA/3 stávající stav - bourací práce : 4,57+0,43*2</t>
  </si>
  <si>
    <t>798.001.1</t>
  </si>
  <si>
    <t>Restaurování a zpětná instalace původního madla madla restaurátorem s licencí MK ČR</t>
  </si>
  <si>
    <t>viz. SA/4 úprava balkonu - navrhovaná úprava : 4,57+0,43*2</t>
  </si>
  <si>
    <t>798.001.2</t>
  </si>
  <si>
    <t>Montáž a dodávka tvarované kopie dub. madla  restaurátorem s licencí MK ČR</t>
  </si>
  <si>
    <t>viz. SA/4 úprava balkonu - navrhovaná úprava (na bocích) : 1,465*2</t>
  </si>
  <si>
    <t>798.002</t>
  </si>
  <si>
    <t>Odstrojení původního obkladu ze strany balkónu restaurátorem s licencí MK ČR</t>
  </si>
  <si>
    <t>798.004</t>
  </si>
  <si>
    <t>Opatrná demontáž čelní desky s malbou restaurátorem s licencí MK ČR</t>
  </si>
  <si>
    <t>viz. SA/3 stávající stav - bourací práce : 1,15*4,57</t>
  </si>
  <si>
    <t>798.004.1</t>
  </si>
  <si>
    <t>Restaurování a zpětná instalace čelní desky s malbou restaurátorem s licencí MK ČR</t>
  </si>
  <si>
    <t>viz. SA/4 úprava balkonu - navrhovaná úprava : 1,15*4,57</t>
  </si>
  <si>
    <t>798.005</t>
  </si>
  <si>
    <t>Opatrná demontáž obkladu po stranách (ze strany auly) restaurátorem s licencí MK ČR</t>
  </si>
  <si>
    <t>viz. SA/3 stávající stav - bourací práce (boční stěny ze strany auly) : 1,15*0,43*2</t>
  </si>
  <si>
    <t>798.005.1</t>
  </si>
  <si>
    <t>Montáž a dodávka obkladu po stranách (ze strany auly) restaurátorem s licencí MK ČR, Výplně kazet původní zachovat</t>
  </si>
  <si>
    <t>viz. SA/4 úprava balkonu - navrhovaná úprava (boční stěny ze strany auly) : 1,15*1,465*2</t>
  </si>
  <si>
    <t>798.006</t>
  </si>
  <si>
    <t>Opatrná demontáž podhledu restaurátorem s licencí MK ČR</t>
  </si>
  <si>
    <t>viz. SA/3 stávající stav - bourací práce : 0,43*4,57</t>
  </si>
  <si>
    <t>798.006.1</t>
  </si>
  <si>
    <t>Montáž a dodávka podhledu restaurátorem s licencí MK ČR</t>
  </si>
  <si>
    <t>NOVÝ PODHLED: KLÍŽENÁ MDF DESKA OBOUSTRANĚ DÝHOVANÁ POVRCH TMELENÝ, ZLACENÝ</t>
  </si>
  <si>
    <t>viz. SA/4 úprava balkonu - navrhovaná úprava - dwg odečet : 7,02</t>
  </si>
  <si>
    <t>798.007</t>
  </si>
  <si>
    <t>Opatrná demontáž stávajícího olištování restaurátorem s licencí MK ČR</t>
  </si>
  <si>
    <t>viz. SA/3 stávající stav - bourací práce : 4,57+0,43</t>
  </si>
  <si>
    <t>798.007.1</t>
  </si>
  <si>
    <t>Restaurování a zpětná instalace stávajícího olištování restaurátorem s licencí MK ČR</t>
  </si>
  <si>
    <t>viz. SA/4 úprava balkonu - navrhovaná úprava SA/4 (na čelní stěně) : 4,57</t>
  </si>
  <si>
    <t>798.007.2</t>
  </si>
  <si>
    <t>Montáž a dodávka kopie originální lišty restaurátorem s licencí MK ČR</t>
  </si>
  <si>
    <t>viz. SA/4 úprava balkonu - navrhovaná úprava SA/4 (na bocích) : 1,465*2</t>
  </si>
  <si>
    <t>798.008</t>
  </si>
  <si>
    <t>Demontáž a zpětná montáž + doplnění konstrukce profilovaných sloupků  restaurátorem s licencí MK ČR</t>
  </si>
  <si>
    <t>ROHOVÝ I KRAJNÍ SLOUPEK BUDOU ZACHOVÁNY, STŘEDNÍ SLOUPEK BUDE NOVĚ VSAZEN S TOTOŽNOU PROFILACÍ</t>
  </si>
  <si>
    <t xml:space="preserve">viz. SA/3 stávající stav - bourací práce a SA/4 - úprava balkonu - navrhovaná úprava : </t>
  </si>
  <si>
    <t>čelní stěna : 8*1,15</t>
  </si>
  <si>
    <t>rohové sloupky : 2*1,15</t>
  </si>
  <si>
    <t>boky (doplněné s totožnou profilací) : 2*1,15</t>
  </si>
  <si>
    <t>boky, krajní sloupky : 2*1,15</t>
  </si>
  <si>
    <t>798.009</t>
  </si>
  <si>
    <t>Provedení detailního restaurátorského průzkumu a zpracování restaurátorského záměru</t>
  </si>
  <si>
    <t>soubor</t>
  </si>
  <si>
    <t>POL1_1</t>
  </si>
  <si>
    <t>Provedení detailního restaurátorského průzkumu a záměru pro všechny restaurátorské práce a dodávky a zajištění odborného vyjádření NPU a rozhodnutí oprávněné organizace.</t>
  </si>
  <si>
    <t>798.010</t>
  </si>
  <si>
    <t>Zhotovení závěrečné restaurátorské zprávy</t>
  </si>
  <si>
    <t>900      RT5</t>
  </si>
  <si>
    <t>HZS, Práce v tarifní třídě 8 (např. tesař)</t>
  </si>
  <si>
    <t>h</t>
  </si>
  <si>
    <t>Prav.M</t>
  </si>
  <si>
    <t>POL10_</t>
  </si>
  <si>
    <t>nespecifikované tesařské výpomoci - předpoklad : 45</t>
  </si>
  <si>
    <t>912      R00</t>
  </si>
  <si>
    <t>Hzs - Zedník tř.7</t>
  </si>
  <si>
    <t>nespecifikované stavební výpomoci - předpoklad : 45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</si>
  <si>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</si>
  <si>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</si>
  <si>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</si>
  <si>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</si>
  <si>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</si>
  <si>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</si>
  <si>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</si>
  <si>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</si>
  <si>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</si>
  <si>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</si>
  <si>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</si>
  <si>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30,35,36,37,38,39,43,46,48, : </t>
  </si>
  <si>
    <t>Součet: : 11,20360</t>
  </si>
  <si>
    <t>979011211R00</t>
  </si>
  <si>
    <t>Svislá doprava suti a vybouraných hmot nošením za prvé podlaží nad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</si>
  <si>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</si>
  <si>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</si>
  <si>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</si>
  <si>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</si>
  <si>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</si>
  <si>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324,90435</t>
  </si>
  <si>
    <t>979990001R00</t>
  </si>
  <si>
    <t>Poplatek za skládku stavební suti, skupina 17 09 04 z Katalogu odpadů</t>
  </si>
  <si>
    <t>RTS 20/ I</t>
  </si>
  <si>
    <t>Součet: : 1,90013</t>
  </si>
  <si>
    <t>979990108R00</t>
  </si>
  <si>
    <t>Poplatek za skládku železobeton, skupina 17 09 04 z Katalogu odpadů</t>
  </si>
  <si>
    <t>Součet: : 2,59251</t>
  </si>
  <si>
    <t>979990110R00</t>
  </si>
  <si>
    <t>Poplatek za skládku sádrokartonové desky, skupina 17 08 02 z Katalogu odpadů</t>
  </si>
  <si>
    <t>Součet: : 2,80000</t>
  </si>
  <si>
    <t>979990161R00</t>
  </si>
  <si>
    <t>Poplatek za skládku dřevo, skupina 17 02 01 z Katalogu odpadů</t>
  </si>
  <si>
    <t>Součet: : 3,91095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</si>
  <si>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</si>
  <si>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</si>
  <si>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</si>
  <si>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</si>
  <si>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</si>
  <si>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</si>
  <si>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</si>
  <si>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Součet: : 56,01799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</si>
  <si>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</si>
  <si>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</si>
  <si>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</si>
  <si>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</si>
  <si>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</si>
  <si>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</si>
  <si>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ON-001</t>
  </si>
  <si>
    <t>Demontáž a zpětná montáž původních sedadel ve Velké aule (4 řad sedadel)</t>
  </si>
  <si>
    <t>ON-002</t>
  </si>
  <si>
    <t>Ochrana lustrů</t>
  </si>
  <si>
    <t xml:space="preserve">ks    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</si>
  <si>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</si>
  <si>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</si>
  <si>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</si>
  <si>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</si>
  <si>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</si>
  <si>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</si>
  <si>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dílenská dokumentace : 1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</si>
  <si>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</si>
  <si>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</si>
  <si>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</si>
  <si>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</si>
  <si>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</si>
  <si>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</si>
  <si>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ON-003</t>
  </si>
  <si>
    <t>Vzorkování požadovaných prvků stavby</t>
  </si>
  <si>
    <t>POL99_8</t>
  </si>
  <si>
    <t>SUM</t>
  </si>
  <si>
    <t>OBKLAD UPEVNĚNÝ NA DŘEV. ROŠTU VODOVZDORNÁ PŘEKLIŽNA</t>
  </si>
  <si>
    <t>V ROZÍCH SPOJIT S BOČNICEMI</t>
  </si>
  <si>
    <t>MEZI SLOUPY OCEL. KONSTRUKCE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</si>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</sst>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algorithmName="SHA-512" hashValue="46mzNUaE6/lGI67BImt2x57yXAp9Kb9rvuMd1hqliGqkl6tqyShjuJd3og1bJ2Q2TmFqpA0ZXBbTi49AzubU7w==" saltValue="raH5kmCex5jJBHkCsf1ur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3"/>
  <sheetViews>
    <sheetView showGridLines="0" tabSelected="1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37" t="s">
        <v>41</v>
      </c>
      <c r="C1" s="238"/>
      <c r="D1" s="238"/>
      <c r="E1" s="238"/>
      <c r="F1" s="238"/>
      <c r="G1" s="238"/>
      <c r="H1" s="238"/>
      <c r="I1" s="238"/>
      <c r="J1" s="239"/>
    </row>
    <row r="2" spans="1:15" ht="36" customHeight="1" x14ac:dyDescent="0.2">
      <c r="A2" s="2"/>
      <c r="B2" s="75" t="s">
        <v>22</v>
      </c>
      <c r="C2" s="76"/>
      <c r="D2" s="77" t="s">
        <v>49</v>
      </c>
      <c r="E2" s="243" t="s">
        <v>50</v>
      </c>
      <c r="F2" s="244"/>
      <c r="G2" s="244"/>
      <c r="H2" s="244"/>
      <c r="I2" s="244"/>
      <c r="J2" s="245"/>
      <c r="O2" s="1"/>
    </row>
    <row r="3" spans="1:15" ht="27" customHeight="1" x14ac:dyDescent="0.2">
      <c r="A3" s="2"/>
      <c r="B3" s="78" t="s">
        <v>47</v>
      </c>
      <c r="C3" s="76"/>
      <c r="D3" s="79" t="s">
        <v>45</v>
      </c>
      <c r="E3" s="246" t="s">
        <v>46</v>
      </c>
      <c r="F3" s="247"/>
      <c r="G3" s="247"/>
      <c r="H3" s="247"/>
      <c r="I3" s="247"/>
      <c r="J3" s="248"/>
    </row>
    <row r="4" spans="1:15" ht="23.25" customHeight="1" x14ac:dyDescent="0.2">
      <c r="A4" s="72">
        <v>2027</v>
      </c>
      <c r="B4" s="80" t="s">
        <v>48</v>
      </c>
      <c r="C4" s="81"/>
      <c r="D4" s="82" t="s">
        <v>43</v>
      </c>
      <c r="E4" s="226" t="s">
        <v>44</v>
      </c>
      <c r="F4" s="227"/>
      <c r="G4" s="227"/>
      <c r="H4" s="227"/>
      <c r="I4" s="227"/>
      <c r="J4" s="228"/>
    </row>
    <row r="5" spans="1:15" ht="24" customHeight="1" x14ac:dyDescent="0.2">
      <c r="A5" s="2"/>
      <c r="B5" s="30" t="s">
        <v>42</v>
      </c>
      <c r="D5" s="231" t="s">
        <v>51</v>
      </c>
      <c r="E5" s="232"/>
      <c r="F5" s="232"/>
      <c r="G5" s="232"/>
      <c r="H5" s="18" t="s">
        <v>40</v>
      </c>
      <c r="I5" s="83" t="s">
        <v>55</v>
      </c>
      <c r="J5" s="8"/>
    </row>
    <row r="6" spans="1:15" ht="15.75" customHeight="1" x14ac:dyDescent="0.2">
      <c r="A6" s="2"/>
      <c r="B6" s="27"/>
      <c r="C6" s="52"/>
      <c r="D6" s="233" t="s">
        <v>52</v>
      </c>
      <c r="E6" s="234"/>
      <c r="F6" s="234"/>
      <c r="G6" s="234"/>
      <c r="H6" s="18" t="s">
        <v>34</v>
      </c>
      <c r="I6" s="83" t="s">
        <v>56</v>
      </c>
      <c r="J6" s="8"/>
    </row>
    <row r="7" spans="1:15" ht="15.75" customHeight="1" x14ac:dyDescent="0.2">
      <c r="A7" s="2"/>
      <c r="B7" s="28"/>
      <c r="C7" s="53"/>
      <c r="D7" s="73" t="s">
        <v>54</v>
      </c>
      <c r="E7" s="235" t="s">
        <v>53</v>
      </c>
      <c r="F7" s="236"/>
      <c r="G7" s="236"/>
      <c r="H7" s="23"/>
      <c r="I7" s="22"/>
      <c r="J7" s="33"/>
    </row>
    <row r="8" spans="1:15" ht="24" hidden="1" customHeight="1" x14ac:dyDescent="0.2">
      <c r="A8" s="2"/>
      <c r="B8" s="30" t="s">
        <v>20</v>
      </c>
      <c r="D8" s="74" t="s">
        <v>57</v>
      </c>
      <c r="H8" s="18" t="s">
        <v>40</v>
      </c>
      <c r="I8" s="83" t="s">
        <v>61</v>
      </c>
      <c r="J8" s="8"/>
    </row>
    <row r="9" spans="1:15" ht="15.75" hidden="1" customHeight="1" x14ac:dyDescent="0.2">
      <c r="A9" s="2"/>
      <c r="B9" s="2"/>
      <c r="D9" s="74" t="s">
        <v>58</v>
      </c>
      <c r="H9" s="18" t="s">
        <v>34</v>
      </c>
      <c r="I9" s="83" t="s">
        <v>62</v>
      </c>
      <c r="J9" s="8"/>
    </row>
    <row r="10" spans="1:15" ht="15.75" hidden="1" customHeight="1" x14ac:dyDescent="0.2">
      <c r="A10" s="2"/>
      <c r="B10" s="34"/>
      <c r="C10" s="53"/>
      <c r="D10" s="73" t="s">
        <v>60</v>
      </c>
      <c r="E10" s="84" t="s">
        <v>59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50"/>
      <c r="E11" s="250"/>
      <c r="F11" s="250"/>
      <c r="G11" s="250"/>
      <c r="H11" s="18" t="s">
        <v>40</v>
      </c>
      <c r="I11" s="86"/>
      <c r="J11" s="8"/>
    </row>
    <row r="12" spans="1:15" ht="15.75" customHeight="1" x14ac:dyDescent="0.2">
      <c r="A12" s="2"/>
      <c r="B12" s="27"/>
      <c r="C12" s="52"/>
      <c r="D12" s="225"/>
      <c r="E12" s="225"/>
      <c r="F12" s="225"/>
      <c r="G12" s="225"/>
      <c r="H12" s="18" t="s">
        <v>34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29"/>
      <c r="F13" s="230"/>
      <c r="G13" s="2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49"/>
      <c r="F15" s="249"/>
      <c r="G15" s="251"/>
      <c r="H15" s="251"/>
      <c r="I15" s="251" t="s">
        <v>29</v>
      </c>
      <c r="J15" s="252"/>
    </row>
    <row r="16" spans="1:15" ht="23.25" customHeight="1" x14ac:dyDescent="0.2">
      <c r="A16" s="139" t="s">
        <v>24</v>
      </c>
      <c r="B16" s="37" t="s">
        <v>24</v>
      </c>
      <c r="C16" s="58"/>
      <c r="D16" s="59"/>
      <c r="E16" s="214"/>
      <c r="F16" s="215"/>
      <c r="G16" s="214"/>
      <c r="H16" s="215"/>
      <c r="I16" s="214">
        <f>SUMIF(F50:F69,A16,I50:I69)+SUMIF(F50:F69,"PSU",I50:I69)</f>
        <v>0</v>
      </c>
      <c r="J16" s="216"/>
    </row>
    <row r="17" spans="1:10" ht="23.25" customHeight="1" x14ac:dyDescent="0.2">
      <c r="A17" s="139" t="s">
        <v>25</v>
      </c>
      <c r="B17" s="37" t="s">
        <v>25</v>
      </c>
      <c r="C17" s="58"/>
      <c r="D17" s="59"/>
      <c r="E17" s="214"/>
      <c r="F17" s="215"/>
      <c r="G17" s="214"/>
      <c r="H17" s="215"/>
      <c r="I17" s="214">
        <f>SUMIF(F50:F69,A17,I50:I69)</f>
        <v>0</v>
      </c>
      <c r="J17" s="216"/>
    </row>
    <row r="18" spans="1:10" ht="23.25" customHeight="1" x14ac:dyDescent="0.2">
      <c r="A18" s="139" t="s">
        <v>26</v>
      </c>
      <c r="B18" s="37" t="s">
        <v>26</v>
      </c>
      <c r="C18" s="58"/>
      <c r="D18" s="59"/>
      <c r="E18" s="214"/>
      <c r="F18" s="215"/>
      <c r="G18" s="214"/>
      <c r="H18" s="215"/>
      <c r="I18" s="214">
        <f>SUMIF(F50:F69,A18,I50:I69)</f>
        <v>0</v>
      </c>
      <c r="J18" s="216"/>
    </row>
    <row r="19" spans="1:10" ht="23.25" customHeight="1" x14ac:dyDescent="0.2">
      <c r="A19" s="139" t="s">
        <v>105</v>
      </c>
      <c r="B19" s="37" t="s">
        <v>27</v>
      </c>
      <c r="C19" s="58"/>
      <c r="D19" s="59"/>
      <c r="E19" s="214"/>
      <c r="F19" s="215"/>
      <c r="G19" s="214"/>
      <c r="H19" s="215"/>
      <c r="I19" s="214">
        <f>SUMIF(F50:F69,A19,I50:I69)</f>
        <v>0</v>
      </c>
      <c r="J19" s="216"/>
    </row>
    <row r="20" spans="1:10" ht="23.25" customHeight="1" x14ac:dyDescent="0.2">
      <c r="A20" s="139" t="s">
        <v>106</v>
      </c>
      <c r="B20" s="37" t="s">
        <v>28</v>
      </c>
      <c r="C20" s="58"/>
      <c r="D20" s="59"/>
      <c r="E20" s="214"/>
      <c r="F20" s="215"/>
      <c r="G20" s="214"/>
      <c r="H20" s="215"/>
      <c r="I20" s="214">
        <f>SUMIF(F50:F69,A20,I50:I69)</f>
        <v>0</v>
      </c>
      <c r="J20" s="216"/>
    </row>
    <row r="21" spans="1:10" ht="23.25" customHeight="1" x14ac:dyDescent="0.2">
      <c r="A21" s="2"/>
      <c r="B21" s="47" t="s">
        <v>29</v>
      </c>
      <c r="C21" s="60"/>
      <c r="D21" s="61"/>
      <c r="E21" s="217"/>
      <c r="F21" s="253"/>
      <c r="G21" s="217"/>
      <c r="H21" s="253"/>
      <c r="I21" s="217">
        <f>SUM(I16:J20)</f>
        <v>0</v>
      </c>
      <c r="J21" s="218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12">
        <f>ZakladDPHSniVypocet</f>
        <v>0</v>
      </c>
      <c r="H23" s="213"/>
      <c r="I23" s="213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210">
        <f>A23</f>
        <v>0</v>
      </c>
      <c r="H24" s="211"/>
      <c r="I24" s="211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12">
        <f>ZakladDPHZaklVypocet</f>
        <v>0</v>
      </c>
      <c r="H25" s="213"/>
      <c r="I25" s="213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40">
        <f>A25</f>
        <v>0</v>
      </c>
      <c r="H26" s="241"/>
      <c r="I26" s="241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42">
        <f>CenaCelkem-(ZakladDPHSni+DPHSni+ZakladDPHZakl+DPHZakl)</f>
        <v>0</v>
      </c>
      <c r="H27" s="242"/>
      <c r="I27" s="242"/>
      <c r="J27" s="40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20">
        <f>ZakladDPHSniVypocet+ZakladDPHZaklVypocet</f>
        <v>0</v>
      </c>
      <c r="H28" s="220"/>
      <c r="I28" s="22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9">
        <f>A27</f>
        <v>0</v>
      </c>
      <c r="H29" s="219"/>
      <c r="I29" s="219"/>
      <c r="J29" s="120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21"/>
      <c r="E34" s="222"/>
      <c r="G34" s="223"/>
      <c r="H34" s="224"/>
      <c r="I34" s="224"/>
      <c r="J34" s="24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63</v>
      </c>
      <c r="C39" s="204"/>
      <c r="D39" s="204"/>
      <c r="E39" s="204"/>
      <c r="F39" s="100">
        <f>'01 001 Pol'!AE413</f>
        <v>0</v>
      </c>
      <c r="G39" s="101">
        <f>'01 001 Pol'!AF413</f>
        <v>0</v>
      </c>
      <c r="H39" s="102">
        <f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hidden="1" customHeight="1" x14ac:dyDescent="0.2">
      <c r="A40" s="89">
        <v>2</v>
      </c>
      <c r="B40" s="104"/>
      <c r="C40" s="205" t="s">
        <v>64</v>
      </c>
      <c r="D40" s="205"/>
      <c r="E40" s="205"/>
      <c r="F40" s="105"/>
      <c r="G40" s="106"/>
      <c r="H40" s="106">
        <f>(F40*SazbaDPH1/100)+(G40*SazbaDPH2/100)</f>
        <v>0</v>
      </c>
      <c r="I40" s="106">
        <f>F40+G40+H40</f>
        <v>0</v>
      </c>
      <c r="J40" s="107" t="str">
        <f>IF(_xlfn.SINGLE(CenaCelkemVypocet)=0,"",I40/_xlfn.SINGLE(CenaCelkemVypocet)*100)</f>
        <v/>
      </c>
    </row>
    <row r="41" spans="1:10" ht="25.5" hidden="1" customHeight="1" x14ac:dyDescent="0.2">
      <c r="A41" s="89">
        <v>2</v>
      </c>
      <c r="B41" s="104" t="s">
        <v>45</v>
      </c>
      <c r="C41" s="205" t="s">
        <v>46</v>
      </c>
      <c r="D41" s="205"/>
      <c r="E41" s="205"/>
      <c r="F41" s="105">
        <f>'01 001 Pol'!AE413</f>
        <v>0</v>
      </c>
      <c r="G41" s="106">
        <f>'01 001 Pol'!AF413</f>
        <v>0</v>
      </c>
      <c r="H41" s="106">
        <f>(F41*SazbaDPH1/100)+(G41*SazbaDPH2/100)</f>
        <v>0</v>
      </c>
      <c r="I41" s="106">
        <f>F41+G41+H41</f>
        <v>0</v>
      </c>
      <c r="J41" s="107" t="str">
        <f>IF(_xlfn.SINGLE(CenaCelkemVypocet)=0,"",I41/_xlfn.SINGLE(CenaCelkemVypocet)*100)</f>
        <v/>
      </c>
    </row>
    <row r="42" spans="1:10" ht="25.5" hidden="1" customHeight="1" x14ac:dyDescent="0.2">
      <c r="A42" s="89">
        <v>3</v>
      </c>
      <c r="B42" s="108" t="s">
        <v>43</v>
      </c>
      <c r="C42" s="204" t="s">
        <v>44</v>
      </c>
      <c r="D42" s="204"/>
      <c r="E42" s="204"/>
      <c r="F42" s="109">
        <f>'01 001 Pol'!AE413</f>
        <v>0</v>
      </c>
      <c r="G42" s="102">
        <f>'01 001 Pol'!AF413</f>
        <v>0</v>
      </c>
      <c r="H42" s="102">
        <f>(F42*SazbaDPH1/100)+(G42*SazbaDPH2/100)</f>
        <v>0</v>
      </c>
      <c r="I42" s="102">
        <f>F42+G42+H42</f>
        <v>0</v>
      </c>
      <c r="J42" s="103" t="str">
        <f>IF(_xlfn.SINGLE(CenaCelkemVypocet)=0,"",I42/_xlfn.SINGLE(CenaCelkemVypocet)*100)</f>
        <v/>
      </c>
    </row>
    <row r="43" spans="1:10" ht="25.5" hidden="1" customHeight="1" x14ac:dyDescent="0.2">
      <c r="A43" s="89"/>
      <c r="B43" s="206" t="s">
        <v>65</v>
      </c>
      <c r="C43" s="207"/>
      <c r="D43" s="207"/>
      <c r="E43" s="208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7" spans="1:10" ht="15.75" x14ac:dyDescent="0.25">
      <c r="B47" s="121" t="s">
        <v>67</v>
      </c>
    </row>
    <row r="49" spans="1:10" ht="25.5" customHeight="1" x14ac:dyDescent="0.2">
      <c r="A49" s="123"/>
      <c r="B49" s="126" t="s">
        <v>17</v>
      </c>
      <c r="C49" s="126" t="s">
        <v>5</v>
      </c>
      <c r="D49" s="127"/>
      <c r="E49" s="127"/>
      <c r="F49" s="128" t="s">
        <v>68</v>
      </c>
      <c r="G49" s="128"/>
      <c r="H49" s="128"/>
      <c r="I49" s="128" t="s">
        <v>29</v>
      </c>
      <c r="J49" s="128" t="s">
        <v>0</v>
      </c>
    </row>
    <row r="50" spans="1:10" ht="36.75" customHeight="1" x14ac:dyDescent="0.2">
      <c r="A50" s="124"/>
      <c r="B50" s="129" t="s">
        <v>69</v>
      </c>
      <c r="C50" s="202" t="s">
        <v>70</v>
      </c>
      <c r="D50" s="203"/>
      <c r="E50" s="203"/>
      <c r="F50" s="135" t="s">
        <v>24</v>
      </c>
      <c r="G50" s="136"/>
      <c r="H50" s="136"/>
      <c r="I50" s="136">
        <f>'01 001 Pol'!G8</f>
        <v>0</v>
      </c>
      <c r="J50" s="133" t="str">
        <f>IF(I70=0,"",I50/I70*100)</f>
        <v/>
      </c>
    </row>
    <row r="51" spans="1:10" ht="36.75" customHeight="1" x14ac:dyDescent="0.2">
      <c r="A51" s="124"/>
      <c r="B51" s="129" t="s">
        <v>71</v>
      </c>
      <c r="C51" s="202" t="s">
        <v>72</v>
      </c>
      <c r="D51" s="203"/>
      <c r="E51" s="203"/>
      <c r="F51" s="135" t="s">
        <v>24</v>
      </c>
      <c r="G51" s="136"/>
      <c r="H51" s="136"/>
      <c r="I51" s="136">
        <f>'01 001 Pol'!G15</f>
        <v>0</v>
      </c>
      <c r="J51" s="133" t="str">
        <f>IF(I70=0,"",I51/I70*100)</f>
        <v/>
      </c>
    </row>
    <row r="52" spans="1:10" ht="36.75" customHeight="1" x14ac:dyDescent="0.2">
      <c r="A52" s="124"/>
      <c r="B52" s="129" t="s">
        <v>73</v>
      </c>
      <c r="C52" s="202" t="s">
        <v>74</v>
      </c>
      <c r="D52" s="203"/>
      <c r="E52" s="203"/>
      <c r="F52" s="135" t="s">
        <v>24</v>
      </c>
      <c r="G52" s="136"/>
      <c r="H52" s="136"/>
      <c r="I52" s="136">
        <f>'01 001 Pol'!G25</f>
        <v>0</v>
      </c>
      <c r="J52" s="133" t="str">
        <f>IF(I70=0,"",I52/I70*100)</f>
        <v/>
      </c>
    </row>
    <row r="53" spans="1:10" ht="36.75" customHeight="1" x14ac:dyDescent="0.2">
      <c r="A53" s="124"/>
      <c r="B53" s="129" t="s">
        <v>75</v>
      </c>
      <c r="C53" s="202" t="s">
        <v>76</v>
      </c>
      <c r="D53" s="203"/>
      <c r="E53" s="203"/>
      <c r="F53" s="135" t="s">
        <v>24</v>
      </c>
      <c r="G53" s="136"/>
      <c r="H53" s="136"/>
      <c r="I53" s="136">
        <f>'01 001 Pol'!G56</f>
        <v>0</v>
      </c>
      <c r="J53" s="133" t="str">
        <f>IF(I70=0,"",I53/I70*100)</f>
        <v/>
      </c>
    </row>
    <row r="54" spans="1:10" ht="36.75" customHeight="1" x14ac:dyDescent="0.2">
      <c r="A54" s="124"/>
      <c r="B54" s="129" t="s">
        <v>77</v>
      </c>
      <c r="C54" s="202" t="s">
        <v>78</v>
      </c>
      <c r="D54" s="203"/>
      <c r="E54" s="203"/>
      <c r="F54" s="135" t="s">
        <v>24</v>
      </c>
      <c r="G54" s="136"/>
      <c r="H54" s="136"/>
      <c r="I54" s="136">
        <f>'01 001 Pol'!G62</f>
        <v>0</v>
      </c>
      <c r="J54" s="133" t="str">
        <f>IF(I70=0,"",I54/I70*100)</f>
        <v/>
      </c>
    </row>
    <row r="55" spans="1:10" ht="36.75" customHeight="1" x14ac:dyDescent="0.2">
      <c r="A55" s="124"/>
      <c r="B55" s="129" t="s">
        <v>79</v>
      </c>
      <c r="C55" s="202" t="s">
        <v>80</v>
      </c>
      <c r="D55" s="203"/>
      <c r="E55" s="203"/>
      <c r="F55" s="135" t="s">
        <v>24</v>
      </c>
      <c r="G55" s="136"/>
      <c r="H55" s="136"/>
      <c r="I55" s="136">
        <f>'01 001 Pol'!G67</f>
        <v>0</v>
      </c>
      <c r="J55" s="133" t="str">
        <f>IF(I70=0,"",I55/I70*100)</f>
        <v/>
      </c>
    </row>
    <row r="56" spans="1:10" ht="36.75" customHeight="1" x14ac:dyDescent="0.2">
      <c r="A56" s="124"/>
      <c r="B56" s="129" t="s">
        <v>81</v>
      </c>
      <c r="C56" s="202" t="s">
        <v>82</v>
      </c>
      <c r="D56" s="203"/>
      <c r="E56" s="203"/>
      <c r="F56" s="135" t="s">
        <v>24</v>
      </c>
      <c r="G56" s="136"/>
      <c r="H56" s="136"/>
      <c r="I56" s="136">
        <f>'01 001 Pol'!G114</f>
        <v>0</v>
      </c>
      <c r="J56" s="133" t="str">
        <f>IF(I70=0,"",I56/I70*100)</f>
        <v/>
      </c>
    </row>
    <row r="57" spans="1:10" ht="36.75" customHeight="1" x14ac:dyDescent="0.2">
      <c r="A57" s="124"/>
      <c r="B57" s="129" t="s">
        <v>83</v>
      </c>
      <c r="C57" s="202" t="s">
        <v>84</v>
      </c>
      <c r="D57" s="203"/>
      <c r="E57" s="203"/>
      <c r="F57" s="135" t="s">
        <v>24</v>
      </c>
      <c r="G57" s="136"/>
      <c r="H57" s="136"/>
      <c r="I57" s="136">
        <f>'01 001 Pol'!G119</f>
        <v>0</v>
      </c>
      <c r="J57" s="133" t="str">
        <f>IF(I70=0,"",I57/I70*100)</f>
        <v/>
      </c>
    </row>
    <row r="58" spans="1:10" ht="36.75" customHeight="1" x14ac:dyDescent="0.2">
      <c r="A58" s="124"/>
      <c r="B58" s="129" t="s">
        <v>85</v>
      </c>
      <c r="C58" s="202" t="s">
        <v>86</v>
      </c>
      <c r="D58" s="203"/>
      <c r="E58" s="203"/>
      <c r="F58" s="135" t="s">
        <v>24</v>
      </c>
      <c r="G58" s="136"/>
      <c r="H58" s="136"/>
      <c r="I58" s="136">
        <f>'01 001 Pol'!G143</f>
        <v>0</v>
      </c>
      <c r="J58" s="133" t="str">
        <f>IF(I70=0,"",I58/I70*100)</f>
        <v/>
      </c>
    </row>
    <row r="59" spans="1:10" ht="36.75" customHeight="1" x14ac:dyDescent="0.2">
      <c r="A59" s="124"/>
      <c r="B59" s="129" t="s">
        <v>87</v>
      </c>
      <c r="C59" s="202" t="s">
        <v>88</v>
      </c>
      <c r="D59" s="203"/>
      <c r="E59" s="203"/>
      <c r="F59" s="135" t="s">
        <v>25</v>
      </c>
      <c r="G59" s="136"/>
      <c r="H59" s="136"/>
      <c r="I59" s="136">
        <f>'01 001 Pol'!G149</f>
        <v>0</v>
      </c>
      <c r="J59" s="133" t="str">
        <f>IF(I70=0,"",I59/I70*100)</f>
        <v/>
      </c>
    </row>
    <row r="60" spans="1:10" ht="36.75" customHeight="1" x14ac:dyDescent="0.2">
      <c r="A60" s="124"/>
      <c r="B60" s="129" t="s">
        <v>89</v>
      </c>
      <c r="C60" s="202" t="s">
        <v>90</v>
      </c>
      <c r="D60" s="203"/>
      <c r="E60" s="203"/>
      <c r="F60" s="135" t="s">
        <v>25</v>
      </c>
      <c r="G60" s="136"/>
      <c r="H60" s="136"/>
      <c r="I60" s="136">
        <f>'01 001 Pol'!G180</f>
        <v>0</v>
      </c>
      <c r="J60" s="133" t="str">
        <f>IF(I70=0,"",I60/I70*100)</f>
        <v/>
      </c>
    </row>
    <row r="61" spans="1:10" ht="36.75" customHeight="1" x14ac:dyDescent="0.2">
      <c r="A61" s="124"/>
      <c r="B61" s="129" t="s">
        <v>91</v>
      </c>
      <c r="C61" s="202" t="s">
        <v>92</v>
      </c>
      <c r="D61" s="203"/>
      <c r="E61" s="203"/>
      <c r="F61" s="135" t="s">
        <v>25</v>
      </c>
      <c r="G61" s="136"/>
      <c r="H61" s="136"/>
      <c r="I61" s="136">
        <f>'01 001 Pol'!G204</f>
        <v>0</v>
      </c>
      <c r="J61" s="133" t="str">
        <f>IF(I70=0,"",I61/I70*100)</f>
        <v/>
      </c>
    </row>
    <row r="62" spans="1:10" ht="36.75" customHeight="1" x14ac:dyDescent="0.2">
      <c r="A62" s="124"/>
      <c r="B62" s="129" t="s">
        <v>93</v>
      </c>
      <c r="C62" s="202" t="s">
        <v>94</v>
      </c>
      <c r="D62" s="203"/>
      <c r="E62" s="203"/>
      <c r="F62" s="135" t="s">
        <v>25</v>
      </c>
      <c r="G62" s="136"/>
      <c r="H62" s="136"/>
      <c r="I62" s="136">
        <f>'01 001 Pol'!G240</f>
        <v>0</v>
      </c>
      <c r="J62" s="133" t="str">
        <f>IF(I70=0,"",I62/I70*100)</f>
        <v/>
      </c>
    </row>
    <row r="63" spans="1:10" ht="36.75" customHeight="1" x14ac:dyDescent="0.2">
      <c r="A63" s="124"/>
      <c r="B63" s="129" t="s">
        <v>95</v>
      </c>
      <c r="C63" s="202" t="s">
        <v>96</v>
      </c>
      <c r="D63" s="203"/>
      <c r="E63" s="203"/>
      <c r="F63" s="135" t="s">
        <v>25</v>
      </c>
      <c r="G63" s="136"/>
      <c r="H63" s="136"/>
      <c r="I63" s="136">
        <f>'01 001 Pol'!G248</f>
        <v>0</v>
      </c>
      <c r="J63" s="133" t="str">
        <f>IF(I70=0,"",I63/I70*100)</f>
        <v/>
      </c>
    </row>
    <row r="64" spans="1:10" ht="36.75" customHeight="1" x14ac:dyDescent="0.2">
      <c r="A64" s="124"/>
      <c r="B64" s="129" t="s">
        <v>97</v>
      </c>
      <c r="C64" s="202" t="s">
        <v>98</v>
      </c>
      <c r="D64" s="203"/>
      <c r="E64" s="203"/>
      <c r="F64" s="135" t="s">
        <v>25</v>
      </c>
      <c r="G64" s="136"/>
      <c r="H64" s="136"/>
      <c r="I64" s="136">
        <f>'01 001 Pol'!G267</f>
        <v>0</v>
      </c>
      <c r="J64" s="133" t="str">
        <f>IF(I70=0,"",I64/I70*100)</f>
        <v/>
      </c>
    </row>
    <row r="65" spans="1:10" ht="36.75" customHeight="1" x14ac:dyDescent="0.2">
      <c r="A65" s="124"/>
      <c r="B65" s="129" t="s">
        <v>99</v>
      </c>
      <c r="C65" s="202" t="s">
        <v>100</v>
      </c>
      <c r="D65" s="203"/>
      <c r="E65" s="203"/>
      <c r="F65" s="135" t="s">
        <v>25</v>
      </c>
      <c r="G65" s="136"/>
      <c r="H65" s="136"/>
      <c r="I65" s="136">
        <f>'01 001 Pol'!G272</f>
        <v>0</v>
      </c>
      <c r="J65" s="133" t="str">
        <f>IF(I70=0,"",I65/I70*100)</f>
        <v/>
      </c>
    </row>
    <row r="66" spans="1:10" ht="36.75" customHeight="1" x14ac:dyDescent="0.2">
      <c r="A66" s="124"/>
      <c r="B66" s="129" t="s">
        <v>101</v>
      </c>
      <c r="C66" s="202" t="s">
        <v>92</v>
      </c>
      <c r="D66" s="203"/>
      <c r="E66" s="203"/>
      <c r="F66" s="135" t="s">
        <v>25</v>
      </c>
      <c r="G66" s="136"/>
      <c r="H66" s="136"/>
      <c r="I66" s="136">
        <f>'01 001 Pol'!G341</f>
        <v>0</v>
      </c>
      <c r="J66" s="133" t="str">
        <f>IF(I70=0,"",I66/I70*100)</f>
        <v/>
      </c>
    </row>
    <row r="67" spans="1:10" ht="36.75" customHeight="1" x14ac:dyDescent="0.2">
      <c r="A67" s="124"/>
      <c r="B67" s="129" t="s">
        <v>102</v>
      </c>
      <c r="C67" s="202" t="s">
        <v>103</v>
      </c>
      <c r="D67" s="203"/>
      <c r="E67" s="203"/>
      <c r="F67" s="135" t="s">
        <v>104</v>
      </c>
      <c r="G67" s="136"/>
      <c r="H67" s="136"/>
      <c r="I67" s="136">
        <f>'01 001 Pol'!G346</f>
        <v>0</v>
      </c>
      <c r="J67" s="133" t="str">
        <f>IF(I70=0,"",I67/I70*100)</f>
        <v/>
      </c>
    </row>
    <row r="68" spans="1:10" ht="36.75" customHeight="1" x14ac:dyDescent="0.2">
      <c r="A68" s="124"/>
      <c r="B68" s="129" t="s">
        <v>105</v>
      </c>
      <c r="C68" s="202" t="s">
        <v>27</v>
      </c>
      <c r="D68" s="203"/>
      <c r="E68" s="203"/>
      <c r="F68" s="135" t="s">
        <v>105</v>
      </c>
      <c r="G68" s="136"/>
      <c r="H68" s="136"/>
      <c r="I68" s="136">
        <f>'01 001 Pol'!G396</f>
        <v>0</v>
      </c>
      <c r="J68" s="133" t="str">
        <f>IF(I70=0,"",I68/I70*100)</f>
        <v/>
      </c>
    </row>
    <row r="69" spans="1:10" ht="36.75" customHeight="1" x14ac:dyDescent="0.2">
      <c r="A69" s="124"/>
      <c r="B69" s="129" t="s">
        <v>106</v>
      </c>
      <c r="C69" s="202" t="s">
        <v>28</v>
      </c>
      <c r="D69" s="203"/>
      <c r="E69" s="203"/>
      <c r="F69" s="135" t="s">
        <v>106</v>
      </c>
      <c r="G69" s="136"/>
      <c r="H69" s="136"/>
      <c r="I69" s="136">
        <f>'01 001 Pol'!G399</f>
        <v>0</v>
      </c>
      <c r="J69" s="133" t="str">
        <f>IF(I70=0,"",I69/I70*100)</f>
        <v/>
      </c>
    </row>
    <row r="70" spans="1:10" ht="25.5" customHeight="1" x14ac:dyDescent="0.2">
      <c r="A70" s="125"/>
      <c r="B70" s="130" t="s">
        <v>1</v>
      </c>
      <c r="C70" s="131"/>
      <c r="D70" s="132"/>
      <c r="E70" s="132"/>
      <c r="F70" s="137"/>
      <c r="G70" s="138"/>
      <c r="H70" s="138"/>
      <c r="I70" s="138">
        <f>SUM(I50:I69)</f>
        <v>0</v>
      </c>
      <c r="J70" s="134">
        <f>SUM(J50:J69)</f>
        <v>0</v>
      </c>
    </row>
    <row r="71" spans="1:10" x14ac:dyDescent="0.2">
      <c r="F71" s="87"/>
      <c r="G71" s="87"/>
      <c r="H71" s="87"/>
      <c r="I71" s="87"/>
      <c r="J71" s="88"/>
    </row>
    <row r="72" spans="1:10" x14ac:dyDescent="0.2">
      <c r="F72" s="87"/>
      <c r="G72" s="87"/>
      <c r="H72" s="87"/>
      <c r="I72" s="87"/>
      <c r="J72" s="88"/>
    </row>
    <row r="73" spans="1:10" x14ac:dyDescent="0.2">
      <c r="F73" s="87"/>
      <c r="G73" s="87"/>
      <c r="H73" s="87"/>
      <c r="I73" s="87"/>
      <c r="J73" s="88"/>
    </row>
  </sheetData>
  <sheetProtection algorithmName="SHA-512" hashValue="77XGvs4ugbws2X3S6sbX+Ym6C94dhcQgC+fQ3Y+w34G4WvCIJU5/2jzRMEOfrlkZOgUL+GG4NulE5d63BxaDTQ==" saltValue="6bHWA3hRl0e/2C00Nyqfs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49" t="s">
        <v>7</v>
      </c>
      <c r="B2" s="48"/>
      <c r="C2" s="256"/>
      <c r="D2" s="256"/>
      <c r="E2" s="256"/>
      <c r="F2" s="256"/>
      <c r="G2" s="257"/>
    </row>
    <row r="3" spans="1:7" ht="24.95" customHeight="1" x14ac:dyDescent="0.2">
      <c r="A3" s="49" t="s">
        <v>8</v>
      </c>
      <c r="B3" s="48"/>
      <c r="C3" s="256"/>
      <c r="D3" s="256"/>
      <c r="E3" s="256"/>
      <c r="F3" s="256"/>
      <c r="G3" s="257"/>
    </row>
    <row r="4" spans="1:7" ht="24.95" customHeight="1" x14ac:dyDescent="0.2">
      <c r="A4" s="49" t="s">
        <v>9</v>
      </c>
      <c r="B4" s="48"/>
      <c r="C4" s="256"/>
      <c r="D4" s="256"/>
      <c r="E4" s="256"/>
      <c r="F4" s="256"/>
      <c r="G4" s="257"/>
    </row>
    <row r="5" spans="1:7" x14ac:dyDescent="0.2">
      <c r="B5" s="4"/>
      <c r="C5" s="5"/>
      <c r="D5" s="6"/>
    </row>
  </sheetData>
  <sheetProtection algorithmName="SHA-512" hashValue="/88jHCVd5V7C+TUKBslA/ZFbaQxE/I+J+647tIUe60SYxOS0zOLeThERTC6CMAYJgMoTTauNbhPSPmwz2+C8QQ==" saltValue="85m5AQ6/gClZ9fvJqSEJF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107</v>
      </c>
      <c r="B1" s="266"/>
      <c r="C1" s="266"/>
      <c r="D1" s="266"/>
      <c r="E1" s="266"/>
      <c r="F1" s="266"/>
      <c r="G1" s="266"/>
      <c r="AG1" t="s">
        <v>108</v>
      </c>
    </row>
    <row r="2" spans="1:60" ht="24.95" customHeight="1" x14ac:dyDescent="0.2">
      <c r="A2" s="140" t="s">
        <v>7</v>
      </c>
      <c r="B2" s="48" t="s">
        <v>49</v>
      </c>
      <c r="C2" s="267" t="s">
        <v>50</v>
      </c>
      <c r="D2" s="268"/>
      <c r="E2" s="268"/>
      <c r="F2" s="268"/>
      <c r="G2" s="269"/>
      <c r="AG2" t="s">
        <v>109</v>
      </c>
    </row>
    <row r="3" spans="1:60" ht="24.95" customHeight="1" x14ac:dyDescent="0.2">
      <c r="A3" s="140" t="s">
        <v>8</v>
      </c>
      <c r="B3" s="48" t="s">
        <v>45</v>
      </c>
      <c r="C3" s="267" t="s">
        <v>46</v>
      </c>
      <c r="D3" s="268"/>
      <c r="E3" s="268"/>
      <c r="F3" s="268"/>
      <c r="G3" s="269"/>
      <c r="AC3" s="122" t="s">
        <v>109</v>
      </c>
      <c r="AG3" t="s">
        <v>110</v>
      </c>
    </row>
    <row r="4" spans="1:60" ht="24.95" customHeight="1" x14ac:dyDescent="0.2">
      <c r="A4" s="141" t="s">
        <v>9</v>
      </c>
      <c r="B4" s="142" t="s">
        <v>43</v>
      </c>
      <c r="C4" s="270" t="s">
        <v>44</v>
      </c>
      <c r="D4" s="271"/>
      <c r="E4" s="271"/>
      <c r="F4" s="271"/>
      <c r="G4" s="272"/>
      <c r="AG4" t="s">
        <v>111</v>
      </c>
    </row>
    <row r="5" spans="1:60" x14ac:dyDescent="0.2">
      <c r="D5" s="10"/>
    </row>
    <row r="6" spans="1:60" ht="38.25" x14ac:dyDescent="0.2">
      <c r="A6" s="144" t="s">
        <v>112</v>
      </c>
      <c r="B6" s="146" t="s">
        <v>113</v>
      </c>
      <c r="C6" s="146" t="s">
        <v>114</v>
      </c>
      <c r="D6" s="145" t="s">
        <v>115</v>
      </c>
      <c r="E6" s="144" t="s">
        <v>116</v>
      </c>
      <c r="F6" s="143" t="s">
        <v>117</v>
      </c>
      <c r="G6" s="144" t="s">
        <v>29</v>
      </c>
      <c r="H6" s="147" t="s">
        <v>30</v>
      </c>
      <c r="I6" s="147" t="s">
        <v>118</v>
      </c>
      <c r="J6" s="147" t="s">
        <v>31</v>
      </c>
      <c r="K6" s="147" t="s">
        <v>119</v>
      </c>
      <c r="L6" s="147" t="s">
        <v>120</v>
      </c>
      <c r="M6" s="147" t="s">
        <v>121</v>
      </c>
      <c r="N6" s="147" t="s">
        <v>122</v>
      </c>
      <c r="O6" s="147" t="s">
        <v>123</v>
      </c>
      <c r="P6" s="147" t="s">
        <v>124</v>
      </c>
      <c r="Q6" s="147" t="s">
        <v>125</v>
      </c>
      <c r="R6" s="147" t="s">
        <v>126</v>
      </c>
      <c r="S6" s="147" t="s">
        <v>127</v>
      </c>
      <c r="T6" s="147" t="s">
        <v>128</v>
      </c>
      <c r="U6" s="147" t="s">
        <v>129</v>
      </c>
      <c r="V6" s="147" t="s">
        <v>130</v>
      </c>
      <c r="W6" s="147" t="s">
        <v>131</v>
      </c>
      <c r="X6" s="147" t="s">
        <v>132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133</v>
      </c>
      <c r="B8" s="169" t="s">
        <v>69</v>
      </c>
      <c r="C8" s="191" t="s">
        <v>70</v>
      </c>
      <c r="D8" s="170"/>
      <c r="E8" s="171"/>
      <c r="F8" s="172"/>
      <c r="G8" s="172">
        <f>SUMIF(AG9:AG14,"&lt;&gt;NOR",G9:G14)</f>
        <v>0</v>
      </c>
      <c r="H8" s="172"/>
      <c r="I8" s="172">
        <f>SUM(I9:I14)</f>
        <v>0</v>
      </c>
      <c r="J8" s="172"/>
      <c r="K8" s="172">
        <f>SUM(K9:K14)</f>
        <v>0</v>
      </c>
      <c r="L8" s="172"/>
      <c r="M8" s="172">
        <f>SUM(M9:M14)</f>
        <v>0</v>
      </c>
      <c r="N8" s="172"/>
      <c r="O8" s="172">
        <f>SUM(O9:O14)</f>
        <v>0.18000000000000002</v>
      </c>
      <c r="P8" s="172"/>
      <c r="Q8" s="172">
        <f>SUM(Q9:Q14)</f>
        <v>0</v>
      </c>
      <c r="R8" s="172"/>
      <c r="S8" s="172"/>
      <c r="T8" s="173"/>
      <c r="U8" s="167"/>
      <c r="V8" s="167">
        <f>SUM(V9:V14)</f>
        <v>23.939999999999998</v>
      </c>
      <c r="W8" s="167"/>
      <c r="X8" s="167"/>
      <c r="AG8" t="s">
        <v>134</v>
      </c>
    </row>
    <row r="9" spans="1:60" outlineLevel="1" x14ac:dyDescent="0.2">
      <c r="A9" s="174">
        <v>1</v>
      </c>
      <c r="B9" s="175" t="s">
        <v>135</v>
      </c>
      <c r="C9" s="192" t="s">
        <v>136</v>
      </c>
      <c r="D9" s="176" t="s">
        <v>137</v>
      </c>
      <c r="E9" s="177">
        <v>630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2.0000000000000002E-5</v>
      </c>
      <c r="O9" s="179">
        <f>ROUND(E9*N9,2)</f>
        <v>0.01</v>
      </c>
      <c r="P9" s="179">
        <v>0</v>
      </c>
      <c r="Q9" s="179">
        <f>ROUND(E9*P9,2)</f>
        <v>0</v>
      </c>
      <c r="R9" s="179" t="s">
        <v>138</v>
      </c>
      <c r="S9" s="179" t="s">
        <v>139</v>
      </c>
      <c r="T9" s="180" t="s">
        <v>139</v>
      </c>
      <c r="U9" s="158">
        <v>2.9000000000000001E-2</v>
      </c>
      <c r="V9" s="158">
        <f>ROUND(E9*U9,2)</f>
        <v>18.27</v>
      </c>
      <c r="W9" s="158"/>
      <c r="X9" s="158" t="s">
        <v>140</v>
      </c>
      <c r="Y9" s="148"/>
      <c r="Z9" s="148"/>
      <c r="AA9" s="148"/>
      <c r="AB9" s="148"/>
      <c r="AC9" s="148"/>
      <c r="AD9" s="148"/>
      <c r="AE9" s="148"/>
      <c r="AF9" s="148"/>
      <c r="AG9" s="148" t="s">
        <v>141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93" t="s">
        <v>142</v>
      </c>
      <c r="D10" s="160"/>
      <c r="E10" s="161">
        <v>630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143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2</v>
      </c>
      <c r="B11" s="175" t="s">
        <v>144</v>
      </c>
      <c r="C11" s="192" t="s">
        <v>145</v>
      </c>
      <c r="D11" s="176" t="s">
        <v>137</v>
      </c>
      <c r="E11" s="177">
        <v>420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 t="s">
        <v>138</v>
      </c>
      <c r="S11" s="179" t="s">
        <v>139</v>
      </c>
      <c r="T11" s="180" t="s">
        <v>139</v>
      </c>
      <c r="U11" s="158">
        <v>1.35E-2</v>
      </c>
      <c r="V11" s="158">
        <f>ROUND(E11*U11,2)</f>
        <v>5.67</v>
      </c>
      <c r="W11" s="158"/>
      <c r="X11" s="158" t="s">
        <v>140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141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93" t="s">
        <v>146</v>
      </c>
      <c r="D12" s="160"/>
      <c r="E12" s="161">
        <v>420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143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4">
        <v>3</v>
      </c>
      <c r="B13" s="175" t="s">
        <v>147</v>
      </c>
      <c r="C13" s="192" t="s">
        <v>148</v>
      </c>
      <c r="D13" s="176" t="s">
        <v>137</v>
      </c>
      <c r="E13" s="177">
        <v>483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3.5E-4</v>
      </c>
      <c r="O13" s="179">
        <f>ROUND(E13*N13,2)</f>
        <v>0.17</v>
      </c>
      <c r="P13" s="179">
        <v>0</v>
      </c>
      <c r="Q13" s="179">
        <f>ROUND(E13*P13,2)</f>
        <v>0</v>
      </c>
      <c r="R13" s="179" t="s">
        <v>149</v>
      </c>
      <c r="S13" s="179" t="s">
        <v>139</v>
      </c>
      <c r="T13" s="180" t="s">
        <v>139</v>
      </c>
      <c r="U13" s="158">
        <v>0</v>
      </c>
      <c r="V13" s="158">
        <f>ROUND(E13*U13,2)</f>
        <v>0</v>
      </c>
      <c r="W13" s="158"/>
      <c r="X13" s="158" t="s">
        <v>150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151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93" t="s">
        <v>152</v>
      </c>
      <c r="D14" s="160"/>
      <c r="E14" s="161">
        <v>483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143</v>
      </c>
      <c r="AH14" s="148">
        <v>5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8" t="s">
        <v>133</v>
      </c>
      <c r="B15" s="169" t="s">
        <v>71</v>
      </c>
      <c r="C15" s="191" t="s">
        <v>72</v>
      </c>
      <c r="D15" s="170"/>
      <c r="E15" s="171"/>
      <c r="F15" s="172"/>
      <c r="G15" s="172">
        <f>SUMIF(AG16:AG24,"&lt;&gt;NOR",G16:G24)</f>
        <v>0</v>
      </c>
      <c r="H15" s="172"/>
      <c r="I15" s="172">
        <f>SUM(I16:I24)</f>
        <v>0</v>
      </c>
      <c r="J15" s="172"/>
      <c r="K15" s="172">
        <f>SUM(K16:K24)</f>
        <v>0</v>
      </c>
      <c r="L15" s="172"/>
      <c r="M15" s="172">
        <f>SUM(M16:M24)</f>
        <v>0</v>
      </c>
      <c r="N15" s="172"/>
      <c r="O15" s="172">
        <f>SUM(O16:O24)</f>
        <v>1.57</v>
      </c>
      <c r="P15" s="172"/>
      <c r="Q15" s="172">
        <f>SUM(Q16:Q24)</f>
        <v>0</v>
      </c>
      <c r="R15" s="172"/>
      <c r="S15" s="172"/>
      <c r="T15" s="173"/>
      <c r="U15" s="167"/>
      <c r="V15" s="167">
        <f>SUM(V16:V24)</f>
        <v>43.459999999999994</v>
      </c>
      <c r="W15" s="167"/>
      <c r="X15" s="167"/>
      <c r="AG15" t="s">
        <v>134</v>
      </c>
    </row>
    <row r="16" spans="1:60" ht="22.5" outlineLevel="1" x14ac:dyDescent="0.2">
      <c r="A16" s="174">
        <v>4</v>
      </c>
      <c r="B16" s="175" t="s">
        <v>153</v>
      </c>
      <c r="C16" s="192" t="s">
        <v>154</v>
      </c>
      <c r="D16" s="176" t="s">
        <v>155</v>
      </c>
      <c r="E16" s="177">
        <v>0.5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1.8427199999999999</v>
      </c>
      <c r="O16" s="179">
        <f>ROUND(E16*N16,2)</f>
        <v>0.92</v>
      </c>
      <c r="P16" s="179">
        <v>0</v>
      </c>
      <c r="Q16" s="179">
        <f>ROUND(E16*P16,2)</f>
        <v>0</v>
      </c>
      <c r="R16" s="179" t="s">
        <v>156</v>
      </c>
      <c r="S16" s="179" t="s">
        <v>139</v>
      </c>
      <c r="T16" s="180" t="s">
        <v>139</v>
      </c>
      <c r="U16" s="158">
        <v>3.69</v>
      </c>
      <c r="V16" s="158">
        <f>ROUND(E16*U16,2)</f>
        <v>1.85</v>
      </c>
      <c r="W16" s="158"/>
      <c r="X16" s="158" t="s">
        <v>140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141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58" t="s">
        <v>157</v>
      </c>
      <c r="D17" s="259"/>
      <c r="E17" s="259"/>
      <c r="F17" s="259"/>
      <c r="G17" s="259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158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93" t="s">
        <v>159</v>
      </c>
      <c r="D18" s="160"/>
      <c r="E18" s="161">
        <v>0.5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143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1" x14ac:dyDescent="0.2">
      <c r="A19" s="174">
        <v>5</v>
      </c>
      <c r="B19" s="175" t="s">
        <v>160</v>
      </c>
      <c r="C19" s="192" t="s">
        <v>161</v>
      </c>
      <c r="D19" s="176" t="s">
        <v>137</v>
      </c>
      <c r="E19" s="177">
        <v>28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9">
        <v>2.163E-2</v>
      </c>
      <c r="O19" s="179">
        <f>ROUND(E19*N19,2)</f>
        <v>0.61</v>
      </c>
      <c r="P19" s="179">
        <v>0</v>
      </c>
      <c r="Q19" s="179">
        <f>ROUND(E19*P19,2)</f>
        <v>0</v>
      </c>
      <c r="R19" s="179" t="s">
        <v>156</v>
      </c>
      <c r="S19" s="179" t="s">
        <v>139</v>
      </c>
      <c r="T19" s="180" t="s">
        <v>139</v>
      </c>
      <c r="U19" s="158">
        <v>1.099</v>
      </c>
      <c r="V19" s="158">
        <f>ROUND(E19*U19,2)</f>
        <v>30.77</v>
      </c>
      <c r="W19" s="158"/>
      <c r="X19" s="158" t="s">
        <v>140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141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55"/>
      <c r="B20" s="156"/>
      <c r="C20" s="262" t="s">
        <v>162</v>
      </c>
      <c r="D20" s="263"/>
      <c r="E20" s="263"/>
      <c r="F20" s="263"/>
      <c r="G20" s="263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163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81" t="str">
        <f>C20</f>
        <v>zřízení nosné konstrukce příčky, vložení tepelné izolace tl. do 5 cm, montáž desek, tmelení spár Q2 a úprava rohů. Včetně dodávek materiálu.</v>
      </c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55"/>
      <c r="B21" s="156"/>
      <c r="C21" s="193" t="s">
        <v>164</v>
      </c>
      <c r="D21" s="160"/>
      <c r="E21" s="161">
        <v>28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143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4">
        <v>6</v>
      </c>
      <c r="B22" s="175" t="s">
        <v>165</v>
      </c>
      <c r="C22" s="192" t="s">
        <v>166</v>
      </c>
      <c r="D22" s="176" t="s">
        <v>167</v>
      </c>
      <c r="E22" s="177">
        <v>12.6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9">
        <v>2.9199999999999999E-3</v>
      </c>
      <c r="O22" s="179">
        <f>ROUND(E22*N22,2)</f>
        <v>0.04</v>
      </c>
      <c r="P22" s="179">
        <v>0</v>
      </c>
      <c r="Q22" s="179">
        <f>ROUND(E22*P22,2)</f>
        <v>0</v>
      </c>
      <c r="R22" s="179" t="s">
        <v>168</v>
      </c>
      <c r="S22" s="179" t="s">
        <v>139</v>
      </c>
      <c r="T22" s="180" t="s">
        <v>139</v>
      </c>
      <c r="U22" s="158">
        <v>0.86</v>
      </c>
      <c r="V22" s="158">
        <f>ROUND(E22*U22,2)</f>
        <v>10.84</v>
      </c>
      <c r="W22" s="158"/>
      <c r="X22" s="158" t="s">
        <v>140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141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93" t="s">
        <v>169</v>
      </c>
      <c r="D23" s="160"/>
      <c r="E23" s="161">
        <v>12.6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143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94" t="s">
        <v>170</v>
      </c>
      <c r="D24" s="165"/>
      <c r="E24" s="166">
        <v>12.6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143</v>
      </c>
      <c r="AH24" s="148">
        <v>1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8" t="s">
        <v>133</v>
      </c>
      <c r="B25" s="169" t="s">
        <v>73</v>
      </c>
      <c r="C25" s="191" t="s">
        <v>74</v>
      </c>
      <c r="D25" s="170"/>
      <c r="E25" s="171"/>
      <c r="F25" s="172"/>
      <c r="G25" s="172">
        <f>SUMIF(AG26:AG55,"&lt;&gt;NOR",G26:G55)</f>
        <v>0</v>
      </c>
      <c r="H25" s="172"/>
      <c r="I25" s="172">
        <f>SUM(I26:I55)</f>
        <v>0</v>
      </c>
      <c r="J25" s="172"/>
      <c r="K25" s="172">
        <f>SUM(K26:K55)</f>
        <v>0</v>
      </c>
      <c r="L25" s="172"/>
      <c r="M25" s="172">
        <f>SUM(M26:M55)</f>
        <v>0</v>
      </c>
      <c r="N25" s="172"/>
      <c r="O25" s="172">
        <f>SUM(O26:O55)</f>
        <v>4.45</v>
      </c>
      <c r="P25" s="172"/>
      <c r="Q25" s="172">
        <f>SUM(Q26:Q55)</f>
        <v>0</v>
      </c>
      <c r="R25" s="172"/>
      <c r="S25" s="172"/>
      <c r="T25" s="173"/>
      <c r="U25" s="167"/>
      <c r="V25" s="167">
        <f>SUM(V26:V55)</f>
        <v>19.510000000000002</v>
      </c>
      <c r="W25" s="167"/>
      <c r="X25" s="167"/>
      <c r="AG25" t="s">
        <v>134</v>
      </c>
    </row>
    <row r="26" spans="1:60" ht="33.75" outlineLevel="1" x14ac:dyDescent="0.2">
      <c r="A26" s="174">
        <v>7</v>
      </c>
      <c r="B26" s="175" t="s">
        <v>171</v>
      </c>
      <c r="C26" s="192" t="s">
        <v>172</v>
      </c>
      <c r="D26" s="176" t="s">
        <v>155</v>
      </c>
      <c r="E26" s="177">
        <v>1.2544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9">
        <v>2.5251399999999999</v>
      </c>
      <c r="O26" s="179">
        <f>ROUND(E26*N26,2)</f>
        <v>3.17</v>
      </c>
      <c r="P26" s="179">
        <v>0</v>
      </c>
      <c r="Q26" s="179">
        <f>ROUND(E26*P26,2)</f>
        <v>0</v>
      </c>
      <c r="R26" s="179" t="s">
        <v>156</v>
      </c>
      <c r="S26" s="179" t="s">
        <v>139</v>
      </c>
      <c r="T26" s="180" t="s">
        <v>139</v>
      </c>
      <c r="U26" s="158">
        <v>0.99</v>
      </c>
      <c r="V26" s="158">
        <f>ROUND(E26*U26,2)</f>
        <v>1.24</v>
      </c>
      <c r="W26" s="158"/>
      <c r="X26" s="158" t="s">
        <v>140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141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93" t="s">
        <v>173</v>
      </c>
      <c r="D27" s="160"/>
      <c r="E27" s="161">
        <v>1.2544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143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94" t="s">
        <v>170</v>
      </c>
      <c r="D28" s="165"/>
      <c r="E28" s="166">
        <v>1.2544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143</v>
      </c>
      <c r="AH28" s="148">
        <v>1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4">
        <v>8</v>
      </c>
      <c r="B29" s="175" t="s">
        <v>174</v>
      </c>
      <c r="C29" s="192" t="s">
        <v>175</v>
      </c>
      <c r="D29" s="176" t="s">
        <v>137</v>
      </c>
      <c r="E29" s="177">
        <v>6.38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4.8099999999999997E-2</v>
      </c>
      <c r="O29" s="179">
        <f>ROUND(E29*N29,2)</f>
        <v>0.31</v>
      </c>
      <c r="P29" s="179">
        <v>0</v>
      </c>
      <c r="Q29" s="179">
        <f>ROUND(E29*P29,2)</f>
        <v>0</v>
      </c>
      <c r="R29" s="179" t="s">
        <v>156</v>
      </c>
      <c r="S29" s="179" t="s">
        <v>139</v>
      </c>
      <c r="T29" s="180" t="s">
        <v>139</v>
      </c>
      <c r="U29" s="158">
        <v>0.82</v>
      </c>
      <c r="V29" s="158">
        <f>ROUND(E29*U29,2)</f>
        <v>5.23</v>
      </c>
      <c r="W29" s="158"/>
      <c r="X29" s="158" t="s">
        <v>140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141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62" t="s">
        <v>176</v>
      </c>
      <c r="D30" s="263"/>
      <c r="E30" s="263"/>
      <c r="F30" s="263"/>
      <c r="G30" s="263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93" t="s">
        <v>177</v>
      </c>
      <c r="D31" s="160"/>
      <c r="E31" s="161">
        <v>6.38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143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94" t="s">
        <v>170</v>
      </c>
      <c r="D32" s="165"/>
      <c r="E32" s="166">
        <v>6.38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143</v>
      </c>
      <c r="AH32" s="148">
        <v>1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4">
        <v>9</v>
      </c>
      <c r="B33" s="175" t="s">
        <v>178</v>
      </c>
      <c r="C33" s="192" t="s">
        <v>179</v>
      </c>
      <c r="D33" s="176" t="s">
        <v>137</v>
      </c>
      <c r="E33" s="177">
        <v>6.38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79" t="s">
        <v>156</v>
      </c>
      <c r="S33" s="179" t="s">
        <v>139</v>
      </c>
      <c r="T33" s="180" t="s">
        <v>139</v>
      </c>
      <c r="U33" s="158">
        <v>0.42</v>
      </c>
      <c r="V33" s="158">
        <f>ROUND(E33*U33,2)</f>
        <v>2.68</v>
      </c>
      <c r="W33" s="158"/>
      <c r="X33" s="158" t="s">
        <v>140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141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62" t="s">
        <v>176</v>
      </c>
      <c r="D34" s="263"/>
      <c r="E34" s="263"/>
      <c r="F34" s="263"/>
      <c r="G34" s="263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93" t="s">
        <v>180</v>
      </c>
      <c r="D35" s="160"/>
      <c r="E35" s="161">
        <v>6.38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143</v>
      </c>
      <c r="AH35" s="148">
        <v>5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10</v>
      </c>
      <c r="B36" s="175" t="s">
        <v>181</v>
      </c>
      <c r="C36" s="192" t="s">
        <v>182</v>
      </c>
      <c r="D36" s="176" t="s">
        <v>167</v>
      </c>
      <c r="E36" s="177">
        <v>1.4196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9">
        <v>3.0470000000000001E-2</v>
      </c>
      <c r="O36" s="179">
        <f>ROUND(E36*N36,2)</f>
        <v>0.04</v>
      </c>
      <c r="P36" s="179">
        <v>0</v>
      </c>
      <c r="Q36" s="179">
        <f>ROUND(E36*P36,2)</f>
        <v>0</v>
      </c>
      <c r="R36" s="179" t="s">
        <v>156</v>
      </c>
      <c r="S36" s="179" t="s">
        <v>139</v>
      </c>
      <c r="T36" s="180" t="s">
        <v>139</v>
      </c>
      <c r="U36" s="158">
        <v>0.87</v>
      </c>
      <c r="V36" s="158">
        <f>ROUND(E36*U36,2)</f>
        <v>1.24</v>
      </c>
      <c r="W36" s="158"/>
      <c r="X36" s="158" t="s">
        <v>140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141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62" t="s">
        <v>176</v>
      </c>
      <c r="D37" s="263"/>
      <c r="E37" s="263"/>
      <c r="F37" s="263"/>
      <c r="G37" s="263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55"/>
      <c r="B38" s="156"/>
      <c r="C38" s="193" t="s">
        <v>183</v>
      </c>
      <c r="D38" s="160"/>
      <c r="E38" s="161">
        <v>1.4196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143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94" t="s">
        <v>170</v>
      </c>
      <c r="D39" s="165"/>
      <c r="E39" s="166">
        <v>1.4196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143</v>
      </c>
      <c r="AH39" s="148">
        <v>1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11</v>
      </c>
      <c r="B40" s="175" t="s">
        <v>184</v>
      </c>
      <c r="C40" s="192" t="s">
        <v>185</v>
      </c>
      <c r="D40" s="176" t="s">
        <v>167</v>
      </c>
      <c r="E40" s="177">
        <v>1.4196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79" t="s">
        <v>156</v>
      </c>
      <c r="S40" s="179" t="s">
        <v>139</v>
      </c>
      <c r="T40" s="180" t="s">
        <v>139</v>
      </c>
      <c r="U40" s="158">
        <v>0.23</v>
      </c>
      <c r="V40" s="158">
        <f>ROUND(E40*U40,2)</f>
        <v>0.33</v>
      </c>
      <c r="W40" s="158"/>
      <c r="X40" s="158" t="s">
        <v>140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141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262" t="s">
        <v>176</v>
      </c>
      <c r="D41" s="263"/>
      <c r="E41" s="263"/>
      <c r="F41" s="263"/>
      <c r="G41" s="263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163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93" t="s">
        <v>186</v>
      </c>
      <c r="D42" s="160"/>
      <c r="E42" s="161">
        <v>1.4196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143</v>
      </c>
      <c r="AH42" s="148">
        <v>5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4">
        <v>12</v>
      </c>
      <c r="B43" s="175" t="s">
        <v>187</v>
      </c>
      <c r="C43" s="192" t="s">
        <v>188</v>
      </c>
      <c r="D43" s="176" t="s">
        <v>189</v>
      </c>
      <c r="E43" s="177">
        <v>0.30105999999999999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9">
        <v>1.02139</v>
      </c>
      <c r="O43" s="179">
        <f>ROUND(E43*N43,2)</f>
        <v>0.31</v>
      </c>
      <c r="P43" s="179">
        <v>0</v>
      </c>
      <c r="Q43" s="179">
        <f>ROUND(E43*P43,2)</f>
        <v>0</v>
      </c>
      <c r="R43" s="179" t="s">
        <v>156</v>
      </c>
      <c r="S43" s="179" t="s">
        <v>139</v>
      </c>
      <c r="T43" s="180" t="s">
        <v>139</v>
      </c>
      <c r="U43" s="158">
        <v>26.62</v>
      </c>
      <c r="V43" s="158">
        <f>ROUND(E43*U43,2)</f>
        <v>8.01</v>
      </c>
      <c r="W43" s="158"/>
      <c r="X43" s="158" t="s">
        <v>140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141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33.75" outlineLevel="1" x14ac:dyDescent="0.2">
      <c r="A44" s="155"/>
      <c r="B44" s="156"/>
      <c r="C44" s="262" t="s">
        <v>190</v>
      </c>
      <c r="D44" s="263"/>
      <c r="E44" s="263"/>
      <c r="F44" s="263"/>
      <c r="G44" s="263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81" t="str">
        <f>C44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93" t="s">
        <v>191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143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93" t="s">
        <v>192</v>
      </c>
      <c r="D46" s="160"/>
      <c r="E46" s="161">
        <v>0.30105999999999999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143</v>
      </c>
      <c r="AH46" s="148">
        <v>5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4" t="s">
        <v>170</v>
      </c>
      <c r="D47" s="165"/>
      <c r="E47" s="166">
        <v>0.30105999999999999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143</v>
      </c>
      <c r="AH47" s="148">
        <v>1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4">
        <v>13</v>
      </c>
      <c r="B48" s="175" t="s">
        <v>193</v>
      </c>
      <c r="C48" s="192" t="s">
        <v>194</v>
      </c>
      <c r="D48" s="176" t="s">
        <v>155</v>
      </c>
      <c r="E48" s="177">
        <v>0.24660000000000001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9">
        <v>2.5251100000000002</v>
      </c>
      <c r="O48" s="179">
        <f>ROUND(E48*N48,2)</f>
        <v>0.62</v>
      </c>
      <c r="P48" s="179">
        <v>0</v>
      </c>
      <c r="Q48" s="179">
        <f>ROUND(E48*P48,2)</f>
        <v>0</v>
      </c>
      <c r="R48" s="179" t="s">
        <v>156</v>
      </c>
      <c r="S48" s="179" t="s">
        <v>139</v>
      </c>
      <c r="T48" s="180" t="s">
        <v>139</v>
      </c>
      <c r="U48" s="158">
        <v>1.448</v>
      </c>
      <c r="V48" s="158">
        <f>ROUND(E48*U48,2)</f>
        <v>0.36</v>
      </c>
      <c r="W48" s="158"/>
      <c r="X48" s="158" t="s">
        <v>140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141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93" t="s">
        <v>195</v>
      </c>
      <c r="D49" s="160"/>
      <c r="E49" s="161">
        <v>0.24660000000000001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143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4" t="s">
        <v>170</v>
      </c>
      <c r="D50" s="165"/>
      <c r="E50" s="166">
        <v>0.24660000000000001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143</v>
      </c>
      <c r="AH50" s="148">
        <v>1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4">
        <v>14</v>
      </c>
      <c r="B51" s="175" t="s">
        <v>196</v>
      </c>
      <c r="C51" s="192" t="s">
        <v>197</v>
      </c>
      <c r="D51" s="176" t="s">
        <v>137</v>
      </c>
      <c r="E51" s="177">
        <v>0.41099999999999998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9">
        <v>7.8200000000000006E-3</v>
      </c>
      <c r="O51" s="179">
        <f>ROUND(E51*N51,2)</f>
        <v>0</v>
      </c>
      <c r="P51" s="179">
        <v>0</v>
      </c>
      <c r="Q51" s="179">
        <f>ROUND(E51*P51,2)</f>
        <v>0</v>
      </c>
      <c r="R51" s="179" t="s">
        <v>156</v>
      </c>
      <c r="S51" s="179" t="s">
        <v>139</v>
      </c>
      <c r="T51" s="180" t="s">
        <v>139</v>
      </c>
      <c r="U51" s="158">
        <v>0.79</v>
      </c>
      <c r="V51" s="158">
        <f>ROUND(E51*U51,2)</f>
        <v>0.32</v>
      </c>
      <c r="W51" s="158"/>
      <c r="X51" s="158" t="s">
        <v>140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141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93" t="s">
        <v>198</v>
      </c>
      <c r="D52" s="160"/>
      <c r="E52" s="161">
        <v>0.41099999999999998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143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94" t="s">
        <v>170</v>
      </c>
      <c r="D53" s="165"/>
      <c r="E53" s="166">
        <v>0.41099999999999998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143</v>
      </c>
      <c r="AH53" s="148">
        <v>1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4">
        <v>15</v>
      </c>
      <c r="B54" s="175" t="s">
        <v>199</v>
      </c>
      <c r="C54" s="192" t="s">
        <v>200</v>
      </c>
      <c r="D54" s="176" t="s">
        <v>137</v>
      </c>
      <c r="E54" s="177">
        <v>0.41099999999999998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79" t="s">
        <v>156</v>
      </c>
      <c r="S54" s="179" t="s">
        <v>139</v>
      </c>
      <c r="T54" s="180" t="s">
        <v>139</v>
      </c>
      <c r="U54" s="158">
        <v>0.24</v>
      </c>
      <c r="V54" s="158">
        <f>ROUND(E54*U54,2)</f>
        <v>0.1</v>
      </c>
      <c r="W54" s="158"/>
      <c r="X54" s="158" t="s">
        <v>140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141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93" t="s">
        <v>201</v>
      </c>
      <c r="D55" s="160"/>
      <c r="E55" s="161">
        <v>0.41099999999999998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143</v>
      </c>
      <c r="AH55" s="148">
        <v>5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8" t="s">
        <v>133</v>
      </c>
      <c r="B56" s="169" t="s">
        <v>75</v>
      </c>
      <c r="C56" s="191" t="s">
        <v>76</v>
      </c>
      <c r="D56" s="170"/>
      <c r="E56" s="171"/>
      <c r="F56" s="172"/>
      <c r="G56" s="172">
        <f>SUMIF(AG57:AG61,"&lt;&gt;NOR",G57:G61)</f>
        <v>0</v>
      </c>
      <c r="H56" s="172"/>
      <c r="I56" s="172">
        <f>SUM(I57:I61)</f>
        <v>0</v>
      </c>
      <c r="J56" s="172"/>
      <c r="K56" s="172">
        <f>SUM(K57:K61)</f>
        <v>0</v>
      </c>
      <c r="L56" s="172"/>
      <c r="M56" s="172">
        <f>SUM(M57:M61)</f>
        <v>0</v>
      </c>
      <c r="N56" s="172"/>
      <c r="O56" s="172">
        <f>SUM(O57:O61)</f>
        <v>1.84</v>
      </c>
      <c r="P56" s="172"/>
      <c r="Q56" s="172">
        <f>SUM(Q57:Q61)</f>
        <v>0</v>
      </c>
      <c r="R56" s="172"/>
      <c r="S56" s="172"/>
      <c r="T56" s="173"/>
      <c r="U56" s="167"/>
      <c r="V56" s="167">
        <f>SUM(V57:V61)</f>
        <v>57.48</v>
      </c>
      <c r="W56" s="167"/>
      <c r="X56" s="167"/>
      <c r="AG56" t="s">
        <v>134</v>
      </c>
    </row>
    <row r="57" spans="1:60" ht="22.5" outlineLevel="1" x14ac:dyDescent="0.2">
      <c r="A57" s="174">
        <v>16</v>
      </c>
      <c r="B57" s="175" t="s">
        <v>202</v>
      </c>
      <c r="C57" s="192" t="s">
        <v>203</v>
      </c>
      <c r="D57" s="176" t="s">
        <v>137</v>
      </c>
      <c r="E57" s="177">
        <v>100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9">
        <v>1.5740000000000001E-2</v>
      </c>
      <c r="O57" s="179">
        <f>ROUND(E57*N57,2)</f>
        <v>1.57</v>
      </c>
      <c r="P57" s="179">
        <v>0</v>
      </c>
      <c r="Q57" s="179">
        <f>ROUND(E57*P57,2)</f>
        <v>0</v>
      </c>
      <c r="R57" s="179" t="s">
        <v>168</v>
      </c>
      <c r="S57" s="179" t="s">
        <v>139</v>
      </c>
      <c r="T57" s="180" t="s">
        <v>139</v>
      </c>
      <c r="U57" s="158">
        <v>0.33481</v>
      </c>
      <c r="V57" s="158">
        <f>ROUND(E57*U57,2)</f>
        <v>33.479999999999997</v>
      </c>
      <c r="W57" s="158"/>
      <c r="X57" s="158" t="s">
        <v>140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141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8" t="s">
        <v>204</v>
      </c>
      <c r="D58" s="259"/>
      <c r="E58" s="259"/>
      <c r="F58" s="259"/>
      <c r="G58" s="259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158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93" t="s">
        <v>205</v>
      </c>
      <c r="D59" s="160"/>
      <c r="E59" s="161">
        <v>100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143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4">
        <v>17</v>
      </c>
      <c r="B60" s="175" t="s">
        <v>206</v>
      </c>
      <c r="C60" s="192" t="s">
        <v>207</v>
      </c>
      <c r="D60" s="176" t="s">
        <v>137</v>
      </c>
      <c r="E60" s="177">
        <v>100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9">
        <v>2.7299999999999998E-3</v>
      </c>
      <c r="O60" s="179">
        <f>ROUND(E60*N60,2)</f>
        <v>0.27</v>
      </c>
      <c r="P60" s="179">
        <v>0</v>
      </c>
      <c r="Q60" s="179">
        <f>ROUND(E60*P60,2)</f>
        <v>0</v>
      </c>
      <c r="R60" s="179"/>
      <c r="S60" s="179" t="s">
        <v>208</v>
      </c>
      <c r="T60" s="180" t="s">
        <v>139</v>
      </c>
      <c r="U60" s="158">
        <v>0.24</v>
      </c>
      <c r="V60" s="158">
        <f>ROUND(E60*U60,2)</f>
        <v>24</v>
      </c>
      <c r="W60" s="158"/>
      <c r="X60" s="158" t="s">
        <v>140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141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93" t="s">
        <v>209</v>
      </c>
      <c r="D61" s="160"/>
      <c r="E61" s="161">
        <v>100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143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8" t="s">
        <v>133</v>
      </c>
      <c r="B62" s="169" t="s">
        <v>77</v>
      </c>
      <c r="C62" s="191" t="s">
        <v>78</v>
      </c>
      <c r="D62" s="170"/>
      <c r="E62" s="171"/>
      <c r="F62" s="172"/>
      <c r="G62" s="172">
        <f>SUMIF(AG63:AG66,"&lt;&gt;NOR",G63:G66)</f>
        <v>0</v>
      </c>
      <c r="H62" s="172"/>
      <c r="I62" s="172">
        <f>SUM(I63:I66)</f>
        <v>0</v>
      </c>
      <c r="J62" s="172"/>
      <c r="K62" s="172">
        <f>SUM(K63:K66)</f>
        <v>0</v>
      </c>
      <c r="L62" s="172"/>
      <c r="M62" s="172">
        <f>SUM(M63:M66)</f>
        <v>0</v>
      </c>
      <c r="N62" s="172"/>
      <c r="O62" s="172">
        <f>SUM(O63:O66)</f>
        <v>0.03</v>
      </c>
      <c r="P62" s="172"/>
      <c r="Q62" s="172">
        <f>SUM(Q63:Q66)</f>
        <v>0</v>
      </c>
      <c r="R62" s="172"/>
      <c r="S62" s="172"/>
      <c r="T62" s="173"/>
      <c r="U62" s="167"/>
      <c r="V62" s="167">
        <f>SUM(V63:V66)</f>
        <v>3.06</v>
      </c>
      <c r="W62" s="167"/>
      <c r="X62" s="167"/>
      <c r="AG62" t="s">
        <v>134</v>
      </c>
    </row>
    <row r="63" spans="1:60" ht="22.5" outlineLevel="1" x14ac:dyDescent="0.2">
      <c r="A63" s="174">
        <v>18</v>
      </c>
      <c r="B63" s="175" t="s">
        <v>210</v>
      </c>
      <c r="C63" s="192" t="s">
        <v>211</v>
      </c>
      <c r="D63" s="176" t="s">
        <v>137</v>
      </c>
      <c r="E63" s="177">
        <v>8.9600000000000009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9">
        <v>3.5500000000000002E-3</v>
      </c>
      <c r="O63" s="179">
        <f>ROUND(E63*N63,2)</f>
        <v>0.03</v>
      </c>
      <c r="P63" s="179">
        <v>0</v>
      </c>
      <c r="Q63" s="179">
        <f>ROUND(E63*P63,2)</f>
        <v>0</v>
      </c>
      <c r="R63" s="179" t="s">
        <v>156</v>
      </c>
      <c r="S63" s="179" t="s">
        <v>139</v>
      </c>
      <c r="T63" s="180" t="s">
        <v>139</v>
      </c>
      <c r="U63" s="158">
        <v>0.34200000000000003</v>
      </c>
      <c r="V63" s="158">
        <f>ROUND(E63*U63,2)</f>
        <v>3.06</v>
      </c>
      <c r="W63" s="158"/>
      <c r="X63" s="158" t="s">
        <v>140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141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262" t="s">
        <v>212</v>
      </c>
      <c r="D64" s="263"/>
      <c r="E64" s="263"/>
      <c r="F64" s="263"/>
      <c r="G64" s="263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163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55"/>
      <c r="B65" s="156"/>
      <c r="C65" s="193" t="s">
        <v>213</v>
      </c>
      <c r="D65" s="160"/>
      <c r="E65" s="161">
        <v>8.9600000000000009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143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94" t="s">
        <v>170</v>
      </c>
      <c r="D66" s="165"/>
      <c r="E66" s="166">
        <v>8.9600000000000009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143</v>
      </c>
      <c r="AH66" s="148">
        <v>1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68" t="s">
        <v>133</v>
      </c>
      <c r="B67" s="169" t="s">
        <v>79</v>
      </c>
      <c r="C67" s="191" t="s">
        <v>80</v>
      </c>
      <c r="D67" s="170"/>
      <c r="E67" s="171"/>
      <c r="F67" s="172"/>
      <c r="G67" s="172">
        <f>SUMIF(AG68:AG113,"&lt;&gt;NOR",G68:G113)</f>
        <v>0</v>
      </c>
      <c r="H67" s="172"/>
      <c r="I67" s="172">
        <f>SUM(I68:I113)</f>
        <v>0</v>
      </c>
      <c r="J67" s="172"/>
      <c r="K67" s="172">
        <f>SUM(K68:K113)</f>
        <v>0</v>
      </c>
      <c r="L67" s="172"/>
      <c r="M67" s="172">
        <f>SUM(M68:M113)</f>
        <v>0</v>
      </c>
      <c r="N67" s="172"/>
      <c r="O67" s="172">
        <f>SUM(O68:O113)</f>
        <v>4.8499999999999996</v>
      </c>
      <c r="P67" s="172"/>
      <c r="Q67" s="172">
        <f>SUM(Q68:Q113)</f>
        <v>2.71</v>
      </c>
      <c r="R67" s="172"/>
      <c r="S67" s="172"/>
      <c r="T67" s="173"/>
      <c r="U67" s="167"/>
      <c r="V67" s="167">
        <f>SUM(V68:V113)</f>
        <v>65.81</v>
      </c>
      <c r="W67" s="167"/>
      <c r="X67" s="167"/>
      <c r="AG67" t="s">
        <v>134</v>
      </c>
    </row>
    <row r="68" spans="1:60" ht="22.5" outlineLevel="1" x14ac:dyDescent="0.2">
      <c r="A68" s="174">
        <v>19</v>
      </c>
      <c r="B68" s="175" t="s">
        <v>214</v>
      </c>
      <c r="C68" s="192" t="s">
        <v>215</v>
      </c>
      <c r="D68" s="176" t="s">
        <v>137</v>
      </c>
      <c r="E68" s="177">
        <v>50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9">
        <v>1.8380000000000001E-2</v>
      </c>
      <c r="O68" s="179">
        <f>ROUND(E68*N68,2)</f>
        <v>0.92</v>
      </c>
      <c r="P68" s="179">
        <v>0</v>
      </c>
      <c r="Q68" s="179">
        <f>ROUND(E68*P68,2)</f>
        <v>0</v>
      </c>
      <c r="R68" s="179" t="s">
        <v>216</v>
      </c>
      <c r="S68" s="179" t="s">
        <v>139</v>
      </c>
      <c r="T68" s="180" t="s">
        <v>139</v>
      </c>
      <c r="U68" s="158">
        <v>0.14000000000000001</v>
      </c>
      <c r="V68" s="158">
        <f>ROUND(E68*U68,2)</f>
        <v>7</v>
      </c>
      <c r="W68" s="158"/>
      <c r="X68" s="158" t="s">
        <v>140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141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262" t="s">
        <v>217</v>
      </c>
      <c r="D69" s="263"/>
      <c r="E69" s="263"/>
      <c r="F69" s="263"/>
      <c r="G69" s="263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163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260" t="s">
        <v>218</v>
      </c>
      <c r="D70" s="261"/>
      <c r="E70" s="261"/>
      <c r="F70" s="261"/>
      <c r="G70" s="261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158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93" t="s">
        <v>219</v>
      </c>
      <c r="D71" s="160"/>
      <c r="E71" s="161">
        <v>50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143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4">
        <v>20</v>
      </c>
      <c r="B72" s="175" t="s">
        <v>220</v>
      </c>
      <c r="C72" s="192" t="s">
        <v>221</v>
      </c>
      <c r="D72" s="176" t="s">
        <v>222</v>
      </c>
      <c r="E72" s="177">
        <v>60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9">
        <v>0</v>
      </c>
      <c r="O72" s="179">
        <f>ROUND(E72*N72,2)</f>
        <v>0</v>
      </c>
      <c r="P72" s="179">
        <v>0</v>
      </c>
      <c r="Q72" s="179">
        <f>ROUND(E72*P72,2)</f>
        <v>0</v>
      </c>
      <c r="R72" s="179" t="s">
        <v>216</v>
      </c>
      <c r="S72" s="179" t="s">
        <v>139</v>
      </c>
      <c r="T72" s="180" t="s">
        <v>139</v>
      </c>
      <c r="U72" s="158">
        <v>0</v>
      </c>
      <c r="V72" s="158">
        <f>ROUND(E72*U72,2)</f>
        <v>0</v>
      </c>
      <c r="W72" s="158"/>
      <c r="X72" s="158" t="s">
        <v>140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141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262" t="s">
        <v>217</v>
      </c>
      <c r="D73" s="263"/>
      <c r="E73" s="263"/>
      <c r="F73" s="263"/>
      <c r="G73" s="263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33.75" outlineLevel="1" x14ac:dyDescent="0.2">
      <c r="A74" s="174">
        <v>21</v>
      </c>
      <c r="B74" s="175" t="s">
        <v>223</v>
      </c>
      <c r="C74" s="192" t="s">
        <v>224</v>
      </c>
      <c r="D74" s="176" t="s">
        <v>137</v>
      </c>
      <c r="E74" s="177">
        <v>100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9">
        <v>9.7000000000000005E-4</v>
      </c>
      <c r="O74" s="179">
        <f>ROUND(E74*N74,2)</f>
        <v>0.1</v>
      </c>
      <c r="P74" s="179">
        <v>0</v>
      </c>
      <c r="Q74" s="179">
        <f>ROUND(E74*P74,2)</f>
        <v>0</v>
      </c>
      <c r="R74" s="179" t="s">
        <v>216</v>
      </c>
      <c r="S74" s="179" t="s">
        <v>139</v>
      </c>
      <c r="T74" s="180" t="s">
        <v>139</v>
      </c>
      <c r="U74" s="158">
        <v>0.01</v>
      </c>
      <c r="V74" s="158">
        <f>ROUND(E74*U74,2)</f>
        <v>1</v>
      </c>
      <c r="W74" s="158"/>
      <c r="X74" s="158" t="s">
        <v>140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141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62" t="s">
        <v>217</v>
      </c>
      <c r="D75" s="263"/>
      <c r="E75" s="263"/>
      <c r="F75" s="263"/>
      <c r="G75" s="263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93" t="s">
        <v>225</v>
      </c>
      <c r="D76" s="160"/>
      <c r="E76" s="161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143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93" t="s">
        <v>226</v>
      </c>
      <c r="D77" s="160"/>
      <c r="E77" s="161">
        <v>100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143</v>
      </c>
      <c r="AH77" s="148">
        <v>5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4">
        <v>22</v>
      </c>
      <c r="B78" s="175" t="s">
        <v>227</v>
      </c>
      <c r="C78" s="192" t="s">
        <v>228</v>
      </c>
      <c r="D78" s="176" t="s">
        <v>137</v>
      </c>
      <c r="E78" s="177">
        <v>50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9">
        <v>0</v>
      </c>
      <c r="O78" s="179">
        <f>ROUND(E78*N78,2)</f>
        <v>0</v>
      </c>
      <c r="P78" s="179">
        <v>0</v>
      </c>
      <c r="Q78" s="179">
        <f>ROUND(E78*P78,2)</f>
        <v>0</v>
      </c>
      <c r="R78" s="179" t="s">
        <v>216</v>
      </c>
      <c r="S78" s="179" t="s">
        <v>139</v>
      </c>
      <c r="T78" s="180" t="s">
        <v>139</v>
      </c>
      <c r="U78" s="158">
        <v>0.13</v>
      </c>
      <c r="V78" s="158">
        <f>ROUND(E78*U78,2)</f>
        <v>6.5</v>
      </c>
      <c r="W78" s="158"/>
      <c r="X78" s="158" t="s">
        <v>140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141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93" t="s">
        <v>229</v>
      </c>
      <c r="D79" s="160"/>
      <c r="E79" s="161">
        <v>50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143</v>
      </c>
      <c r="AH79" s="148">
        <v>5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4">
        <v>23</v>
      </c>
      <c r="B80" s="175" t="s">
        <v>230</v>
      </c>
      <c r="C80" s="192" t="s">
        <v>231</v>
      </c>
      <c r="D80" s="176" t="s">
        <v>155</v>
      </c>
      <c r="E80" s="177">
        <v>206.91353000000001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9">
        <v>9.5600000000000008E-3</v>
      </c>
      <c r="O80" s="179">
        <f>ROUND(E80*N80,2)</f>
        <v>1.98</v>
      </c>
      <c r="P80" s="179">
        <v>0</v>
      </c>
      <c r="Q80" s="179">
        <f>ROUND(E80*P80,2)</f>
        <v>0</v>
      </c>
      <c r="R80" s="179" t="s">
        <v>216</v>
      </c>
      <c r="S80" s="179" t="s">
        <v>139</v>
      </c>
      <c r="T80" s="180" t="s">
        <v>139</v>
      </c>
      <c r="U80" s="158">
        <v>0.05</v>
      </c>
      <c r="V80" s="158">
        <f>ROUND(E80*U80,2)</f>
        <v>10.35</v>
      </c>
      <c r="W80" s="158"/>
      <c r="X80" s="158" t="s">
        <v>140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141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262" t="s">
        <v>232</v>
      </c>
      <c r="D81" s="263"/>
      <c r="E81" s="263"/>
      <c r="F81" s="263"/>
      <c r="G81" s="263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163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93" t="s">
        <v>233</v>
      </c>
      <c r="D82" s="160"/>
      <c r="E82" s="161">
        <v>206.91353000000001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143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45" outlineLevel="1" x14ac:dyDescent="0.2">
      <c r="A83" s="174">
        <v>24</v>
      </c>
      <c r="B83" s="175" t="s">
        <v>234</v>
      </c>
      <c r="C83" s="192" t="s">
        <v>235</v>
      </c>
      <c r="D83" s="176" t="s">
        <v>155</v>
      </c>
      <c r="E83" s="177">
        <v>827.65409999999997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9">
        <v>2.0000000000000001E-4</v>
      </c>
      <c r="O83" s="179">
        <f>ROUND(E83*N83,2)</f>
        <v>0.17</v>
      </c>
      <c r="P83" s="179">
        <v>0</v>
      </c>
      <c r="Q83" s="179">
        <f>ROUND(E83*P83,2)</f>
        <v>0</v>
      </c>
      <c r="R83" s="179" t="s">
        <v>216</v>
      </c>
      <c r="S83" s="179" t="s">
        <v>139</v>
      </c>
      <c r="T83" s="180" t="s">
        <v>139</v>
      </c>
      <c r="U83" s="158">
        <v>1E-3</v>
      </c>
      <c r="V83" s="158">
        <f>ROUND(E83*U83,2)</f>
        <v>0.83</v>
      </c>
      <c r="W83" s="158"/>
      <c r="X83" s="158" t="s">
        <v>140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141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262" t="s">
        <v>232</v>
      </c>
      <c r="D84" s="263"/>
      <c r="E84" s="263"/>
      <c r="F84" s="263"/>
      <c r="G84" s="263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163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93" t="s">
        <v>236</v>
      </c>
      <c r="D85" s="160"/>
      <c r="E85" s="161">
        <v>827.65409999999997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143</v>
      </c>
      <c r="AH85" s="148">
        <v>5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74">
        <v>25</v>
      </c>
      <c r="B86" s="175" t="s">
        <v>237</v>
      </c>
      <c r="C86" s="192" t="s">
        <v>238</v>
      </c>
      <c r="D86" s="176" t="s">
        <v>155</v>
      </c>
      <c r="E86" s="177">
        <v>206.91353000000001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9">
        <v>0</v>
      </c>
      <c r="O86" s="179">
        <f>ROUND(E86*N86,2)</f>
        <v>0</v>
      </c>
      <c r="P86" s="179">
        <v>0</v>
      </c>
      <c r="Q86" s="179">
        <f>ROUND(E86*P86,2)</f>
        <v>0</v>
      </c>
      <c r="R86" s="179" t="s">
        <v>216</v>
      </c>
      <c r="S86" s="179" t="s">
        <v>139</v>
      </c>
      <c r="T86" s="180" t="s">
        <v>139</v>
      </c>
      <c r="U86" s="158">
        <v>0.04</v>
      </c>
      <c r="V86" s="158">
        <f>ROUND(E86*U86,2)</f>
        <v>8.2799999999999994</v>
      </c>
      <c r="W86" s="158"/>
      <c r="X86" s="158" t="s">
        <v>140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141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262" t="s">
        <v>232</v>
      </c>
      <c r="D87" s="263"/>
      <c r="E87" s="263"/>
      <c r="F87" s="263"/>
      <c r="G87" s="263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163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93" t="s">
        <v>239</v>
      </c>
      <c r="D88" s="160"/>
      <c r="E88" s="161">
        <v>206.91353000000001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143</v>
      </c>
      <c r="AH88" s="148">
        <v>5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4">
        <v>26</v>
      </c>
      <c r="B89" s="175" t="s">
        <v>240</v>
      </c>
      <c r="C89" s="192" t="s">
        <v>241</v>
      </c>
      <c r="D89" s="176" t="s">
        <v>137</v>
      </c>
      <c r="E89" s="177">
        <v>44.835000000000001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9">
        <v>1.6910000000000001E-2</v>
      </c>
      <c r="O89" s="179">
        <f>ROUND(E89*N89,2)</f>
        <v>0.76</v>
      </c>
      <c r="P89" s="179">
        <v>0</v>
      </c>
      <c r="Q89" s="179">
        <f>ROUND(E89*P89,2)</f>
        <v>0</v>
      </c>
      <c r="R89" s="179" t="s">
        <v>216</v>
      </c>
      <c r="S89" s="179" t="s">
        <v>139</v>
      </c>
      <c r="T89" s="180" t="s">
        <v>139</v>
      </c>
      <c r="U89" s="158">
        <v>0.08</v>
      </c>
      <c r="V89" s="158">
        <f>ROUND(E89*U89,2)</f>
        <v>3.59</v>
      </c>
      <c r="W89" s="158"/>
      <c r="X89" s="158" t="s">
        <v>140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141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93" t="s">
        <v>242</v>
      </c>
      <c r="D90" s="160"/>
      <c r="E90" s="161">
        <v>44.835000000000001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143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74">
        <v>27</v>
      </c>
      <c r="B91" s="175" t="s">
        <v>243</v>
      </c>
      <c r="C91" s="192" t="s">
        <v>244</v>
      </c>
      <c r="D91" s="176" t="s">
        <v>137</v>
      </c>
      <c r="E91" s="177">
        <v>89.67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9">
        <v>4.0000000000000002E-4</v>
      </c>
      <c r="O91" s="179">
        <f>ROUND(E91*N91,2)</f>
        <v>0.04</v>
      </c>
      <c r="P91" s="179">
        <v>0</v>
      </c>
      <c r="Q91" s="179">
        <f>ROUND(E91*P91,2)</f>
        <v>0</v>
      </c>
      <c r="R91" s="179" t="s">
        <v>216</v>
      </c>
      <c r="S91" s="179" t="s">
        <v>139</v>
      </c>
      <c r="T91" s="180" t="s">
        <v>139</v>
      </c>
      <c r="U91" s="158">
        <v>2E-3</v>
      </c>
      <c r="V91" s="158">
        <f>ROUND(E91*U91,2)</f>
        <v>0.18</v>
      </c>
      <c r="W91" s="158"/>
      <c r="X91" s="158" t="s">
        <v>140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141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93" t="s">
        <v>245</v>
      </c>
      <c r="D92" s="160"/>
      <c r="E92" s="161">
        <v>89.67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143</v>
      </c>
      <c r="AH92" s="148">
        <v>5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4">
        <v>28</v>
      </c>
      <c r="B93" s="175" t="s">
        <v>246</v>
      </c>
      <c r="C93" s="192" t="s">
        <v>247</v>
      </c>
      <c r="D93" s="176" t="s">
        <v>137</v>
      </c>
      <c r="E93" s="177">
        <v>44.835000000000001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79" t="s">
        <v>216</v>
      </c>
      <c r="S93" s="179" t="s">
        <v>139</v>
      </c>
      <c r="T93" s="180" t="s">
        <v>139</v>
      </c>
      <c r="U93" s="158">
        <v>7.0000000000000007E-2</v>
      </c>
      <c r="V93" s="158">
        <f>ROUND(E93*U93,2)</f>
        <v>3.14</v>
      </c>
      <c r="W93" s="158"/>
      <c r="X93" s="158" t="s">
        <v>140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141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3" t="s">
        <v>248</v>
      </c>
      <c r="D94" s="160"/>
      <c r="E94" s="161">
        <v>44.835000000000001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143</v>
      </c>
      <c r="AH94" s="148">
        <v>5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74">
        <v>29</v>
      </c>
      <c r="B95" s="175" t="s">
        <v>249</v>
      </c>
      <c r="C95" s="192" t="s">
        <v>250</v>
      </c>
      <c r="D95" s="176" t="s">
        <v>167</v>
      </c>
      <c r="E95" s="177">
        <v>13.45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9">
        <v>4.8599999999999997E-3</v>
      </c>
      <c r="O95" s="179">
        <f>ROUND(E95*N95,2)</f>
        <v>7.0000000000000007E-2</v>
      </c>
      <c r="P95" s="179">
        <v>0</v>
      </c>
      <c r="Q95" s="179">
        <f>ROUND(E95*P95,2)</f>
        <v>0</v>
      </c>
      <c r="R95" s="179" t="s">
        <v>216</v>
      </c>
      <c r="S95" s="179" t="s">
        <v>139</v>
      </c>
      <c r="T95" s="180" t="s">
        <v>139</v>
      </c>
      <c r="U95" s="158">
        <v>0.24</v>
      </c>
      <c r="V95" s="158">
        <f>ROUND(E95*U95,2)</f>
        <v>3.23</v>
      </c>
      <c r="W95" s="158"/>
      <c r="X95" s="158" t="s">
        <v>140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141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93" t="s">
        <v>251</v>
      </c>
      <c r="D96" s="160"/>
      <c r="E96" s="161">
        <v>13.45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143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4">
        <v>30</v>
      </c>
      <c r="B97" s="175" t="s">
        <v>252</v>
      </c>
      <c r="C97" s="192" t="s">
        <v>253</v>
      </c>
      <c r="D97" s="176" t="s">
        <v>137</v>
      </c>
      <c r="E97" s="177">
        <v>77.5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9">
        <v>0</v>
      </c>
      <c r="O97" s="179">
        <f>ROUND(E97*N97,2)</f>
        <v>0</v>
      </c>
      <c r="P97" s="179">
        <v>3.5000000000000003E-2</v>
      </c>
      <c r="Q97" s="179">
        <f>ROUND(E97*P97,2)</f>
        <v>2.71</v>
      </c>
      <c r="R97" s="179" t="s">
        <v>254</v>
      </c>
      <c r="S97" s="179" t="s">
        <v>139</v>
      </c>
      <c r="T97" s="180" t="s">
        <v>139</v>
      </c>
      <c r="U97" s="158">
        <v>0.09</v>
      </c>
      <c r="V97" s="158">
        <f>ROUND(E97*U97,2)</f>
        <v>6.98</v>
      </c>
      <c r="W97" s="158"/>
      <c r="X97" s="158" t="s">
        <v>140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141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93" t="s">
        <v>255</v>
      </c>
      <c r="D98" s="160"/>
      <c r="E98" s="161">
        <v>77.5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143</v>
      </c>
      <c r="AH98" s="148">
        <v>5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74">
        <v>31</v>
      </c>
      <c r="B99" s="175" t="s">
        <v>256</v>
      </c>
      <c r="C99" s="192" t="s">
        <v>257</v>
      </c>
      <c r="D99" s="176" t="s">
        <v>137</v>
      </c>
      <c r="E99" s="177">
        <v>77.5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9">
        <v>1.0449999999999999E-2</v>
      </c>
      <c r="O99" s="179">
        <f>ROUND(E99*N99,2)</f>
        <v>0.81</v>
      </c>
      <c r="P99" s="179">
        <v>0</v>
      </c>
      <c r="Q99" s="179">
        <f>ROUND(E99*P99,2)</f>
        <v>0</v>
      </c>
      <c r="R99" s="179" t="s">
        <v>258</v>
      </c>
      <c r="S99" s="179" t="s">
        <v>139</v>
      </c>
      <c r="T99" s="180" t="s">
        <v>139</v>
      </c>
      <c r="U99" s="158">
        <v>0.19</v>
      </c>
      <c r="V99" s="158">
        <f>ROUND(E99*U99,2)</f>
        <v>14.73</v>
      </c>
      <c r="W99" s="158"/>
      <c r="X99" s="158" t="s">
        <v>140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141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262" t="s">
        <v>259</v>
      </c>
      <c r="D100" s="263"/>
      <c r="E100" s="263"/>
      <c r="F100" s="263"/>
      <c r="G100" s="263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163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93" t="s">
        <v>260</v>
      </c>
      <c r="D101" s="160"/>
      <c r="E101" s="161">
        <v>47.5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143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3" t="s">
        <v>261</v>
      </c>
      <c r="D102" s="160"/>
      <c r="E102" s="161">
        <v>30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143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4">
        <v>32</v>
      </c>
      <c r="B103" s="175" t="s">
        <v>262</v>
      </c>
      <c r="C103" s="192" t="s">
        <v>263</v>
      </c>
      <c r="D103" s="176" t="s">
        <v>155</v>
      </c>
      <c r="E103" s="177">
        <v>206.91353000000001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9">
        <v>0</v>
      </c>
      <c r="O103" s="179">
        <f>ROUND(E103*N103,2)</f>
        <v>0</v>
      </c>
      <c r="P103" s="179">
        <v>0</v>
      </c>
      <c r="Q103" s="179">
        <f>ROUND(E103*P103,2)</f>
        <v>0</v>
      </c>
      <c r="R103" s="179"/>
      <c r="S103" s="179" t="s">
        <v>208</v>
      </c>
      <c r="T103" s="180" t="s">
        <v>264</v>
      </c>
      <c r="U103" s="158">
        <v>0</v>
      </c>
      <c r="V103" s="158">
        <f>ROUND(E103*U103,2)</f>
        <v>0</v>
      </c>
      <c r="W103" s="158"/>
      <c r="X103" s="158" t="s">
        <v>140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141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258" t="s">
        <v>265</v>
      </c>
      <c r="D104" s="259"/>
      <c r="E104" s="259"/>
      <c r="F104" s="259"/>
      <c r="G104" s="259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158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81" t="str">
        <f>C104</f>
        <v>Viz. popis v PD do ceny zahrnout veškeré další informace obsažené v textové i výkresové čáti projektové dokumentace.</v>
      </c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95" t="s">
        <v>266</v>
      </c>
      <c r="D105" s="162"/>
      <c r="E105" s="163"/>
      <c r="F105" s="164"/>
      <c r="G105" s="164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158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260" t="s">
        <v>267</v>
      </c>
      <c r="D106" s="261"/>
      <c r="E106" s="261"/>
      <c r="F106" s="261"/>
      <c r="G106" s="261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158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260" t="s">
        <v>268</v>
      </c>
      <c r="D107" s="261"/>
      <c r="E107" s="261"/>
      <c r="F107" s="261"/>
      <c r="G107" s="261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158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260" t="s">
        <v>269</v>
      </c>
      <c r="D108" s="261"/>
      <c r="E108" s="261"/>
      <c r="F108" s="261"/>
      <c r="G108" s="261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158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260" t="s">
        <v>270</v>
      </c>
      <c r="D109" s="261"/>
      <c r="E109" s="261"/>
      <c r="F109" s="261"/>
      <c r="G109" s="261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158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95" t="s">
        <v>266</v>
      </c>
      <c r="D110" s="162"/>
      <c r="E110" s="163"/>
      <c r="F110" s="164"/>
      <c r="G110" s="164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158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260" t="s">
        <v>271</v>
      </c>
      <c r="D111" s="261"/>
      <c r="E111" s="261"/>
      <c r="F111" s="261"/>
      <c r="G111" s="261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158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81" t="str">
        <f>C111</f>
        <v>Kompletní provedení dle  informací obsažených v PD (textová i výkresová část, technologické postupy, restaurátorské záměry atd.).</v>
      </c>
      <c r="BB111" s="148"/>
      <c r="BC111" s="148"/>
      <c r="BD111" s="148"/>
      <c r="BE111" s="148"/>
      <c r="BF111" s="148"/>
      <c r="BG111" s="148"/>
      <c r="BH111" s="148"/>
    </row>
    <row r="112" spans="1:60" ht="33.75" outlineLevel="1" x14ac:dyDescent="0.2">
      <c r="A112" s="155"/>
      <c r="B112" s="156"/>
      <c r="C112" s="260" t="s">
        <v>272</v>
      </c>
      <c r="D112" s="261"/>
      <c r="E112" s="261"/>
      <c r="F112" s="261"/>
      <c r="G112" s="261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158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81" t="str">
        <f>C112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93" t="s">
        <v>239</v>
      </c>
      <c r="D113" s="160"/>
      <c r="E113" s="161">
        <v>206.91353000000001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143</v>
      </c>
      <c r="AH113" s="148">
        <v>5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8" t="s">
        <v>133</v>
      </c>
      <c r="B114" s="169" t="s">
        <v>81</v>
      </c>
      <c r="C114" s="191" t="s">
        <v>82</v>
      </c>
      <c r="D114" s="170"/>
      <c r="E114" s="171"/>
      <c r="F114" s="172"/>
      <c r="G114" s="172">
        <f>SUMIF(AG115:AG118,"&lt;&gt;NOR",G115:G118)</f>
        <v>0</v>
      </c>
      <c r="H114" s="172"/>
      <c r="I114" s="172">
        <f>SUM(I115:I118)</f>
        <v>0</v>
      </c>
      <c r="J114" s="172"/>
      <c r="K114" s="172">
        <f>SUM(K115:K118)</f>
        <v>0</v>
      </c>
      <c r="L114" s="172"/>
      <c r="M114" s="172">
        <f>SUM(M115:M118)</f>
        <v>0</v>
      </c>
      <c r="N114" s="172"/>
      <c r="O114" s="172">
        <f>SUM(O115:O118)</f>
        <v>0.02</v>
      </c>
      <c r="P114" s="172"/>
      <c r="Q114" s="172">
        <f>SUM(Q115:Q118)</f>
        <v>0</v>
      </c>
      <c r="R114" s="172"/>
      <c r="S114" s="172"/>
      <c r="T114" s="173"/>
      <c r="U114" s="167"/>
      <c r="V114" s="167">
        <f>SUM(V115:V118)</f>
        <v>185.31</v>
      </c>
      <c r="W114" s="167"/>
      <c r="X114" s="167"/>
      <c r="AG114" t="s">
        <v>134</v>
      </c>
    </row>
    <row r="115" spans="1:60" ht="56.25" outlineLevel="1" x14ac:dyDescent="0.2">
      <c r="A115" s="174">
        <v>33</v>
      </c>
      <c r="B115" s="175" t="s">
        <v>273</v>
      </c>
      <c r="C115" s="192" t="s">
        <v>274</v>
      </c>
      <c r="D115" s="176" t="s">
        <v>137</v>
      </c>
      <c r="E115" s="177">
        <v>123.58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9">
        <v>4.0000000000000003E-5</v>
      </c>
      <c r="O115" s="179">
        <f>ROUND(E115*N115,2)</f>
        <v>0</v>
      </c>
      <c r="P115" s="179">
        <v>0</v>
      </c>
      <c r="Q115" s="179">
        <f>ROUND(E115*P115,2)</f>
        <v>0</v>
      </c>
      <c r="R115" s="179" t="s">
        <v>156</v>
      </c>
      <c r="S115" s="179" t="s">
        <v>139</v>
      </c>
      <c r="T115" s="180" t="s">
        <v>139</v>
      </c>
      <c r="U115" s="158">
        <v>0.31</v>
      </c>
      <c r="V115" s="158">
        <f>ROUND(E115*U115,2)</f>
        <v>38.31</v>
      </c>
      <c r="W115" s="158"/>
      <c r="X115" s="158" t="s">
        <v>140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141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93" t="s">
        <v>275</v>
      </c>
      <c r="D116" s="160"/>
      <c r="E116" s="161">
        <v>123.58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143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56.25" outlineLevel="1" x14ac:dyDescent="0.2">
      <c r="A117" s="174">
        <v>34</v>
      </c>
      <c r="B117" s="175" t="s">
        <v>276</v>
      </c>
      <c r="C117" s="192" t="s">
        <v>277</v>
      </c>
      <c r="D117" s="176" t="s">
        <v>137</v>
      </c>
      <c r="E117" s="177">
        <v>420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9">
        <v>4.0000000000000003E-5</v>
      </c>
      <c r="O117" s="179">
        <f>ROUND(E117*N117,2)</f>
        <v>0.02</v>
      </c>
      <c r="P117" s="179">
        <v>0</v>
      </c>
      <c r="Q117" s="179">
        <f>ROUND(E117*P117,2)</f>
        <v>0</v>
      </c>
      <c r="R117" s="179" t="s">
        <v>156</v>
      </c>
      <c r="S117" s="179" t="s">
        <v>139</v>
      </c>
      <c r="T117" s="180" t="s">
        <v>139</v>
      </c>
      <c r="U117" s="158">
        <v>0.35</v>
      </c>
      <c r="V117" s="158">
        <f>ROUND(E117*U117,2)</f>
        <v>147</v>
      </c>
      <c r="W117" s="158"/>
      <c r="X117" s="158" t="s">
        <v>140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141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93" t="s">
        <v>278</v>
      </c>
      <c r="D118" s="160"/>
      <c r="E118" s="161">
        <v>420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143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8" t="s">
        <v>133</v>
      </c>
      <c r="B119" s="169" t="s">
        <v>83</v>
      </c>
      <c r="C119" s="191" t="s">
        <v>84</v>
      </c>
      <c r="D119" s="170"/>
      <c r="E119" s="171"/>
      <c r="F119" s="172"/>
      <c r="G119" s="172">
        <f>SUMIF(AG120:AG142,"&lt;&gt;NOR",G120:G142)</f>
        <v>0</v>
      </c>
      <c r="H119" s="172"/>
      <c r="I119" s="172">
        <f>SUM(I120:I142)</f>
        <v>0</v>
      </c>
      <c r="J119" s="172"/>
      <c r="K119" s="172">
        <f>SUM(K120:K142)</f>
        <v>0</v>
      </c>
      <c r="L119" s="172"/>
      <c r="M119" s="172">
        <f>SUM(M120:M142)</f>
        <v>0</v>
      </c>
      <c r="N119" s="172"/>
      <c r="O119" s="172">
        <f>SUM(O120:O142)</f>
        <v>0.02</v>
      </c>
      <c r="P119" s="172"/>
      <c r="Q119" s="172">
        <f>SUM(Q120:Q142)</f>
        <v>7.2899999999999991</v>
      </c>
      <c r="R119" s="172"/>
      <c r="S119" s="172"/>
      <c r="T119" s="173"/>
      <c r="U119" s="167"/>
      <c r="V119" s="167">
        <f>SUM(V120:V142)</f>
        <v>33.519999999999996</v>
      </c>
      <c r="W119" s="167"/>
      <c r="X119" s="167"/>
      <c r="AG119" t="s">
        <v>134</v>
      </c>
    </row>
    <row r="120" spans="1:60" ht="22.5" outlineLevel="1" x14ac:dyDescent="0.2">
      <c r="A120" s="174">
        <v>35</v>
      </c>
      <c r="B120" s="175" t="s">
        <v>279</v>
      </c>
      <c r="C120" s="192" t="s">
        <v>280</v>
      </c>
      <c r="D120" s="176" t="s">
        <v>155</v>
      </c>
      <c r="E120" s="177">
        <v>0.5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9">
        <v>1.2800000000000001E-3</v>
      </c>
      <c r="O120" s="179">
        <f>ROUND(E120*N120,2)</f>
        <v>0</v>
      </c>
      <c r="P120" s="179">
        <v>1.8</v>
      </c>
      <c r="Q120" s="179">
        <f>ROUND(E120*P120,2)</f>
        <v>0.9</v>
      </c>
      <c r="R120" s="179" t="s">
        <v>281</v>
      </c>
      <c r="S120" s="179" t="s">
        <v>139</v>
      </c>
      <c r="T120" s="180" t="s">
        <v>139</v>
      </c>
      <c r="U120" s="158">
        <v>1.52</v>
      </c>
      <c r="V120" s="158">
        <f>ROUND(E120*U120,2)</f>
        <v>0.76</v>
      </c>
      <c r="W120" s="158"/>
      <c r="X120" s="158" t="s">
        <v>140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141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55"/>
      <c r="B121" s="156"/>
      <c r="C121" s="262" t="s">
        <v>282</v>
      </c>
      <c r="D121" s="263"/>
      <c r="E121" s="263"/>
      <c r="F121" s="263"/>
      <c r="G121" s="263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163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81" t="str">
        <f>C121</f>
        <v>nebo vybourání otvorů průřezové plochy přes 4 m2 ve zdivu nadzákladovém, včetně pomocného lešení o výšce podlahy do 1900 mm a pro zatížení do 1,5 kPa  (150 kg/m2)</v>
      </c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3" t="s">
        <v>283</v>
      </c>
      <c r="D122" s="160"/>
      <c r="E122" s="161">
        <v>0.5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143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4">
        <v>36</v>
      </c>
      <c r="B123" s="175" t="s">
        <v>284</v>
      </c>
      <c r="C123" s="192" t="s">
        <v>285</v>
      </c>
      <c r="D123" s="176" t="s">
        <v>137</v>
      </c>
      <c r="E123" s="177">
        <v>4.9413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9">
        <v>6.7000000000000002E-4</v>
      </c>
      <c r="O123" s="179">
        <f>ROUND(E123*N123,2)</f>
        <v>0</v>
      </c>
      <c r="P123" s="179">
        <v>0.16800000000000001</v>
      </c>
      <c r="Q123" s="179">
        <f>ROUND(E123*P123,2)</f>
        <v>0.83</v>
      </c>
      <c r="R123" s="179" t="s">
        <v>281</v>
      </c>
      <c r="S123" s="179" t="s">
        <v>139</v>
      </c>
      <c r="T123" s="180" t="s">
        <v>139</v>
      </c>
      <c r="U123" s="158">
        <v>0.49399999999999999</v>
      </c>
      <c r="V123" s="158">
        <f>ROUND(E123*U123,2)</f>
        <v>2.44</v>
      </c>
      <c r="W123" s="158"/>
      <c r="X123" s="158" t="s">
        <v>140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141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55"/>
      <c r="B124" s="156"/>
      <c r="C124" s="262" t="s">
        <v>286</v>
      </c>
      <c r="D124" s="263"/>
      <c r="E124" s="263"/>
      <c r="F124" s="263"/>
      <c r="G124" s="263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163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81" t="str">
        <f>C124</f>
        <v>nebo vybourání otvorů průřezové plochy přes 4 m2 v příčkách železobetonových, včetně pomocného lešení o výšce podlahy do 1900 mm a pro zatížení do 1,5 kPa  (150 kg/m2),</v>
      </c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93" t="s">
        <v>287</v>
      </c>
      <c r="D125" s="160"/>
      <c r="E125" s="161">
        <v>4.9413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143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74">
        <v>37</v>
      </c>
      <c r="B126" s="175" t="s">
        <v>288</v>
      </c>
      <c r="C126" s="192" t="s">
        <v>289</v>
      </c>
      <c r="D126" s="176" t="s">
        <v>137</v>
      </c>
      <c r="E126" s="177">
        <v>28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9">
        <v>6.7000000000000002E-4</v>
      </c>
      <c r="O126" s="179">
        <f>ROUND(E126*N126,2)</f>
        <v>0.02</v>
      </c>
      <c r="P126" s="179">
        <v>0.1</v>
      </c>
      <c r="Q126" s="179">
        <f>ROUND(E126*P126,2)</f>
        <v>2.8</v>
      </c>
      <c r="R126" s="179" t="s">
        <v>281</v>
      </c>
      <c r="S126" s="179" t="s">
        <v>139</v>
      </c>
      <c r="T126" s="180" t="s">
        <v>139</v>
      </c>
      <c r="U126" s="158">
        <v>0.35799999999999998</v>
      </c>
      <c r="V126" s="158">
        <f>ROUND(E126*U126,2)</f>
        <v>10.02</v>
      </c>
      <c r="W126" s="158"/>
      <c r="X126" s="158" t="s">
        <v>140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141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55"/>
      <c r="B127" s="156"/>
      <c r="C127" s="262" t="s">
        <v>290</v>
      </c>
      <c r="D127" s="263"/>
      <c r="E127" s="263"/>
      <c r="F127" s="263"/>
      <c r="G127" s="263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163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81" t="str">
        <f>C127</f>
        <v>nebo vybourání otvorů jakýchkoliv rozměrů, včetně pomocného lešení o výšce podlahy do 1900 mm a pro zatížení do 1,5 kPa  (150 kg/m2),</v>
      </c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93" t="s">
        <v>291</v>
      </c>
      <c r="D128" s="160"/>
      <c r="E128" s="161">
        <v>28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143</v>
      </c>
      <c r="AH128" s="148">
        <v>5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74">
        <v>38</v>
      </c>
      <c r="B129" s="175" t="s">
        <v>292</v>
      </c>
      <c r="C129" s="192" t="s">
        <v>293</v>
      </c>
      <c r="D129" s="176" t="s">
        <v>155</v>
      </c>
      <c r="E129" s="177">
        <v>0.73440000000000005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9">
        <v>6.6600000000000001E-3</v>
      </c>
      <c r="O129" s="179">
        <f>ROUND(E129*N129,2)</f>
        <v>0</v>
      </c>
      <c r="P129" s="179">
        <v>2.4</v>
      </c>
      <c r="Q129" s="179">
        <f>ROUND(E129*P129,2)</f>
        <v>1.76</v>
      </c>
      <c r="R129" s="179" t="s">
        <v>281</v>
      </c>
      <c r="S129" s="179" t="s">
        <v>139</v>
      </c>
      <c r="T129" s="180" t="s">
        <v>139</v>
      </c>
      <c r="U129" s="158">
        <v>6.72</v>
      </c>
      <c r="V129" s="158">
        <f>ROUND(E129*U129,2)</f>
        <v>4.9400000000000004</v>
      </c>
      <c r="W129" s="158"/>
      <c r="X129" s="158" t="s">
        <v>140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141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262" t="s">
        <v>294</v>
      </c>
      <c r="D130" s="263"/>
      <c r="E130" s="263"/>
      <c r="F130" s="263"/>
      <c r="G130" s="263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163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3" t="s">
        <v>295</v>
      </c>
      <c r="D131" s="160"/>
      <c r="E131" s="161">
        <v>0.44640000000000002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143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93" t="s">
        <v>296</v>
      </c>
      <c r="D132" s="160"/>
      <c r="E132" s="161">
        <v>0.28799999999999998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143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74">
        <v>39</v>
      </c>
      <c r="B133" s="175" t="s">
        <v>297</v>
      </c>
      <c r="C133" s="192" t="s">
        <v>298</v>
      </c>
      <c r="D133" s="176" t="s">
        <v>137</v>
      </c>
      <c r="E133" s="177">
        <v>100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9">
        <v>0</v>
      </c>
      <c r="O133" s="179">
        <f>ROUND(E133*N133,2)</f>
        <v>0</v>
      </c>
      <c r="P133" s="179">
        <v>0.01</v>
      </c>
      <c r="Q133" s="179">
        <f>ROUND(E133*P133,2)</f>
        <v>1</v>
      </c>
      <c r="R133" s="179" t="s">
        <v>281</v>
      </c>
      <c r="S133" s="179" t="s">
        <v>139</v>
      </c>
      <c r="T133" s="180" t="s">
        <v>139</v>
      </c>
      <c r="U133" s="158">
        <v>0.08</v>
      </c>
      <c r="V133" s="158">
        <f>ROUND(E133*U133,2)</f>
        <v>8</v>
      </c>
      <c r="W133" s="158"/>
      <c r="X133" s="158" t="s">
        <v>140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141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93" t="s">
        <v>205</v>
      </c>
      <c r="D134" s="160"/>
      <c r="E134" s="161">
        <v>100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143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4">
        <v>40</v>
      </c>
      <c r="B135" s="175" t="s">
        <v>299</v>
      </c>
      <c r="C135" s="192" t="s">
        <v>300</v>
      </c>
      <c r="D135" s="176" t="s">
        <v>137</v>
      </c>
      <c r="E135" s="177">
        <v>4.9413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79"/>
      <c r="S135" s="179" t="s">
        <v>208</v>
      </c>
      <c r="T135" s="180" t="s">
        <v>139</v>
      </c>
      <c r="U135" s="158">
        <v>0.49</v>
      </c>
      <c r="V135" s="158">
        <f>ROUND(E135*U135,2)</f>
        <v>2.42</v>
      </c>
      <c r="W135" s="158"/>
      <c r="X135" s="158" t="s">
        <v>140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141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258" t="s">
        <v>301</v>
      </c>
      <c r="D136" s="259"/>
      <c r="E136" s="259"/>
      <c r="F136" s="259"/>
      <c r="G136" s="259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158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260" t="s">
        <v>302</v>
      </c>
      <c r="D137" s="261"/>
      <c r="E137" s="261"/>
      <c r="F137" s="261"/>
      <c r="G137" s="261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158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93" t="s">
        <v>303</v>
      </c>
      <c r="D138" s="160"/>
      <c r="E138" s="161">
        <v>4.9413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143</v>
      </c>
      <c r="AH138" s="148">
        <v>5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4">
        <v>41</v>
      </c>
      <c r="B139" s="175" t="s">
        <v>304</v>
      </c>
      <c r="C139" s="192" t="s">
        <v>305</v>
      </c>
      <c r="D139" s="176" t="s">
        <v>155</v>
      </c>
      <c r="E139" s="177">
        <v>0.73440000000000005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9">
        <v>0</v>
      </c>
      <c r="O139" s="179">
        <f>ROUND(E139*N139,2)</f>
        <v>0</v>
      </c>
      <c r="P139" s="179">
        <v>0</v>
      </c>
      <c r="Q139" s="179">
        <f>ROUND(E139*P139,2)</f>
        <v>0</v>
      </c>
      <c r="R139" s="179"/>
      <c r="S139" s="179" t="s">
        <v>208</v>
      </c>
      <c r="T139" s="180" t="s">
        <v>264</v>
      </c>
      <c r="U139" s="158">
        <v>6.72</v>
      </c>
      <c r="V139" s="158">
        <f>ROUND(E139*U139,2)</f>
        <v>4.9400000000000004</v>
      </c>
      <c r="W139" s="158"/>
      <c r="X139" s="158" t="s">
        <v>140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141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258" t="s">
        <v>301</v>
      </c>
      <c r="D140" s="259"/>
      <c r="E140" s="259"/>
      <c r="F140" s="259"/>
      <c r="G140" s="259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158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260" t="s">
        <v>306</v>
      </c>
      <c r="D141" s="261"/>
      <c r="E141" s="261"/>
      <c r="F141" s="261"/>
      <c r="G141" s="261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158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93" t="s">
        <v>307</v>
      </c>
      <c r="D142" s="160"/>
      <c r="E142" s="161">
        <v>0.73440000000000005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143</v>
      </c>
      <c r="AH142" s="148">
        <v>5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68" t="s">
        <v>133</v>
      </c>
      <c r="B143" s="169" t="s">
        <v>85</v>
      </c>
      <c r="C143" s="191" t="s">
        <v>86</v>
      </c>
      <c r="D143" s="170"/>
      <c r="E143" s="171"/>
      <c r="F143" s="172"/>
      <c r="G143" s="172">
        <f>SUMIF(AG144:AG148,"&lt;&gt;NOR",G144:G148)</f>
        <v>0</v>
      </c>
      <c r="H143" s="172"/>
      <c r="I143" s="172">
        <f>SUM(I144:I148)</f>
        <v>0</v>
      </c>
      <c r="J143" s="172"/>
      <c r="K143" s="172">
        <f>SUM(K144:K148)</f>
        <v>0</v>
      </c>
      <c r="L143" s="172"/>
      <c r="M143" s="172">
        <f>SUM(M144:M148)</f>
        <v>0</v>
      </c>
      <c r="N143" s="172"/>
      <c r="O143" s="172">
        <f>SUM(O144:O148)</f>
        <v>0</v>
      </c>
      <c r="P143" s="172"/>
      <c r="Q143" s="172">
        <f>SUM(Q144:Q148)</f>
        <v>0</v>
      </c>
      <c r="R143" s="172"/>
      <c r="S143" s="172"/>
      <c r="T143" s="173"/>
      <c r="U143" s="167"/>
      <c r="V143" s="167">
        <f>SUM(V144:V148)</f>
        <v>40.799999999999997</v>
      </c>
      <c r="W143" s="167"/>
      <c r="X143" s="167"/>
      <c r="AG143" t="s">
        <v>134</v>
      </c>
    </row>
    <row r="144" spans="1:60" ht="33.75" outlineLevel="1" x14ac:dyDescent="0.2">
      <c r="A144" s="174">
        <v>42</v>
      </c>
      <c r="B144" s="175" t="s">
        <v>308</v>
      </c>
      <c r="C144" s="192" t="s">
        <v>309</v>
      </c>
      <c r="D144" s="176" t="s">
        <v>189</v>
      </c>
      <c r="E144" s="177">
        <v>12.95356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9">
        <v>0</v>
      </c>
      <c r="O144" s="179">
        <f>ROUND(E144*N144,2)</f>
        <v>0</v>
      </c>
      <c r="P144" s="179">
        <v>0</v>
      </c>
      <c r="Q144" s="179">
        <f>ROUND(E144*P144,2)</f>
        <v>0</v>
      </c>
      <c r="R144" s="179" t="s">
        <v>168</v>
      </c>
      <c r="S144" s="179" t="s">
        <v>139</v>
      </c>
      <c r="T144" s="180" t="s">
        <v>139</v>
      </c>
      <c r="U144" s="158">
        <v>3.15</v>
      </c>
      <c r="V144" s="158">
        <f>ROUND(E144*U144,2)</f>
        <v>40.799999999999997</v>
      </c>
      <c r="W144" s="158"/>
      <c r="X144" s="158" t="s">
        <v>310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311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262" t="s">
        <v>312</v>
      </c>
      <c r="D145" s="263"/>
      <c r="E145" s="263"/>
      <c r="F145" s="263"/>
      <c r="G145" s="263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163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93" t="s">
        <v>313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143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93" t="s">
        <v>314</v>
      </c>
      <c r="D147" s="160"/>
      <c r="E147" s="161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143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93" t="s">
        <v>315</v>
      </c>
      <c r="D148" s="160"/>
      <c r="E148" s="161">
        <v>12.95356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143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x14ac:dyDescent="0.2">
      <c r="A149" s="168" t="s">
        <v>133</v>
      </c>
      <c r="B149" s="169" t="s">
        <v>87</v>
      </c>
      <c r="C149" s="191" t="s">
        <v>88</v>
      </c>
      <c r="D149" s="170"/>
      <c r="E149" s="171"/>
      <c r="F149" s="172"/>
      <c r="G149" s="172">
        <f>SUMIF(AG150:AG179,"&lt;&gt;NOR",G150:G179)</f>
        <v>0</v>
      </c>
      <c r="H149" s="172"/>
      <c r="I149" s="172">
        <f>SUM(I150:I179)</f>
        <v>0</v>
      </c>
      <c r="J149" s="172"/>
      <c r="K149" s="172">
        <f>SUM(K150:K179)</f>
        <v>0</v>
      </c>
      <c r="L149" s="172"/>
      <c r="M149" s="172">
        <f>SUM(M150:M179)</f>
        <v>0</v>
      </c>
      <c r="N149" s="172"/>
      <c r="O149" s="172">
        <f>SUM(O150:O179)</f>
        <v>0.95000000000000007</v>
      </c>
      <c r="P149" s="172"/>
      <c r="Q149" s="172">
        <f>SUM(Q150:Q179)</f>
        <v>1.2000000000000002</v>
      </c>
      <c r="R149" s="172"/>
      <c r="S149" s="172"/>
      <c r="T149" s="173"/>
      <c r="U149" s="167"/>
      <c r="V149" s="167">
        <f>SUM(V150:V179)</f>
        <v>33.03</v>
      </c>
      <c r="W149" s="167"/>
      <c r="X149" s="167"/>
      <c r="AG149" t="s">
        <v>134</v>
      </c>
    </row>
    <row r="150" spans="1:60" outlineLevel="1" x14ac:dyDescent="0.2">
      <c r="A150" s="174">
        <v>43</v>
      </c>
      <c r="B150" s="175" t="s">
        <v>316</v>
      </c>
      <c r="C150" s="192" t="s">
        <v>317</v>
      </c>
      <c r="D150" s="176" t="s">
        <v>137</v>
      </c>
      <c r="E150" s="177">
        <v>18.725000000000001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9">
        <v>0</v>
      </c>
      <c r="O150" s="179">
        <f>ROUND(E150*N150,2)</f>
        <v>0</v>
      </c>
      <c r="P150" s="179">
        <v>1.6E-2</v>
      </c>
      <c r="Q150" s="179">
        <f>ROUND(E150*P150,2)</f>
        <v>0.3</v>
      </c>
      <c r="R150" s="179" t="s">
        <v>254</v>
      </c>
      <c r="S150" s="179" t="s">
        <v>139</v>
      </c>
      <c r="T150" s="180" t="s">
        <v>139</v>
      </c>
      <c r="U150" s="158">
        <v>0.14000000000000001</v>
      </c>
      <c r="V150" s="158">
        <f>ROUND(E150*U150,2)</f>
        <v>2.62</v>
      </c>
      <c r="W150" s="158"/>
      <c r="X150" s="158" t="s">
        <v>140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141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1" x14ac:dyDescent="0.2">
      <c r="A151" s="155"/>
      <c r="B151" s="156"/>
      <c r="C151" s="193" t="s">
        <v>318</v>
      </c>
      <c r="D151" s="160"/>
      <c r="E151" s="161">
        <v>18.725000000000001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143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55"/>
      <c r="B152" s="156"/>
      <c r="C152" s="193" t="s">
        <v>319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143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4">
        <v>44</v>
      </c>
      <c r="B153" s="175" t="s">
        <v>320</v>
      </c>
      <c r="C153" s="192" t="s">
        <v>321</v>
      </c>
      <c r="D153" s="176" t="s">
        <v>155</v>
      </c>
      <c r="E153" s="177">
        <v>1.68411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9">
        <v>2.9499999999999999E-3</v>
      </c>
      <c r="O153" s="179">
        <f>ROUND(E153*N153,2)</f>
        <v>0</v>
      </c>
      <c r="P153" s="179">
        <v>0</v>
      </c>
      <c r="Q153" s="179">
        <f>ROUND(E153*P153,2)</f>
        <v>0</v>
      </c>
      <c r="R153" s="179" t="s">
        <v>254</v>
      </c>
      <c r="S153" s="179" t="s">
        <v>139</v>
      </c>
      <c r="T153" s="180" t="s">
        <v>139</v>
      </c>
      <c r="U153" s="158">
        <v>0</v>
      </c>
      <c r="V153" s="158">
        <f>ROUND(E153*U153,2)</f>
        <v>0</v>
      </c>
      <c r="W153" s="158"/>
      <c r="X153" s="158" t="s">
        <v>140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141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55"/>
      <c r="B154" s="156"/>
      <c r="C154" s="193" t="s">
        <v>322</v>
      </c>
      <c r="D154" s="160"/>
      <c r="E154" s="161">
        <v>0.20763000000000001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143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93" t="s">
        <v>323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143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94" t="s">
        <v>170</v>
      </c>
      <c r="D156" s="165"/>
      <c r="E156" s="166">
        <v>0.20763000000000001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143</v>
      </c>
      <c r="AH156" s="148">
        <v>1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 x14ac:dyDescent="0.2">
      <c r="A157" s="155"/>
      <c r="B157" s="156"/>
      <c r="C157" s="193" t="s">
        <v>324</v>
      </c>
      <c r="D157" s="160"/>
      <c r="E157" s="161">
        <v>1.47648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143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1" x14ac:dyDescent="0.2">
      <c r="A158" s="155"/>
      <c r="B158" s="156"/>
      <c r="C158" s="193" t="s">
        <v>319</v>
      </c>
      <c r="D158" s="160"/>
      <c r="E158" s="161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143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94" t="s">
        <v>170</v>
      </c>
      <c r="D159" s="165"/>
      <c r="E159" s="166">
        <v>1.47648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143</v>
      </c>
      <c r="AH159" s="148">
        <v>1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33.75" outlineLevel="1" x14ac:dyDescent="0.2">
      <c r="A160" s="174">
        <v>45</v>
      </c>
      <c r="B160" s="175" t="s">
        <v>325</v>
      </c>
      <c r="C160" s="192" t="s">
        <v>326</v>
      </c>
      <c r="D160" s="176" t="s">
        <v>137</v>
      </c>
      <c r="E160" s="177">
        <v>11.535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9">
        <v>1.069E-2</v>
      </c>
      <c r="O160" s="179">
        <f>ROUND(E160*N160,2)</f>
        <v>0.12</v>
      </c>
      <c r="P160" s="179">
        <v>0</v>
      </c>
      <c r="Q160" s="179">
        <f>ROUND(E160*P160,2)</f>
        <v>0</v>
      </c>
      <c r="R160" s="179" t="s">
        <v>254</v>
      </c>
      <c r="S160" s="179" t="s">
        <v>139</v>
      </c>
      <c r="T160" s="180" t="s">
        <v>139</v>
      </c>
      <c r="U160" s="158">
        <v>0.23</v>
      </c>
      <c r="V160" s="158">
        <f>ROUND(E160*U160,2)</f>
        <v>2.65</v>
      </c>
      <c r="W160" s="158"/>
      <c r="X160" s="158" t="s">
        <v>140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141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 x14ac:dyDescent="0.2">
      <c r="A161" s="155"/>
      <c r="B161" s="156"/>
      <c r="C161" s="193" t="s">
        <v>327</v>
      </c>
      <c r="D161" s="160"/>
      <c r="E161" s="161">
        <v>11.535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143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93" t="s">
        <v>323</v>
      </c>
      <c r="D162" s="160"/>
      <c r="E162" s="161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143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22.5" outlineLevel="1" x14ac:dyDescent="0.2">
      <c r="A163" s="174">
        <v>46</v>
      </c>
      <c r="B163" s="175" t="s">
        <v>328</v>
      </c>
      <c r="C163" s="192" t="s">
        <v>329</v>
      </c>
      <c r="D163" s="176" t="s">
        <v>137</v>
      </c>
      <c r="E163" s="177">
        <v>18.725000000000001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21</v>
      </c>
      <c r="M163" s="179">
        <f>G163*(1+L163/100)</f>
        <v>0</v>
      </c>
      <c r="N163" s="179">
        <v>0</v>
      </c>
      <c r="O163" s="179">
        <f>ROUND(E163*N163,2)</f>
        <v>0</v>
      </c>
      <c r="P163" s="179">
        <v>1.4E-2</v>
      </c>
      <c r="Q163" s="179">
        <f>ROUND(E163*P163,2)</f>
        <v>0.26</v>
      </c>
      <c r="R163" s="179" t="s">
        <v>254</v>
      </c>
      <c r="S163" s="179" t="s">
        <v>139</v>
      </c>
      <c r="T163" s="180" t="s">
        <v>139</v>
      </c>
      <c r="U163" s="158">
        <v>0.1</v>
      </c>
      <c r="V163" s="158">
        <f>ROUND(E163*U163,2)</f>
        <v>1.87</v>
      </c>
      <c r="W163" s="158"/>
      <c r="X163" s="158" t="s">
        <v>140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141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 x14ac:dyDescent="0.2">
      <c r="A164" s="155"/>
      <c r="B164" s="156"/>
      <c r="C164" s="193" t="s">
        <v>318</v>
      </c>
      <c r="D164" s="160"/>
      <c r="E164" s="161">
        <v>18.725000000000001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143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22.5" outlineLevel="1" x14ac:dyDescent="0.2">
      <c r="A165" s="155"/>
      <c r="B165" s="156"/>
      <c r="C165" s="193" t="s">
        <v>319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143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33.75" outlineLevel="1" x14ac:dyDescent="0.2">
      <c r="A166" s="174">
        <v>47</v>
      </c>
      <c r="B166" s="175" t="s">
        <v>330</v>
      </c>
      <c r="C166" s="192" t="s">
        <v>331</v>
      </c>
      <c r="D166" s="176" t="s">
        <v>167</v>
      </c>
      <c r="E166" s="177">
        <v>57.674999999999997</v>
      </c>
      <c r="F166" s="178"/>
      <c r="G166" s="179">
        <f>ROUND(E166*F166,2)</f>
        <v>0</v>
      </c>
      <c r="H166" s="178"/>
      <c r="I166" s="179">
        <f>ROUND(E166*H166,2)</f>
        <v>0</v>
      </c>
      <c r="J166" s="178"/>
      <c r="K166" s="179">
        <f>ROUND(E166*J166,2)</f>
        <v>0</v>
      </c>
      <c r="L166" s="179">
        <v>21</v>
      </c>
      <c r="M166" s="179">
        <f>G166*(1+L166/100)</f>
        <v>0</v>
      </c>
      <c r="N166" s="179">
        <v>1.6000000000000001E-4</v>
      </c>
      <c r="O166" s="179">
        <f>ROUND(E166*N166,2)</f>
        <v>0.01</v>
      </c>
      <c r="P166" s="179">
        <v>0</v>
      </c>
      <c r="Q166" s="179">
        <f>ROUND(E166*P166,2)</f>
        <v>0</v>
      </c>
      <c r="R166" s="179" t="s">
        <v>254</v>
      </c>
      <c r="S166" s="179" t="s">
        <v>139</v>
      </c>
      <c r="T166" s="180" t="s">
        <v>139</v>
      </c>
      <c r="U166" s="158">
        <v>0.16</v>
      </c>
      <c r="V166" s="158">
        <f>ROUND(E166*U166,2)</f>
        <v>9.23</v>
      </c>
      <c r="W166" s="158"/>
      <c r="X166" s="158" t="s">
        <v>140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141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55"/>
      <c r="B167" s="156"/>
      <c r="C167" s="193" t="s">
        <v>332</v>
      </c>
      <c r="D167" s="160"/>
      <c r="E167" s="161">
        <v>57.674999999999997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143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22.5" outlineLevel="1" x14ac:dyDescent="0.2">
      <c r="A168" s="155"/>
      <c r="B168" s="156"/>
      <c r="C168" s="193" t="s">
        <v>319</v>
      </c>
      <c r="D168" s="160"/>
      <c r="E168" s="161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143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4">
        <v>48</v>
      </c>
      <c r="B169" s="175" t="s">
        <v>333</v>
      </c>
      <c r="C169" s="192" t="s">
        <v>334</v>
      </c>
      <c r="D169" s="176" t="s">
        <v>167</v>
      </c>
      <c r="E169" s="177">
        <v>37.450000000000003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9">
        <v>1.6000000000000001E-4</v>
      </c>
      <c r="O169" s="179">
        <f>ROUND(E169*N169,2)</f>
        <v>0.01</v>
      </c>
      <c r="P169" s="179">
        <v>1.7000000000000001E-2</v>
      </c>
      <c r="Q169" s="179">
        <f>ROUND(E169*P169,2)</f>
        <v>0.64</v>
      </c>
      <c r="R169" s="179" t="s">
        <v>254</v>
      </c>
      <c r="S169" s="179" t="s">
        <v>139</v>
      </c>
      <c r="T169" s="180" t="s">
        <v>139</v>
      </c>
      <c r="U169" s="158">
        <v>0.13</v>
      </c>
      <c r="V169" s="158">
        <f>ROUND(E169*U169,2)</f>
        <v>4.87</v>
      </c>
      <c r="W169" s="158"/>
      <c r="X169" s="158" t="s">
        <v>140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141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33.75" outlineLevel="1" x14ac:dyDescent="0.2">
      <c r="A170" s="155"/>
      <c r="B170" s="156"/>
      <c r="C170" s="193" t="s">
        <v>335</v>
      </c>
      <c r="D170" s="160"/>
      <c r="E170" s="161">
        <v>37.450000000000003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143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22.5" outlineLevel="1" x14ac:dyDescent="0.2">
      <c r="A171" s="155"/>
      <c r="B171" s="156"/>
      <c r="C171" s="193" t="s">
        <v>319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143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1" x14ac:dyDescent="0.2">
      <c r="A172" s="174">
        <v>49</v>
      </c>
      <c r="B172" s="175" t="s">
        <v>336</v>
      </c>
      <c r="C172" s="192" t="s">
        <v>337</v>
      </c>
      <c r="D172" s="176" t="s">
        <v>137</v>
      </c>
      <c r="E172" s="177">
        <v>24.068000000000001</v>
      </c>
      <c r="F172" s="178"/>
      <c r="G172" s="179">
        <f>ROUND(E172*F172,2)</f>
        <v>0</v>
      </c>
      <c r="H172" s="178"/>
      <c r="I172" s="179">
        <f>ROUND(E172*H172,2)</f>
        <v>0</v>
      </c>
      <c r="J172" s="178"/>
      <c r="K172" s="179">
        <f>ROUND(E172*J172,2)</f>
        <v>0</v>
      </c>
      <c r="L172" s="179">
        <v>21</v>
      </c>
      <c r="M172" s="179">
        <f>G172*(1+L172/100)</f>
        <v>0</v>
      </c>
      <c r="N172" s="179">
        <v>0</v>
      </c>
      <c r="O172" s="179">
        <f>ROUND(E172*N172,2)</f>
        <v>0</v>
      </c>
      <c r="P172" s="179">
        <v>0</v>
      </c>
      <c r="Q172" s="179">
        <f>ROUND(E172*P172,2)</f>
        <v>0</v>
      </c>
      <c r="R172" s="179"/>
      <c r="S172" s="179" t="s">
        <v>208</v>
      </c>
      <c r="T172" s="180" t="s">
        <v>264</v>
      </c>
      <c r="U172" s="158">
        <v>0.49</v>
      </c>
      <c r="V172" s="158">
        <f>ROUND(E172*U172,2)</f>
        <v>11.79</v>
      </c>
      <c r="W172" s="158"/>
      <c r="X172" s="158" t="s">
        <v>140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141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258" t="s">
        <v>301</v>
      </c>
      <c r="D173" s="259"/>
      <c r="E173" s="259"/>
      <c r="F173" s="259"/>
      <c r="G173" s="259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158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93" t="s">
        <v>338</v>
      </c>
      <c r="D174" s="160"/>
      <c r="E174" s="161">
        <v>24.068000000000001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143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4">
        <v>50</v>
      </c>
      <c r="B175" s="175" t="s">
        <v>339</v>
      </c>
      <c r="C175" s="192" t="s">
        <v>340</v>
      </c>
      <c r="D175" s="176" t="s">
        <v>155</v>
      </c>
      <c r="E175" s="177">
        <v>1.47648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0</v>
      </c>
      <c r="N175" s="179">
        <v>0.55000000000000004</v>
      </c>
      <c r="O175" s="179">
        <f>ROUND(E175*N175,2)</f>
        <v>0.81</v>
      </c>
      <c r="P175" s="179">
        <v>0</v>
      </c>
      <c r="Q175" s="179">
        <f>ROUND(E175*P175,2)</f>
        <v>0</v>
      </c>
      <c r="R175" s="179" t="s">
        <v>149</v>
      </c>
      <c r="S175" s="179" t="s">
        <v>139</v>
      </c>
      <c r="T175" s="180" t="s">
        <v>139</v>
      </c>
      <c r="U175" s="158">
        <v>0</v>
      </c>
      <c r="V175" s="158">
        <f>ROUND(E175*U175,2)</f>
        <v>0</v>
      </c>
      <c r="W175" s="158"/>
      <c r="X175" s="158" t="s">
        <v>150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151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22.5" outlineLevel="1" x14ac:dyDescent="0.2">
      <c r="A176" s="155"/>
      <c r="B176" s="156"/>
      <c r="C176" s="193" t="s">
        <v>324</v>
      </c>
      <c r="D176" s="160"/>
      <c r="E176" s="161">
        <v>1.47648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143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1" x14ac:dyDescent="0.2">
      <c r="A177" s="155"/>
      <c r="B177" s="156"/>
      <c r="C177" s="193" t="s">
        <v>319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143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>
        <v>51</v>
      </c>
      <c r="B178" s="156" t="s">
        <v>341</v>
      </c>
      <c r="C178" s="196" t="s">
        <v>342</v>
      </c>
      <c r="D178" s="157" t="s">
        <v>0</v>
      </c>
      <c r="E178" s="182"/>
      <c r="F178" s="159"/>
      <c r="G178" s="158">
        <f>ROUND(E178*F178,2)</f>
        <v>0</v>
      </c>
      <c r="H178" s="159"/>
      <c r="I178" s="158">
        <f>ROUND(E178*H178,2)</f>
        <v>0</v>
      </c>
      <c r="J178" s="159"/>
      <c r="K178" s="158">
        <f>ROUND(E178*J178,2)</f>
        <v>0</v>
      </c>
      <c r="L178" s="158">
        <v>21</v>
      </c>
      <c r="M178" s="158">
        <f>G178*(1+L178/100)</f>
        <v>0</v>
      </c>
      <c r="N178" s="158">
        <v>0</v>
      </c>
      <c r="O178" s="158">
        <f>ROUND(E178*N178,2)</f>
        <v>0</v>
      </c>
      <c r="P178" s="158">
        <v>0</v>
      </c>
      <c r="Q178" s="158">
        <f>ROUND(E178*P178,2)</f>
        <v>0</v>
      </c>
      <c r="R178" s="158" t="s">
        <v>254</v>
      </c>
      <c r="S178" s="158" t="s">
        <v>139</v>
      </c>
      <c r="T178" s="158" t="s">
        <v>139</v>
      </c>
      <c r="U178" s="158">
        <v>0</v>
      </c>
      <c r="V178" s="158">
        <f>ROUND(E178*U178,2)</f>
        <v>0</v>
      </c>
      <c r="W178" s="158"/>
      <c r="X178" s="158" t="s">
        <v>310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311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264" t="s">
        <v>343</v>
      </c>
      <c r="D179" s="265"/>
      <c r="E179" s="265"/>
      <c r="F179" s="265"/>
      <c r="G179" s="265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163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x14ac:dyDescent="0.2">
      <c r="A180" s="168" t="s">
        <v>133</v>
      </c>
      <c r="B180" s="169" t="s">
        <v>89</v>
      </c>
      <c r="C180" s="191" t="s">
        <v>90</v>
      </c>
      <c r="D180" s="170"/>
      <c r="E180" s="171"/>
      <c r="F180" s="172"/>
      <c r="G180" s="172">
        <f>SUMIF(AG181:AG203,"&lt;&gt;NOR",G181:G203)</f>
        <v>0</v>
      </c>
      <c r="H180" s="172"/>
      <c r="I180" s="172">
        <f>SUM(I181:I203)</f>
        <v>0</v>
      </c>
      <c r="J180" s="172"/>
      <c r="K180" s="172">
        <f>SUM(K181:K203)</f>
        <v>0</v>
      </c>
      <c r="L180" s="172"/>
      <c r="M180" s="172">
        <f>SUM(M181:M203)</f>
        <v>0</v>
      </c>
      <c r="N180" s="172"/>
      <c r="O180" s="172">
        <f>SUM(O181:O203)</f>
        <v>0</v>
      </c>
      <c r="P180" s="172"/>
      <c r="Q180" s="172">
        <f>SUM(Q181:Q203)</f>
        <v>0</v>
      </c>
      <c r="R180" s="172"/>
      <c r="S180" s="172"/>
      <c r="T180" s="173"/>
      <c r="U180" s="167"/>
      <c r="V180" s="167">
        <f>SUM(V181:V203)</f>
        <v>0</v>
      </c>
      <c r="W180" s="167"/>
      <c r="X180" s="167"/>
      <c r="AG180" t="s">
        <v>134</v>
      </c>
    </row>
    <row r="181" spans="1:60" outlineLevel="1" x14ac:dyDescent="0.2">
      <c r="A181" s="174">
        <v>52</v>
      </c>
      <c r="B181" s="175" t="s">
        <v>344</v>
      </c>
      <c r="C181" s="192" t="s">
        <v>345</v>
      </c>
      <c r="D181" s="176" t="s">
        <v>346</v>
      </c>
      <c r="E181" s="177">
        <v>6.6006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9">
        <v>0</v>
      </c>
      <c r="O181" s="179">
        <f>ROUND(E181*N181,2)</f>
        <v>0</v>
      </c>
      <c r="P181" s="179">
        <v>0</v>
      </c>
      <c r="Q181" s="179">
        <f>ROUND(E181*P181,2)</f>
        <v>0</v>
      </c>
      <c r="R181" s="179"/>
      <c r="S181" s="179" t="s">
        <v>208</v>
      </c>
      <c r="T181" s="180" t="s">
        <v>264</v>
      </c>
      <c r="U181" s="158">
        <v>0</v>
      </c>
      <c r="V181" s="158">
        <f>ROUND(E181*U181,2)</f>
        <v>0</v>
      </c>
      <c r="W181" s="158"/>
      <c r="X181" s="158" t="s">
        <v>140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141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258" t="s">
        <v>554</v>
      </c>
      <c r="D182" s="259"/>
      <c r="E182" s="259"/>
      <c r="F182" s="259"/>
      <c r="G182" s="259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158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260" t="s">
        <v>347</v>
      </c>
      <c r="D183" s="261"/>
      <c r="E183" s="261"/>
      <c r="F183" s="261"/>
      <c r="G183" s="261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158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260" t="s">
        <v>555</v>
      </c>
      <c r="D184" s="261"/>
      <c r="E184" s="261"/>
      <c r="F184" s="261"/>
      <c r="G184" s="261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158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260" t="s">
        <v>556</v>
      </c>
      <c r="D185" s="261"/>
      <c r="E185" s="261"/>
      <c r="F185" s="261"/>
      <c r="G185" s="261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158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260" t="s">
        <v>348</v>
      </c>
      <c r="D186" s="261"/>
      <c r="E186" s="261"/>
      <c r="F186" s="261"/>
      <c r="G186" s="261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158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95" t="s">
        <v>266</v>
      </c>
      <c r="D187" s="162"/>
      <c r="E187" s="163"/>
      <c r="F187" s="164"/>
      <c r="G187" s="164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158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260" t="s">
        <v>271</v>
      </c>
      <c r="D188" s="261"/>
      <c r="E188" s="261"/>
      <c r="F188" s="261"/>
      <c r="G188" s="261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158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81" t="str">
        <f>C188</f>
        <v>Kompletní provedení dle  informací obsažených v PD (textová i výkresová část, technologické postupy, restaurátorské záměry atd.).</v>
      </c>
      <c r="BB188" s="148"/>
      <c r="BC188" s="148"/>
      <c r="BD188" s="148"/>
      <c r="BE188" s="148"/>
      <c r="BF188" s="148"/>
      <c r="BG188" s="148"/>
      <c r="BH188" s="148"/>
    </row>
    <row r="189" spans="1:60" ht="33.75" outlineLevel="1" x14ac:dyDescent="0.2">
      <c r="A189" s="155"/>
      <c r="B189" s="156"/>
      <c r="C189" s="260" t="s">
        <v>272</v>
      </c>
      <c r="D189" s="261"/>
      <c r="E189" s="261"/>
      <c r="F189" s="261"/>
      <c r="G189" s="261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158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81" t="str">
        <f>C189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93" t="s">
        <v>349</v>
      </c>
      <c r="D190" s="160"/>
      <c r="E190" s="161">
        <v>6.6006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143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4">
        <v>53</v>
      </c>
      <c r="B191" s="175" t="s">
        <v>350</v>
      </c>
      <c r="C191" s="192" t="s">
        <v>351</v>
      </c>
      <c r="D191" s="176" t="s">
        <v>346</v>
      </c>
      <c r="E191" s="177">
        <v>4.4397000000000002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21</v>
      </c>
      <c r="M191" s="179">
        <f>G191*(1+L191/100)</f>
        <v>0</v>
      </c>
      <c r="N191" s="179">
        <v>0</v>
      </c>
      <c r="O191" s="179">
        <f>ROUND(E191*N191,2)</f>
        <v>0</v>
      </c>
      <c r="P191" s="179">
        <v>0</v>
      </c>
      <c r="Q191" s="179">
        <f>ROUND(E191*P191,2)</f>
        <v>0</v>
      </c>
      <c r="R191" s="179"/>
      <c r="S191" s="179" t="s">
        <v>208</v>
      </c>
      <c r="T191" s="180" t="s">
        <v>264</v>
      </c>
      <c r="U191" s="158">
        <v>0</v>
      </c>
      <c r="V191" s="158">
        <f>ROUND(E191*U191,2)</f>
        <v>0</v>
      </c>
      <c r="W191" s="158"/>
      <c r="X191" s="158" t="s">
        <v>140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141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258" t="s">
        <v>271</v>
      </c>
      <c r="D192" s="259"/>
      <c r="E192" s="259"/>
      <c r="F192" s="259"/>
      <c r="G192" s="259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158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81" t="str">
        <f>C192</f>
        <v>Kompletní provedení dle  informací obsažených v PD (textová i výkresová část, technologické postupy, restaurátorské záměry atd.).</v>
      </c>
      <c r="BB192" s="148"/>
      <c r="BC192" s="148"/>
      <c r="BD192" s="148"/>
      <c r="BE192" s="148"/>
      <c r="BF192" s="148"/>
      <c r="BG192" s="148"/>
      <c r="BH192" s="148"/>
    </row>
    <row r="193" spans="1:60" ht="33.75" outlineLevel="1" x14ac:dyDescent="0.2">
      <c r="A193" s="155"/>
      <c r="B193" s="156"/>
      <c r="C193" s="260" t="s">
        <v>272</v>
      </c>
      <c r="D193" s="261"/>
      <c r="E193" s="261"/>
      <c r="F193" s="261"/>
      <c r="G193" s="261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158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81" t="str">
        <f>C193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93" t="s">
        <v>352</v>
      </c>
      <c r="D194" s="160"/>
      <c r="E194" s="161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143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93" t="s">
        <v>353</v>
      </c>
      <c r="D195" s="160"/>
      <c r="E195" s="161">
        <v>3.6503000000000001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143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3" t="s">
        <v>354</v>
      </c>
      <c r="D196" s="160"/>
      <c r="E196" s="161">
        <v>0.78939999999999999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143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94" t="s">
        <v>170</v>
      </c>
      <c r="D197" s="165"/>
      <c r="E197" s="166">
        <v>4.4397000000000002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143</v>
      </c>
      <c r="AH197" s="148">
        <v>1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4">
        <v>54</v>
      </c>
      <c r="B198" s="175" t="s">
        <v>355</v>
      </c>
      <c r="C198" s="192" t="s">
        <v>356</v>
      </c>
      <c r="D198" s="176" t="s">
        <v>346</v>
      </c>
      <c r="E198" s="177">
        <v>3.3375599999999999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9">
        <v>0</v>
      </c>
      <c r="O198" s="179">
        <f>ROUND(E198*N198,2)</f>
        <v>0</v>
      </c>
      <c r="P198" s="179">
        <v>0</v>
      </c>
      <c r="Q198" s="179">
        <f>ROUND(E198*P198,2)</f>
        <v>0</v>
      </c>
      <c r="R198" s="179"/>
      <c r="S198" s="179" t="s">
        <v>208</v>
      </c>
      <c r="T198" s="180" t="s">
        <v>264</v>
      </c>
      <c r="U198" s="158">
        <v>0</v>
      </c>
      <c r="V198" s="158">
        <f>ROUND(E198*U198,2)</f>
        <v>0</v>
      </c>
      <c r="W198" s="158"/>
      <c r="X198" s="158" t="s">
        <v>140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141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258" t="s">
        <v>271</v>
      </c>
      <c r="D199" s="259"/>
      <c r="E199" s="259"/>
      <c r="F199" s="259"/>
      <c r="G199" s="259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158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81" t="str">
        <f>C199</f>
        <v>Kompletní provedení dle  informací obsažených v PD (textová i výkresová část, technologické postupy, restaurátorské záměry atd.).</v>
      </c>
      <c r="BB199" s="148"/>
      <c r="BC199" s="148"/>
      <c r="BD199" s="148"/>
      <c r="BE199" s="148"/>
      <c r="BF199" s="148"/>
      <c r="BG199" s="148"/>
      <c r="BH199" s="148"/>
    </row>
    <row r="200" spans="1:60" ht="33.75" outlineLevel="1" x14ac:dyDescent="0.2">
      <c r="A200" s="155"/>
      <c r="B200" s="156"/>
      <c r="C200" s="260" t="s">
        <v>272</v>
      </c>
      <c r="D200" s="261"/>
      <c r="E200" s="261"/>
      <c r="F200" s="261"/>
      <c r="G200" s="261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158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81" t="str">
        <f>C200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55"/>
      <c r="B201" s="156"/>
      <c r="C201" s="193" t="s">
        <v>357</v>
      </c>
      <c r="D201" s="160"/>
      <c r="E201" s="161">
        <v>3.3375599999999999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143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>
        <v>55</v>
      </c>
      <c r="B202" s="156" t="s">
        <v>358</v>
      </c>
      <c r="C202" s="196" t="s">
        <v>359</v>
      </c>
      <c r="D202" s="157" t="s">
        <v>0</v>
      </c>
      <c r="E202" s="182"/>
      <c r="F202" s="159"/>
      <c r="G202" s="158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8">
        <v>0</v>
      </c>
      <c r="O202" s="158">
        <f>ROUND(E202*N202,2)</f>
        <v>0</v>
      </c>
      <c r="P202" s="158">
        <v>0</v>
      </c>
      <c r="Q202" s="158">
        <f>ROUND(E202*P202,2)</f>
        <v>0</v>
      </c>
      <c r="R202" s="158" t="s">
        <v>360</v>
      </c>
      <c r="S202" s="158" t="s">
        <v>139</v>
      </c>
      <c r="T202" s="158" t="s">
        <v>139</v>
      </c>
      <c r="U202" s="158">
        <v>0</v>
      </c>
      <c r="V202" s="158">
        <f>ROUND(E202*U202,2)</f>
        <v>0</v>
      </c>
      <c r="W202" s="158"/>
      <c r="X202" s="158" t="s">
        <v>310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311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264" t="s">
        <v>343</v>
      </c>
      <c r="D203" s="265"/>
      <c r="E203" s="265"/>
      <c r="F203" s="265"/>
      <c r="G203" s="265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163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x14ac:dyDescent="0.2">
      <c r="A204" s="168" t="s">
        <v>133</v>
      </c>
      <c r="B204" s="169" t="s">
        <v>91</v>
      </c>
      <c r="C204" s="191" t="s">
        <v>92</v>
      </c>
      <c r="D204" s="170"/>
      <c r="E204" s="171"/>
      <c r="F204" s="172"/>
      <c r="G204" s="172">
        <f>SUMIF(AG205:AG239,"&lt;&gt;NOR",G205:G239)</f>
        <v>0</v>
      </c>
      <c r="H204" s="172"/>
      <c r="I204" s="172">
        <f>SUM(I205:I239)</f>
        <v>0</v>
      </c>
      <c r="J204" s="172"/>
      <c r="K204" s="172">
        <f>SUM(K205:K239)</f>
        <v>0</v>
      </c>
      <c r="L204" s="172"/>
      <c r="M204" s="172">
        <f>SUM(M205:M239)</f>
        <v>0</v>
      </c>
      <c r="N204" s="172"/>
      <c r="O204" s="172">
        <f>SUM(O205:O239)</f>
        <v>0.36</v>
      </c>
      <c r="P204" s="172"/>
      <c r="Q204" s="172">
        <f>SUM(Q205:Q239)</f>
        <v>0</v>
      </c>
      <c r="R204" s="172"/>
      <c r="S204" s="172"/>
      <c r="T204" s="173"/>
      <c r="U204" s="167"/>
      <c r="V204" s="167">
        <f>SUM(V205:V239)</f>
        <v>68.33</v>
      </c>
      <c r="W204" s="167"/>
      <c r="X204" s="167"/>
      <c r="AG204" t="s">
        <v>134</v>
      </c>
    </row>
    <row r="205" spans="1:60" outlineLevel="1" x14ac:dyDescent="0.2">
      <c r="A205" s="174">
        <v>56</v>
      </c>
      <c r="B205" s="175" t="s">
        <v>361</v>
      </c>
      <c r="C205" s="192" t="s">
        <v>362</v>
      </c>
      <c r="D205" s="176" t="s">
        <v>363</v>
      </c>
      <c r="E205" s="177">
        <v>144.66315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9">
        <v>6.0000000000000002E-5</v>
      </c>
      <c r="O205" s="179">
        <f>ROUND(E205*N205,2)</f>
        <v>0.01</v>
      </c>
      <c r="P205" s="179">
        <v>0</v>
      </c>
      <c r="Q205" s="179">
        <f>ROUND(E205*P205,2)</f>
        <v>0</v>
      </c>
      <c r="R205" s="179" t="s">
        <v>364</v>
      </c>
      <c r="S205" s="179" t="s">
        <v>139</v>
      </c>
      <c r="T205" s="180" t="s">
        <v>139</v>
      </c>
      <c r="U205" s="158">
        <v>0.30399999999999999</v>
      </c>
      <c r="V205" s="158">
        <f>ROUND(E205*U205,2)</f>
        <v>43.98</v>
      </c>
      <c r="W205" s="158"/>
      <c r="X205" s="158" t="s">
        <v>140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141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93" t="s">
        <v>365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143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93" t="s">
        <v>366</v>
      </c>
      <c r="D207" s="160"/>
      <c r="E207" s="161">
        <v>144.66315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143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94" t="s">
        <v>170</v>
      </c>
      <c r="D208" s="165"/>
      <c r="E208" s="166">
        <v>144.66315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143</v>
      </c>
      <c r="AH208" s="148">
        <v>1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4">
        <v>57</v>
      </c>
      <c r="B209" s="175" t="s">
        <v>367</v>
      </c>
      <c r="C209" s="192" t="s">
        <v>368</v>
      </c>
      <c r="D209" s="176" t="s">
        <v>363</v>
      </c>
      <c r="E209" s="177">
        <v>59.411700000000003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9">
        <v>6.0000000000000002E-5</v>
      </c>
      <c r="O209" s="179">
        <f>ROUND(E209*N209,2)</f>
        <v>0</v>
      </c>
      <c r="P209" s="179">
        <v>0</v>
      </c>
      <c r="Q209" s="179">
        <f>ROUND(E209*P209,2)</f>
        <v>0</v>
      </c>
      <c r="R209" s="179" t="s">
        <v>364</v>
      </c>
      <c r="S209" s="179" t="s">
        <v>139</v>
      </c>
      <c r="T209" s="180" t="s">
        <v>139</v>
      </c>
      <c r="U209" s="158">
        <v>0.22</v>
      </c>
      <c r="V209" s="158">
        <f>ROUND(E209*U209,2)</f>
        <v>13.07</v>
      </c>
      <c r="W209" s="158"/>
      <c r="X209" s="158" t="s">
        <v>140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141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93" t="s">
        <v>369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143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93" t="s">
        <v>370</v>
      </c>
      <c r="D211" s="160"/>
      <c r="E211" s="161">
        <v>25.4847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143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93" t="s">
        <v>371</v>
      </c>
      <c r="D212" s="160"/>
      <c r="E212" s="161">
        <v>33.927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143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94" t="s">
        <v>170</v>
      </c>
      <c r="D213" s="165"/>
      <c r="E213" s="166">
        <v>59.411700000000003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143</v>
      </c>
      <c r="AH213" s="148">
        <v>1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4">
        <v>58</v>
      </c>
      <c r="B214" s="175" t="s">
        <v>372</v>
      </c>
      <c r="C214" s="192" t="s">
        <v>373</v>
      </c>
      <c r="D214" s="176" t="s">
        <v>363</v>
      </c>
      <c r="E214" s="177">
        <v>112.8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79">
        <f>G214*(1+L214/100)</f>
        <v>0</v>
      </c>
      <c r="N214" s="179">
        <v>5.0000000000000002E-5</v>
      </c>
      <c r="O214" s="179">
        <f>ROUND(E214*N214,2)</f>
        <v>0.01</v>
      </c>
      <c r="P214" s="179">
        <v>0</v>
      </c>
      <c r="Q214" s="179">
        <f>ROUND(E214*P214,2)</f>
        <v>0</v>
      </c>
      <c r="R214" s="179" t="s">
        <v>364</v>
      </c>
      <c r="S214" s="179" t="s">
        <v>139</v>
      </c>
      <c r="T214" s="180" t="s">
        <v>139</v>
      </c>
      <c r="U214" s="158">
        <v>0.1</v>
      </c>
      <c r="V214" s="158">
        <f>ROUND(E214*U214,2)</f>
        <v>11.28</v>
      </c>
      <c r="W214" s="158"/>
      <c r="X214" s="158" t="s">
        <v>140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141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93" t="s">
        <v>374</v>
      </c>
      <c r="D215" s="160"/>
      <c r="E215" s="161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143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93" t="s">
        <v>375</v>
      </c>
      <c r="D216" s="160"/>
      <c r="E216" s="161">
        <v>68.732799999999997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143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93" t="s">
        <v>376</v>
      </c>
      <c r="D217" s="160"/>
      <c r="E217" s="161">
        <v>44.0672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143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4">
        <v>59</v>
      </c>
      <c r="B218" s="175" t="s">
        <v>377</v>
      </c>
      <c r="C218" s="192" t="s">
        <v>378</v>
      </c>
      <c r="D218" s="176" t="s">
        <v>379</v>
      </c>
      <c r="E218" s="177">
        <v>1</v>
      </c>
      <c r="F218" s="178"/>
      <c r="G218" s="179">
        <f>ROUND(E218*F218,2)</f>
        <v>0</v>
      </c>
      <c r="H218" s="178"/>
      <c r="I218" s="179">
        <f>ROUND(E218*H218,2)</f>
        <v>0</v>
      </c>
      <c r="J218" s="178"/>
      <c r="K218" s="179">
        <f>ROUND(E218*J218,2)</f>
        <v>0</v>
      </c>
      <c r="L218" s="179">
        <v>21</v>
      </c>
      <c r="M218" s="179">
        <f>G218*(1+L218/100)</f>
        <v>0</v>
      </c>
      <c r="N218" s="179">
        <v>0</v>
      </c>
      <c r="O218" s="179">
        <f>ROUND(E218*N218,2)</f>
        <v>0</v>
      </c>
      <c r="P218" s="179">
        <v>0</v>
      </c>
      <c r="Q218" s="179">
        <f>ROUND(E218*P218,2)</f>
        <v>0</v>
      </c>
      <c r="R218" s="179"/>
      <c r="S218" s="179" t="s">
        <v>208</v>
      </c>
      <c r="T218" s="180" t="s">
        <v>264</v>
      </c>
      <c r="U218" s="158">
        <v>0</v>
      </c>
      <c r="V218" s="158">
        <f>ROUND(E218*U218,2)</f>
        <v>0</v>
      </c>
      <c r="W218" s="158"/>
      <c r="X218" s="158" t="s">
        <v>140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141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58" t="s">
        <v>271</v>
      </c>
      <c r="D219" s="259"/>
      <c r="E219" s="259"/>
      <c r="F219" s="259"/>
      <c r="G219" s="259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158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81" t="str">
        <f>C219</f>
        <v>Kompletní provedení dle  informací obsažených v PD (textová i výkresová část, technologické postupy, restaurátorské záměry atd.).</v>
      </c>
      <c r="BB219" s="148"/>
      <c r="BC219" s="148"/>
      <c r="BD219" s="148"/>
      <c r="BE219" s="148"/>
      <c r="BF219" s="148"/>
      <c r="BG219" s="148"/>
      <c r="BH219" s="148"/>
    </row>
    <row r="220" spans="1:60" ht="33.75" outlineLevel="1" x14ac:dyDescent="0.2">
      <c r="A220" s="155"/>
      <c r="B220" s="156"/>
      <c r="C220" s="260" t="s">
        <v>272</v>
      </c>
      <c r="D220" s="261"/>
      <c r="E220" s="261"/>
      <c r="F220" s="261"/>
      <c r="G220" s="261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158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81" t="str">
        <f>C220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220" s="148"/>
      <c r="BC220" s="148"/>
      <c r="BD220" s="148"/>
      <c r="BE220" s="148"/>
      <c r="BF220" s="148"/>
      <c r="BG220" s="148"/>
      <c r="BH220" s="148"/>
    </row>
    <row r="221" spans="1:60" ht="22.5" outlineLevel="1" x14ac:dyDescent="0.2">
      <c r="A221" s="174">
        <v>60</v>
      </c>
      <c r="B221" s="175" t="s">
        <v>380</v>
      </c>
      <c r="C221" s="192" t="s">
        <v>381</v>
      </c>
      <c r="D221" s="176" t="s">
        <v>189</v>
      </c>
      <c r="E221" s="177">
        <v>0.12182</v>
      </c>
      <c r="F221" s="178"/>
      <c r="G221" s="179">
        <f>ROUND(E221*F221,2)</f>
        <v>0</v>
      </c>
      <c r="H221" s="178"/>
      <c r="I221" s="179">
        <f>ROUND(E221*H221,2)</f>
        <v>0</v>
      </c>
      <c r="J221" s="178"/>
      <c r="K221" s="179">
        <f>ROUND(E221*J221,2)</f>
        <v>0</v>
      </c>
      <c r="L221" s="179">
        <v>21</v>
      </c>
      <c r="M221" s="179">
        <f>G221*(1+L221/100)</f>
        <v>0</v>
      </c>
      <c r="N221" s="179">
        <v>1</v>
      </c>
      <c r="O221" s="179">
        <f>ROUND(E221*N221,2)</f>
        <v>0.12</v>
      </c>
      <c r="P221" s="179">
        <v>0</v>
      </c>
      <c r="Q221" s="179">
        <f>ROUND(E221*P221,2)</f>
        <v>0</v>
      </c>
      <c r="R221" s="179" t="s">
        <v>149</v>
      </c>
      <c r="S221" s="179" t="s">
        <v>139</v>
      </c>
      <c r="T221" s="180" t="s">
        <v>139</v>
      </c>
      <c r="U221" s="158">
        <v>0</v>
      </c>
      <c r="V221" s="158">
        <f>ROUND(E221*U221,2)</f>
        <v>0</v>
      </c>
      <c r="W221" s="158"/>
      <c r="X221" s="158" t="s">
        <v>150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151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93" t="s">
        <v>374</v>
      </c>
      <c r="D222" s="160"/>
      <c r="E222" s="161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143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93" t="s">
        <v>382</v>
      </c>
      <c r="D223" s="160"/>
      <c r="E223" s="161">
        <v>7.4230000000000004E-2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143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93" t="s">
        <v>383</v>
      </c>
      <c r="D224" s="160"/>
      <c r="E224" s="161">
        <v>4.759E-2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143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94" t="s">
        <v>170</v>
      </c>
      <c r="D225" s="165"/>
      <c r="E225" s="166">
        <v>0.12182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143</v>
      </c>
      <c r="AH225" s="148">
        <v>1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4">
        <v>61</v>
      </c>
      <c r="B226" s="175" t="s">
        <v>384</v>
      </c>
      <c r="C226" s="192" t="s">
        <v>385</v>
      </c>
      <c r="D226" s="176" t="s">
        <v>363</v>
      </c>
      <c r="E226" s="177">
        <v>342.22483999999997</v>
      </c>
      <c r="F226" s="178"/>
      <c r="G226" s="179">
        <f>ROUND(E226*F226,2)</f>
        <v>0</v>
      </c>
      <c r="H226" s="178"/>
      <c r="I226" s="179">
        <f>ROUND(E226*H226,2)</f>
        <v>0</v>
      </c>
      <c r="J226" s="178"/>
      <c r="K226" s="179">
        <f>ROUND(E226*J226,2)</f>
        <v>0</v>
      </c>
      <c r="L226" s="179">
        <v>21</v>
      </c>
      <c r="M226" s="179">
        <f>G226*(1+L226/100)</f>
        <v>0</v>
      </c>
      <c r="N226" s="179">
        <v>0</v>
      </c>
      <c r="O226" s="179">
        <f>ROUND(E226*N226,2)</f>
        <v>0</v>
      </c>
      <c r="P226" s="179">
        <v>0</v>
      </c>
      <c r="Q226" s="179">
        <f>ROUND(E226*P226,2)</f>
        <v>0</v>
      </c>
      <c r="R226" s="179" t="s">
        <v>149</v>
      </c>
      <c r="S226" s="179" t="s">
        <v>139</v>
      </c>
      <c r="T226" s="180" t="s">
        <v>139</v>
      </c>
      <c r="U226" s="158">
        <v>0</v>
      </c>
      <c r="V226" s="158">
        <f>ROUND(E226*U226,2)</f>
        <v>0</v>
      </c>
      <c r="W226" s="158"/>
      <c r="X226" s="158" t="s">
        <v>150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151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93" t="s">
        <v>386</v>
      </c>
      <c r="D227" s="160"/>
      <c r="E227" s="161">
        <v>156.2362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143</v>
      </c>
      <c r="AH227" s="148">
        <v>5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93" t="s">
        <v>387</v>
      </c>
      <c r="D228" s="160"/>
      <c r="E228" s="161">
        <v>64.164640000000006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143</v>
      </c>
      <c r="AH228" s="148">
        <v>5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93" t="s">
        <v>388</v>
      </c>
      <c r="D229" s="160"/>
      <c r="E229" s="161">
        <v>121.824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143</v>
      </c>
      <c r="AH229" s="148">
        <v>5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4">
        <v>62</v>
      </c>
      <c r="B230" s="175" t="s">
        <v>389</v>
      </c>
      <c r="C230" s="192" t="s">
        <v>390</v>
      </c>
      <c r="D230" s="176" t="s">
        <v>189</v>
      </c>
      <c r="E230" s="177">
        <v>0.22040000000000001</v>
      </c>
      <c r="F230" s="178"/>
      <c r="G230" s="179">
        <f>ROUND(E230*F230,2)</f>
        <v>0</v>
      </c>
      <c r="H230" s="178"/>
      <c r="I230" s="179">
        <f>ROUND(E230*H230,2)</f>
        <v>0</v>
      </c>
      <c r="J230" s="178"/>
      <c r="K230" s="179">
        <f>ROUND(E230*J230,2)</f>
        <v>0</v>
      </c>
      <c r="L230" s="179">
        <v>21</v>
      </c>
      <c r="M230" s="179">
        <f>G230*(1+L230/100)</f>
        <v>0</v>
      </c>
      <c r="N230" s="179">
        <v>1</v>
      </c>
      <c r="O230" s="179">
        <f>ROUND(E230*N230,2)</f>
        <v>0.22</v>
      </c>
      <c r="P230" s="179">
        <v>0</v>
      </c>
      <c r="Q230" s="179">
        <f>ROUND(E230*P230,2)</f>
        <v>0</v>
      </c>
      <c r="R230" s="179"/>
      <c r="S230" s="179" t="s">
        <v>208</v>
      </c>
      <c r="T230" s="180" t="s">
        <v>139</v>
      </c>
      <c r="U230" s="158">
        <v>0</v>
      </c>
      <c r="V230" s="158">
        <f>ROUND(E230*U230,2)</f>
        <v>0</v>
      </c>
      <c r="W230" s="158"/>
      <c r="X230" s="158" t="s">
        <v>150</v>
      </c>
      <c r="Y230" s="148"/>
      <c r="Z230" s="148"/>
      <c r="AA230" s="148"/>
      <c r="AB230" s="148"/>
      <c r="AC230" s="148"/>
      <c r="AD230" s="148"/>
      <c r="AE230" s="148"/>
      <c r="AF230" s="148"/>
      <c r="AG230" s="148" t="s">
        <v>151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93" t="s">
        <v>365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143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93" t="s">
        <v>391</v>
      </c>
      <c r="D232" s="160"/>
      <c r="E232" s="161">
        <v>0.15623999999999999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143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94" t="s">
        <v>170</v>
      </c>
      <c r="D233" s="165"/>
      <c r="E233" s="166">
        <v>0.15623999999999999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143</v>
      </c>
      <c r="AH233" s="148">
        <v>1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93" t="s">
        <v>369</v>
      </c>
      <c r="D234" s="160"/>
      <c r="E234" s="161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143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93" t="s">
        <v>392</v>
      </c>
      <c r="D235" s="160"/>
      <c r="E235" s="161">
        <v>2.7519999999999999E-2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143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93" t="s">
        <v>393</v>
      </c>
      <c r="D236" s="160"/>
      <c r="E236" s="161">
        <v>3.6639999999999999E-2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143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94" t="s">
        <v>170</v>
      </c>
      <c r="D237" s="165"/>
      <c r="E237" s="166">
        <v>6.4159999999999995E-2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143</v>
      </c>
      <c r="AH237" s="148">
        <v>1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>
        <v>63</v>
      </c>
      <c r="B238" s="156" t="s">
        <v>394</v>
      </c>
      <c r="C238" s="196" t="s">
        <v>395</v>
      </c>
      <c r="D238" s="157" t="s">
        <v>0</v>
      </c>
      <c r="E238" s="182"/>
      <c r="F238" s="159"/>
      <c r="G238" s="158">
        <f>ROUND(E238*F238,2)</f>
        <v>0</v>
      </c>
      <c r="H238" s="159"/>
      <c r="I238" s="158">
        <f>ROUND(E238*H238,2)</f>
        <v>0</v>
      </c>
      <c r="J238" s="159"/>
      <c r="K238" s="158">
        <f>ROUND(E238*J238,2)</f>
        <v>0</v>
      </c>
      <c r="L238" s="158">
        <v>21</v>
      </c>
      <c r="M238" s="158">
        <f>G238*(1+L238/100)</f>
        <v>0</v>
      </c>
      <c r="N238" s="158">
        <v>0</v>
      </c>
      <c r="O238" s="158">
        <f>ROUND(E238*N238,2)</f>
        <v>0</v>
      </c>
      <c r="P238" s="158">
        <v>0</v>
      </c>
      <c r="Q238" s="158">
        <f>ROUND(E238*P238,2)</f>
        <v>0</v>
      </c>
      <c r="R238" s="158" t="s">
        <v>364</v>
      </c>
      <c r="S238" s="158" t="s">
        <v>139</v>
      </c>
      <c r="T238" s="158" t="s">
        <v>139</v>
      </c>
      <c r="U238" s="158">
        <v>0</v>
      </c>
      <c r="V238" s="158">
        <f>ROUND(E238*U238,2)</f>
        <v>0</v>
      </c>
      <c r="W238" s="158"/>
      <c r="X238" s="158" t="s">
        <v>310</v>
      </c>
      <c r="Y238" s="148"/>
      <c r="Z238" s="148"/>
      <c r="AA238" s="148"/>
      <c r="AB238" s="148"/>
      <c r="AC238" s="148"/>
      <c r="AD238" s="148"/>
      <c r="AE238" s="148"/>
      <c r="AF238" s="148"/>
      <c r="AG238" s="148" t="s">
        <v>311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264" t="s">
        <v>343</v>
      </c>
      <c r="D239" s="265"/>
      <c r="E239" s="265"/>
      <c r="F239" s="265"/>
      <c r="G239" s="265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163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x14ac:dyDescent="0.2">
      <c r="A240" s="168" t="s">
        <v>133</v>
      </c>
      <c r="B240" s="169" t="s">
        <v>93</v>
      </c>
      <c r="C240" s="191" t="s">
        <v>94</v>
      </c>
      <c r="D240" s="170"/>
      <c r="E240" s="171"/>
      <c r="F240" s="172"/>
      <c r="G240" s="172">
        <f>SUMIF(AG241:AG247,"&lt;&gt;NOR",G241:G247)</f>
        <v>0</v>
      </c>
      <c r="H240" s="172"/>
      <c r="I240" s="172">
        <f>SUM(I241:I247)</f>
        <v>0</v>
      </c>
      <c r="J240" s="172"/>
      <c r="K240" s="172">
        <f>SUM(K241:K247)</f>
        <v>0</v>
      </c>
      <c r="L240" s="172"/>
      <c r="M240" s="172">
        <f>SUM(M241:M247)</f>
        <v>0</v>
      </c>
      <c r="N240" s="172"/>
      <c r="O240" s="172">
        <f>SUM(O241:O247)</f>
        <v>0</v>
      </c>
      <c r="P240" s="172"/>
      <c r="Q240" s="172">
        <f>SUM(Q241:Q247)</f>
        <v>0</v>
      </c>
      <c r="R240" s="172"/>
      <c r="S240" s="172"/>
      <c r="T240" s="173"/>
      <c r="U240" s="167"/>
      <c r="V240" s="167">
        <f>SUM(V241:V247)</f>
        <v>0</v>
      </c>
      <c r="W240" s="167"/>
      <c r="X240" s="167"/>
      <c r="AG240" t="s">
        <v>134</v>
      </c>
    </row>
    <row r="241" spans="1:60" outlineLevel="1" x14ac:dyDescent="0.2">
      <c r="A241" s="174">
        <v>64</v>
      </c>
      <c r="B241" s="175" t="s">
        <v>396</v>
      </c>
      <c r="C241" s="192" t="s">
        <v>397</v>
      </c>
      <c r="D241" s="176" t="s">
        <v>346</v>
      </c>
      <c r="E241" s="177">
        <v>11.535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9">
        <v>0</v>
      </c>
      <c r="O241" s="179">
        <f>ROUND(E241*N241,2)</f>
        <v>0</v>
      </c>
      <c r="P241" s="179">
        <v>0</v>
      </c>
      <c r="Q241" s="179">
        <f>ROUND(E241*P241,2)</f>
        <v>0</v>
      </c>
      <c r="R241" s="179"/>
      <c r="S241" s="179" t="s">
        <v>208</v>
      </c>
      <c r="T241" s="180" t="s">
        <v>264</v>
      </c>
      <c r="U241" s="158">
        <v>0</v>
      </c>
      <c r="V241" s="158">
        <f>ROUND(E241*U241,2)</f>
        <v>0</v>
      </c>
      <c r="W241" s="158"/>
      <c r="X241" s="158" t="s">
        <v>140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141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258" t="s">
        <v>271</v>
      </c>
      <c r="D242" s="259"/>
      <c r="E242" s="259"/>
      <c r="F242" s="259"/>
      <c r="G242" s="259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158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81" t="str">
        <f>C242</f>
        <v>Kompletní provedení dle  informací obsažených v PD (textová i výkresová část, technologické postupy, restaurátorské záměry atd.).</v>
      </c>
      <c r="BB242" s="148"/>
      <c r="BC242" s="148"/>
      <c r="BD242" s="148"/>
      <c r="BE242" s="148"/>
      <c r="BF242" s="148"/>
      <c r="BG242" s="148"/>
      <c r="BH242" s="148"/>
    </row>
    <row r="243" spans="1:60" ht="33.75" outlineLevel="1" x14ac:dyDescent="0.2">
      <c r="A243" s="155"/>
      <c r="B243" s="156"/>
      <c r="C243" s="260" t="s">
        <v>272</v>
      </c>
      <c r="D243" s="261"/>
      <c r="E243" s="261"/>
      <c r="F243" s="261"/>
      <c r="G243" s="261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158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81" t="str">
        <f>C243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243" s="148"/>
      <c r="BC243" s="148"/>
      <c r="BD243" s="148"/>
      <c r="BE243" s="148"/>
      <c r="BF243" s="148"/>
      <c r="BG243" s="148"/>
      <c r="BH243" s="148"/>
    </row>
    <row r="244" spans="1:60" ht="22.5" outlineLevel="1" x14ac:dyDescent="0.2">
      <c r="A244" s="155"/>
      <c r="B244" s="156"/>
      <c r="C244" s="193" t="s">
        <v>398</v>
      </c>
      <c r="D244" s="160"/>
      <c r="E244" s="161">
        <v>11.535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143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ht="22.5" outlineLevel="1" x14ac:dyDescent="0.2">
      <c r="A245" s="155"/>
      <c r="B245" s="156"/>
      <c r="C245" s="193" t="s">
        <v>319</v>
      </c>
      <c r="D245" s="160"/>
      <c r="E245" s="161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143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>
        <v>65</v>
      </c>
      <c r="B246" s="156" t="s">
        <v>399</v>
      </c>
      <c r="C246" s="196" t="s">
        <v>400</v>
      </c>
      <c r="D246" s="157" t="s">
        <v>0</v>
      </c>
      <c r="E246" s="182"/>
      <c r="F246" s="159"/>
      <c r="G246" s="158">
        <f>ROUND(E246*F246,2)</f>
        <v>0</v>
      </c>
      <c r="H246" s="159"/>
      <c r="I246" s="158">
        <f>ROUND(E246*H246,2)</f>
        <v>0</v>
      </c>
      <c r="J246" s="159"/>
      <c r="K246" s="158">
        <f>ROUND(E246*J246,2)</f>
        <v>0</v>
      </c>
      <c r="L246" s="158">
        <v>21</v>
      </c>
      <c r="M246" s="158">
        <f>G246*(1+L246/100)</f>
        <v>0</v>
      </c>
      <c r="N246" s="158">
        <v>0</v>
      </c>
      <c r="O246" s="158">
        <f>ROUND(E246*N246,2)</f>
        <v>0</v>
      </c>
      <c r="P246" s="158">
        <v>0</v>
      </c>
      <c r="Q246" s="158">
        <f>ROUND(E246*P246,2)</f>
        <v>0</v>
      </c>
      <c r="R246" s="158" t="s">
        <v>401</v>
      </c>
      <c r="S246" s="158" t="s">
        <v>139</v>
      </c>
      <c r="T246" s="158" t="s">
        <v>139</v>
      </c>
      <c r="U246" s="158">
        <v>0</v>
      </c>
      <c r="V246" s="158">
        <f>ROUND(E246*U246,2)</f>
        <v>0</v>
      </c>
      <c r="W246" s="158"/>
      <c r="X246" s="158" t="s">
        <v>310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311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264" t="s">
        <v>343</v>
      </c>
      <c r="D247" s="265"/>
      <c r="E247" s="265"/>
      <c r="F247" s="265"/>
      <c r="G247" s="265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163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x14ac:dyDescent="0.2">
      <c r="A248" s="168" t="s">
        <v>133</v>
      </c>
      <c r="B248" s="169" t="s">
        <v>95</v>
      </c>
      <c r="C248" s="191" t="s">
        <v>96</v>
      </c>
      <c r="D248" s="170"/>
      <c r="E248" s="171"/>
      <c r="F248" s="172"/>
      <c r="G248" s="172">
        <f>SUMIF(AG249:AG266,"&lt;&gt;NOR",G249:G266)</f>
        <v>0</v>
      </c>
      <c r="H248" s="172"/>
      <c r="I248" s="172">
        <f>SUM(I249:I266)</f>
        <v>0</v>
      </c>
      <c r="J248" s="172"/>
      <c r="K248" s="172">
        <f>SUM(K249:K266)</f>
        <v>0</v>
      </c>
      <c r="L248" s="172"/>
      <c r="M248" s="172">
        <f>SUM(M249:M266)</f>
        <v>0</v>
      </c>
      <c r="N248" s="172"/>
      <c r="O248" s="172">
        <f>SUM(O249:O266)</f>
        <v>0</v>
      </c>
      <c r="P248" s="172"/>
      <c r="Q248" s="172">
        <f>SUM(Q249:Q266)</f>
        <v>0</v>
      </c>
      <c r="R248" s="172"/>
      <c r="S248" s="172"/>
      <c r="T248" s="173"/>
      <c r="U248" s="167"/>
      <c r="V248" s="167">
        <f>SUM(V249:V266)</f>
        <v>3.15</v>
      </c>
      <c r="W248" s="167"/>
      <c r="X248" s="167"/>
      <c r="AG248" t="s">
        <v>134</v>
      </c>
    </row>
    <row r="249" spans="1:60" outlineLevel="1" x14ac:dyDescent="0.2">
      <c r="A249" s="174">
        <v>66</v>
      </c>
      <c r="B249" s="175" t="s">
        <v>402</v>
      </c>
      <c r="C249" s="192" t="s">
        <v>403</v>
      </c>
      <c r="D249" s="176" t="s">
        <v>137</v>
      </c>
      <c r="E249" s="177">
        <v>3</v>
      </c>
      <c r="F249" s="178"/>
      <c r="G249" s="179">
        <f>ROUND(E249*F249,2)</f>
        <v>0</v>
      </c>
      <c r="H249" s="178"/>
      <c r="I249" s="179">
        <f>ROUND(E249*H249,2)</f>
        <v>0</v>
      </c>
      <c r="J249" s="178"/>
      <c r="K249" s="179">
        <f>ROUND(E249*J249,2)</f>
        <v>0</v>
      </c>
      <c r="L249" s="179">
        <v>21</v>
      </c>
      <c r="M249" s="179">
        <f>G249*(1+L249/100)</f>
        <v>0</v>
      </c>
      <c r="N249" s="179">
        <v>2.1000000000000001E-4</v>
      </c>
      <c r="O249" s="179">
        <f>ROUND(E249*N249,2)</f>
        <v>0</v>
      </c>
      <c r="P249" s="179">
        <v>0</v>
      </c>
      <c r="Q249" s="179">
        <f>ROUND(E249*P249,2)</f>
        <v>0</v>
      </c>
      <c r="R249" s="179" t="s">
        <v>404</v>
      </c>
      <c r="S249" s="179" t="s">
        <v>139</v>
      </c>
      <c r="T249" s="180" t="s">
        <v>139</v>
      </c>
      <c r="U249" s="158">
        <v>0.126</v>
      </c>
      <c r="V249" s="158">
        <f>ROUND(E249*U249,2)</f>
        <v>0.38</v>
      </c>
      <c r="W249" s="158"/>
      <c r="X249" s="158" t="s">
        <v>140</v>
      </c>
      <c r="Y249" s="148"/>
      <c r="Z249" s="148"/>
      <c r="AA249" s="148"/>
      <c r="AB249" s="148"/>
      <c r="AC249" s="148"/>
      <c r="AD249" s="148"/>
      <c r="AE249" s="148"/>
      <c r="AF249" s="148"/>
      <c r="AG249" s="148" t="s">
        <v>141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262" t="s">
        <v>405</v>
      </c>
      <c r="D250" s="263"/>
      <c r="E250" s="263"/>
      <c r="F250" s="263"/>
      <c r="G250" s="263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163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93" t="s">
        <v>406</v>
      </c>
      <c r="D251" s="160"/>
      <c r="E251" s="161">
        <v>3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143</v>
      </c>
      <c r="AH251" s="148">
        <v>5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74">
        <v>67</v>
      </c>
      <c r="B252" s="175" t="s">
        <v>407</v>
      </c>
      <c r="C252" s="192" t="s">
        <v>408</v>
      </c>
      <c r="D252" s="176" t="s">
        <v>137</v>
      </c>
      <c r="E252" s="177">
        <v>3</v>
      </c>
      <c r="F252" s="178"/>
      <c r="G252" s="179">
        <f>ROUND(E252*F252,2)</f>
        <v>0</v>
      </c>
      <c r="H252" s="178"/>
      <c r="I252" s="179">
        <f>ROUND(E252*H252,2)</f>
        <v>0</v>
      </c>
      <c r="J252" s="178"/>
      <c r="K252" s="179">
        <f>ROUND(E252*J252,2)</f>
        <v>0</v>
      </c>
      <c r="L252" s="179">
        <v>21</v>
      </c>
      <c r="M252" s="179">
        <f>G252*(1+L252/100)</f>
        <v>0</v>
      </c>
      <c r="N252" s="179">
        <v>1.6000000000000001E-4</v>
      </c>
      <c r="O252" s="179">
        <f>ROUND(E252*N252,2)</f>
        <v>0</v>
      </c>
      <c r="P252" s="179">
        <v>0</v>
      </c>
      <c r="Q252" s="179">
        <f>ROUND(E252*P252,2)</f>
        <v>0</v>
      </c>
      <c r="R252" s="179" t="s">
        <v>404</v>
      </c>
      <c r="S252" s="179" t="s">
        <v>139</v>
      </c>
      <c r="T252" s="180" t="s">
        <v>139</v>
      </c>
      <c r="U252" s="158">
        <v>0.04</v>
      </c>
      <c r="V252" s="158">
        <f>ROUND(E252*U252,2)</f>
        <v>0.12</v>
      </c>
      <c r="W252" s="158"/>
      <c r="X252" s="158" t="s">
        <v>140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141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262" t="s">
        <v>405</v>
      </c>
      <c r="D253" s="263"/>
      <c r="E253" s="263"/>
      <c r="F253" s="263"/>
      <c r="G253" s="263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163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93" t="s">
        <v>374</v>
      </c>
      <c r="D254" s="160"/>
      <c r="E254" s="161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143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93" t="s">
        <v>409</v>
      </c>
      <c r="D255" s="160"/>
      <c r="E255" s="161">
        <v>1.8280000000000001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143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93" t="s">
        <v>410</v>
      </c>
      <c r="D256" s="160"/>
      <c r="E256" s="161">
        <v>1.1719999999999999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143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94" t="s">
        <v>170</v>
      </c>
      <c r="D257" s="165"/>
      <c r="E257" s="166">
        <v>3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143</v>
      </c>
      <c r="AH257" s="148">
        <v>1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ht="22.5" outlineLevel="1" x14ac:dyDescent="0.2">
      <c r="A258" s="174">
        <v>68</v>
      </c>
      <c r="B258" s="175" t="s">
        <v>411</v>
      </c>
      <c r="C258" s="192" t="s">
        <v>412</v>
      </c>
      <c r="D258" s="176" t="s">
        <v>167</v>
      </c>
      <c r="E258" s="177">
        <v>25.751950000000001</v>
      </c>
      <c r="F258" s="178"/>
      <c r="G258" s="179">
        <f>ROUND(E258*F258,2)</f>
        <v>0</v>
      </c>
      <c r="H258" s="178"/>
      <c r="I258" s="179">
        <f>ROUND(E258*H258,2)</f>
        <v>0</v>
      </c>
      <c r="J258" s="178"/>
      <c r="K258" s="179">
        <f>ROUND(E258*J258,2)</f>
        <v>0</v>
      </c>
      <c r="L258" s="179">
        <v>21</v>
      </c>
      <c r="M258" s="179">
        <f>G258*(1+L258/100)</f>
        <v>0</v>
      </c>
      <c r="N258" s="179">
        <v>9.0000000000000006E-5</v>
      </c>
      <c r="O258" s="179">
        <f>ROUND(E258*N258,2)</f>
        <v>0</v>
      </c>
      <c r="P258" s="179">
        <v>0</v>
      </c>
      <c r="Q258" s="179">
        <f>ROUND(E258*P258,2)</f>
        <v>0</v>
      </c>
      <c r="R258" s="179" t="s">
        <v>404</v>
      </c>
      <c r="S258" s="179" t="s">
        <v>139</v>
      </c>
      <c r="T258" s="180" t="s">
        <v>139</v>
      </c>
      <c r="U258" s="158">
        <v>0.10299999999999999</v>
      </c>
      <c r="V258" s="158">
        <f>ROUND(E258*U258,2)</f>
        <v>2.65</v>
      </c>
      <c r="W258" s="158"/>
      <c r="X258" s="158" t="s">
        <v>140</v>
      </c>
      <c r="Y258" s="148"/>
      <c r="Z258" s="148"/>
      <c r="AA258" s="148"/>
      <c r="AB258" s="148"/>
      <c r="AC258" s="148"/>
      <c r="AD258" s="148"/>
      <c r="AE258" s="148"/>
      <c r="AF258" s="148"/>
      <c r="AG258" s="148" t="s">
        <v>141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262" t="s">
        <v>405</v>
      </c>
      <c r="D259" s="263"/>
      <c r="E259" s="263"/>
      <c r="F259" s="263"/>
      <c r="G259" s="263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163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93" t="s">
        <v>365</v>
      </c>
      <c r="D260" s="160"/>
      <c r="E260" s="161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143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93" t="s">
        <v>413</v>
      </c>
      <c r="D261" s="160"/>
      <c r="E261" s="161">
        <v>18.335000000000001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143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94" t="s">
        <v>170</v>
      </c>
      <c r="D262" s="165"/>
      <c r="E262" s="166">
        <v>18.335000000000001</v>
      </c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143</v>
      </c>
      <c r="AH262" s="148">
        <v>1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93" t="s">
        <v>369</v>
      </c>
      <c r="D263" s="160"/>
      <c r="E263" s="161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143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93" t="s">
        <v>414</v>
      </c>
      <c r="D264" s="160"/>
      <c r="E264" s="161">
        <v>3.1169500000000001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143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93" t="s">
        <v>415</v>
      </c>
      <c r="D265" s="160"/>
      <c r="E265" s="161">
        <v>4.3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143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94" t="s">
        <v>170</v>
      </c>
      <c r="D266" s="165"/>
      <c r="E266" s="166">
        <v>7.4169499999999999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143</v>
      </c>
      <c r="AH266" s="148">
        <v>1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x14ac:dyDescent="0.2">
      <c r="A267" s="168" t="s">
        <v>133</v>
      </c>
      <c r="B267" s="169" t="s">
        <v>97</v>
      </c>
      <c r="C267" s="191" t="s">
        <v>98</v>
      </c>
      <c r="D267" s="170"/>
      <c r="E267" s="171"/>
      <c r="F267" s="172"/>
      <c r="G267" s="172">
        <f>SUMIF(AG268:AG271,"&lt;&gt;NOR",G268:G271)</f>
        <v>0</v>
      </c>
      <c r="H267" s="172"/>
      <c r="I267" s="172">
        <f>SUM(I268:I271)</f>
        <v>0</v>
      </c>
      <c r="J267" s="172"/>
      <c r="K267" s="172">
        <f>SUM(K268:K271)</f>
        <v>0</v>
      </c>
      <c r="L267" s="172"/>
      <c r="M267" s="172">
        <f>SUM(M268:M271)</f>
        <v>0</v>
      </c>
      <c r="N267" s="172"/>
      <c r="O267" s="172">
        <f>SUM(O268:O271)</f>
        <v>0.06</v>
      </c>
      <c r="P267" s="172"/>
      <c r="Q267" s="172">
        <f>SUM(Q268:Q271)</f>
        <v>0</v>
      </c>
      <c r="R267" s="172"/>
      <c r="S267" s="172"/>
      <c r="T267" s="173"/>
      <c r="U267" s="167"/>
      <c r="V267" s="167">
        <f>SUM(V268:V271)</f>
        <v>13</v>
      </c>
      <c r="W267" s="167"/>
      <c r="X267" s="167"/>
      <c r="AG267" t="s">
        <v>134</v>
      </c>
    </row>
    <row r="268" spans="1:60" outlineLevel="1" x14ac:dyDescent="0.2">
      <c r="A268" s="174">
        <v>69</v>
      </c>
      <c r="B268" s="175" t="s">
        <v>416</v>
      </c>
      <c r="C268" s="192" t="s">
        <v>417</v>
      </c>
      <c r="D268" s="176" t="s">
        <v>137</v>
      </c>
      <c r="E268" s="177">
        <v>100</v>
      </c>
      <c r="F268" s="178"/>
      <c r="G268" s="179">
        <f>ROUND(E268*F268,2)</f>
        <v>0</v>
      </c>
      <c r="H268" s="178"/>
      <c r="I268" s="179">
        <f>ROUND(E268*H268,2)</f>
        <v>0</v>
      </c>
      <c r="J268" s="178"/>
      <c r="K268" s="179">
        <f>ROUND(E268*J268,2)</f>
        <v>0</v>
      </c>
      <c r="L268" s="179">
        <v>21</v>
      </c>
      <c r="M268" s="179">
        <f>G268*(1+L268/100)</f>
        <v>0</v>
      </c>
      <c r="N268" s="179">
        <v>1.6000000000000001E-4</v>
      </c>
      <c r="O268" s="179">
        <f>ROUND(E268*N268,2)</f>
        <v>0.02</v>
      </c>
      <c r="P268" s="179">
        <v>0</v>
      </c>
      <c r="Q268" s="179">
        <f>ROUND(E268*P268,2)</f>
        <v>0</v>
      </c>
      <c r="R268" s="179" t="s">
        <v>138</v>
      </c>
      <c r="S268" s="179" t="s">
        <v>139</v>
      </c>
      <c r="T268" s="180" t="s">
        <v>139</v>
      </c>
      <c r="U268" s="158">
        <v>0.03</v>
      </c>
      <c r="V268" s="158">
        <f>ROUND(E268*U268,2)</f>
        <v>3</v>
      </c>
      <c r="W268" s="158"/>
      <c r="X268" s="158" t="s">
        <v>140</v>
      </c>
      <c r="Y268" s="148"/>
      <c r="Z268" s="148"/>
      <c r="AA268" s="148"/>
      <c r="AB268" s="148"/>
      <c r="AC268" s="148"/>
      <c r="AD268" s="148"/>
      <c r="AE268" s="148"/>
      <c r="AF268" s="148"/>
      <c r="AG268" s="148" t="s">
        <v>141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93" t="s">
        <v>205</v>
      </c>
      <c r="D269" s="160"/>
      <c r="E269" s="161">
        <v>100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143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74">
        <v>70</v>
      </c>
      <c r="B270" s="175" t="s">
        <v>418</v>
      </c>
      <c r="C270" s="192" t="s">
        <v>419</v>
      </c>
      <c r="D270" s="176" t="s">
        <v>137</v>
      </c>
      <c r="E270" s="177">
        <v>100</v>
      </c>
      <c r="F270" s="178"/>
      <c r="G270" s="179">
        <f>ROUND(E270*F270,2)</f>
        <v>0</v>
      </c>
      <c r="H270" s="178"/>
      <c r="I270" s="179">
        <f>ROUND(E270*H270,2)</f>
        <v>0</v>
      </c>
      <c r="J270" s="178"/>
      <c r="K270" s="179">
        <f>ROUND(E270*J270,2)</f>
        <v>0</v>
      </c>
      <c r="L270" s="179">
        <v>21</v>
      </c>
      <c r="M270" s="179">
        <f>G270*(1+L270/100)</f>
        <v>0</v>
      </c>
      <c r="N270" s="179">
        <v>3.5E-4</v>
      </c>
      <c r="O270" s="179">
        <f>ROUND(E270*N270,2)</f>
        <v>0.04</v>
      </c>
      <c r="P270" s="179">
        <v>0</v>
      </c>
      <c r="Q270" s="179">
        <f>ROUND(E270*P270,2)</f>
        <v>0</v>
      </c>
      <c r="R270" s="179" t="s">
        <v>138</v>
      </c>
      <c r="S270" s="179" t="s">
        <v>139</v>
      </c>
      <c r="T270" s="180" t="s">
        <v>139</v>
      </c>
      <c r="U270" s="158">
        <v>0.1</v>
      </c>
      <c r="V270" s="158">
        <f>ROUND(E270*U270,2)</f>
        <v>10</v>
      </c>
      <c r="W270" s="158"/>
      <c r="X270" s="158" t="s">
        <v>140</v>
      </c>
      <c r="Y270" s="148"/>
      <c r="Z270" s="148"/>
      <c r="AA270" s="148"/>
      <c r="AB270" s="148"/>
      <c r="AC270" s="148"/>
      <c r="AD270" s="148"/>
      <c r="AE270" s="148"/>
      <c r="AF270" s="148"/>
      <c r="AG270" s="148" t="s">
        <v>141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93" t="s">
        <v>205</v>
      </c>
      <c r="D271" s="160"/>
      <c r="E271" s="161">
        <v>100</v>
      </c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143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x14ac:dyDescent="0.2">
      <c r="A272" s="168" t="s">
        <v>133</v>
      </c>
      <c r="B272" s="169" t="s">
        <v>99</v>
      </c>
      <c r="C272" s="191" t="s">
        <v>100</v>
      </c>
      <c r="D272" s="170"/>
      <c r="E272" s="171"/>
      <c r="F272" s="172"/>
      <c r="G272" s="172">
        <f>SUMIF(AG273:AG340,"&lt;&gt;NOR",G273:G340)</f>
        <v>0</v>
      </c>
      <c r="H272" s="172"/>
      <c r="I272" s="172">
        <f>SUM(I273:I340)</f>
        <v>0</v>
      </c>
      <c r="J272" s="172"/>
      <c r="K272" s="172">
        <f>SUM(K273:K340)</f>
        <v>0</v>
      </c>
      <c r="L272" s="172"/>
      <c r="M272" s="172">
        <f>SUM(M273:M340)</f>
        <v>0</v>
      </c>
      <c r="N272" s="172"/>
      <c r="O272" s="172">
        <f>SUM(O273:O340)</f>
        <v>0</v>
      </c>
      <c r="P272" s="172"/>
      <c r="Q272" s="172">
        <f>SUM(Q273:Q340)</f>
        <v>0</v>
      </c>
      <c r="R272" s="172"/>
      <c r="S272" s="172"/>
      <c r="T272" s="173"/>
      <c r="U272" s="167"/>
      <c r="V272" s="167">
        <f>SUM(V273:V340)</f>
        <v>0</v>
      </c>
      <c r="W272" s="167"/>
      <c r="X272" s="167"/>
      <c r="AG272" t="s">
        <v>134</v>
      </c>
    </row>
    <row r="273" spans="1:60" outlineLevel="1" x14ac:dyDescent="0.2">
      <c r="A273" s="174">
        <v>71</v>
      </c>
      <c r="B273" s="175" t="s">
        <v>420</v>
      </c>
      <c r="C273" s="192" t="s">
        <v>421</v>
      </c>
      <c r="D273" s="176" t="s">
        <v>422</v>
      </c>
      <c r="E273" s="177">
        <v>5.43</v>
      </c>
      <c r="F273" s="178"/>
      <c r="G273" s="179">
        <f>ROUND(E273*F273,2)</f>
        <v>0</v>
      </c>
      <c r="H273" s="178"/>
      <c r="I273" s="179">
        <f>ROUND(E273*H273,2)</f>
        <v>0</v>
      </c>
      <c r="J273" s="178"/>
      <c r="K273" s="179">
        <f>ROUND(E273*J273,2)</f>
        <v>0</v>
      </c>
      <c r="L273" s="179">
        <v>21</v>
      </c>
      <c r="M273" s="179">
        <f>G273*(1+L273/100)</f>
        <v>0</v>
      </c>
      <c r="N273" s="179">
        <v>0</v>
      </c>
      <c r="O273" s="179">
        <f>ROUND(E273*N273,2)</f>
        <v>0</v>
      </c>
      <c r="P273" s="179">
        <v>0</v>
      </c>
      <c r="Q273" s="179">
        <f>ROUND(E273*P273,2)</f>
        <v>0</v>
      </c>
      <c r="R273" s="179"/>
      <c r="S273" s="179" t="s">
        <v>208</v>
      </c>
      <c r="T273" s="180" t="s">
        <v>264</v>
      </c>
      <c r="U273" s="158">
        <v>0</v>
      </c>
      <c r="V273" s="158">
        <f>ROUND(E273*U273,2)</f>
        <v>0</v>
      </c>
      <c r="W273" s="158"/>
      <c r="X273" s="158" t="s">
        <v>140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141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258" t="s">
        <v>271</v>
      </c>
      <c r="D274" s="259"/>
      <c r="E274" s="259"/>
      <c r="F274" s="259"/>
      <c r="G274" s="259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158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81" t="str">
        <f>C274</f>
        <v>Kompletní provedení dle  informací obsažených v PD (textová i výkresová část, technologické postupy, restaurátorské záměry atd.).</v>
      </c>
      <c r="BB274" s="148"/>
      <c r="BC274" s="148"/>
      <c r="BD274" s="148"/>
      <c r="BE274" s="148"/>
      <c r="BF274" s="148"/>
      <c r="BG274" s="148"/>
      <c r="BH274" s="148"/>
    </row>
    <row r="275" spans="1:60" ht="33.75" outlineLevel="1" x14ac:dyDescent="0.2">
      <c r="A275" s="155"/>
      <c r="B275" s="156"/>
      <c r="C275" s="260" t="s">
        <v>272</v>
      </c>
      <c r="D275" s="261"/>
      <c r="E275" s="261"/>
      <c r="F275" s="261"/>
      <c r="G275" s="261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158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81" t="str">
        <f>C275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93" t="s">
        <v>423</v>
      </c>
      <c r="D276" s="160"/>
      <c r="E276" s="161">
        <v>5.43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143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74">
        <v>72</v>
      </c>
      <c r="B277" s="175" t="s">
        <v>424</v>
      </c>
      <c r="C277" s="192" t="s">
        <v>425</v>
      </c>
      <c r="D277" s="176" t="s">
        <v>422</v>
      </c>
      <c r="E277" s="177">
        <v>5.43</v>
      </c>
      <c r="F277" s="178"/>
      <c r="G277" s="179">
        <f>ROUND(E277*F277,2)</f>
        <v>0</v>
      </c>
      <c r="H277" s="178"/>
      <c r="I277" s="179">
        <f>ROUND(E277*H277,2)</f>
        <v>0</v>
      </c>
      <c r="J277" s="178"/>
      <c r="K277" s="179">
        <f>ROUND(E277*J277,2)</f>
        <v>0</v>
      </c>
      <c r="L277" s="179">
        <v>21</v>
      </c>
      <c r="M277" s="179">
        <f>G277*(1+L277/100)</f>
        <v>0</v>
      </c>
      <c r="N277" s="179">
        <v>0</v>
      </c>
      <c r="O277" s="179">
        <f>ROUND(E277*N277,2)</f>
        <v>0</v>
      </c>
      <c r="P277" s="179">
        <v>0</v>
      </c>
      <c r="Q277" s="179">
        <f>ROUND(E277*P277,2)</f>
        <v>0</v>
      </c>
      <c r="R277" s="179"/>
      <c r="S277" s="179" t="s">
        <v>208</v>
      </c>
      <c r="T277" s="180" t="s">
        <v>264</v>
      </c>
      <c r="U277" s="158">
        <v>0</v>
      </c>
      <c r="V277" s="158">
        <f>ROUND(E277*U277,2)</f>
        <v>0</v>
      </c>
      <c r="W277" s="158"/>
      <c r="X277" s="158" t="s">
        <v>140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141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258" t="s">
        <v>271</v>
      </c>
      <c r="D278" s="259"/>
      <c r="E278" s="259"/>
      <c r="F278" s="259"/>
      <c r="G278" s="259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158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81" t="str">
        <f>C278</f>
        <v>Kompletní provedení dle  informací obsažených v PD (textová i výkresová část, technologické postupy, restaurátorské záměry atd.).</v>
      </c>
      <c r="BB278" s="148"/>
      <c r="BC278" s="148"/>
      <c r="BD278" s="148"/>
      <c r="BE278" s="148"/>
      <c r="BF278" s="148"/>
      <c r="BG278" s="148"/>
      <c r="BH278" s="148"/>
    </row>
    <row r="279" spans="1:60" ht="33.75" outlineLevel="1" x14ac:dyDescent="0.2">
      <c r="A279" s="155"/>
      <c r="B279" s="156"/>
      <c r="C279" s="260" t="s">
        <v>272</v>
      </c>
      <c r="D279" s="261"/>
      <c r="E279" s="261"/>
      <c r="F279" s="261"/>
      <c r="G279" s="261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158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81" t="str">
        <f>C279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93" t="s">
        <v>426</v>
      </c>
      <c r="D280" s="160"/>
      <c r="E280" s="161">
        <v>5.43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143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74">
        <v>73</v>
      </c>
      <c r="B281" s="175" t="s">
        <v>427</v>
      </c>
      <c r="C281" s="192" t="s">
        <v>428</v>
      </c>
      <c r="D281" s="176" t="s">
        <v>422</v>
      </c>
      <c r="E281" s="177">
        <v>2.93</v>
      </c>
      <c r="F281" s="178"/>
      <c r="G281" s="179">
        <f>ROUND(E281*F281,2)</f>
        <v>0</v>
      </c>
      <c r="H281" s="178"/>
      <c r="I281" s="179">
        <f>ROUND(E281*H281,2)</f>
        <v>0</v>
      </c>
      <c r="J281" s="178"/>
      <c r="K281" s="179">
        <f>ROUND(E281*J281,2)</f>
        <v>0</v>
      </c>
      <c r="L281" s="179">
        <v>21</v>
      </c>
      <c r="M281" s="179">
        <f>G281*(1+L281/100)</f>
        <v>0</v>
      </c>
      <c r="N281" s="179">
        <v>0</v>
      </c>
      <c r="O281" s="179">
        <f>ROUND(E281*N281,2)</f>
        <v>0</v>
      </c>
      <c r="P281" s="179">
        <v>0</v>
      </c>
      <c r="Q281" s="179">
        <f>ROUND(E281*P281,2)</f>
        <v>0</v>
      </c>
      <c r="R281" s="179"/>
      <c r="S281" s="179" t="s">
        <v>208</v>
      </c>
      <c r="T281" s="180" t="s">
        <v>264</v>
      </c>
      <c r="U281" s="158">
        <v>0</v>
      </c>
      <c r="V281" s="158">
        <f>ROUND(E281*U281,2)</f>
        <v>0</v>
      </c>
      <c r="W281" s="158"/>
      <c r="X281" s="158" t="s">
        <v>140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141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258" t="s">
        <v>271</v>
      </c>
      <c r="D282" s="259"/>
      <c r="E282" s="259"/>
      <c r="F282" s="259"/>
      <c r="G282" s="259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158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81" t="str">
        <f>C282</f>
        <v>Kompletní provedení dle  informací obsažených v PD (textová i výkresová část, technologické postupy, restaurátorské záměry atd.).</v>
      </c>
      <c r="BB282" s="148"/>
      <c r="BC282" s="148"/>
      <c r="BD282" s="148"/>
      <c r="BE282" s="148"/>
      <c r="BF282" s="148"/>
      <c r="BG282" s="148"/>
      <c r="BH282" s="148"/>
    </row>
    <row r="283" spans="1:60" ht="33.75" outlineLevel="1" x14ac:dyDescent="0.2">
      <c r="A283" s="155"/>
      <c r="B283" s="156"/>
      <c r="C283" s="260" t="s">
        <v>272</v>
      </c>
      <c r="D283" s="261"/>
      <c r="E283" s="261"/>
      <c r="F283" s="261"/>
      <c r="G283" s="261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158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81" t="str">
        <f>C283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93" t="s">
        <v>429</v>
      </c>
      <c r="D284" s="160"/>
      <c r="E284" s="161">
        <v>2.93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143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74">
        <v>74</v>
      </c>
      <c r="B285" s="175" t="s">
        <v>430</v>
      </c>
      <c r="C285" s="192" t="s">
        <v>431</v>
      </c>
      <c r="D285" s="176" t="s">
        <v>346</v>
      </c>
      <c r="E285" s="177">
        <v>4.9413</v>
      </c>
      <c r="F285" s="178"/>
      <c r="G285" s="179">
        <f>ROUND(E285*F285,2)</f>
        <v>0</v>
      </c>
      <c r="H285" s="178"/>
      <c r="I285" s="179">
        <f>ROUND(E285*H285,2)</f>
        <v>0</v>
      </c>
      <c r="J285" s="178"/>
      <c r="K285" s="179">
        <f>ROUND(E285*J285,2)</f>
        <v>0</v>
      </c>
      <c r="L285" s="179">
        <v>21</v>
      </c>
      <c r="M285" s="179">
        <f>G285*(1+L285/100)</f>
        <v>0</v>
      </c>
      <c r="N285" s="179">
        <v>0</v>
      </c>
      <c r="O285" s="179">
        <f>ROUND(E285*N285,2)</f>
        <v>0</v>
      </c>
      <c r="P285" s="179">
        <v>0</v>
      </c>
      <c r="Q285" s="179">
        <f>ROUND(E285*P285,2)</f>
        <v>0</v>
      </c>
      <c r="R285" s="179"/>
      <c r="S285" s="179" t="s">
        <v>208</v>
      </c>
      <c r="T285" s="180" t="s">
        <v>264</v>
      </c>
      <c r="U285" s="158">
        <v>0</v>
      </c>
      <c r="V285" s="158">
        <f>ROUND(E285*U285,2)</f>
        <v>0</v>
      </c>
      <c r="W285" s="158"/>
      <c r="X285" s="158" t="s">
        <v>140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141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258" t="s">
        <v>271</v>
      </c>
      <c r="D286" s="259"/>
      <c r="E286" s="259"/>
      <c r="F286" s="259"/>
      <c r="G286" s="259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158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81" t="str">
        <f>C286</f>
        <v>Kompletní provedení dle  informací obsažených v PD (textová i výkresová část, technologické postupy, restaurátorské záměry atd.).</v>
      </c>
      <c r="BB286" s="148"/>
      <c r="BC286" s="148"/>
      <c r="BD286" s="148"/>
      <c r="BE286" s="148"/>
      <c r="BF286" s="148"/>
      <c r="BG286" s="148"/>
      <c r="BH286" s="148"/>
    </row>
    <row r="287" spans="1:60" ht="33.75" outlineLevel="1" x14ac:dyDescent="0.2">
      <c r="A287" s="155"/>
      <c r="B287" s="156"/>
      <c r="C287" s="260" t="s">
        <v>272</v>
      </c>
      <c r="D287" s="261"/>
      <c r="E287" s="261"/>
      <c r="F287" s="261"/>
      <c r="G287" s="261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158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81" t="str">
        <f>C287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93" t="s">
        <v>287</v>
      </c>
      <c r="D288" s="160"/>
      <c r="E288" s="161">
        <v>4.9413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143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74">
        <v>75</v>
      </c>
      <c r="B289" s="175" t="s">
        <v>432</v>
      </c>
      <c r="C289" s="192" t="s">
        <v>433</v>
      </c>
      <c r="D289" s="176" t="s">
        <v>346</v>
      </c>
      <c r="E289" s="177">
        <v>5.2554999999999996</v>
      </c>
      <c r="F289" s="178"/>
      <c r="G289" s="179">
        <f>ROUND(E289*F289,2)</f>
        <v>0</v>
      </c>
      <c r="H289" s="178"/>
      <c r="I289" s="179">
        <f>ROUND(E289*H289,2)</f>
        <v>0</v>
      </c>
      <c r="J289" s="178"/>
      <c r="K289" s="179">
        <f>ROUND(E289*J289,2)</f>
        <v>0</v>
      </c>
      <c r="L289" s="179">
        <v>21</v>
      </c>
      <c r="M289" s="179">
        <f>G289*(1+L289/100)</f>
        <v>0</v>
      </c>
      <c r="N289" s="179">
        <v>0</v>
      </c>
      <c r="O289" s="179">
        <f>ROUND(E289*N289,2)</f>
        <v>0</v>
      </c>
      <c r="P289" s="179">
        <v>0</v>
      </c>
      <c r="Q289" s="179">
        <f>ROUND(E289*P289,2)</f>
        <v>0</v>
      </c>
      <c r="R289" s="179"/>
      <c r="S289" s="179" t="s">
        <v>208</v>
      </c>
      <c r="T289" s="180" t="s">
        <v>264</v>
      </c>
      <c r="U289" s="158">
        <v>0</v>
      </c>
      <c r="V289" s="158">
        <f>ROUND(E289*U289,2)</f>
        <v>0</v>
      </c>
      <c r="W289" s="158"/>
      <c r="X289" s="158" t="s">
        <v>140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141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258" t="s">
        <v>271</v>
      </c>
      <c r="D290" s="259"/>
      <c r="E290" s="259"/>
      <c r="F290" s="259"/>
      <c r="G290" s="259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158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81" t="str">
        <f>C290</f>
        <v>Kompletní provedení dle  informací obsažených v PD (textová i výkresová část, technologické postupy, restaurátorské záměry atd.).</v>
      </c>
      <c r="BB290" s="148"/>
      <c r="BC290" s="148"/>
      <c r="BD290" s="148"/>
      <c r="BE290" s="148"/>
      <c r="BF290" s="148"/>
      <c r="BG290" s="148"/>
      <c r="BH290" s="148"/>
    </row>
    <row r="291" spans="1:60" ht="33.75" outlineLevel="1" x14ac:dyDescent="0.2">
      <c r="A291" s="155"/>
      <c r="B291" s="156"/>
      <c r="C291" s="260" t="s">
        <v>272</v>
      </c>
      <c r="D291" s="261"/>
      <c r="E291" s="261"/>
      <c r="F291" s="261"/>
      <c r="G291" s="261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158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81" t="str">
        <f>C291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93" t="s">
        <v>434</v>
      </c>
      <c r="D292" s="160"/>
      <c r="E292" s="161">
        <v>5.2554999999999996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143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74">
        <v>76</v>
      </c>
      <c r="B293" s="175" t="s">
        <v>435</v>
      </c>
      <c r="C293" s="192" t="s">
        <v>436</v>
      </c>
      <c r="D293" s="176" t="s">
        <v>346</v>
      </c>
      <c r="E293" s="177">
        <v>5.2554999999999996</v>
      </c>
      <c r="F293" s="178"/>
      <c r="G293" s="179">
        <f>ROUND(E293*F293,2)</f>
        <v>0</v>
      </c>
      <c r="H293" s="178"/>
      <c r="I293" s="179">
        <f>ROUND(E293*H293,2)</f>
        <v>0</v>
      </c>
      <c r="J293" s="178"/>
      <c r="K293" s="179">
        <f>ROUND(E293*J293,2)</f>
        <v>0</v>
      </c>
      <c r="L293" s="179">
        <v>21</v>
      </c>
      <c r="M293" s="179">
        <f>G293*(1+L293/100)</f>
        <v>0</v>
      </c>
      <c r="N293" s="179">
        <v>0</v>
      </c>
      <c r="O293" s="179">
        <f>ROUND(E293*N293,2)</f>
        <v>0</v>
      </c>
      <c r="P293" s="179">
        <v>0</v>
      </c>
      <c r="Q293" s="179">
        <f>ROUND(E293*P293,2)</f>
        <v>0</v>
      </c>
      <c r="R293" s="179"/>
      <c r="S293" s="179" t="s">
        <v>208</v>
      </c>
      <c r="T293" s="180" t="s">
        <v>264</v>
      </c>
      <c r="U293" s="158">
        <v>0</v>
      </c>
      <c r="V293" s="158">
        <f>ROUND(E293*U293,2)</f>
        <v>0</v>
      </c>
      <c r="W293" s="158"/>
      <c r="X293" s="158" t="s">
        <v>140</v>
      </c>
      <c r="Y293" s="148"/>
      <c r="Z293" s="148"/>
      <c r="AA293" s="148"/>
      <c r="AB293" s="148"/>
      <c r="AC293" s="148"/>
      <c r="AD293" s="148"/>
      <c r="AE293" s="148"/>
      <c r="AF293" s="148"/>
      <c r="AG293" s="148" t="s">
        <v>141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258" t="s">
        <v>271</v>
      </c>
      <c r="D294" s="259"/>
      <c r="E294" s="259"/>
      <c r="F294" s="259"/>
      <c r="G294" s="259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158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81" t="str">
        <f>C294</f>
        <v>Kompletní provedení dle  informací obsažených v PD (textová i výkresová část, technologické postupy, restaurátorské záměry atd.).</v>
      </c>
      <c r="BB294" s="148"/>
      <c r="BC294" s="148"/>
      <c r="BD294" s="148"/>
      <c r="BE294" s="148"/>
      <c r="BF294" s="148"/>
      <c r="BG294" s="148"/>
      <c r="BH294" s="148"/>
    </row>
    <row r="295" spans="1:60" ht="33.75" outlineLevel="1" x14ac:dyDescent="0.2">
      <c r="A295" s="155"/>
      <c r="B295" s="156"/>
      <c r="C295" s="260" t="s">
        <v>272</v>
      </c>
      <c r="D295" s="261"/>
      <c r="E295" s="261"/>
      <c r="F295" s="261"/>
      <c r="G295" s="261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158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81" t="str">
        <f>C295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93" t="s">
        <v>437</v>
      </c>
      <c r="D296" s="160"/>
      <c r="E296" s="161">
        <v>5.2554999999999996</v>
      </c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143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4">
        <v>77</v>
      </c>
      <c r="B297" s="175" t="s">
        <v>438</v>
      </c>
      <c r="C297" s="192" t="s">
        <v>439</v>
      </c>
      <c r="D297" s="176" t="s">
        <v>346</v>
      </c>
      <c r="E297" s="177">
        <v>0.98899999999999999</v>
      </c>
      <c r="F297" s="178"/>
      <c r="G297" s="179">
        <f>ROUND(E297*F297,2)</f>
        <v>0</v>
      </c>
      <c r="H297" s="178"/>
      <c r="I297" s="179">
        <f>ROUND(E297*H297,2)</f>
        <v>0</v>
      </c>
      <c r="J297" s="178"/>
      <c r="K297" s="179">
        <f>ROUND(E297*J297,2)</f>
        <v>0</v>
      </c>
      <c r="L297" s="179">
        <v>21</v>
      </c>
      <c r="M297" s="179">
        <f>G297*(1+L297/100)</f>
        <v>0</v>
      </c>
      <c r="N297" s="179">
        <v>0</v>
      </c>
      <c r="O297" s="179">
        <f>ROUND(E297*N297,2)</f>
        <v>0</v>
      </c>
      <c r="P297" s="179">
        <v>0</v>
      </c>
      <c r="Q297" s="179">
        <f>ROUND(E297*P297,2)</f>
        <v>0</v>
      </c>
      <c r="R297" s="179"/>
      <c r="S297" s="179" t="s">
        <v>208</v>
      </c>
      <c r="T297" s="180" t="s">
        <v>264</v>
      </c>
      <c r="U297" s="158">
        <v>0</v>
      </c>
      <c r="V297" s="158">
        <f>ROUND(E297*U297,2)</f>
        <v>0</v>
      </c>
      <c r="W297" s="158"/>
      <c r="X297" s="158" t="s">
        <v>140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141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258" t="s">
        <v>271</v>
      </c>
      <c r="D298" s="259"/>
      <c r="E298" s="259"/>
      <c r="F298" s="259"/>
      <c r="G298" s="259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158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81" t="str">
        <f>C298</f>
        <v>Kompletní provedení dle  informací obsažených v PD (textová i výkresová část, technologické postupy, restaurátorské záměry atd.).</v>
      </c>
      <c r="BB298" s="148"/>
      <c r="BC298" s="148"/>
      <c r="BD298" s="148"/>
      <c r="BE298" s="148"/>
      <c r="BF298" s="148"/>
      <c r="BG298" s="148"/>
      <c r="BH298" s="148"/>
    </row>
    <row r="299" spans="1:60" ht="33.75" outlineLevel="1" x14ac:dyDescent="0.2">
      <c r="A299" s="155"/>
      <c r="B299" s="156"/>
      <c r="C299" s="260" t="s">
        <v>272</v>
      </c>
      <c r="D299" s="261"/>
      <c r="E299" s="261"/>
      <c r="F299" s="261"/>
      <c r="G299" s="261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158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81" t="str">
        <f>C299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93" t="s">
        <v>440</v>
      </c>
      <c r="D300" s="160"/>
      <c r="E300" s="161">
        <v>0.98899999999999999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143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t="22.5" outlineLevel="1" x14ac:dyDescent="0.2">
      <c r="A301" s="174">
        <v>78</v>
      </c>
      <c r="B301" s="175" t="s">
        <v>441</v>
      </c>
      <c r="C301" s="192" t="s">
        <v>442</v>
      </c>
      <c r="D301" s="176" t="s">
        <v>346</v>
      </c>
      <c r="E301" s="177">
        <v>3.3694999999999999</v>
      </c>
      <c r="F301" s="178"/>
      <c r="G301" s="179">
        <f>ROUND(E301*F301,2)</f>
        <v>0</v>
      </c>
      <c r="H301" s="178"/>
      <c r="I301" s="179">
        <f>ROUND(E301*H301,2)</f>
        <v>0</v>
      </c>
      <c r="J301" s="178"/>
      <c r="K301" s="179">
        <f>ROUND(E301*J301,2)</f>
        <v>0</v>
      </c>
      <c r="L301" s="179">
        <v>21</v>
      </c>
      <c r="M301" s="179">
        <f>G301*(1+L301/100)</f>
        <v>0</v>
      </c>
      <c r="N301" s="179">
        <v>0</v>
      </c>
      <c r="O301" s="179">
        <f>ROUND(E301*N301,2)</f>
        <v>0</v>
      </c>
      <c r="P301" s="179">
        <v>0</v>
      </c>
      <c r="Q301" s="179">
        <f>ROUND(E301*P301,2)</f>
        <v>0</v>
      </c>
      <c r="R301" s="179"/>
      <c r="S301" s="179" t="s">
        <v>208</v>
      </c>
      <c r="T301" s="180" t="s">
        <v>264</v>
      </c>
      <c r="U301" s="158">
        <v>0</v>
      </c>
      <c r="V301" s="158">
        <f>ROUND(E301*U301,2)</f>
        <v>0</v>
      </c>
      <c r="W301" s="158"/>
      <c r="X301" s="158" t="s">
        <v>140</v>
      </c>
      <c r="Y301" s="148"/>
      <c r="Z301" s="148"/>
      <c r="AA301" s="148"/>
      <c r="AB301" s="148"/>
      <c r="AC301" s="148"/>
      <c r="AD301" s="148"/>
      <c r="AE301" s="148"/>
      <c r="AF301" s="148"/>
      <c r="AG301" s="148" t="s">
        <v>141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258" t="s">
        <v>271</v>
      </c>
      <c r="D302" s="259"/>
      <c r="E302" s="259"/>
      <c r="F302" s="259"/>
      <c r="G302" s="259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158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81" t="str">
        <f>C302</f>
        <v>Kompletní provedení dle  informací obsažených v PD (textová i výkresová část, technologické postupy, restaurátorské záměry atd.).</v>
      </c>
      <c r="BB302" s="148"/>
      <c r="BC302" s="148"/>
      <c r="BD302" s="148"/>
      <c r="BE302" s="148"/>
      <c r="BF302" s="148"/>
      <c r="BG302" s="148"/>
      <c r="BH302" s="148"/>
    </row>
    <row r="303" spans="1:60" ht="33.75" outlineLevel="1" x14ac:dyDescent="0.2">
      <c r="A303" s="155"/>
      <c r="B303" s="156"/>
      <c r="C303" s="260" t="s">
        <v>272</v>
      </c>
      <c r="D303" s="261"/>
      <c r="E303" s="261"/>
      <c r="F303" s="261"/>
      <c r="G303" s="261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158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81" t="str">
        <f>C303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303" s="148"/>
      <c r="BC303" s="148"/>
      <c r="BD303" s="148"/>
      <c r="BE303" s="148"/>
      <c r="BF303" s="148"/>
      <c r="BG303" s="148"/>
      <c r="BH303" s="148"/>
    </row>
    <row r="304" spans="1:60" ht="22.5" outlineLevel="1" x14ac:dyDescent="0.2">
      <c r="A304" s="155"/>
      <c r="B304" s="156"/>
      <c r="C304" s="193" t="s">
        <v>443</v>
      </c>
      <c r="D304" s="160"/>
      <c r="E304" s="161">
        <v>3.3694999999999999</v>
      </c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143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74">
        <v>79</v>
      </c>
      <c r="B305" s="175" t="s">
        <v>444</v>
      </c>
      <c r="C305" s="192" t="s">
        <v>445</v>
      </c>
      <c r="D305" s="176" t="s">
        <v>346</v>
      </c>
      <c r="E305" s="177">
        <v>1.9651000000000001</v>
      </c>
      <c r="F305" s="178"/>
      <c r="G305" s="179">
        <f>ROUND(E305*F305,2)</f>
        <v>0</v>
      </c>
      <c r="H305" s="178"/>
      <c r="I305" s="179">
        <f>ROUND(E305*H305,2)</f>
        <v>0</v>
      </c>
      <c r="J305" s="178"/>
      <c r="K305" s="179">
        <f>ROUND(E305*J305,2)</f>
        <v>0</v>
      </c>
      <c r="L305" s="179">
        <v>21</v>
      </c>
      <c r="M305" s="179">
        <f>G305*(1+L305/100)</f>
        <v>0</v>
      </c>
      <c r="N305" s="179">
        <v>0</v>
      </c>
      <c r="O305" s="179">
        <f>ROUND(E305*N305,2)</f>
        <v>0</v>
      </c>
      <c r="P305" s="179">
        <v>0</v>
      </c>
      <c r="Q305" s="179">
        <f>ROUND(E305*P305,2)</f>
        <v>0</v>
      </c>
      <c r="R305" s="179"/>
      <c r="S305" s="179" t="s">
        <v>208</v>
      </c>
      <c r="T305" s="180" t="s">
        <v>264</v>
      </c>
      <c r="U305" s="158">
        <v>0</v>
      </c>
      <c r="V305" s="158">
        <f>ROUND(E305*U305,2)</f>
        <v>0</v>
      </c>
      <c r="W305" s="158"/>
      <c r="X305" s="158" t="s">
        <v>140</v>
      </c>
      <c r="Y305" s="148"/>
      <c r="Z305" s="148"/>
      <c r="AA305" s="148"/>
      <c r="AB305" s="148"/>
      <c r="AC305" s="148"/>
      <c r="AD305" s="148"/>
      <c r="AE305" s="148"/>
      <c r="AF305" s="148"/>
      <c r="AG305" s="148" t="s">
        <v>141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258" t="s">
        <v>271</v>
      </c>
      <c r="D306" s="259"/>
      <c r="E306" s="259"/>
      <c r="F306" s="259"/>
      <c r="G306" s="259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158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81" t="str">
        <f>C306</f>
        <v>Kompletní provedení dle  informací obsažených v PD (textová i výkresová část, technologické postupy, restaurátorské záměry atd.).</v>
      </c>
      <c r="BB306" s="148"/>
      <c r="BC306" s="148"/>
      <c r="BD306" s="148"/>
      <c r="BE306" s="148"/>
      <c r="BF306" s="148"/>
      <c r="BG306" s="148"/>
      <c r="BH306" s="148"/>
    </row>
    <row r="307" spans="1:60" ht="33.75" outlineLevel="1" x14ac:dyDescent="0.2">
      <c r="A307" s="155"/>
      <c r="B307" s="156"/>
      <c r="C307" s="260" t="s">
        <v>272</v>
      </c>
      <c r="D307" s="261"/>
      <c r="E307" s="261"/>
      <c r="F307" s="261"/>
      <c r="G307" s="261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158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81" t="str">
        <f>C307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193" t="s">
        <v>446</v>
      </c>
      <c r="D308" s="160"/>
      <c r="E308" s="161">
        <v>1.9651000000000001</v>
      </c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143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74">
        <v>80</v>
      </c>
      <c r="B309" s="175" t="s">
        <v>447</v>
      </c>
      <c r="C309" s="192" t="s">
        <v>448</v>
      </c>
      <c r="D309" s="176" t="s">
        <v>346</v>
      </c>
      <c r="E309" s="177">
        <v>7.02</v>
      </c>
      <c r="F309" s="178"/>
      <c r="G309" s="179">
        <f>ROUND(E309*F309,2)</f>
        <v>0</v>
      </c>
      <c r="H309" s="178"/>
      <c r="I309" s="179">
        <f>ROUND(E309*H309,2)</f>
        <v>0</v>
      </c>
      <c r="J309" s="178"/>
      <c r="K309" s="179">
        <f>ROUND(E309*J309,2)</f>
        <v>0</v>
      </c>
      <c r="L309" s="179">
        <v>21</v>
      </c>
      <c r="M309" s="179">
        <f>G309*(1+L309/100)</f>
        <v>0</v>
      </c>
      <c r="N309" s="179">
        <v>0</v>
      </c>
      <c r="O309" s="179">
        <f>ROUND(E309*N309,2)</f>
        <v>0</v>
      </c>
      <c r="P309" s="179">
        <v>0</v>
      </c>
      <c r="Q309" s="179">
        <f>ROUND(E309*P309,2)</f>
        <v>0</v>
      </c>
      <c r="R309" s="179"/>
      <c r="S309" s="179" t="s">
        <v>208</v>
      </c>
      <c r="T309" s="180" t="s">
        <v>264</v>
      </c>
      <c r="U309" s="158">
        <v>0</v>
      </c>
      <c r="V309" s="158">
        <f>ROUND(E309*U309,2)</f>
        <v>0</v>
      </c>
      <c r="W309" s="158"/>
      <c r="X309" s="158" t="s">
        <v>140</v>
      </c>
      <c r="Y309" s="148"/>
      <c r="Z309" s="148"/>
      <c r="AA309" s="148"/>
      <c r="AB309" s="148"/>
      <c r="AC309" s="148"/>
      <c r="AD309" s="148"/>
      <c r="AE309" s="148"/>
      <c r="AF309" s="148"/>
      <c r="AG309" s="148" t="s">
        <v>141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258" t="s">
        <v>449</v>
      </c>
      <c r="D310" s="259"/>
      <c r="E310" s="259"/>
      <c r="F310" s="259"/>
      <c r="G310" s="259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158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260" t="s">
        <v>271</v>
      </c>
      <c r="D311" s="261"/>
      <c r="E311" s="261"/>
      <c r="F311" s="261"/>
      <c r="G311" s="261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158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81" t="str">
        <f>C311</f>
        <v>Kompletní provedení dle  informací obsažených v PD (textová i výkresová část, technologické postupy, restaurátorské záměry atd.).</v>
      </c>
      <c r="BB311" s="148"/>
      <c r="BC311" s="148"/>
      <c r="BD311" s="148"/>
      <c r="BE311" s="148"/>
      <c r="BF311" s="148"/>
      <c r="BG311" s="148"/>
      <c r="BH311" s="148"/>
    </row>
    <row r="312" spans="1:60" ht="33.75" outlineLevel="1" x14ac:dyDescent="0.2">
      <c r="A312" s="155"/>
      <c r="B312" s="156"/>
      <c r="C312" s="260" t="s">
        <v>272</v>
      </c>
      <c r="D312" s="261"/>
      <c r="E312" s="261"/>
      <c r="F312" s="261"/>
      <c r="G312" s="261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158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81" t="str">
        <f>C312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93" t="s">
        <v>450</v>
      </c>
      <c r="D313" s="160"/>
      <c r="E313" s="161">
        <v>7.02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143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74">
        <v>81</v>
      </c>
      <c r="B314" s="175" t="s">
        <v>451</v>
      </c>
      <c r="C314" s="192" t="s">
        <v>452</v>
      </c>
      <c r="D314" s="176" t="s">
        <v>422</v>
      </c>
      <c r="E314" s="177">
        <v>5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9">
        <v>0</v>
      </c>
      <c r="O314" s="179">
        <f>ROUND(E314*N314,2)</f>
        <v>0</v>
      </c>
      <c r="P314" s="179">
        <v>0</v>
      </c>
      <c r="Q314" s="179">
        <f>ROUND(E314*P314,2)</f>
        <v>0</v>
      </c>
      <c r="R314" s="179"/>
      <c r="S314" s="179" t="s">
        <v>208</v>
      </c>
      <c r="T314" s="180" t="s">
        <v>264</v>
      </c>
      <c r="U314" s="158">
        <v>0</v>
      </c>
      <c r="V314" s="158">
        <f>ROUND(E314*U314,2)</f>
        <v>0</v>
      </c>
      <c r="W314" s="158"/>
      <c r="X314" s="158" t="s">
        <v>140</v>
      </c>
      <c r="Y314" s="148"/>
      <c r="Z314" s="148"/>
      <c r="AA314" s="148"/>
      <c r="AB314" s="148"/>
      <c r="AC314" s="148"/>
      <c r="AD314" s="148"/>
      <c r="AE314" s="148"/>
      <c r="AF314" s="148"/>
      <c r="AG314" s="148" t="s">
        <v>141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258" t="s">
        <v>271</v>
      </c>
      <c r="D315" s="259"/>
      <c r="E315" s="259"/>
      <c r="F315" s="259"/>
      <c r="G315" s="259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158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81" t="str">
        <f>C315</f>
        <v>Kompletní provedení dle  informací obsažených v PD (textová i výkresová část, technologické postupy, restaurátorské záměry atd.).</v>
      </c>
      <c r="BB315" s="148"/>
      <c r="BC315" s="148"/>
      <c r="BD315" s="148"/>
      <c r="BE315" s="148"/>
      <c r="BF315" s="148"/>
      <c r="BG315" s="148"/>
      <c r="BH315" s="148"/>
    </row>
    <row r="316" spans="1:60" ht="33.75" outlineLevel="1" x14ac:dyDescent="0.2">
      <c r="A316" s="155"/>
      <c r="B316" s="156"/>
      <c r="C316" s="260" t="s">
        <v>272</v>
      </c>
      <c r="D316" s="261"/>
      <c r="E316" s="261"/>
      <c r="F316" s="261"/>
      <c r="G316" s="261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158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81" t="str">
        <f>C316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93" t="s">
        <v>453</v>
      </c>
      <c r="D317" s="160"/>
      <c r="E317" s="161">
        <v>5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143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74">
        <v>82</v>
      </c>
      <c r="B318" s="175" t="s">
        <v>454</v>
      </c>
      <c r="C318" s="192" t="s">
        <v>455</v>
      </c>
      <c r="D318" s="176" t="s">
        <v>422</v>
      </c>
      <c r="E318" s="177">
        <v>4.57</v>
      </c>
      <c r="F318" s="178"/>
      <c r="G318" s="179">
        <f>ROUND(E318*F318,2)</f>
        <v>0</v>
      </c>
      <c r="H318" s="178"/>
      <c r="I318" s="179">
        <f>ROUND(E318*H318,2)</f>
        <v>0</v>
      </c>
      <c r="J318" s="178"/>
      <c r="K318" s="179">
        <f>ROUND(E318*J318,2)</f>
        <v>0</v>
      </c>
      <c r="L318" s="179">
        <v>21</v>
      </c>
      <c r="M318" s="179">
        <f>G318*(1+L318/100)</f>
        <v>0</v>
      </c>
      <c r="N318" s="179">
        <v>0</v>
      </c>
      <c r="O318" s="179">
        <f>ROUND(E318*N318,2)</f>
        <v>0</v>
      </c>
      <c r="P318" s="179">
        <v>0</v>
      </c>
      <c r="Q318" s="179">
        <f>ROUND(E318*P318,2)</f>
        <v>0</v>
      </c>
      <c r="R318" s="179"/>
      <c r="S318" s="179" t="s">
        <v>208</v>
      </c>
      <c r="T318" s="180" t="s">
        <v>264</v>
      </c>
      <c r="U318" s="158">
        <v>0</v>
      </c>
      <c r="V318" s="158">
        <f>ROUND(E318*U318,2)</f>
        <v>0</v>
      </c>
      <c r="W318" s="158"/>
      <c r="X318" s="158" t="s">
        <v>140</v>
      </c>
      <c r="Y318" s="148"/>
      <c r="Z318" s="148"/>
      <c r="AA318" s="148"/>
      <c r="AB318" s="148"/>
      <c r="AC318" s="148"/>
      <c r="AD318" s="148"/>
      <c r="AE318" s="148"/>
      <c r="AF318" s="148"/>
      <c r="AG318" s="148" t="s">
        <v>141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258" t="s">
        <v>271</v>
      </c>
      <c r="D319" s="259"/>
      <c r="E319" s="259"/>
      <c r="F319" s="259"/>
      <c r="G319" s="259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158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81" t="str">
        <f>C319</f>
        <v>Kompletní provedení dle  informací obsažených v PD (textová i výkresová část, technologické postupy, restaurátorské záměry atd.).</v>
      </c>
      <c r="BB319" s="148"/>
      <c r="BC319" s="148"/>
      <c r="BD319" s="148"/>
      <c r="BE319" s="148"/>
      <c r="BF319" s="148"/>
      <c r="BG319" s="148"/>
      <c r="BH319" s="148"/>
    </row>
    <row r="320" spans="1:60" ht="33.75" outlineLevel="1" x14ac:dyDescent="0.2">
      <c r="A320" s="155"/>
      <c r="B320" s="156"/>
      <c r="C320" s="260" t="s">
        <v>272</v>
      </c>
      <c r="D320" s="261"/>
      <c r="E320" s="261"/>
      <c r="F320" s="261"/>
      <c r="G320" s="261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158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81" t="str">
        <f>C320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93" t="s">
        <v>456</v>
      </c>
      <c r="D321" s="160"/>
      <c r="E321" s="161">
        <v>4.57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143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74">
        <v>83</v>
      </c>
      <c r="B322" s="175" t="s">
        <v>457</v>
      </c>
      <c r="C322" s="192" t="s">
        <v>458</v>
      </c>
      <c r="D322" s="176" t="s">
        <v>422</v>
      </c>
      <c r="E322" s="177">
        <v>2.93</v>
      </c>
      <c r="F322" s="178"/>
      <c r="G322" s="179">
        <f>ROUND(E322*F322,2)</f>
        <v>0</v>
      </c>
      <c r="H322" s="178"/>
      <c r="I322" s="179">
        <f>ROUND(E322*H322,2)</f>
        <v>0</v>
      </c>
      <c r="J322" s="178"/>
      <c r="K322" s="179">
        <f>ROUND(E322*J322,2)</f>
        <v>0</v>
      </c>
      <c r="L322" s="179">
        <v>21</v>
      </c>
      <c r="M322" s="179">
        <f>G322*(1+L322/100)</f>
        <v>0</v>
      </c>
      <c r="N322" s="179">
        <v>0</v>
      </c>
      <c r="O322" s="179">
        <f>ROUND(E322*N322,2)</f>
        <v>0</v>
      </c>
      <c r="P322" s="179">
        <v>0</v>
      </c>
      <c r="Q322" s="179">
        <f>ROUND(E322*P322,2)</f>
        <v>0</v>
      </c>
      <c r="R322" s="179"/>
      <c r="S322" s="179" t="s">
        <v>208</v>
      </c>
      <c r="T322" s="180" t="s">
        <v>264</v>
      </c>
      <c r="U322" s="158">
        <v>0</v>
      </c>
      <c r="V322" s="158">
        <f>ROUND(E322*U322,2)</f>
        <v>0</v>
      </c>
      <c r="W322" s="158"/>
      <c r="X322" s="158" t="s">
        <v>140</v>
      </c>
      <c r="Y322" s="148"/>
      <c r="Z322" s="148"/>
      <c r="AA322" s="148"/>
      <c r="AB322" s="148"/>
      <c r="AC322" s="148"/>
      <c r="AD322" s="148"/>
      <c r="AE322" s="148"/>
      <c r="AF322" s="148"/>
      <c r="AG322" s="148" t="s">
        <v>141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258" t="s">
        <v>271</v>
      </c>
      <c r="D323" s="259"/>
      <c r="E323" s="259"/>
      <c r="F323" s="259"/>
      <c r="G323" s="259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158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81" t="str">
        <f>C323</f>
        <v>Kompletní provedení dle  informací obsažených v PD (textová i výkresová část, technologické postupy, restaurátorské záměry atd.).</v>
      </c>
      <c r="BB323" s="148"/>
      <c r="BC323" s="148"/>
      <c r="BD323" s="148"/>
      <c r="BE323" s="148"/>
      <c r="BF323" s="148"/>
      <c r="BG323" s="148"/>
      <c r="BH323" s="148"/>
    </row>
    <row r="324" spans="1:60" ht="33.75" outlineLevel="1" x14ac:dyDescent="0.2">
      <c r="A324" s="155"/>
      <c r="B324" s="156"/>
      <c r="C324" s="260" t="s">
        <v>272</v>
      </c>
      <c r="D324" s="261"/>
      <c r="E324" s="261"/>
      <c r="F324" s="261"/>
      <c r="G324" s="261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158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81" t="str">
        <f>C324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93" t="s">
        <v>459</v>
      </c>
      <c r="D325" s="160"/>
      <c r="E325" s="161">
        <v>2.93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143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ht="22.5" outlineLevel="1" x14ac:dyDescent="0.2">
      <c r="A326" s="174">
        <v>84</v>
      </c>
      <c r="B326" s="175" t="s">
        <v>460</v>
      </c>
      <c r="C326" s="192" t="s">
        <v>461</v>
      </c>
      <c r="D326" s="176" t="s">
        <v>422</v>
      </c>
      <c r="E326" s="177">
        <v>16.100000000000001</v>
      </c>
      <c r="F326" s="178"/>
      <c r="G326" s="179">
        <f>ROUND(E326*F326,2)</f>
        <v>0</v>
      </c>
      <c r="H326" s="178"/>
      <c r="I326" s="179">
        <f>ROUND(E326*H326,2)</f>
        <v>0</v>
      </c>
      <c r="J326" s="178"/>
      <c r="K326" s="179">
        <f>ROUND(E326*J326,2)</f>
        <v>0</v>
      </c>
      <c r="L326" s="179">
        <v>21</v>
      </c>
      <c r="M326" s="179">
        <f>G326*(1+L326/100)</f>
        <v>0</v>
      </c>
      <c r="N326" s="179">
        <v>0</v>
      </c>
      <c r="O326" s="179">
        <f>ROUND(E326*N326,2)</f>
        <v>0</v>
      </c>
      <c r="P326" s="179">
        <v>0</v>
      </c>
      <c r="Q326" s="179">
        <f>ROUND(E326*P326,2)</f>
        <v>0</v>
      </c>
      <c r="R326" s="179"/>
      <c r="S326" s="179" t="s">
        <v>208</v>
      </c>
      <c r="T326" s="180" t="s">
        <v>264</v>
      </c>
      <c r="U326" s="158">
        <v>0</v>
      </c>
      <c r="V326" s="158">
        <f>ROUND(E326*U326,2)</f>
        <v>0</v>
      </c>
      <c r="W326" s="158"/>
      <c r="X326" s="158" t="s">
        <v>140</v>
      </c>
      <c r="Y326" s="148"/>
      <c r="Z326" s="148"/>
      <c r="AA326" s="148"/>
      <c r="AB326" s="148"/>
      <c r="AC326" s="148"/>
      <c r="AD326" s="148"/>
      <c r="AE326" s="148"/>
      <c r="AF326" s="148"/>
      <c r="AG326" s="148" t="s">
        <v>141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258" t="s">
        <v>462</v>
      </c>
      <c r="D327" s="259"/>
      <c r="E327" s="259"/>
      <c r="F327" s="259"/>
      <c r="G327" s="259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158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95" t="s">
        <v>266</v>
      </c>
      <c r="D328" s="162"/>
      <c r="E328" s="163"/>
      <c r="F328" s="164"/>
      <c r="G328" s="164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158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260" t="s">
        <v>271</v>
      </c>
      <c r="D329" s="261"/>
      <c r="E329" s="261"/>
      <c r="F329" s="261"/>
      <c r="G329" s="261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158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81" t="str">
        <f>C329</f>
        <v>Kompletní provedení dle  informací obsažených v PD (textová i výkresová část, technologické postupy, restaurátorské záměry atd.).</v>
      </c>
      <c r="BB329" s="148"/>
      <c r="BC329" s="148"/>
      <c r="BD329" s="148"/>
      <c r="BE329" s="148"/>
      <c r="BF329" s="148"/>
      <c r="BG329" s="148"/>
      <c r="BH329" s="148"/>
    </row>
    <row r="330" spans="1:60" ht="33.75" outlineLevel="1" x14ac:dyDescent="0.2">
      <c r="A330" s="155"/>
      <c r="B330" s="156"/>
      <c r="C330" s="260" t="s">
        <v>272</v>
      </c>
      <c r="D330" s="261"/>
      <c r="E330" s="261"/>
      <c r="F330" s="261"/>
      <c r="G330" s="261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158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81" t="str">
        <f>C330</f>
        <v>Provedení je včetně montáže, demontáže, dodávky, repase, přesunu hmot, přesunu a likvidace vybouraných hmot (likvidace pouze u prvků, které nemají být chráněny, nebo zpětně zabudovány) a veškerých dalších nutných souvisejících plnění a dodávek potřebných pro kompletní a úspěšné dokončení a předání.</v>
      </c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93" t="s">
        <v>463</v>
      </c>
      <c r="D331" s="160"/>
      <c r="E331" s="161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143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93" t="s">
        <v>464</v>
      </c>
      <c r="D332" s="160"/>
      <c r="E332" s="161">
        <v>9.1999999999999993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143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93" t="s">
        <v>465</v>
      </c>
      <c r="D333" s="160"/>
      <c r="E333" s="161">
        <v>2.2999999999999998</v>
      </c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143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93" t="s">
        <v>466</v>
      </c>
      <c r="D334" s="160"/>
      <c r="E334" s="161">
        <v>2.2999999999999998</v>
      </c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143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93" t="s">
        <v>467</v>
      </c>
      <c r="D335" s="160"/>
      <c r="E335" s="161">
        <v>2.2999999999999998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143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5"/>
      <c r="B336" s="156"/>
      <c r="C336" s="194" t="s">
        <v>170</v>
      </c>
      <c r="D336" s="165"/>
      <c r="E336" s="166">
        <v>16.100000000000001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143</v>
      </c>
      <c r="AH336" s="148">
        <v>1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74">
        <v>85</v>
      </c>
      <c r="B337" s="175" t="s">
        <v>468</v>
      </c>
      <c r="C337" s="192" t="s">
        <v>469</v>
      </c>
      <c r="D337" s="176" t="s">
        <v>470</v>
      </c>
      <c r="E337" s="177">
        <v>1</v>
      </c>
      <c r="F337" s="178"/>
      <c r="G337" s="179">
        <f>ROUND(E337*F337,2)</f>
        <v>0</v>
      </c>
      <c r="H337" s="178"/>
      <c r="I337" s="179">
        <f>ROUND(E337*H337,2)</f>
        <v>0</v>
      </c>
      <c r="J337" s="178"/>
      <c r="K337" s="179">
        <f>ROUND(E337*J337,2)</f>
        <v>0</v>
      </c>
      <c r="L337" s="179">
        <v>21</v>
      </c>
      <c r="M337" s="179">
        <f>G337*(1+L337/100)</f>
        <v>0</v>
      </c>
      <c r="N337" s="179">
        <v>0</v>
      </c>
      <c r="O337" s="179">
        <f>ROUND(E337*N337,2)</f>
        <v>0</v>
      </c>
      <c r="P337" s="179">
        <v>0</v>
      </c>
      <c r="Q337" s="179">
        <f>ROUND(E337*P337,2)</f>
        <v>0</v>
      </c>
      <c r="R337" s="179"/>
      <c r="S337" s="179" t="s">
        <v>208</v>
      </c>
      <c r="T337" s="180" t="s">
        <v>264</v>
      </c>
      <c r="U337" s="158">
        <v>0</v>
      </c>
      <c r="V337" s="158">
        <f>ROUND(E337*U337,2)</f>
        <v>0</v>
      </c>
      <c r="W337" s="158"/>
      <c r="X337" s="158" t="s">
        <v>140</v>
      </c>
      <c r="Y337" s="148"/>
      <c r="Z337" s="148"/>
      <c r="AA337" s="148"/>
      <c r="AB337" s="148"/>
      <c r="AC337" s="148"/>
      <c r="AD337" s="148"/>
      <c r="AE337" s="148"/>
      <c r="AF337" s="148"/>
      <c r="AG337" s="148" t="s">
        <v>471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ht="22.5" outlineLevel="1" x14ac:dyDescent="0.2">
      <c r="A338" s="155"/>
      <c r="B338" s="156"/>
      <c r="C338" s="258" t="s">
        <v>472</v>
      </c>
      <c r="D338" s="259"/>
      <c r="E338" s="259"/>
      <c r="F338" s="259"/>
      <c r="G338" s="259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158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81" t="str">
        <f>C338</f>
        <v>Provedení detailního restaurátorského průzkumu a záměru pro všechny restaurátorské práce a dodávky a zajištění odborného vyjádření NPU a rozhodnutí oprávněné organizace.</v>
      </c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74">
        <v>86</v>
      </c>
      <c r="B339" s="175" t="s">
        <v>473</v>
      </c>
      <c r="C339" s="192" t="s">
        <v>474</v>
      </c>
      <c r="D339" s="176" t="s">
        <v>470</v>
      </c>
      <c r="E339" s="177">
        <v>1</v>
      </c>
      <c r="F339" s="178"/>
      <c r="G339" s="179">
        <f>ROUND(E339*F339,2)</f>
        <v>0</v>
      </c>
      <c r="H339" s="178"/>
      <c r="I339" s="179">
        <f>ROUND(E339*H339,2)</f>
        <v>0</v>
      </c>
      <c r="J339" s="178"/>
      <c r="K339" s="179">
        <f>ROUND(E339*J339,2)</f>
        <v>0</v>
      </c>
      <c r="L339" s="179">
        <v>21</v>
      </c>
      <c r="M339" s="179">
        <f>G339*(1+L339/100)</f>
        <v>0</v>
      </c>
      <c r="N339" s="179">
        <v>0</v>
      </c>
      <c r="O339" s="179">
        <f>ROUND(E339*N339,2)</f>
        <v>0</v>
      </c>
      <c r="P339" s="179">
        <v>0</v>
      </c>
      <c r="Q339" s="179">
        <f>ROUND(E339*P339,2)</f>
        <v>0</v>
      </c>
      <c r="R339" s="179"/>
      <c r="S339" s="179" t="s">
        <v>208</v>
      </c>
      <c r="T339" s="180" t="s">
        <v>264</v>
      </c>
      <c r="U339" s="158">
        <v>0</v>
      </c>
      <c r="V339" s="158">
        <f>ROUND(E339*U339,2)</f>
        <v>0</v>
      </c>
      <c r="W339" s="158"/>
      <c r="X339" s="158" t="s">
        <v>140</v>
      </c>
      <c r="Y339" s="148"/>
      <c r="Z339" s="148"/>
      <c r="AA339" s="148"/>
      <c r="AB339" s="148"/>
      <c r="AC339" s="148"/>
      <c r="AD339" s="148"/>
      <c r="AE339" s="148"/>
      <c r="AF339" s="148"/>
      <c r="AG339" s="148" t="s">
        <v>471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ht="22.5" outlineLevel="1" x14ac:dyDescent="0.2">
      <c r="A340" s="155"/>
      <c r="B340" s="156"/>
      <c r="C340" s="258" t="s">
        <v>472</v>
      </c>
      <c r="D340" s="259"/>
      <c r="E340" s="259"/>
      <c r="F340" s="259"/>
      <c r="G340" s="259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158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81" t="str">
        <f>C340</f>
        <v>Provedení detailního restaurátorského průzkumu a záměru pro všechny restaurátorské práce a dodávky a zajištění odborného vyjádření NPU a rozhodnutí oprávněné organizace.</v>
      </c>
      <c r="BB340" s="148"/>
      <c r="BC340" s="148"/>
      <c r="BD340" s="148"/>
      <c r="BE340" s="148"/>
      <c r="BF340" s="148"/>
      <c r="BG340" s="148"/>
      <c r="BH340" s="148"/>
    </row>
    <row r="341" spans="1:60" x14ac:dyDescent="0.2">
      <c r="A341" s="168" t="s">
        <v>133</v>
      </c>
      <c r="B341" s="169" t="s">
        <v>101</v>
      </c>
      <c r="C341" s="191" t="s">
        <v>92</v>
      </c>
      <c r="D341" s="170"/>
      <c r="E341" s="171"/>
      <c r="F341" s="172"/>
      <c r="G341" s="172">
        <f>SUMIF(AG342:AG345,"&lt;&gt;NOR",G342:G345)</f>
        <v>0</v>
      </c>
      <c r="H341" s="172"/>
      <c r="I341" s="172">
        <f>SUM(I342:I345)</f>
        <v>0</v>
      </c>
      <c r="J341" s="172"/>
      <c r="K341" s="172">
        <f>SUM(K342:K345)</f>
        <v>0</v>
      </c>
      <c r="L341" s="172"/>
      <c r="M341" s="172">
        <f>SUM(M342:M345)</f>
        <v>0</v>
      </c>
      <c r="N341" s="172"/>
      <c r="O341" s="172">
        <f>SUM(O342:O345)</f>
        <v>0</v>
      </c>
      <c r="P341" s="172"/>
      <c r="Q341" s="172">
        <f>SUM(Q342:Q345)</f>
        <v>0</v>
      </c>
      <c r="R341" s="172"/>
      <c r="S341" s="172"/>
      <c r="T341" s="173"/>
      <c r="U341" s="167"/>
      <c r="V341" s="167">
        <f>SUM(V342:V345)</f>
        <v>90</v>
      </c>
      <c r="W341" s="167"/>
      <c r="X341" s="167"/>
      <c r="AG341" t="s">
        <v>134</v>
      </c>
    </row>
    <row r="342" spans="1:60" outlineLevel="1" x14ac:dyDescent="0.2">
      <c r="A342" s="174">
        <v>87</v>
      </c>
      <c r="B342" s="175" t="s">
        <v>475</v>
      </c>
      <c r="C342" s="192" t="s">
        <v>476</v>
      </c>
      <c r="D342" s="176" t="s">
        <v>477</v>
      </c>
      <c r="E342" s="177">
        <v>45</v>
      </c>
      <c r="F342" s="178"/>
      <c r="G342" s="179">
        <f>ROUND(E342*F342,2)</f>
        <v>0</v>
      </c>
      <c r="H342" s="178"/>
      <c r="I342" s="179">
        <f>ROUND(E342*H342,2)</f>
        <v>0</v>
      </c>
      <c r="J342" s="178"/>
      <c r="K342" s="179">
        <f>ROUND(E342*J342,2)</f>
        <v>0</v>
      </c>
      <c r="L342" s="179">
        <v>21</v>
      </c>
      <c r="M342" s="179">
        <f>G342*(1+L342/100)</f>
        <v>0</v>
      </c>
      <c r="N342" s="179">
        <v>0</v>
      </c>
      <c r="O342" s="179">
        <f>ROUND(E342*N342,2)</f>
        <v>0</v>
      </c>
      <c r="P342" s="179">
        <v>0</v>
      </c>
      <c r="Q342" s="179">
        <f>ROUND(E342*P342,2)</f>
        <v>0</v>
      </c>
      <c r="R342" s="179" t="s">
        <v>478</v>
      </c>
      <c r="S342" s="179" t="s">
        <v>139</v>
      </c>
      <c r="T342" s="180" t="s">
        <v>139</v>
      </c>
      <c r="U342" s="158">
        <v>1</v>
      </c>
      <c r="V342" s="158">
        <f>ROUND(E342*U342,2)</f>
        <v>45</v>
      </c>
      <c r="W342" s="158"/>
      <c r="X342" s="158" t="s">
        <v>101</v>
      </c>
      <c r="Y342" s="148"/>
      <c r="Z342" s="148"/>
      <c r="AA342" s="148"/>
      <c r="AB342" s="148"/>
      <c r="AC342" s="148"/>
      <c r="AD342" s="148"/>
      <c r="AE342" s="148"/>
      <c r="AF342" s="148"/>
      <c r="AG342" s="148" t="s">
        <v>479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93" t="s">
        <v>480</v>
      </c>
      <c r="D343" s="160"/>
      <c r="E343" s="161">
        <v>45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143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74">
        <v>88</v>
      </c>
      <c r="B344" s="175" t="s">
        <v>481</v>
      </c>
      <c r="C344" s="192" t="s">
        <v>482</v>
      </c>
      <c r="D344" s="176" t="s">
        <v>477</v>
      </c>
      <c r="E344" s="177">
        <v>45</v>
      </c>
      <c r="F344" s="178"/>
      <c r="G344" s="179">
        <f>ROUND(E344*F344,2)</f>
        <v>0</v>
      </c>
      <c r="H344" s="178"/>
      <c r="I344" s="179">
        <f>ROUND(E344*H344,2)</f>
        <v>0</v>
      </c>
      <c r="J344" s="178"/>
      <c r="K344" s="179">
        <f>ROUND(E344*J344,2)</f>
        <v>0</v>
      </c>
      <c r="L344" s="179">
        <v>21</v>
      </c>
      <c r="M344" s="179">
        <f>G344*(1+L344/100)</f>
        <v>0</v>
      </c>
      <c r="N344" s="179">
        <v>0</v>
      </c>
      <c r="O344" s="179">
        <f>ROUND(E344*N344,2)</f>
        <v>0</v>
      </c>
      <c r="P344" s="179">
        <v>0</v>
      </c>
      <c r="Q344" s="179">
        <f>ROUND(E344*P344,2)</f>
        <v>0</v>
      </c>
      <c r="R344" s="179" t="s">
        <v>478</v>
      </c>
      <c r="S344" s="179" t="s">
        <v>139</v>
      </c>
      <c r="T344" s="180" t="s">
        <v>139</v>
      </c>
      <c r="U344" s="158">
        <v>1</v>
      </c>
      <c r="V344" s="158">
        <f>ROUND(E344*U344,2)</f>
        <v>45</v>
      </c>
      <c r="W344" s="158"/>
      <c r="X344" s="158" t="s">
        <v>101</v>
      </c>
      <c r="Y344" s="148"/>
      <c r="Z344" s="148"/>
      <c r="AA344" s="148"/>
      <c r="AB344" s="148"/>
      <c r="AC344" s="148"/>
      <c r="AD344" s="148"/>
      <c r="AE344" s="148"/>
      <c r="AF344" s="148"/>
      <c r="AG344" s="148" t="s">
        <v>479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93" t="s">
        <v>483</v>
      </c>
      <c r="D345" s="160"/>
      <c r="E345" s="161">
        <v>45</v>
      </c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143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x14ac:dyDescent="0.2">
      <c r="A346" s="168" t="s">
        <v>133</v>
      </c>
      <c r="B346" s="169" t="s">
        <v>102</v>
      </c>
      <c r="C346" s="191" t="s">
        <v>103</v>
      </c>
      <c r="D346" s="170"/>
      <c r="E346" s="171"/>
      <c r="F346" s="172"/>
      <c r="G346" s="172">
        <f>SUMIF(AG347:AG395,"&lt;&gt;NOR",G347:G395)</f>
        <v>0</v>
      </c>
      <c r="H346" s="172"/>
      <c r="I346" s="172">
        <f>SUM(I347:I395)</f>
        <v>0</v>
      </c>
      <c r="J346" s="172"/>
      <c r="K346" s="172">
        <f>SUM(K347:K395)</f>
        <v>0</v>
      </c>
      <c r="L346" s="172"/>
      <c r="M346" s="172">
        <f>SUM(M347:M395)</f>
        <v>0</v>
      </c>
      <c r="N346" s="172"/>
      <c r="O346" s="172">
        <f>SUM(O347:O395)</f>
        <v>0</v>
      </c>
      <c r="P346" s="172"/>
      <c r="Q346" s="172">
        <f>SUM(Q347:Q395)</f>
        <v>0</v>
      </c>
      <c r="R346" s="172"/>
      <c r="S346" s="172"/>
      <c r="T346" s="173"/>
      <c r="U346" s="167"/>
      <c r="V346" s="167">
        <f>SUM(V347:V395)</f>
        <v>59.7</v>
      </c>
      <c r="W346" s="167"/>
      <c r="X346" s="167"/>
      <c r="AG346" t="s">
        <v>134</v>
      </c>
    </row>
    <row r="347" spans="1:60" ht="22.5" outlineLevel="1" x14ac:dyDescent="0.2">
      <c r="A347" s="174">
        <v>89</v>
      </c>
      <c r="B347" s="175" t="s">
        <v>484</v>
      </c>
      <c r="C347" s="192" t="s">
        <v>485</v>
      </c>
      <c r="D347" s="176" t="s">
        <v>189</v>
      </c>
      <c r="E347" s="177">
        <v>11.2036</v>
      </c>
      <c r="F347" s="178"/>
      <c r="G347" s="179">
        <f>ROUND(E347*F347,2)</f>
        <v>0</v>
      </c>
      <c r="H347" s="178"/>
      <c r="I347" s="179">
        <f>ROUND(E347*H347,2)</f>
        <v>0</v>
      </c>
      <c r="J347" s="178"/>
      <c r="K347" s="179">
        <f>ROUND(E347*J347,2)</f>
        <v>0</v>
      </c>
      <c r="L347" s="179">
        <v>21</v>
      </c>
      <c r="M347" s="179">
        <f>G347*(1+L347/100)</f>
        <v>0</v>
      </c>
      <c r="N347" s="179">
        <v>0</v>
      </c>
      <c r="O347" s="179">
        <f>ROUND(E347*N347,2)</f>
        <v>0</v>
      </c>
      <c r="P347" s="179">
        <v>0</v>
      </c>
      <c r="Q347" s="179">
        <f>ROUND(E347*P347,2)</f>
        <v>0</v>
      </c>
      <c r="R347" s="179" t="s">
        <v>486</v>
      </c>
      <c r="S347" s="179" t="s">
        <v>139</v>
      </c>
      <c r="T347" s="180" t="s">
        <v>139</v>
      </c>
      <c r="U347" s="158">
        <v>0.27700000000000002</v>
      </c>
      <c r="V347" s="158">
        <f>ROUND(E347*U347,2)</f>
        <v>3.1</v>
      </c>
      <c r="W347" s="158"/>
      <c r="X347" s="158" t="s">
        <v>487</v>
      </c>
      <c r="Y347" s="148"/>
      <c r="Z347" s="148"/>
      <c r="AA347" s="148"/>
      <c r="AB347" s="148"/>
      <c r="AC347" s="148"/>
      <c r="AD347" s="148"/>
      <c r="AE347" s="148"/>
      <c r="AF347" s="148"/>
      <c r="AG347" s="148" t="s">
        <v>488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262" t="s">
        <v>489</v>
      </c>
      <c r="D348" s="263"/>
      <c r="E348" s="263"/>
      <c r="F348" s="263"/>
      <c r="G348" s="263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163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260" t="s">
        <v>490</v>
      </c>
      <c r="D349" s="261"/>
      <c r="E349" s="261"/>
      <c r="F349" s="261"/>
      <c r="G349" s="261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158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260" t="s">
        <v>491</v>
      </c>
      <c r="D350" s="261"/>
      <c r="E350" s="261"/>
      <c r="F350" s="261"/>
      <c r="G350" s="261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158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ht="22.5" outlineLevel="1" x14ac:dyDescent="0.2">
      <c r="A351" s="155"/>
      <c r="B351" s="156"/>
      <c r="C351" s="260" t="s">
        <v>492</v>
      </c>
      <c r="D351" s="261"/>
      <c r="E351" s="261"/>
      <c r="F351" s="261"/>
      <c r="G351" s="261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158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81" t="str">
        <f>C351</f>
        <v>- při vodorovné dopravě po vodě : vyložení na hromady na suchu nebo na přeložení na dopravní prostředek na suchu do 15 m vodorovně a současně do 4 m svisle,</v>
      </c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260" t="s">
        <v>493</v>
      </c>
      <c r="D352" s="261"/>
      <c r="E352" s="261"/>
      <c r="F352" s="261"/>
      <c r="G352" s="261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158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193" t="s">
        <v>494</v>
      </c>
      <c r="D353" s="160"/>
      <c r="E353" s="161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143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93" t="s">
        <v>495</v>
      </c>
      <c r="D354" s="160"/>
      <c r="E354" s="161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143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193" t="s">
        <v>496</v>
      </c>
      <c r="D355" s="160"/>
      <c r="E355" s="161">
        <v>11.2036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143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ht="22.5" outlineLevel="1" x14ac:dyDescent="0.2">
      <c r="A356" s="174">
        <v>90</v>
      </c>
      <c r="B356" s="175" t="s">
        <v>497</v>
      </c>
      <c r="C356" s="192" t="s">
        <v>498</v>
      </c>
      <c r="D356" s="176" t="s">
        <v>189</v>
      </c>
      <c r="E356" s="177">
        <v>11.2036</v>
      </c>
      <c r="F356" s="178"/>
      <c r="G356" s="179">
        <f>ROUND(E356*F356,2)</f>
        <v>0</v>
      </c>
      <c r="H356" s="178"/>
      <c r="I356" s="179">
        <f>ROUND(E356*H356,2)</f>
        <v>0</v>
      </c>
      <c r="J356" s="178"/>
      <c r="K356" s="179">
        <f>ROUND(E356*J356,2)</f>
        <v>0</v>
      </c>
      <c r="L356" s="179">
        <v>21</v>
      </c>
      <c r="M356" s="179">
        <f>G356*(1+L356/100)</f>
        <v>0</v>
      </c>
      <c r="N356" s="179">
        <v>0</v>
      </c>
      <c r="O356" s="179">
        <f>ROUND(E356*N356,2)</f>
        <v>0</v>
      </c>
      <c r="P356" s="179">
        <v>0</v>
      </c>
      <c r="Q356" s="179">
        <f>ROUND(E356*P356,2)</f>
        <v>0</v>
      </c>
      <c r="R356" s="179" t="s">
        <v>281</v>
      </c>
      <c r="S356" s="179" t="s">
        <v>139</v>
      </c>
      <c r="T356" s="180" t="s">
        <v>139</v>
      </c>
      <c r="U356" s="158">
        <v>2.0089999999999999</v>
      </c>
      <c r="V356" s="158">
        <f>ROUND(E356*U356,2)</f>
        <v>22.51</v>
      </c>
      <c r="W356" s="158"/>
      <c r="X356" s="158" t="s">
        <v>487</v>
      </c>
      <c r="Y356" s="148"/>
      <c r="Z356" s="148"/>
      <c r="AA356" s="148"/>
      <c r="AB356" s="148"/>
      <c r="AC356" s="148"/>
      <c r="AD356" s="148"/>
      <c r="AE356" s="148"/>
      <c r="AF356" s="148"/>
      <c r="AG356" s="148" t="s">
        <v>488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193" t="s">
        <v>494</v>
      </c>
      <c r="D357" s="160"/>
      <c r="E357" s="161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143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93" t="s">
        <v>495</v>
      </c>
      <c r="D358" s="160"/>
      <c r="E358" s="161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143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93" t="s">
        <v>496</v>
      </c>
      <c r="D359" s="160"/>
      <c r="E359" s="161">
        <v>11.2036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143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74">
        <v>91</v>
      </c>
      <c r="B360" s="175" t="s">
        <v>499</v>
      </c>
      <c r="C360" s="192" t="s">
        <v>500</v>
      </c>
      <c r="D360" s="176" t="s">
        <v>189</v>
      </c>
      <c r="E360" s="177">
        <v>11.2036</v>
      </c>
      <c r="F360" s="178"/>
      <c r="G360" s="179">
        <f>ROUND(E360*F360,2)</f>
        <v>0</v>
      </c>
      <c r="H360" s="178"/>
      <c r="I360" s="179">
        <f>ROUND(E360*H360,2)</f>
        <v>0</v>
      </c>
      <c r="J360" s="178"/>
      <c r="K360" s="179">
        <f>ROUND(E360*J360,2)</f>
        <v>0</v>
      </c>
      <c r="L360" s="179">
        <v>21</v>
      </c>
      <c r="M360" s="179">
        <f>G360*(1+L360/100)</f>
        <v>0</v>
      </c>
      <c r="N360" s="179">
        <v>0</v>
      </c>
      <c r="O360" s="179">
        <f>ROUND(E360*N360,2)</f>
        <v>0</v>
      </c>
      <c r="P360" s="179">
        <v>0</v>
      </c>
      <c r="Q360" s="179">
        <f>ROUND(E360*P360,2)</f>
        <v>0</v>
      </c>
      <c r="R360" s="179" t="s">
        <v>281</v>
      </c>
      <c r="S360" s="179" t="s">
        <v>139</v>
      </c>
      <c r="T360" s="180" t="s">
        <v>139</v>
      </c>
      <c r="U360" s="158">
        <v>0.49</v>
      </c>
      <c r="V360" s="158">
        <f>ROUND(E360*U360,2)</f>
        <v>5.49</v>
      </c>
      <c r="W360" s="158"/>
      <c r="X360" s="158" t="s">
        <v>487</v>
      </c>
      <c r="Y360" s="148"/>
      <c r="Z360" s="148"/>
      <c r="AA360" s="148"/>
      <c r="AB360" s="148"/>
      <c r="AC360" s="148"/>
      <c r="AD360" s="148"/>
      <c r="AE360" s="148"/>
      <c r="AF360" s="148"/>
      <c r="AG360" s="148" t="s">
        <v>488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258" t="s">
        <v>501</v>
      </c>
      <c r="D361" s="259"/>
      <c r="E361" s="259"/>
      <c r="F361" s="259"/>
      <c r="G361" s="259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158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193" t="s">
        <v>494</v>
      </c>
      <c r="D362" s="160"/>
      <c r="E362" s="161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143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193" t="s">
        <v>495</v>
      </c>
      <c r="D363" s="160"/>
      <c r="E363" s="161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143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93" t="s">
        <v>496</v>
      </c>
      <c r="D364" s="160"/>
      <c r="E364" s="161">
        <v>11.2036</v>
      </c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143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74">
        <v>92</v>
      </c>
      <c r="B365" s="175" t="s">
        <v>502</v>
      </c>
      <c r="C365" s="192" t="s">
        <v>503</v>
      </c>
      <c r="D365" s="176" t="s">
        <v>189</v>
      </c>
      <c r="E365" s="177">
        <v>324.90435000000002</v>
      </c>
      <c r="F365" s="178"/>
      <c r="G365" s="179">
        <f>ROUND(E365*F365,2)</f>
        <v>0</v>
      </c>
      <c r="H365" s="178"/>
      <c r="I365" s="179">
        <f>ROUND(E365*H365,2)</f>
        <v>0</v>
      </c>
      <c r="J365" s="178"/>
      <c r="K365" s="179">
        <f>ROUND(E365*J365,2)</f>
        <v>0</v>
      </c>
      <c r="L365" s="179">
        <v>21</v>
      </c>
      <c r="M365" s="179">
        <f>G365*(1+L365/100)</f>
        <v>0</v>
      </c>
      <c r="N365" s="179">
        <v>0</v>
      </c>
      <c r="O365" s="179">
        <f>ROUND(E365*N365,2)</f>
        <v>0</v>
      </c>
      <c r="P365" s="179">
        <v>0</v>
      </c>
      <c r="Q365" s="179">
        <f>ROUND(E365*P365,2)</f>
        <v>0</v>
      </c>
      <c r="R365" s="179" t="s">
        <v>281</v>
      </c>
      <c r="S365" s="179" t="s">
        <v>139</v>
      </c>
      <c r="T365" s="180" t="s">
        <v>139</v>
      </c>
      <c r="U365" s="158">
        <v>0</v>
      </c>
      <c r="V365" s="158">
        <f>ROUND(E365*U365,2)</f>
        <v>0</v>
      </c>
      <c r="W365" s="158"/>
      <c r="X365" s="158" t="s">
        <v>487</v>
      </c>
      <c r="Y365" s="148"/>
      <c r="Z365" s="148"/>
      <c r="AA365" s="148"/>
      <c r="AB365" s="148"/>
      <c r="AC365" s="148"/>
      <c r="AD365" s="148"/>
      <c r="AE365" s="148"/>
      <c r="AF365" s="148"/>
      <c r="AG365" s="148" t="s">
        <v>488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93" t="s">
        <v>494</v>
      </c>
      <c r="D366" s="160"/>
      <c r="E366" s="161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143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93" t="s">
        <v>495</v>
      </c>
      <c r="D367" s="160"/>
      <c r="E367" s="161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143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93" t="s">
        <v>504</v>
      </c>
      <c r="D368" s="160"/>
      <c r="E368" s="161">
        <v>324.90435000000002</v>
      </c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143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74">
        <v>93</v>
      </c>
      <c r="B369" s="175" t="s">
        <v>505</v>
      </c>
      <c r="C369" s="192" t="s">
        <v>506</v>
      </c>
      <c r="D369" s="176" t="s">
        <v>189</v>
      </c>
      <c r="E369" s="177">
        <v>1.9001300000000001</v>
      </c>
      <c r="F369" s="178"/>
      <c r="G369" s="179">
        <f>ROUND(E369*F369,2)</f>
        <v>0</v>
      </c>
      <c r="H369" s="178"/>
      <c r="I369" s="179">
        <f>ROUND(E369*H369,2)</f>
        <v>0</v>
      </c>
      <c r="J369" s="178"/>
      <c r="K369" s="179">
        <f>ROUND(E369*J369,2)</f>
        <v>0</v>
      </c>
      <c r="L369" s="179">
        <v>21</v>
      </c>
      <c r="M369" s="179">
        <f>G369*(1+L369/100)</f>
        <v>0</v>
      </c>
      <c r="N369" s="179">
        <v>0</v>
      </c>
      <c r="O369" s="179">
        <f>ROUND(E369*N369,2)</f>
        <v>0</v>
      </c>
      <c r="P369" s="179">
        <v>0</v>
      </c>
      <c r="Q369" s="179">
        <f>ROUND(E369*P369,2)</f>
        <v>0</v>
      </c>
      <c r="R369" s="179" t="s">
        <v>281</v>
      </c>
      <c r="S369" s="179" t="s">
        <v>139</v>
      </c>
      <c r="T369" s="180" t="s">
        <v>507</v>
      </c>
      <c r="U369" s="158">
        <v>0</v>
      </c>
      <c r="V369" s="158">
        <f>ROUND(E369*U369,2)</f>
        <v>0</v>
      </c>
      <c r="W369" s="158"/>
      <c r="X369" s="158" t="s">
        <v>487</v>
      </c>
      <c r="Y369" s="148"/>
      <c r="Z369" s="148"/>
      <c r="AA369" s="148"/>
      <c r="AB369" s="148"/>
      <c r="AC369" s="148"/>
      <c r="AD369" s="148"/>
      <c r="AE369" s="148"/>
      <c r="AF369" s="148"/>
      <c r="AG369" s="148" t="s">
        <v>488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93" t="s">
        <v>494</v>
      </c>
      <c r="D370" s="160"/>
      <c r="E370" s="161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143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193" t="s">
        <v>495</v>
      </c>
      <c r="D371" s="160"/>
      <c r="E371" s="161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143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93" t="s">
        <v>508</v>
      </c>
      <c r="D372" s="160"/>
      <c r="E372" s="161">
        <v>1.9001300000000001</v>
      </c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143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74">
        <v>94</v>
      </c>
      <c r="B373" s="175" t="s">
        <v>509</v>
      </c>
      <c r="C373" s="192" t="s">
        <v>510</v>
      </c>
      <c r="D373" s="176" t="s">
        <v>189</v>
      </c>
      <c r="E373" s="177">
        <v>2.5925099999999999</v>
      </c>
      <c r="F373" s="178"/>
      <c r="G373" s="179">
        <f>ROUND(E373*F373,2)</f>
        <v>0</v>
      </c>
      <c r="H373" s="178"/>
      <c r="I373" s="179">
        <f>ROUND(E373*H373,2)</f>
        <v>0</v>
      </c>
      <c r="J373" s="178"/>
      <c r="K373" s="179">
        <f>ROUND(E373*J373,2)</f>
        <v>0</v>
      </c>
      <c r="L373" s="179">
        <v>21</v>
      </c>
      <c r="M373" s="179">
        <f>G373*(1+L373/100)</f>
        <v>0</v>
      </c>
      <c r="N373" s="179">
        <v>0</v>
      </c>
      <c r="O373" s="179">
        <f>ROUND(E373*N373,2)</f>
        <v>0</v>
      </c>
      <c r="P373" s="179">
        <v>0</v>
      </c>
      <c r="Q373" s="179">
        <f>ROUND(E373*P373,2)</f>
        <v>0</v>
      </c>
      <c r="R373" s="179" t="s">
        <v>281</v>
      </c>
      <c r="S373" s="179" t="s">
        <v>139</v>
      </c>
      <c r="T373" s="180" t="s">
        <v>139</v>
      </c>
      <c r="U373" s="158">
        <v>0</v>
      </c>
      <c r="V373" s="158">
        <f>ROUND(E373*U373,2)</f>
        <v>0</v>
      </c>
      <c r="W373" s="158"/>
      <c r="X373" s="158" t="s">
        <v>487</v>
      </c>
      <c r="Y373" s="148"/>
      <c r="Z373" s="148"/>
      <c r="AA373" s="148"/>
      <c r="AB373" s="148"/>
      <c r="AC373" s="148"/>
      <c r="AD373" s="148"/>
      <c r="AE373" s="148"/>
      <c r="AF373" s="148"/>
      <c r="AG373" s="148" t="s">
        <v>488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193" t="s">
        <v>494</v>
      </c>
      <c r="D374" s="160"/>
      <c r="E374" s="161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143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193" t="s">
        <v>495</v>
      </c>
      <c r="D375" s="160"/>
      <c r="E375" s="161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143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55"/>
      <c r="B376" s="156"/>
      <c r="C376" s="193" t="s">
        <v>511</v>
      </c>
      <c r="D376" s="160"/>
      <c r="E376" s="161">
        <v>2.5925099999999999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143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74">
        <v>95</v>
      </c>
      <c r="B377" s="175" t="s">
        <v>512</v>
      </c>
      <c r="C377" s="192" t="s">
        <v>513</v>
      </c>
      <c r="D377" s="176" t="s">
        <v>189</v>
      </c>
      <c r="E377" s="177">
        <v>2.8</v>
      </c>
      <c r="F377" s="178"/>
      <c r="G377" s="179">
        <f>ROUND(E377*F377,2)</f>
        <v>0</v>
      </c>
      <c r="H377" s="178"/>
      <c r="I377" s="179">
        <f>ROUND(E377*H377,2)</f>
        <v>0</v>
      </c>
      <c r="J377" s="178"/>
      <c r="K377" s="179">
        <f>ROUND(E377*J377,2)</f>
        <v>0</v>
      </c>
      <c r="L377" s="179">
        <v>21</v>
      </c>
      <c r="M377" s="179">
        <f>G377*(1+L377/100)</f>
        <v>0</v>
      </c>
      <c r="N377" s="179">
        <v>0</v>
      </c>
      <c r="O377" s="179">
        <f>ROUND(E377*N377,2)</f>
        <v>0</v>
      </c>
      <c r="P377" s="179">
        <v>0</v>
      </c>
      <c r="Q377" s="179">
        <f>ROUND(E377*P377,2)</f>
        <v>0</v>
      </c>
      <c r="R377" s="179" t="s">
        <v>281</v>
      </c>
      <c r="S377" s="179" t="s">
        <v>139</v>
      </c>
      <c r="T377" s="180" t="s">
        <v>139</v>
      </c>
      <c r="U377" s="158">
        <v>0</v>
      </c>
      <c r="V377" s="158">
        <f>ROUND(E377*U377,2)</f>
        <v>0</v>
      </c>
      <c r="W377" s="158"/>
      <c r="X377" s="158" t="s">
        <v>487</v>
      </c>
      <c r="Y377" s="148"/>
      <c r="Z377" s="148"/>
      <c r="AA377" s="148"/>
      <c r="AB377" s="148"/>
      <c r="AC377" s="148"/>
      <c r="AD377" s="148"/>
      <c r="AE377" s="148"/>
      <c r="AF377" s="148"/>
      <c r="AG377" s="148" t="s">
        <v>488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193" t="s">
        <v>494</v>
      </c>
      <c r="D378" s="160"/>
      <c r="E378" s="161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143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55"/>
      <c r="B379" s="156"/>
      <c r="C379" s="193" t="s">
        <v>495</v>
      </c>
      <c r="D379" s="160"/>
      <c r="E379" s="161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143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193" t="s">
        <v>514</v>
      </c>
      <c r="D380" s="160"/>
      <c r="E380" s="161">
        <v>2.8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143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74">
        <v>96</v>
      </c>
      <c r="B381" s="175" t="s">
        <v>515</v>
      </c>
      <c r="C381" s="192" t="s">
        <v>516</v>
      </c>
      <c r="D381" s="176" t="s">
        <v>189</v>
      </c>
      <c r="E381" s="177">
        <v>3.9109500000000001</v>
      </c>
      <c r="F381" s="178"/>
      <c r="G381" s="179">
        <f>ROUND(E381*F381,2)</f>
        <v>0</v>
      </c>
      <c r="H381" s="178"/>
      <c r="I381" s="179">
        <f>ROUND(E381*H381,2)</f>
        <v>0</v>
      </c>
      <c r="J381" s="178"/>
      <c r="K381" s="179">
        <f>ROUND(E381*J381,2)</f>
        <v>0</v>
      </c>
      <c r="L381" s="179">
        <v>21</v>
      </c>
      <c r="M381" s="179">
        <f>G381*(1+L381/100)</f>
        <v>0</v>
      </c>
      <c r="N381" s="179">
        <v>0</v>
      </c>
      <c r="O381" s="179">
        <f>ROUND(E381*N381,2)</f>
        <v>0</v>
      </c>
      <c r="P381" s="179">
        <v>0</v>
      </c>
      <c r="Q381" s="179">
        <f>ROUND(E381*P381,2)</f>
        <v>0</v>
      </c>
      <c r="R381" s="179" t="s">
        <v>281</v>
      </c>
      <c r="S381" s="179" t="s">
        <v>139</v>
      </c>
      <c r="T381" s="180" t="s">
        <v>139</v>
      </c>
      <c r="U381" s="158">
        <v>0</v>
      </c>
      <c r="V381" s="158">
        <f>ROUND(E381*U381,2)</f>
        <v>0</v>
      </c>
      <c r="W381" s="158"/>
      <c r="X381" s="158" t="s">
        <v>487</v>
      </c>
      <c r="Y381" s="148"/>
      <c r="Z381" s="148"/>
      <c r="AA381" s="148"/>
      <c r="AB381" s="148"/>
      <c r="AC381" s="148"/>
      <c r="AD381" s="148"/>
      <c r="AE381" s="148"/>
      <c r="AF381" s="148"/>
      <c r="AG381" s="148" t="s">
        <v>488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193" t="s">
        <v>494</v>
      </c>
      <c r="D382" s="160"/>
      <c r="E382" s="161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143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55"/>
      <c r="B383" s="156"/>
      <c r="C383" s="193" t="s">
        <v>495</v>
      </c>
      <c r="D383" s="160"/>
      <c r="E383" s="161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143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193" t="s">
        <v>517</v>
      </c>
      <c r="D384" s="160"/>
      <c r="E384" s="161">
        <v>3.9109500000000001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143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ht="22.5" outlineLevel="1" x14ac:dyDescent="0.2">
      <c r="A385" s="174">
        <v>97</v>
      </c>
      <c r="B385" s="175" t="s">
        <v>518</v>
      </c>
      <c r="C385" s="192" t="s">
        <v>519</v>
      </c>
      <c r="D385" s="176" t="s">
        <v>189</v>
      </c>
      <c r="E385" s="177">
        <v>11.2036</v>
      </c>
      <c r="F385" s="178"/>
      <c r="G385" s="179">
        <f>ROUND(E385*F385,2)</f>
        <v>0</v>
      </c>
      <c r="H385" s="178"/>
      <c r="I385" s="179">
        <f>ROUND(E385*H385,2)</f>
        <v>0</v>
      </c>
      <c r="J385" s="178"/>
      <c r="K385" s="179">
        <f>ROUND(E385*J385,2)</f>
        <v>0</v>
      </c>
      <c r="L385" s="179">
        <v>21</v>
      </c>
      <c r="M385" s="179">
        <f>G385*(1+L385/100)</f>
        <v>0</v>
      </c>
      <c r="N385" s="179">
        <v>0</v>
      </c>
      <c r="O385" s="179">
        <f>ROUND(E385*N385,2)</f>
        <v>0</v>
      </c>
      <c r="P385" s="179">
        <v>0</v>
      </c>
      <c r="Q385" s="179">
        <f>ROUND(E385*P385,2)</f>
        <v>0</v>
      </c>
      <c r="R385" s="179" t="s">
        <v>520</v>
      </c>
      <c r="S385" s="179" t="s">
        <v>139</v>
      </c>
      <c r="T385" s="180" t="s">
        <v>139</v>
      </c>
      <c r="U385" s="158">
        <v>0.752</v>
      </c>
      <c r="V385" s="158">
        <f>ROUND(E385*U385,2)</f>
        <v>8.43</v>
      </c>
      <c r="W385" s="158"/>
      <c r="X385" s="158" t="s">
        <v>487</v>
      </c>
      <c r="Y385" s="148"/>
      <c r="Z385" s="148"/>
      <c r="AA385" s="148"/>
      <c r="AB385" s="148"/>
      <c r="AC385" s="148"/>
      <c r="AD385" s="148"/>
      <c r="AE385" s="148"/>
      <c r="AF385" s="148"/>
      <c r="AG385" s="148" t="s">
        <v>488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">
      <c r="A386" s="155"/>
      <c r="B386" s="156"/>
      <c r="C386" s="262" t="s">
        <v>521</v>
      </c>
      <c r="D386" s="263"/>
      <c r="E386" s="263"/>
      <c r="F386" s="263"/>
      <c r="G386" s="263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163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81" t="str">
        <f>C386</f>
        <v>nebo vybouraných hmot nošením nebo přehazováním k místu nakládky přístupnému normálním dopravním prostředkům do 10 m,</v>
      </c>
      <c r="BB386" s="148"/>
      <c r="BC386" s="148"/>
      <c r="BD386" s="148"/>
      <c r="BE386" s="148"/>
      <c r="BF386" s="148"/>
      <c r="BG386" s="148"/>
      <c r="BH386" s="148"/>
    </row>
    <row r="387" spans="1:60" ht="22.5" outlineLevel="1" x14ac:dyDescent="0.2">
      <c r="A387" s="155"/>
      <c r="B387" s="156"/>
      <c r="C387" s="260" t="s">
        <v>522</v>
      </c>
      <c r="D387" s="261"/>
      <c r="E387" s="261"/>
      <c r="F387" s="261"/>
      <c r="G387" s="261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158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81" t="str">
        <f>C387</f>
        <v>S naložením suti nebo vybouraných hmot do dopravního prostředku a na jejich vyložením, popřípadě přeložením na normální dopravní prostředek.</v>
      </c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55"/>
      <c r="B388" s="156"/>
      <c r="C388" s="193" t="s">
        <v>494</v>
      </c>
      <c r="D388" s="160"/>
      <c r="E388" s="161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143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93" t="s">
        <v>495</v>
      </c>
      <c r="D389" s="160"/>
      <c r="E389" s="161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143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193" t="s">
        <v>496</v>
      </c>
      <c r="D390" s="160"/>
      <c r="E390" s="161">
        <v>11.2036</v>
      </c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143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ht="22.5" outlineLevel="1" x14ac:dyDescent="0.2">
      <c r="A391" s="174">
        <v>98</v>
      </c>
      <c r="B391" s="175" t="s">
        <v>523</v>
      </c>
      <c r="C391" s="192" t="s">
        <v>524</v>
      </c>
      <c r="D391" s="176" t="s">
        <v>189</v>
      </c>
      <c r="E391" s="177">
        <v>56.017989999999998</v>
      </c>
      <c r="F391" s="178"/>
      <c r="G391" s="179">
        <f>ROUND(E391*F391,2)</f>
        <v>0</v>
      </c>
      <c r="H391" s="178"/>
      <c r="I391" s="179">
        <f>ROUND(E391*H391,2)</f>
        <v>0</v>
      </c>
      <c r="J391" s="178"/>
      <c r="K391" s="179">
        <f>ROUND(E391*J391,2)</f>
        <v>0</v>
      </c>
      <c r="L391" s="179">
        <v>21</v>
      </c>
      <c r="M391" s="179">
        <f>G391*(1+L391/100)</f>
        <v>0</v>
      </c>
      <c r="N391" s="179">
        <v>0</v>
      </c>
      <c r="O391" s="179">
        <f>ROUND(E391*N391,2)</f>
        <v>0</v>
      </c>
      <c r="P391" s="179">
        <v>0</v>
      </c>
      <c r="Q391" s="179">
        <f>ROUND(E391*P391,2)</f>
        <v>0</v>
      </c>
      <c r="R391" s="179" t="s">
        <v>520</v>
      </c>
      <c r="S391" s="179" t="s">
        <v>139</v>
      </c>
      <c r="T391" s="180" t="s">
        <v>139</v>
      </c>
      <c r="U391" s="158">
        <v>0.36</v>
      </c>
      <c r="V391" s="158">
        <f>ROUND(E391*U391,2)</f>
        <v>20.170000000000002</v>
      </c>
      <c r="W391" s="158"/>
      <c r="X391" s="158" t="s">
        <v>487</v>
      </c>
      <c r="Y391" s="148"/>
      <c r="Z391" s="148"/>
      <c r="AA391" s="148"/>
      <c r="AB391" s="148"/>
      <c r="AC391" s="148"/>
      <c r="AD391" s="148"/>
      <c r="AE391" s="148"/>
      <c r="AF391" s="148"/>
      <c r="AG391" s="148" t="s">
        <v>488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55"/>
      <c r="B392" s="156"/>
      <c r="C392" s="262" t="s">
        <v>521</v>
      </c>
      <c r="D392" s="263"/>
      <c r="E392" s="263"/>
      <c r="F392" s="263"/>
      <c r="G392" s="263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163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81" t="str">
        <f>C392</f>
        <v>nebo vybouraných hmot nošením nebo přehazováním k místu nakládky přístupnému normálním dopravním prostředkům do 10 m,</v>
      </c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55"/>
      <c r="B393" s="156"/>
      <c r="C393" s="193" t="s">
        <v>494</v>
      </c>
      <c r="D393" s="160"/>
      <c r="E393" s="161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143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193" t="s">
        <v>495</v>
      </c>
      <c r="D394" s="160"/>
      <c r="E394" s="161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143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55"/>
      <c r="B395" s="156"/>
      <c r="C395" s="193" t="s">
        <v>525</v>
      </c>
      <c r="D395" s="160"/>
      <c r="E395" s="161">
        <v>56.017989999999998</v>
      </c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143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x14ac:dyDescent="0.2">
      <c r="A396" s="168" t="s">
        <v>133</v>
      </c>
      <c r="B396" s="169" t="s">
        <v>105</v>
      </c>
      <c r="C396" s="191" t="s">
        <v>27</v>
      </c>
      <c r="D396" s="170"/>
      <c r="E396" s="171"/>
      <c r="F396" s="172"/>
      <c r="G396" s="172">
        <f>SUMIF(AG397:AG398,"&lt;&gt;NOR",G397:G398)</f>
        <v>0</v>
      </c>
      <c r="H396" s="172"/>
      <c r="I396" s="172">
        <f>SUM(I397:I398)</f>
        <v>0</v>
      </c>
      <c r="J396" s="172"/>
      <c r="K396" s="172">
        <f>SUM(K397:K398)</f>
        <v>0</v>
      </c>
      <c r="L396" s="172"/>
      <c r="M396" s="172">
        <f>SUM(M397:M398)</f>
        <v>0</v>
      </c>
      <c r="N396" s="172"/>
      <c r="O396" s="172">
        <f>SUM(O397:O398)</f>
        <v>0</v>
      </c>
      <c r="P396" s="172"/>
      <c r="Q396" s="172">
        <f>SUM(Q397:Q398)</f>
        <v>0</v>
      </c>
      <c r="R396" s="172"/>
      <c r="S396" s="172"/>
      <c r="T396" s="173"/>
      <c r="U396" s="167"/>
      <c r="V396" s="167">
        <f>SUM(V397:V398)</f>
        <v>0</v>
      </c>
      <c r="W396" s="167"/>
      <c r="X396" s="167"/>
      <c r="AG396" t="s">
        <v>134</v>
      </c>
    </row>
    <row r="397" spans="1:60" outlineLevel="1" x14ac:dyDescent="0.2">
      <c r="A397" s="174">
        <v>99</v>
      </c>
      <c r="B397" s="175" t="s">
        <v>526</v>
      </c>
      <c r="C397" s="192" t="s">
        <v>527</v>
      </c>
      <c r="D397" s="176" t="s">
        <v>528</v>
      </c>
      <c r="E397" s="177">
        <v>1</v>
      </c>
      <c r="F397" s="178"/>
      <c r="G397" s="179">
        <f>ROUND(E397*F397,2)</f>
        <v>0</v>
      </c>
      <c r="H397" s="178"/>
      <c r="I397" s="179">
        <f>ROUND(E397*H397,2)</f>
        <v>0</v>
      </c>
      <c r="J397" s="178"/>
      <c r="K397" s="179">
        <f>ROUND(E397*J397,2)</f>
        <v>0</v>
      </c>
      <c r="L397" s="179">
        <v>21</v>
      </c>
      <c r="M397" s="179">
        <f>G397*(1+L397/100)</f>
        <v>0</v>
      </c>
      <c r="N397" s="179">
        <v>0</v>
      </c>
      <c r="O397" s="179">
        <f>ROUND(E397*N397,2)</f>
        <v>0</v>
      </c>
      <c r="P397" s="179">
        <v>0</v>
      </c>
      <c r="Q397" s="179">
        <f>ROUND(E397*P397,2)</f>
        <v>0</v>
      </c>
      <c r="R397" s="179"/>
      <c r="S397" s="179" t="s">
        <v>139</v>
      </c>
      <c r="T397" s="180" t="s">
        <v>264</v>
      </c>
      <c r="U397" s="158">
        <v>0</v>
      </c>
      <c r="V397" s="158">
        <f>ROUND(E397*U397,2)</f>
        <v>0</v>
      </c>
      <c r="W397" s="158"/>
      <c r="X397" s="158" t="s">
        <v>529</v>
      </c>
      <c r="Y397" s="148"/>
      <c r="Z397" s="148"/>
      <c r="AA397" s="148"/>
      <c r="AB397" s="148"/>
      <c r="AC397" s="148"/>
      <c r="AD397" s="148"/>
      <c r="AE397" s="148"/>
      <c r="AF397" s="148"/>
      <c r="AG397" s="148" t="s">
        <v>530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55"/>
      <c r="B398" s="156"/>
      <c r="C398" s="258" t="s">
        <v>531</v>
      </c>
      <c r="D398" s="259"/>
      <c r="E398" s="259"/>
      <c r="F398" s="259"/>
      <c r="G398" s="259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48"/>
      <c r="Z398" s="148"/>
      <c r="AA398" s="148"/>
      <c r="AB398" s="148"/>
      <c r="AC398" s="148"/>
      <c r="AD398" s="148"/>
      <c r="AE398" s="148"/>
      <c r="AF398" s="148"/>
      <c r="AG398" s="148" t="s">
        <v>158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x14ac:dyDescent="0.2">
      <c r="A399" s="168" t="s">
        <v>133</v>
      </c>
      <c r="B399" s="169" t="s">
        <v>106</v>
      </c>
      <c r="C399" s="191" t="s">
        <v>28</v>
      </c>
      <c r="D399" s="170"/>
      <c r="E399" s="171"/>
      <c r="F399" s="172"/>
      <c r="G399" s="172">
        <f>SUMIF(AG400:AG411,"&lt;&gt;NOR",G400:G411)</f>
        <v>0</v>
      </c>
      <c r="H399" s="172"/>
      <c r="I399" s="172">
        <f>SUM(I400:I411)</f>
        <v>0</v>
      </c>
      <c r="J399" s="172"/>
      <c r="K399" s="172">
        <f>SUM(K400:K411)</f>
        <v>0</v>
      </c>
      <c r="L399" s="172"/>
      <c r="M399" s="172">
        <f>SUM(M400:M411)</f>
        <v>0</v>
      </c>
      <c r="N399" s="172"/>
      <c r="O399" s="172">
        <f>SUM(O400:O411)</f>
        <v>0</v>
      </c>
      <c r="P399" s="172"/>
      <c r="Q399" s="172">
        <f>SUM(Q400:Q411)</f>
        <v>0</v>
      </c>
      <c r="R399" s="172"/>
      <c r="S399" s="172"/>
      <c r="T399" s="173"/>
      <c r="U399" s="167"/>
      <c r="V399" s="167">
        <f>SUM(V400:V411)</f>
        <v>0</v>
      </c>
      <c r="W399" s="167"/>
      <c r="X399" s="167"/>
      <c r="AG399" t="s">
        <v>134</v>
      </c>
    </row>
    <row r="400" spans="1:60" outlineLevel="1" x14ac:dyDescent="0.2">
      <c r="A400" s="183">
        <v>100</v>
      </c>
      <c r="B400" s="184" t="s">
        <v>532</v>
      </c>
      <c r="C400" s="197" t="s">
        <v>533</v>
      </c>
      <c r="D400" s="185" t="s">
        <v>470</v>
      </c>
      <c r="E400" s="186">
        <v>1</v>
      </c>
      <c r="F400" s="187"/>
      <c r="G400" s="188">
        <f>ROUND(E400*F400,2)</f>
        <v>0</v>
      </c>
      <c r="H400" s="187"/>
      <c r="I400" s="188">
        <f>ROUND(E400*H400,2)</f>
        <v>0</v>
      </c>
      <c r="J400" s="187"/>
      <c r="K400" s="188">
        <f>ROUND(E400*J400,2)</f>
        <v>0</v>
      </c>
      <c r="L400" s="188">
        <v>21</v>
      </c>
      <c r="M400" s="188">
        <f>G400*(1+L400/100)</f>
        <v>0</v>
      </c>
      <c r="N400" s="188">
        <v>0</v>
      </c>
      <c r="O400" s="188">
        <f>ROUND(E400*N400,2)</f>
        <v>0</v>
      </c>
      <c r="P400" s="188">
        <v>0</v>
      </c>
      <c r="Q400" s="188">
        <f>ROUND(E400*P400,2)</f>
        <v>0</v>
      </c>
      <c r="R400" s="188"/>
      <c r="S400" s="188" t="s">
        <v>208</v>
      </c>
      <c r="T400" s="189" t="s">
        <v>264</v>
      </c>
      <c r="U400" s="158">
        <v>0</v>
      </c>
      <c r="V400" s="158">
        <f>ROUND(E400*U400,2)</f>
        <v>0</v>
      </c>
      <c r="W400" s="158"/>
      <c r="X400" s="158" t="s">
        <v>140</v>
      </c>
      <c r="Y400" s="148"/>
      <c r="Z400" s="148"/>
      <c r="AA400" s="148"/>
      <c r="AB400" s="148"/>
      <c r="AC400" s="148"/>
      <c r="AD400" s="148"/>
      <c r="AE400" s="148"/>
      <c r="AF400" s="148"/>
      <c r="AG400" s="148" t="s">
        <v>141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83">
        <v>101</v>
      </c>
      <c r="B401" s="184" t="s">
        <v>534</v>
      </c>
      <c r="C401" s="197" t="s">
        <v>535</v>
      </c>
      <c r="D401" s="185" t="s">
        <v>536</v>
      </c>
      <c r="E401" s="186">
        <v>2</v>
      </c>
      <c r="F401" s="187"/>
      <c r="G401" s="188">
        <f>ROUND(E401*F401,2)</f>
        <v>0</v>
      </c>
      <c r="H401" s="187"/>
      <c r="I401" s="188">
        <f>ROUND(E401*H401,2)</f>
        <v>0</v>
      </c>
      <c r="J401" s="187"/>
      <c r="K401" s="188">
        <f>ROUND(E401*J401,2)</f>
        <v>0</v>
      </c>
      <c r="L401" s="188">
        <v>21</v>
      </c>
      <c r="M401" s="188">
        <f>G401*(1+L401/100)</f>
        <v>0</v>
      </c>
      <c r="N401" s="188">
        <v>0</v>
      </c>
      <c r="O401" s="188">
        <f>ROUND(E401*N401,2)</f>
        <v>0</v>
      </c>
      <c r="P401" s="188">
        <v>0</v>
      </c>
      <c r="Q401" s="188">
        <f>ROUND(E401*P401,2)</f>
        <v>0</v>
      </c>
      <c r="R401" s="188"/>
      <c r="S401" s="188" t="s">
        <v>208</v>
      </c>
      <c r="T401" s="189" t="s">
        <v>264</v>
      </c>
      <c r="U401" s="158">
        <v>0</v>
      </c>
      <c r="V401" s="158">
        <f>ROUND(E401*U401,2)</f>
        <v>0</v>
      </c>
      <c r="W401" s="158"/>
      <c r="X401" s="158" t="s">
        <v>140</v>
      </c>
      <c r="Y401" s="148"/>
      <c r="Z401" s="148"/>
      <c r="AA401" s="148"/>
      <c r="AB401" s="148"/>
      <c r="AC401" s="148"/>
      <c r="AD401" s="148"/>
      <c r="AE401" s="148"/>
      <c r="AF401" s="148"/>
      <c r="AG401" s="148" t="s">
        <v>141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74">
        <v>102</v>
      </c>
      <c r="B402" s="175" t="s">
        <v>537</v>
      </c>
      <c r="C402" s="192" t="s">
        <v>538</v>
      </c>
      <c r="D402" s="176" t="s">
        <v>528</v>
      </c>
      <c r="E402" s="177">
        <v>1</v>
      </c>
      <c r="F402" s="178"/>
      <c r="G402" s="179">
        <f>ROUND(E402*F402,2)</f>
        <v>0</v>
      </c>
      <c r="H402" s="178"/>
      <c r="I402" s="179">
        <f>ROUND(E402*H402,2)</f>
        <v>0</v>
      </c>
      <c r="J402" s="178"/>
      <c r="K402" s="179">
        <f>ROUND(E402*J402,2)</f>
        <v>0</v>
      </c>
      <c r="L402" s="179">
        <v>21</v>
      </c>
      <c r="M402" s="179">
        <f>G402*(1+L402/100)</f>
        <v>0</v>
      </c>
      <c r="N402" s="179">
        <v>0</v>
      </c>
      <c r="O402" s="179">
        <f>ROUND(E402*N402,2)</f>
        <v>0</v>
      </c>
      <c r="P402" s="179">
        <v>0</v>
      </c>
      <c r="Q402" s="179">
        <f>ROUND(E402*P402,2)</f>
        <v>0</v>
      </c>
      <c r="R402" s="179"/>
      <c r="S402" s="179" t="s">
        <v>139</v>
      </c>
      <c r="T402" s="180" t="s">
        <v>264</v>
      </c>
      <c r="U402" s="158">
        <v>0</v>
      </c>
      <c r="V402" s="158">
        <f>ROUND(E402*U402,2)</f>
        <v>0</v>
      </c>
      <c r="W402" s="158"/>
      <c r="X402" s="158" t="s">
        <v>529</v>
      </c>
      <c r="Y402" s="148"/>
      <c r="Z402" s="148"/>
      <c r="AA402" s="148"/>
      <c r="AB402" s="148"/>
      <c r="AC402" s="148"/>
      <c r="AD402" s="148"/>
      <c r="AE402" s="148"/>
      <c r="AF402" s="148"/>
      <c r="AG402" s="148" t="s">
        <v>530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ht="45" outlineLevel="1" x14ac:dyDescent="0.2">
      <c r="A403" s="155"/>
      <c r="B403" s="156"/>
      <c r="C403" s="258" t="s">
        <v>539</v>
      </c>
      <c r="D403" s="259"/>
      <c r="E403" s="259"/>
      <c r="F403" s="259"/>
      <c r="G403" s="259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158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81" t="str">
        <f>C403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74">
        <v>103</v>
      </c>
      <c r="B404" s="175" t="s">
        <v>540</v>
      </c>
      <c r="C404" s="192" t="s">
        <v>541</v>
      </c>
      <c r="D404" s="176" t="s">
        <v>528</v>
      </c>
      <c r="E404" s="177">
        <v>1</v>
      </c>
      <c r="F404" s="178"/>
      <c r="G404" s="179">
        <f>ROUND(E404*F404,2)</f>
        <v>0</v>
      </c>
      <c r="H404" s="178"/>
      <c r="I404" s="179">
        <f>ROUND(E404*H404,2)</f>
        <v>0</v>
      </c>
      <c r="J404" s="178"/>
      <c r="K404" s="179">
        <f>ROUND(E404*J404,2)</f>
        <v>0</v>
      </c>
      <c r="L404" s="179">
        <v>21</v>
      </c>
      <c r="M404" s="179">
        <f>G404*(1+L404/100)</f>
        <v>0</v>
      </c>
      <c r="N404" s="179">
        <v>0</v>
      </c>
      <c r="O404" s="179">
        <f>ROUND(E404*N404,2)</f>
        <v>0</v>
      </c>
      <c r="P404" s="179">
        <v>0</v>
      </c>
      <c r="Q404" s="179">
        <f>ROUND(E404*P404,2)</f>
        <v>0</v>
      </c>
      <c r="R404" s="179"/>
      <c r="S404" s="179" t="s">
        <v>139</v>
      </c>
      <c r="T404" s="180" t="s">
        <v>264</v>
      </c>
      <c r="U404" s="158">
        <v>0</v>
      </c>
      <c r="V404" s="158">
        <f>ROUND(E404*U404,2)</f>
        <v>0</v>
      </c>
      <c r="W404" s="158"/>
      <c r="X404" s="158" t="s">
        <v>529</v>
      </c>
      <c r="Y404" s="148"/>
      <c r="Z404" s="148"/>
      <c r="AA404" s="148"/>
      <c r="AB404" s="148"/>
      <c r="AC404" s="148"/>
      <c r="AD404" s="148"/>
      <c r="AE404" s="148"/>
      <c r="AF404" s="148"/>
      <c r="AG404" s="148" t="s">
        <v>530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ht="22.5" outlineLevel="1" x14ac:dyDescent="0.2">
      <c r="A405" s="155"/>
      <c r="B405" s="156"/>
      <c r="C405" s="258" t="s">
        <v>542</v>
      </c>
      <c r="D405" s="259"/>
      <c r="E405" s="259"/>
      <c r="F405" s="259"/>
      <c r="G405" s="259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158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81" t="str">
        <f>C405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93" t="s">
        <v>543</v>
      </c>
      <c r="D406" s="160"/>
      <c r="E406" s="161">
        <v>1</v>
      </c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143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74">
        <v>104</v>
      </c>
      <c r="B407" s="175" t="s">
        <v>544</v>
      </c>
      <c r="C407" s="192" t="s">
        <v>545</v>
      </c>
      <c r="D407" s="176" t="s">
        <v>528</v>
      </c>
      <c r="E407" s="177">
        <v>1</v>
      </c>
      <c r="F407" s="178"/>
      <c r="G407" s="179">
        <f>ROUND(E407*F407,2)</f>
        <v>0</v>
      </c>
      <c r="H407" s="178"/>
      <c r="I407" s="179">
        <f>ROUND(E407*H407,2)</f>
        <v>0</v>
      </c>
      <c r="J407" s="178"/>
      <c r="K407" s="179">
        <f>ROUND(E407*J407,2)</f>
        <v>0</v>
      </c>
      <c r="L407" s="179">
        <v>21</v>
      </c>
      <c r="M407" s="179">
        <f>G407*(1+L407/100)</f>
        <v>0</v>
      </c>
      <c r="N407" s="179">
        <v>0</v>
      </c>
      <c r="O407" s="179">
        <f>ROUND(E407*N407,2)</f>
        <v>0</v>
      </c>
      <c r="P407" s="179">
        <v>0</v>
      </c>
      <c r="Q407" s="179">
        <f>ROUND(E407*P407,2)</f>
        <v>0</v>
      </c>
      <c r="R407" s="179"/>
      <c r="S407" s="179" t="s">
        <v>139</v>
      </c>
      <c r="T407" s="180" t="s">
        <v>264</v>
      </c>
      <c r="U407" s="158">
        <v>0</v>
      </c>
      <c r="V407" s="158">
        <f>ROUND(E407*U407,2)</f>
        <v>0</v>
      </c>
      <c r="W407" s="158"/>
      <c r="X407" s="158" t="s">
        <v>529</v>
      </c>
      <c r="Y407" s="148"/>
      <c r="Z407" s="148"/>
      <c r="AA407" s="148"/>
      <c r="AB407" s="148"/>
      <c r="AC407" s="148"/>
      <c r="AD407" s="148"/>
      <c r="AE407" s="148"/>
      <c r="AF407" s="148"/>
      <c r="AG407" s="148" t="s">
        <v>530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ht="33.75" outlineLevel="1" x14ac:dyDescent="0.2">
      <c r="A408" s="155"/>
      <c r="B408" s="156"/>
      <c r="C408" s="258" t="s">
        <v>546</v>
      </c>
      <c r="D408" s="259"/>
      <c r="E408" s="259"/>
      <c r="F408" s="259"/>
      <c r="G408" s="259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158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81" t="str">
        <f>C408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74">
        <v>105</v>
      </c>
      <c r="B409" s="175" t="s">
        <v>547</v>
      </c>
      <c r="C409" s="192" t="s">
        <v>548</v>
      </c>
      <c r="D409" s="176" t="s">
        <v>528</v>
      </c>
      <c r="E409" s="177">
        <v>1</v>
      </c>
      <c r="F409" s="178"/>
      <c r="G409" s="179">
        <f>ROUND(E409*F409,2)</f>
        <v>0</v>
      </c>
      <c r="H409" s="178"/>
      <c r="I409" s="179">
        <f>ROUND(E409*H409,2)</f>
        <v>0</v>
      </c>
      <c r="J409" s="178"/>
      <c r="K409" s="179">
        <f>ROUND(E409*J409,2)</f>
        <v>0</v>
      </c>
      <c r="L409" s="179">
        <v>21</v>
      </c>
      <c r="M409" s="179">
        <f>G409*(1+L409/100)</f>
        <v>0</v>
      </c>
      <c r="N409" s="179">
        <v>0</v>
      </c>
      <c r="O409" s="179">
        <f>ROUND(E409*N409,2)</f>
        <v>0</v>
      </c>
      <c r="P409" s="179">
        <v>0</v>
      </c>
      <c r="Q409" s="179">
        <f>ROUND(E409*P409,2)</f>
        <v>0</v>
      </c>
      <c r="R409" s="179"/>
      <c r="S409" s="179" t="s">
        <v>139</v>
      </c>
      <c r="T409" s="180" t="s">
        <v>264</v>
      </c>
      <c r="U409" s="158">
        <v>0</v>
      </c>
      <c r="V409" s="158">
        <f>ROUND(E409*U409,2)</f>
        <v>0</v>
      </c>
      <c r="W409" s="158"/>
      <c r="X409" s="158" t="s">
        <v>529</v>
      </c>
      <c r="Y409" s="148"/>
      <c r="Z409" s="148"/>
      <c r="AA409" s="148"/>
      <c r="AB409" s="148"/>
      <c r="AC409" s="148"/>
      <c r="AD409" s="148"/>
      <c r="AE409" s="148"/>
      <c r="AF409" s="148"/>
      <c r="AG409" s="148" t="s">
        <v>530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258" t="s">
        <v>549</v>
      </c>
      <c r="D410" s="259"/>
      <c r="E410" s="259"/>
      <c r="F410" s="259"/>
      <c r="G410" s="259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158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81" t="str">
        <f>C410</f>
        <v>Náklady na vyhotovení dokumentace skutečného provedení stavby a její předání objednateli v požadované formě a požadovaném počtu.</v>
      </c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74">
        <v>106</v>
      </c>
      <c r="B411" s="175" t="s">
        <v>550</v>
      </c>
      <c r="C411" s="192" t="s">
        <v>551</v>
      </c>
      <c r="D411" s="176" t="s">
        <v>470</v>
      </c>
      <c r="E411" s="177">
        <v>1</v>
      </c>
      <c r="F411" s="178"/>
      <c r="G411" s="179">
        <f>ROUND(E411*F411,2)</f>
        <v>0</v>
      </c>
      <c r="H411" s="178"/>
      <c r="I411" s="179">
        <f>ROUND(E411*H411,2)</f>
        <v>0</v>
      </c>
      <c r="J411" s="178"/>
      <c r="K411" s="179">
        <f>ROUND(E411*J411,2)</f>
        <v>0</v>
      </c>
      <c r="L411" s="179">
        <v>21</v>
      </c>
      <c r="M411" s="179">
        <f>G411*(1+L411/100)</f>
        <v>0</v>
      </c>
      <c r="N411" s="179">
        <v>0</v>
      </c>
      <c r="O411" s="179">
        <f>ROUND(E411*N411,2)</f>
        <v>0</v>
      </c>
      <c r="P411" s="179">
        <v>0</v>
      </c>
      <c r="Q411" s="179">
        <f>ROUND(E411*P411,2)</f>
        <v>0</v>
      </c>
      <c r="R411" s="179"/>
      <c r="S411" s="179" t="s">
        <v>208</v>
      </c>
      <c r="T411" s="180" t="s">
        <v>264</v>
      </c>
      <c r="U411" s="158">
        <v>0</v>
      </c>
      <c r="V411" s="158">
        <f>ROUND(E411*U411,2)</f>
        <v>0</v>
      </c>
      <c r="W411" s="158"/>
      <c r="X411" s="158" t="s">
        <v>529</v>
      </c>
      <c r="Y411" s="148"/>
      <c r="Z411" s="148"/>
      <c r="AA411" s="148"/>
      <c r="AB411" s="148"/>
      <c r="AC411" s="148"/>
      <c r="AD411" s="148"/>
      <c r="AE411" s="148"/>
      <c r="AF411" s="148"/>
      <c r="AG411" s="148" t="s">
        <v>552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x14ac:dyDescent="0.2">
      <c r="A412" s="3"/>
      <c r="B412" s="4"/>
      <c r="C412" s="198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AE412">
        <v>15</v>
      </c>
      <c r="AF412">
        <v>21</v>
      </c>
      <c r="AG412" t="s">
        <v>120</v>
      </c>
    </row>
    <row r="413" spans="1:60" x14ac:dyDescent="0.2">
      <c r="A413" s="151"/>
      <c r="B413" s="152" t="s">
        <v>29</v>
      </c>
      <c r="C413" s="199"/>
      <c r="D413" s="153"/>
      <c r="E413" s="154"/>
      <c r="F413" s="154"/>
      <c r="G413" s="190">
        <f>G8+G15+G25+G56+G62+G67+G114+G119+G143+G149+G180+G204+G240+G248+G267+G272+G341+G346+G396+G399</f>
        <v>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AE413">
        <f>SUMIF(L7:L411,AE412,G7:G411)</f>
        <v>0</v>
      </c>
      <c r="AF413">
        <f>SUMIF(L7:L411,AF412,G7:G411)</f>
        <v>0</v>
      </c>
      <c r="AG413" t="s">
        <v>553</v>
      </c>
    </row>
    <row r="414" spans="1:60" x14ac:dyDescent="0.2">
      <c r="C414" s="200"/>
      <c r="D414" s="10"/>
      <c r="AG414" t="s">
        <v>557</v>
      </c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umhO7NTmq/Qd3SJOnEBlwaw5rnHp3FAqCrjdy3kDSqZz+yCBaxB89PWM6rjjg9ao0Sul1yk59NpU6kSWPg8JQ==" saltValue="oRzM9P7IwTc5sAF9DhEshQ==" spinCount="100000" sheet="1"/>
  <mergeCells count="106">
    <mergeCell ref="C30:G30"/>
    <mergeCell ref="C34:G34"/>
    <mergeCell ref="C37:G37"/>
    <mergeCell ref="C41:G41"/>
    <mergeCell ref="C44:G44"/>
    <mergeCell ref="C58:G58"/>
    <mergeCell ref="A1:G1"/>
    <mergeCell ref="C2:G2"/>
    <mergeCell ref="C3:G3"/>
    <mergeCell ref="C4:G4"/>
    <mergeCell ref="C17:G17"/>
    <mergeCell ref="C20:G20"/>
    <mergeCell ref="C84:G84"/>
    <mergeCell ref="C87:G87"/>
    <mergeCell ref="C100:G100"/>
    <mergeCell ref="C104:G104"/>
    <mergeCell ref="C106:G106"/>
    <mergeCell ref="C107:G107"/>
    <mergeCell ref="C64:G64"/>
    <mergeCell ref="C69:G69"/>
    <mergeCell ref="C70:G70"/>
    <mergeCell ref="C73:G73"/>
    <mergeCell ref="C75:G75"/>
    <mergeCell ref="C81:G81"/>
    <mergeCell ref="C127:G127"/>
    <mergeCell ref="C130:G130"/>
    <mergeCell ref="C136:G136"/>
    <mergeCell ref="C137:G137"/>
    <mergeCell ref="C140:G140"/>
    <mergeCell ref="C141:G141"/>
    <mergeCell ref="C108:G108"/>
    <mergeCell ref="C109:G109"/>
    <mergeCell ref="C111:G111"/>
    <mergeCell ref="C112:G112"/>
    <mergeCell ref="C121:G121"/>
    <mergeCell ref="C124:G124"/>
    <mergeCell ref="C185:G185"/>
    <mergeCell ref="C186:G186"/>
    <mergeCell ref="C188:G188"/>
    <mergeCell ref="C189:G189"/>
    <mergeCell ref="C192:G192"/>
    <mergeCell ref="C193:G193"/>
    <mergeCell ref="C145:G145"/>
    <mergeCell ref="C173:G173"/>
    <mergeCell ref="C179:G179"/>
    <mergeCell ref="C182:G182"/>
    <mergeCell ref="C183:G183"/>
    <mergeCell ref="C184:G184"/>
    <mergeCell ref="C242:G242"/>
    <mergeCell ref="C243:G243"/>
    <mergeCell ref="C247:G247"/>
    <mergeCell ref="C250:G250"/>
    <mergeCell ref="C253:G253"/>
    <mergeCell ref="C259:G259"/>
    <mergeCell ref="C199:G199"/>
    <mergeCell ref="C200:G200"/>
    <mergeCell ref="C203:G203"/>
    <mergeCell ref="C219:G219"/>
    <mergeCell ref="C220:G220"/>
    <mergeCell ref="C239:G239"/>
    <mergeCell ref="C286:G286"/>
    <mergeCell ref="C287:G287"/>
    <mergeCell ref="C290:G290"/>
    <mergeCell ref="C291:G291"/>
    <mergeCell ref="C294:G294"/>
    <mergeCell ref="C295:G295"/>
    <mergeCell ref="C274:G274"/>
    <mergeCell ref="C275:G275"/>
    <mergeCell ref="C278:G278"/>
    <mergeCell ref="C279:G279"/>
    <mergeCell ref="C282:G282"/>
    <mergeCell ref="C283:G283"/>
    <mergeCell ref="C310:G310"/>
    <mergeCell ref="C311:G311"/>
    <mergeCell ref="C312:G312"/>
    <mergeCell ref="C315:G315"/>
    <mergeCell ref="C316:G316"/>
    <mergeCell ref="C319:G319"/>
    <mergeCell ref="C298:G298"/>
    <mergeCell ref="C299:G299"/>
    <mergeCell ref="C302:G302"/>
    <mergeCell ref="C303:G303"/>
    <mergeCell ref="C306:G306"/>
    <mergeCell ref="C307:G307"/>
    <mergeCell ref="C338:G338"/>
    <mergeCell ref="C340:G340"/>
    <mergeCell ref="C348:G348"/>
    <mergeCell ref="C349:G349"/>
    <mergeCell ref="C350:G350"/>
    <mergeCell ref="C351:G351"/>
    <mergeCell ref="C320:G320"/>
    <mergeCell ref="C323:G323"/>
    <mergeCell ref="C324:G324"/>
    <mergeCell ref="C327:G327"/>
    <mergeCell ref="C329:G329"/>
    <mergeCell ref="C330:G330"/>
    <mergeCell ref="C403:G403"/>
    <mergeCell ref="C405:G405"/>
    <mergeCell ref="C408:G408"/>
    <mergeCell ref="C410:G410"/>
    <mergeCell ref="C352:G352"/>
    <mergeCell ref="C361:G361"/>
    <mergeCell ref="C386:G386"/>
    <mergeCell ref="C387:G387"/>
    <mergeCell ref="C392:G392"/>
    <mergeCell ref="C398:G39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 Pol'!Názvy_tisku</vt:lpstr>
      <vt:lpstr>oadresa</vt:lpstr>
      <vt:lpstr>Stavba!Objednatel</vt:lpstr>
      <vt:lpstr>Stavba!Objekt</vt:lpstr>
      <vt:lpstr>'01 001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Javůrek Jan</dc:creator>
  <cp:lastModifiedBy>Javůrek Jan</cp:lastModifiedBy>
  <cp:lastPrinted>2019-03-19T12:27:02Z</cp:lastPrinted>
  <dcterms:created xsi:type="dcterms:W3CDTF">2009-04-08T07:15:50Z</dcterms:created>
  <dcterms:modified xsi:type="dcterms:W3CDTF">2021-03-18T12:17:53Z</dcterms:modified>
</cp:coreProperties>
</file>