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Pavel\Documents\Vochozka dokumenty\Rozpočtování\Rozpočty\Rozpočty 2019\2019_1\UK FTVS\Učebny\Zadání\"/>
    </mc:Choice>
  </mc:AlternateContent>
  <bookViews>
    <workbookView xWindow="0" yWindow="0" windowWidth="19200" windowHeight="11445"/>
  </bookViews>
  <sheets>
    <sheet name="Rekapitulace stavby" sheetId="1" r:id="rId1"/>
    <sheet name="001 - Bourací práce" sheetId="2" r:id="rId2"/>
    <sheet name="002 - Nové konstrukce" sheetId="3" r:id="rId3"/>
    <sheet name="003 - Elektroinstalace" sheetId="4" r:id="rId4"/>
    <sheet name="402 - AV, EI - Učebna U-10" sheetId="5" r:id="rId5"/>
    <sheet name="403 - AV, EI - Učebna U-11" sheetId="6" r:id="rId6"/>
    <sheet name="404 - AV, EI - Učebna U-12" sheetId="7" r:id="rId7"/>
    <sheet name="005 - ÚT" sheetId="8" r:id="rId8"/>
    <sheet name="006 - VZT" sheetId="9" r:id="rId9"/>
    <sheet name="007 - Vedlejší náklady" sheetId="10" r:id="rId10"/>
    <sheet name="Pokyny pro vyplnění" sheetId="11" r:id="rId11"/>
  </sheets>
  <definedNames>
    <definedName name="_xlnm._FilterDatabase" localSheetId="1" hidden="1">'001 - Bourací práce'!$C$90:$K$595</definedName>
    <definedName name="_xlnm._FilterDatabase" localSheetId="2" hidden="1">'002 - Nové konstrukce'!$C$95:$K$1259</definedName>
    <definedName name="_xlnm._FilterDatabase" localSheetId="3" hidden="1">'003 - Elektroinstalace'!$C$90:$K$403</definedName>
    <definedName name="_xlnm._FilterDatabase" localSheetId="7" hidden="1">'005 - ÚT'!$C$87:$K$167</definedName>
    <definedName name="_xlnm._FilterDatabase" localSheetId="8" hidden="1">'006 - VZT'!$C$81:$K$176</definedName>
    <definedName name="_xlnm._FilterDatabase" localSheetId="9" hidden="1">'007 - Vedlejší náklady'!$C$79:$K$95</definedName>
    <definedName name="_xlnm._FilterDatabase" localSheetId="4" hidden="1">'402 - AV, EI - Učebna U-10'!$C$90:$K$266</definedName>
    <definedName name="_xlnm._FilterDatabase" localSheetId="5" hidden="1">'403 - AV, EI - Učebna U-11'!$C$90:$K$266</definedName>
    <definedName name="_xlnm._FilterDatabase" localSheetId="6" hidden="1">'404 - AV, EI - Učebna U-12'!$C$90:$K$266</definedName>
    <definedName name="_xlnm.Print_Titles" localSheetId="1">'001 - Bourací práce'!$90:$90</definedName>
    <definedName name="_xlnm.Print_Titles" localSheetId="2">'002 - Nové konstrukce'!$95:$95</definedName>
    <definedName name="_xlnm.Print_Titles" localSheetId="3">'003 - Elektroinstalace'!$90:$90</definedName>
    <definedName name="_xlnm.Print_Titles" localSheetId="7">'005 - ÚT'!$87:$87</definedName>
    <definedName name="_xlnm.Print_Titles" localSheetId="8">'006 - VZT'!$81:$81</definedName>
    <definedName name="_xlnm.Print_Titles" localSheetId="9">'007 - Vedlejší náklady'!$79:$79</definedName>
    <definedName name="_xlnm.Print_Titles" localSheetId="4">'402 - AV, EI - Učebna U-10'!$90:$90</definedName>
    <definedName name="_xlnm.Print_Titles" localSheetId="5">'403 - AV, EI - Učebna U-11'!$90:$90</definedName>
    <definedName name="_xlnm.Print_Titles" localSheetId="6">'404 - AV, EI - Učebna U-12'!$90:$90</definedName>
    <definedName name="_xlnm.Print_Titles" localSheetId="0">'Rekapitulace stavby'!$52:$52</definedName>
    <definedName name="_xlnm.Print_Area" localSheetId="1">'001 - Bourací práce'!$C$4:$J$39,'001 - Bourací práce'!$C$45:$J$72,'001 - Bourací práce'!$C$78:$K$595</definedName>
    <definedName name="_xlnm.Print_Area" localSheetId="2">'002 - Nové konstrukce'!$C$4:$J$39,'002 - Nové konstrukce'!$C$45:$J$77,'002 - Nové konstrukce'!$C$83:$K$1259</definedName>
    <definedName name="_xlnm.Print_Area" localSheetId="3">'003 - Elektroinstalace'!$C$4:$J$39,'003 - Elektroinstalace'!$C$45:$J$72,'003 - Elektroinstalace'!$C$78:$K$403</definedName>
    <definedName name="_xlnm.Print_Area" localSheetId="7">'005 - ÚT'!$C$4:$J$39,'005 - ÚT'!$C$45:$J$69,'005 - ÚT'!$C$75:$K$167</definedName>
    <definedName name="_xlnm.Print_Area" localSheetId="8">'006 - VZT'!$C$4:$J$39,'006 - VZT'!$C$45:$J$63,'006 - VZT'!$C$69:$K$176</definedName>
    <definedName name="_xlnm.Print_Area" localSheetId="9">'007 - Vedlejší náklady'!$C$4:$J$39,'007 - Vedlejší náklady'!$C$45:$J$61,'007 - Vedlejší náklady'!$C$67:$K$95</definedName>
    <definedName name="_xlnm.Print_Area" localSheetId="4">'402 - AV, EI - Učebna U-10'!$C$4:$J$41,'402 - AV, EI - Učebna U-10'!$C$47:$J$70,'402 - AV, EI - Učebna U-10'!$C$76:$K$266</definedName>
    <definedName name="_xlnm.Print_Area" localSheetId="5">'403 - AV, EI - Učebna U-11'!$C$4:$J$41,'403 - AV, EI - Učebna U-11'!$C$47:$J$70,'403 - AV, EI - Učebna U-11'!$C$76:$K$266</definedName>
    <definedName name="_xlnm.Print_Area" localSheetId="6">'404 - AV, EI - Učebna U-12'!$C$4:$J$41,'404 - AV, EI - Učebna U-12'!$C$47:$J$70,'404 - AV, EI - Učebna U-12'!$C$76:$K$266</definedName>
    <definedName name="_xlnm.Print_Area" localSheetId="10">'Pokyny pro vyplnění'!$B$2:$K$71,'Pokyny pro vyplnění'!$B$74:$K$118,'Pokyny pro vyplnění'!$B$121:$K$161,'Pokyny pro vyplnění'!$B$164:$K$218</definedName>
    <definedName name="_xlnm.Print_Area" localSheetId="0">'Rekapitulace stavby'!$D$4:$AO$36,'Rekapitulace stavby'!$C$42:$AQ$65</definedName>
  </definedNames>
  <calcPr calcId="152511"/>
</workbook>
</file>

<file path=xl/calcChain.xml><?xml version="1.0" encoding="utf-8"?>
<calcChain xmlns="http://schemas.openxmlformats.org/spreadsheetml/2006/main">
  <c r="J37" i="10" l="1"/>
  <c r="J36" i="10"/>
  <c r="AY64" i="1"/>
  <c r="J35" i="10"/>
  <c r="AX64" i="1"/>
  <c r="BI94" i="10"/>
  <c r="BH94" i="10"/>
  <c r="BG94" i="10"/>
  <c r="BF94" i="10"/>
  <c r="T94" i="10"/>
  <c r="R94" i="10"/>
  <c r="P94" i="10"/>
  <c r="BI91" i="10"/>
  <c r="BH91" i="10"/>
  <c r="BG91" i="10"/>
  <c r="BF91" i="10"/>
  <c r="T91" i="10"/>
  <c r="R91" i="10"/>
  <c r="P91" i="10"/>
  <c r="BI89" i="10"/>
  <c r="BH89" i="10"/>
  <c r="BG89" i="10"/>
  <c r="BF89" i="10"/>
  <c r="T89" i="10"/>
  <c r="R89" i="10"/>
  <c r="P89" i="10"/>
  <c r="BI87" i="10"/>
  <c r="BH87" i="10"/>
  <c r="BG87" i="10"/>
  <c r="BF87" i="10"/>
  <c r="T87" i="10"/>
  <c r="R87" i="10"/>
  <c r="P87" i="10"/>
  <c r="BI85" i="10"/>
  <c r="BH85" i="10"/>
  <c r="BG85" i="10"/>
  <c r="BF85" i="10"/>
  <c r="T85" i="10"/>
  <c r="R85" i="10"/>
  <c r="P85" i="10"/>
  <c r="BI82" i="10"/>
  <c r="BH82" i="10"/>
  <c r="BG82" i="10"/>
  <c r="BF82" i="10"/>
  <c r="T82" i="10"/>
  <c r="R82" i="10"/>
  <c r="P82" i="10"/>
  <c r="J77" i="10"/>
  <c r="J76" i="10"/>
  <c r="F76" i="10"/>
  <c r="F74" i="10"/>
  <c r="E72" i="10"/>
  <c r="J55" i="10"/>
  <c r="J54" i="10"/>
  <c r="F54" i="10"/>
  <c r="F52" i="10"/>
  <c r="E50" i="10"/>
  <c r="J18" i="10"/>
  <c r="E18" i="10"/>
  <c r="F77" i="10" s="1"/>
  <c r="J17" i="10"/>
  <c r="J12" i="10"/>
  <c r="J74" i="10"/>
  <c r="E7" i="10"/>
  <c r="E70" i="10"/>
  <c r="J37" i="9"/>
  <c r="J36" i="9"/>
  <c r="AY63" i="1" s="1"/>
  <c r="J35" i="9"/>
  <c r="AX63" i="1" s="1"/>
  <c r="BI175" i="9"/>
  <c r="BH175" i="9"/>
  <c r="BG175" i="9"/>
  <c r="BF175" i="9"/>
  <c r="T175" i="9"/>
  <c r="R175" i="9"/>
  <c r="P175" i="9"/>
  <c r="BI172" i="9"/>
  <c r="BH172" i="9"/>
  <c r="BG172" i="9"/>
  <c r="BF172" i="9"/>
  <c r="T172" i="9"/>
  <c r="R172" i="9"/>
  <c r="P172" i="9"/>
  <c r="BI170" i="9"/>
  <c r="BH170" i="9"/>
  <c r="BG170" i="9"/>
  <c r="BF170" i="9"/>
  <c r="T170" i="9"/>
  <c r="R170" i="9"/>
  <c r="P170" i="9"/>
  <c r="BI168" i="9"/>
  <c r="BH168" i="9"/>
  <c r="BG168" i="9"/>
  <c r="BF168" i="9"/>
  <c r="T168" i="9"/>
  <c r="R168" i="9"/>
  <c r="P168" i="9"/>
  <c r="BI166" i="9"/>
  <c r="BH166" i="9"/>
  <c r="BG166" i="9"/>
  <c r="BF166" i="9"/>
  <c r="T166" i="9"/>
  <c r="R166" i="9"/>
  <c r="P166" i="9"/>
  <c r="BI164" i="9"/>
  <c r="BH164" i="9"/>
  <c r="BG164" i="9"/>
  <c r="BF164" i="9"/>
  <c r="T164" i="9"/>
  <c r="R164" i="9"/>
  <c r="P164" i="9"/>
  <c r="BI162" i="9"/>
  <c r="BH162" i="9"/>
  <c r="BG162" i="9"/>
  <c r="BF162" i="9"/>
  <c r="T162" i="9"/>
  <c r="R162" i="9"/>
  <c r="P162" i="9"/>
  <c r="BI160" i="9"/>
  <c r="BH160" i="9"/>
  <c r="BG160" i="9"/>
  <c r="BF160" i="9"/>
  <c r="T160" i="9"/>
  <c r="R160" i="9"/>
  <c r="P160" i="9"/>
  <c r="BI158" i="9"/>
  <c r="BH158" i="9"/>
  <c r="BG158" i="9"/>
  <c r="BF158" i="9"/>
  <c r="T158" i="9"/>
  <c r="R158" i="9"/>
  <c r="P158" i="9"/>
  <c r="BI156" i="9"/>
  <c r="BH156" i="9"/>
  <c r="BG156" i="9"/>
  <c r="BF156" i="9"/>
  <c r="T156" i="9"/>
  <c r="R156" i="9"/>
  <c r="P156" i="9"/>
  <c r="BI154" i="9"/>
  <c r="BH154" i="9"/>
  <c r="BG154" i="9"/>
  <c r="BF154" i="9"/>
  <c r="T154" i="9"/>
  <c r="R154" i="9"/>
  <c r="P154" i="9"/>
  <c r="BI152" i="9"/>
  <c r="BH152" i="9"/>
  <c r="BG152" i="9"/>
  <c r="BF152" i="9"/>
  <c r="T152" i="9"/>
  <c r="R152" i="9"/>
  <c r="P152" i="9"/>
  <c r="BI150" i="9"/>
  <c r="BH150" i="9"/>
  <c r="BG150" i="9"/>
  <c r="BF150" i="9"/>
  <c r="T150" i="9"/>
  <c r="R150" i="9"/>
  <c r="P150" i="9"/>
  <c r="BI148" i="9"/>
  <c r="BH148" i="9"/>
  <c r="BG148" i="9"/>
  <c r="BF148" i="9"/>
  <c r="T148" i="9"/>
  <c r="R148" i="9"/>
  <c r="P148" i="9"/>
  <c r="BI146" i="9"/>
  <c r="BH146" i="9"/>
  <c r="BG146" i="9"/>
  <c r="BF146" i="9"/>
  <c r="T146" i="9"/>
  <c r="R146" i="9"/>
  <c r="P146" i="9"/>
  <c r="BI144" i="9"/>
  <c r="BH144" i="9"/>
  <c r="BG144" i="9"/>
  <c r="BF144" i="9"/>
  <c r="T144" i="9"/>
  <c r="R144" i="9"/>
  <c r="P144" i="9"/>
  <c r="BI142" i="9"/>
  <c r="BH142" i="9"/>
  <c r="BG142" i="9"/>
  <c r="BF142" i="9"/>
  <c r="T142" i="9"/>
  <c r="R142" i="9"/>
  <c r="P142" i="9"/>
  <c r="BI140" i="9"/>
  <c r="BH140" i="9"/>
  <c r="BG140" i="9"/>
  <c r="BF140" i="9"/>
  <c r="T140" i="9"/>
  <c r="R140" i="9"/>
  <c r="P140" i="9"/>
  <c r="BI138" i="9"/>
  <c r="BH138" i="9"/>
  <c r="BG138" i="9"/>
  <c r="BF138" i="9"/>
  <c r="T138" i="9"/>
  <c r="R138" i="9"/>
  <c r="P138" i="9"/>
  <c r="BI136" i="9"/>
  <c r="BH136" i="9"/>
  <c r="BG136" i="9"/>
  <c r="BF136" i="9"/>
  <c r="T136" i="9"/>
  <c r="R136" i="9"/>
  <c r="P136" i="9"/>
  <c r="BI134" i="9"/>
  <c r="BH134" i="9"/>
  <c r="BG134" i="9"/>
  <c r="BF134" i="9"/>
  <c r="T134" i="9"/>
  <c r="R134" i="9"/>
  <c r="P134" i="9"/>
  <c r="BI132" i="9"/>
  <c r="BH132" i="9"/>
  <c r="BG132" i="9"/>
  <c r="BF132" i="9"/>
  <c r="T132" i="9"/>
  <c r="R132" i="9"/>
  <c r="P132" i="9"/>
  <c r="BI130" i="9"/>
  <c r="BH130" i="9"/>
  <c r="BG130" i="9"/>
  <c r="BF130" i="9"/>
  <c r="T130" i="9"/>
  <c r="R130" i="9"/>
  <c r="P130" i="9"/>
  <c r="BI128" i="9"/>
  <c r="BH128" i="9"/>
  <c r="BG128" i="9"/>
  <c r="BF128" i="9"/>
  <c r="T128" i="9"/>
  <c r="R128" i="9"/>
  <c r="P128" i="9"/>
  <c r="BI126" i="9"/>
  <c r="BH126" i="9"/>
  <c r="BG126" i="9"/>
  <c r="BF126" i="9"/>
  <c r="T126" i="9"/>
  <c r="R126" i="9"/>
  <c r="P126" i="9"/>
  <c r="BI124" i="9"/>
  <c r="BH124" i="9"/>
  <c r="BG124" i="9"/>
  <c r="BF124" i="9"/>
  <c r="T124" i="9"/>
  <c r="R124" i="9"/>
  <c r="P124" i="9"/>
  <c r="BI122" i="9"/>
  <c r="BH122" i="9"/>
  <c r="BG122" i="9"/>
  <c r="BF122" i="9"/>
  <c r="T122" i="9"/>
  <c r="R122" i="9"/>
  <c r="P122" i="9"/>
  <c r="BI120" i="9"/>
  <c r="BH120" i="9"/>
  <c r="BG120" i="9"/>
  <c r="BF120" i="9"/>
  <c r="T120" i="9"/>
  <c r="R120" i="9"/>
  <c r="P120" i="9"/>
  <c r="BI118" i="9"/>
  <c r="BH118" i="9"/>
  <c r="BG118" i="9"/>
  <c r="BF118" i="9"/>
  <c r="T118" i="9"/>
  <c r="R118" i="9"/>
  <c r="P118" i="9"/>
  <c r="BI116" i="9"/>
  <c r="BH116" i="9"/>
  <c r="BG116" i="9"/>
  <c r="BF116" i="9"/>
  <c r="T116" i="9"/>
  <c r="R116" i="9"/>
  <c r="P116" i="9"/>
  <c r="BI114" i="9"/>
  <c r="BH114" i="9"/>
  <c r="BG114" i="9"/>
  <c r="BF114" i="9"/>
  <c r="T114" i="9"/>
  <c r="R114" i="9"/>
  <c r="P114" i="9"/>
  <c r="BI112" i="9"/>
  <c r="BH112" i="9"/>
  <c r="BG112" i="9"/>
  <c r="BF112" i="9"/>
  <c r="T112" i="9"/>
  <c r="R112" i="9"/>
  <c r="P112" i="9"/>
  <c r="BI110" i="9"/>
  <c r="BH110" i="9"/>
  <c r="BG110" i="9"/>
  <c r="BF110" i="9"/>
  <c r="T110" i="9"/>
  <c r="R110" i="9"/>
  <c r="P110" i="9"/>
  <c r="BI108" i="9"/>
  <c r="BH108" i="9"/>
  <c r="BG108" i="9"/>
  <c r="BF108" i="9"/>
  <c r="T108" i="9"/>
  <c r="R108" i="9"/>
  <c r="P108" i="9"/>
  <c r="BI106" i="9"/>
  <c r="BH106" i="9"/>
  <c r="BG106" i="9"/>
  <c r="BF106" i="9"/>
  <c r="T106" i="9"/>
  <c r="R106" i="9"/>
  <c r="P106" i="9"/>
  <c r="BI104" i="9"/>
  <c r="BH104" i="9"/>
  <c r="BG104" i="9"/>
  <c r="BF104" i="9"/>
  <c r="T104" i="9"/>
  <c r="R104" i="9"/>
  <c r="P104" i="9"/>
  <c r="BI102" i="9"/>
  <c r="BH102" i="9"/>
  <c r="BG102" i="9"/>
  <c r="BF102" i="9"/>
  <c r="T102" i="9"/>
  <c r="R102" i="9"/>
  <c r="P102" i="9"/>
  <c r="BI100" i="9"/>
  <c r="BH100" i="9"/>
  <c r="BG100" i="9"/>
  <c r="BF100" i="9"/>
  <c r="T100" i="9"/>
  <c r="R100" i="9"/>
  <c r="P100" i="9"/>
  <c r="BI98" i="9"/>
  <c r="BH98" i="9"/>
  <c r="BG98" i="9"/>
  <c r="BF98" i="9"/>
  <c r="T98" i="9"/>
  <c r="R98" i="9"/>
  <c r="P98" i="9"/>
  <c r="BI96" i="9"/>
  <c r="BH96" i="9"/>
  <c r="BG96" i="9"/>
  <c r="BF96" i="9"/>
  <c r="T96" i="9"/>
  <c r="R96" i="9"/>
  <c r="P96" i="9"/>
  <c r="BI94" i="9"/>
  <c r="BH94" i="9"/>
  <c r="BG94" i="9"/>
  <c r="BF94" i="9"/>
  <c r="T94" i="9"/>
  <c r="R94" i="9"/>
  <c r="P94" i="9"/>
  <c r="BI92" i="9"/>
  <c r="BH92" i="9"/>
  <c r="BG92" i="9"/>
  <c r="BF92" i="9"/>
  <c r="T92" i="9"/>
  <c r="R92" i="9"/>
  <c r="P92" i="9"/>
  <c r="BI89" i="9"/>
  <c r="BH89" i="9"/>
  <c r="BG89" i="9"/>
  <c r="BF89" i="9"/>
  <c r="T89" i="9"/>
  <c r="R89" i="9"/>
  <c r="P89" i="9"/>
  <c r="BI87" i="9"/>
  <c r="BH87" i="9"/>
  <c r="BG87" i="9"/>
  <c r="BF87" i="9"/>
  <c r="T87" i="9"/>
  <c r="R87" i="9"/>
  <c r="P87" i="9"/>
  <c r="BI85" i="9"/>
  <c r="BH85" i="9"/>
  <c r="BG85" i="9"/>
  <c r="BF85" i="9"/>
  <c r="T85" i="9"/>
  <c r="R85" i="9"/>
  <c r="P85" i="9"/>
  <c r="J79" i="9"/>
  <c r="J78" i="9"/>
  <c r="F78" i="9"/>
  <c r="F76" i="9"/>
  <c r="E74" i="9"/>
  <c r="J55" i="9"/>
  <c r="J54" i="9"/>
  <c r="F54" i="9"/>
  <c r="F52" i="9"/>
  <c r="E50" i="9"/>
  <c r="J18" i="9"/>
  <c r="E18" i="9"/>
  <c r="F79" i="9" s="1"/>
  <c r="J17" i="9"/>
  <c r="J12" i="9"/>
  <c r="J76" i="9" s="1"/>
  <c r="E7" i="9"/>
  <c r="E72" i="9"/>
  <c r="J37" i="8"/>
  <c r="J36" i="8"/>
  <c r="AY62" i="1"/>
  <c r="J35" i="8"/>
  <c r="AX62" i="1" s="1"/>
  <c r="BI163" i="8"/>
  <c r="BH163" i="8"/>
  <c r="BG163" i="8"/>
  <c r="BF163" i="8"/>
  <c r="T163" i="8"/>
  <c r="T162" i="8" s="1"/>
  <c r="R163" i="8"/>
  <c r="R162" i="8" s="1"/>
  <c r="P163" i="8"/>
  <c r="P162" i="8" s="1"/>
  <c r="BI160" i="8"/>
  <c r="BH160" i="8"/>
  <c r="BG160" i="8"/>
  <c r="BF160" i="8"/>
  <c r="T160" i="8"/>
  <c r="R160" i="8"/>
  <c r="P160" i="8"/>
  <c r="BI158" i="8"/>
  <c r="BH158" i="8"/>
  <c r="BG158" i="8"/>
  <c r="BF158" i="8"/>
  <c r="T158" i="8"/>
  <c r="R158" i="8"/>
  <c r="P158" i="8"/>
  <c r="BI156" i="8"/>
  <c r="BH156" i="8"/>
  <c r="BG156" i="8"/>
  <c r="BF156" i="8"/>
  <c r="T156" i="8"/>
  <c r="R156" i="8"/>
  <c r="P156" i="8"/>
  <c r="BI154" i="8"/>
  <c r="BH154" i="8"/>
  <c r="BG154" i="8"/>
  <c r="BF154" i="8"/>
  <c r="T154" i="8"/>
  <c r="R154" i="8"/>
  <c r="P154" i="8"/>
  <c r="BI152" i="8"/>
  <c r="BH152" i="8"/>
  <c r="BG152" i="8"/>
  <c r="BF152" i="8"/>
  <c r="T152" i="8"/>
  <c r="R152" i="8"/>
  <c r="P152" i="8"/>
  <c r="BI148" i="8"/>
  <c r="BH148" i="8"/>
  <c r="BG148" i="8"/>
  <c r="BF148" i="8"/>
  <c r="T148" i="8"/>
  <c r="R148" i="8"/>
  <c r="P148" i="8"/>
  <c r="BI145" i="8"/>
  <c r="BH145" i="8"/>
  <c r="BG145" i="8"/>
  <c r="BF145" i="8"/>
  <c r="T145" i="8"/>
  <c r="R145" i="8"/>
  <c r="P145" i="8"/>
  <c r="BI143" i="8"/>
  <c r="BH143" i="8"/>
  <c r="BG143" i="8"/>
  <c r="BF143" i="8"/>
  <c r="T143" i="8"/>
  <c r="R143" i="8"/>
  <c r="P143" i="8"/>
  <c r="BI141" i="8"/>
  <c r="BH141" i="8"/>
  <c r="BG141" i="8"/>
  <c r="BF141" i="8"/>
  <c r="T141" i="8"/>
  <c r="R141" i="8"/>
  <c r="P141" i="8"/>
  <c r="BI139" i="8"/>
  <c r="BH139" i="8"/>
  <c r="BG139" i="8"/>
  <c r="BF139" i="8"/>
  <c r="T139" i="8"/>
  <c r="R139" i="8"/>
  <c r="P139" i="8"/>
  <c r="BI134" i="8"/>
  <c r="BH134" i="8"/>
  <c r="BG134" i="8"/>
  <c r="BF134" i="8"/>
  <c r="T134" i="8"/>
  <c r="R134" i="8"/>
  <c r="P134" i="8"/>
  <c r="BI129" i="8"/>
  <c r="BH129" i="8"/>
  <c r="BG129" i="8"/>
  <c r="BF129" i="8"/>
  <c r="T129" i="8"/>
  <c r="R129" i="8"/>
  <c r="P129" i="8"/>
  <c r="BI126" i="8"/>
  <c r="BH126" i="8"/>
  <c r="BG126" i="8"/>
  <c r="BF126" i="8"/>
  <c r="T126" i="8"/>
  <c r="R126" i="8"/>
  <c r="P126" i="8"/>
  <c r="BI124" i="8"/>
  <c r="BH124" i="8"/>
  <c r="BG124" i="8"/>
  <c r="BF124" i="8"/>
  <c r="T124" i="8"/>
  <c r="R124" i="8"/>
  <c r="P124" i="8"/>
  <c r="BI122" i="8"/>
  <c r="BH122" i="8"/>
  <c r="BG122" i="8"/>
  <c r="BF122" i="8"/>
  <c r="T122" i="8"/>
  <c r="R122" i="8"/>
  <c r="P122" i="8"/>
  <c r="BI120" i="8"/>
  <c r="BH120" i="8"/>
  <c r="BG120" i="8"/>
  <c r="BF120" i="8"/>
  <c r="T120" i="8"/>
  <c r="R120" i="8"/>
  <c r="P120" i="8"/>
  <c r="BI117" i="8"/>
  <c r="BH117" i="8"/>
  <c r="BG117" i="8"/>
  <c r="BF117" i="8"/>
  <c r="T117" i="8"/>
  <c r="R117" i="8"/>
  <c r="P117" i="8"/>
  <c r="BI115" i="8"/>
  <c r="BH115" i="8"/>
  <c r="BG115" i="8"/>
  <c r="BF115" i="8"/>
  <c r="T115" i="8"/>
  <c r="R115" i="8"/>
  <c r="P115" i="8"/>
  <c r="BI111" i="8"/>
  <c r="BH111" i="8"/>
  <c r="BG111" i="8"/>
  <c r="BF111" i="8"/>
  <c r="T111" i="8"/>
  <c r="R111" i="8"/>
  <c r="P111" i="8"/>
  <c r="BI108" i="8"/>
  <c r="BH108" i="8"/>
  <c r="BG108" i="8"/>
  <c r="BF108" i="8"/>
  <c r="T108" i="8"/>
  <c r="R108" i="8"/>
  <c r="P108" i="8"/>
  <c r="BI105" i="8"/>
  <c r="BH105" i="8"/>
  <c r="BG105" i="8"/>
  <c r="BF105" i="8"/>
  <c r="T105" i="8"/>
  <c r="R105" i="8"/>
  <c r="P105" i="8"/>
  <c r="BI103" i="8"/>
  <c r="BH103" i="8"/>
  <c r="BG103" i="8"/>
  <c r="BF103" i="8"/>
  <c r="T103" i="8"/>
  <c r="R103" i="8"/>
  <c r="P103" i="8"/>
  <c r="BI99" i="8"/>
  <c r="BH99" i="8"/>
  <c r="BG99" i="8"/>
  <c r="BF99" i="8"/>
  <c r="T99" i="8"/>
  <c r="R99" i="8"/>
  <c r="P99" i="8"/>
  <c r="BI94" i="8"/>
  <c r="BH94" i="8"/>
  <c r="BG94" i="8"/>
  <c r="BF94" i="8"/>
  <c r="T94" i="8"/>
  <c r="R94" i="8"/>
  <c r="P94" i="8"/>
  <c r="BI91" i="8"/>
  <c r="BH91" i="8"/>
  <c r="BG91" i="8"/>
  <c r="BF91" i="8"/>
  <c r="T91" i="8"/>
  <c r="T90" i="8" s="1"/>
  <c r="R91" i="8"/>
  <c r="R90" i="8" s="1"/>
  <c r="P91" i="8"/>
  <c r="P90" i="8" s="1"/>
  <c r="J85" i="8"/>
  <c r="J84" i="8"/>
  <c r="F84" i="8"/>
  <c r="F82" i="8"/>
  <c r="E80" i="8"/>
  <c r="J55" i="8"/>
  <c r="J54" i="8"/>
  <c r="F54" i="8"/>
  <c r="F52" i="8"/>
  <c r="E50" i="8"/>
  <c r="J18" i="8"/>
  <c r="E18" i="8"/>
  <c r="F85" i="8"/>
  <c r="J17" i="8"/>
  <c r="J12" i="8"/>
  <c r="J82" i="8" s="1"/>
  <c r="E7" i="8"/>
  <c r="E78" i="8" s="1"/>
  <c r="J39" i="7"/>
  <c r="J38" i="7"/>
  <c r="AY61" i="1"/>
  <c r="J37" i="7"/>
  <c r="AX61" i="1"/>
  <c r="BI264" i="7"/>
  <c r="BH264" i="7"/>
  <c r="BG264" i="7"/>
  <c r="BF264" i="7"/>
  <c r="T264" i="7"/>
  <c r="R264" i="7"/>
  <c r="P264" i="7"/>
  <c r="BI262" i="7"/>
  <c r="BH262" i="7"/>
  <c r="BG262" i="7"/>
  <c r="BF262" i="7"/>
  <c r="T262" i="7"/>
  <c r="R262" i="7"/>
  <c r="P262" i="7"/>
  <c r="BI260" i="7"/>
  <c r="BH260" i="7"/>
  <c r="BG260" i="7"/>
  <c r="BF260" i="7"/>
  <c r="T260" i="7"/>
  <c r="R260" i="7"/>
  <c r="P260" i="7"/>
  <c r="BI257" i="7"/>
  <c r="BH257" i="7"/>
  <c r="BG257" i="7"/>
  <c r="BF257" i="7"/>
  <c r="T257" i="7"/>
  <c r="R257" i="7"/>
  <c r="P257" i="7"/>
  <c r="BI254" i="7"/>
  <c r="BH254" i="7"/>
  <c r="BG254" i="7"/>
  <c r="BF254" i="7"/>
  <c r="T254" i="7"/>
  <c r="R254" i="7"/>
  <c r="P254" i="7"/>
  <c r="BI251" i="7"/>
  <c r="BH251" i="7"/>
  <c r="BG251" i="7"/>
  <c r="BF251" i="7"/>
  <c r="T251" i="7"/>
  <c r="R251" i="7"/>
  <c r="P251" i="7"/>
  <c r="BI248" i="7"/>
  <c r="BH248" i="7"/>
  <c r="BG248" i="7"/>
  <c r="BF248" i="7"/>
  <c r="T248" i="7"/>
  <c r="R248" i="7"/>
  <c r="P248" i="7"/>
  <c r="BI245" i="7"/>
  <c r="BH245" i="7"/>
  <c r="BG245" i="7"/>
  <c r="BF245" i="7"/>
  <c r="T245" i="7"/>
  <c r="R245" i="7"/>
  <c r="P245" i="7"/>
  <c r="BI242" i="7"/>
  <c r="BH242" i="7"/>
  <c r="BG242" i="7"/>
  <c r="BF242" i="7"/>
  <c r="T242" i="7"/>
  <c r="R242" i="7"/>
  <c r="P242" i="7"/>
  <c r="BI239" i="7"/>
  <c r="BH239" i="7"/>
  <c r="BG239" i="7"/>
  <c r="BF239" i="7"/>
  <c r="T239" i="7"/>
  <c r="R239" i="7"/>
  <c r="P239" i="7"/>
  <c r="BI236" i="7"/>
  <c r="BH236" i="7"/>
  <c r="BG236" i="7"/>
  <c r="BF236" i="7"/>
  <c r="T236" i="7"/>
  <c r="R236" i="7"/>
  <c r="P236" i="7"/>
  <c r="BI233" i="7"/>
  <c r="BH233" i="7"/>
  <c r="BG233" i="7"/>
  <c r="BF233" i="7"/>
  <c r="T233" i="7"/>
  <c r="R233" i="7"/>
  <c r="P233" i="7"/>
  <c r="BI230" i="7"/>
  <c r="BH230" i="7"/>
  <c r="BG230" i="7"/>
  <c r="BF230" i="7"/>
  <c r="T230" i="7"/>
  <c r="R230" i="7"/>
  <c r="P230" i="7"/>
  <c r="BI227" i="7"/>
  <c r="BH227" i="7"/>
  <c r="BG227" i="7"/>
  <c r="BF227" i="7"/>
  <c r="T227" i="7"/>
  <c r="R227" i="7"/>
  <c r="P227" i="7"/>
  <c r="BI224" i="7"/>
  <c r="BH224" i="7"/>
  <c r="BG224" i="7"/>
  <c r="BF224" i="7"/>
  <c r="T224" i="7"/>
  <c r="R224" i="7"/>
  <c r="P224" i="7"/>
  <c r="BI221" i="7"/>
  <c r="BH221" i="7"/>
  <c r="BG221" i="7"/>
  <c r="BF221" i="7"/>
  <c r="T221" i="7"/>
  <c r="R221" i="7"/>
  <c r="P221" i="7"/>
  <c r="BI218" i="7"/>
  <c r="BH218" i="7"/>
  <c r="BG218" i="7"/>
  <c r="BF218" i="7"/>
  <c r="T218" i="7"/>
  <c r="R218" i="7"/>
  <c r="P218" i="7"/>
  <c r="BI215" i="7"/>
  <c r="BH215" i="7"/>
  <c r="BG215" i="7"/>
  <c r="BF215" i="7"/>
  <c r="T215" i="7"/>
  <c r="R215" i="7"/>
  <c r="P215" i="7"/>
  <c r="BI212" i="7"/>
  <c r="BH212" i="7"/>
  <c r="BG212" i="7"/>
  <c r="BF212" i="7"/>
  <c r="T212" i="7"/>
  <c r="R212" i="7"/>
  <c r="P212" i="7"/>
  <c r="BI209" i="7"/>
  <c r="BH209" i="7"/>
  <c r="BG209" i="7"/>
  <c r="BF209" i="7"/>
  <c r="T209" i="7"/>
  <c r="R209" i="7"/>
  <c r="P209" i="7"/>
  <c r="BI206" i="7"/>
  <c r="BH206" i="7"/>
  <c r="BG206" i="7"/>
  <c r="BF206" i="7"/>
  <c r="T206" i="7"/>
  <c r="R206" i="7"/>
  <c r="P206" i="7"/>
  <c r="BI203" i="7"/>
  <c r="BH203" i="7"/>
  <c r="BG203" i="7"/>
  <c r="BF203" i="7"/>
  <c r="T203" i="7"/>
  <c r="R203" i="7"/>
  <c r="P203" i="7"/>
  <c r="BI200" i="7"/>
  <c r="BH200" i="7"/>
  <c r="BG200" i="7"/>
  <c r="BF200" i="7"/>
  <c r="T200" i="7"/>
  <c r="R200" i="7"/>
  <c r="P200" i="7"/>
  <c r="BI197" i="7"/>
  <c r="BH197" i="7"/>
  <c r="BG197" i="7"/>
  <c r="BF197" i="7"/>
  <c r="T197" i="7"/>
  <c r="R197" i="7"/>
  <c r="P197" i="7"/>
  <c r="BI194" i="7"/>
  <c r="BH194" i="7"/>
  <c r="BG194" i="7"/>
  <c r="BF194" i="7"/>
  <c r="T194" i="7"/>
  <c r="R194" i="7"/>
  <c r="P194" i="7"/>
  <c r="BI191" i="7"/>
  <c r="BH191" i="7"/>
  <c r="BG191" i="7"/>
  <c r="BF191" i="7"/>
  <c r="T191" i="7"/>
  <c r="R191" i="7"/>
  <c r="P191" i="7"/>
  <c r="BI186" i="7"/>
  <c r="BH186" i="7"/>
  <c r="BG186" i="7"/>
  <c r="BF186" i="7"/>
  <c r="T186" i="7"/>
  <c r="R186" i="7"/>
  <c r="P186" i="7"/>
  <c r="BI183" i="7"/>
  <c r="BH183" i="7"/>
  <c r="BG183" i="7"/>
  <c r="BF183" i="7"/>
  <c r="T183" i="7"/>
  <c r="R183" i="7"/>
  <c r="P183" i="7"/>
  <c r="BI179" i="7"/>
  <c r="BH179" i="7"/>
  <c r="BG179" i="7"/>
  <c r="BF179" i="7"/>
  <c r="T179" i="7"/>
  <c r="R179" i="7"/>
  <c r="P179" i="7"/>
  <c r="BI176" i="7"/>
  <c r="BH176" i="7"/>
  <c r="BG176" i="7"/>
  <c r="BF176" i="7"/>
  <c r="T176" i="7"/>
  <c r="R176" i="7"/>
  <c r="P176" i="7"/>
  <c r="BI173" i="7"/>
  <c r="BH173" i="7"/>
  <c r="BG173" i="7"/>
  <c r="BF173" i="7"/>
  <c r="T173" i="7"/>
  <c r="R173" i="7"/>
  <c r="P173" i="7"/>
  <c r="BI170" i="7"/>
  <c r="BH170" i="7"/>
  <c r="BG170" i="7"/>
  <c r="BF170" i="7"/>
  <c r="T170" i="7"/>
  <c r="R170" i="7"/>
  <c r="P170" i="7"/>
  <c r="BI167" i="7"/>
  <c r="BH167" i="7"/>
  <c r="BG167" i="7"/>
  <c r="BF167" i="7"/>
  <c r="T167" i="7"/>
  <c r="R167" i="7"/>
  <c r="P167" i="7"/>
  <c r="BI164" i="7"/>
  <c r="BH164" i="7"/>
  <c r="BG164" i="7"/>
  <c r="BF164" i="7"/>
  <c r="T164" i="7"/>
  <c r="R164" i="7"/>
  <c r="P164" i="7"/>
  <c r="BI161" i="7"/>
  <c r="BH161" i="7"/>
  <c r="BG161" i="7"/>
  <c r="BF161" i="7"/>
  <c r="T161" i="7"/>
  <c r="R161" i="7"/>
  <c r="P161" i="7"/>
  <c r="BI158" i="7"/>
  <c r="BH158" i="7"/>
  <c r="BG158" i="7"/>
  <c r="BF158" i="7"/>
  <c r="T158" i="7"/>
  <c r="R158" i="7"/>
  <c r="P158" i="7"/>
  <c r="BI155" i="7"/>
  <c r="BH155" i="7"/>
  <c r="BG155" i="7"/>
  <c r="BF155" i="7"/>
  <c r="T155" i="7"/>
  <c r="R155" i="7"/>
  <c r="P155" i="7"/>
  <c r="BI152" i="7"/>
  <c r="BH152" i="7"/>
  <c r="BG152" i="7"/>
  <c r="BF152" i="7"/>
  <c r="T152" i="7"/>
  <c r="R152" i="7"/>
  <c r="P152" i="7"/>
  <c r="BI149" i="7"/>
  <c r="BH149" i="7"/>
  <c r="BG149" i="7"/>
  <c r="BF149" i="7"/>
  <c r="T149" i="7"/>
  <c r="R149" i="7"/>
  <c r="P149" i="7"/>
  <c r="BI146" i="7"/>
  <c r="BH146" i="7"/>
  <c r="BG146" i="7"/>
  <c r="BF146" i="7"/>
  <c r="T146" i="7"/>
  <c r="R146" i="7"/>
  <c r="P146" i="7"/>
  <c r="BI143" i="7"/>
  <c r="BH143" i="7"/>
  <c r="BG143" i="7"/>
  <c r="BF143" i="7"/>
  <c r="T143" i="7"/>
  <c r="R143" i="7"/>
  <c r="P143" i="7"/>
  <c r="BI140" i="7"/>
  <c r="BH140" i="7"/>
  <c r="BG140" i="7"/>
  <c r="BF140" i="7"/>
  <c r="T140" i="7"/>
  <c r="R140" i="7"/>
  <c r="P140" i="7"/>
  <c r="BI137" i="7"/>
  <c r="BH137" i="7"/>
  <c r="BG137" i="7"/>
  <c r="BF137" i="7"/>
  <c r="T137" i="7"/>
  <c r="R137" i="7"/>
  <c r="P137" i="7"/>
  <c r="BI134" i="7"/>
  <c r="BH134" i="7"/>
  <c r="BG134" i="7"/>
  <c r="BF134" i="7"/>
  <c r="T134" i="7"/>
  <c r="R134" i="7"/>
  <c r="P134" i="7"/>
  <c r="BI131" i="7"/>
  <c r="BH131" i="7"/>
  <c r="BG131" i="7"/>
  <c r="BF131" i="7"/>
  <c r="T131" i="7"/>
  <c r="R131" i="7"/>
  <c r="P131" i="7"/>
  <c r="BI128" i="7"/>
  <c r="BH128" i="7"/>
  <c r="BG128" i="7"/>
  <c r="BF128" i="7"/>
  <c r="T128" i="7"/>
  <c r="R128" i="7"/>
  <c r="P128" i="7"/>
  <c r="BI125" i="7"/>
  <c r="BH125" i="7"/>
  <c r="BG125" i="7"/>
  <c r="BF125" i="7"/>
  <c r="T125" i="7"/>
  <c r="R125" i="7"/>
  <c r="P125" i="7"/>
  <c r="BI122" i="7"/>
  <c r="BH122" i="7"/>
  <c r="BG122" i="7"/>
  <c r="BF122" i="7"/>
  <c r="T122" i="7"/>
  <c r="R122" i="7"/>
  <c r="P122" i="7"/>
  <c r="BI119" i="7"/>
  <c r="BH119" i="7"/>
  <c r="BG119" i="7"/>
  <c r="BF119" i="7"/>
  <c r="T119" i="7"/>
  <c r="R119" i="7"/>
  <c r="P119" i="7"/>
  <c r="BI116" i="7"/>
  <c r="BH116" i="7"/>
  <c r="BG116" i="7"/>
  <c r="BF116" i="7"/>
  <c r="T116" i="7"/>
  <c r="R116" i="7"/>
  <c r="P116" i="7"/>
  <c r="BI113" i="7"/>
  <c r="BH113" i="7"/>
  <c r="BG113" i="7"/>
  <c r="BF113" i="7"/>
  <c r="T113" i="7"/>
  <c r="R113" i="7"/>
  <c r="P113" i="7"/>
  <c r="BI110" i="7"/>
  <c r="BH110" i="7"/>
  <c r="BG110" i="7"/>
  <c r="BF110" i="7"/>
  <c r="T110" i="7"/>
  <c r="R110" i="7"/>
  <c r="P110" i="7"/>
  <c r="BI107" i="7"/>
  <c r="BH107" i="7"/>
  <c r="BG107" i="7"/>
  <c r="BF107" i="7"/>
  <c r="T107" i="7"/>
  <c r="R107" i="7"/>
  <c r="P107" i="7"/>
  <c r="BI104" i="7"/>
  <c r="BH104" i="7"/>
  <c r="BG104" i="7"/>
  <c r="BF104" i="7"/>
  <c r="T104" i="7"/>
  <c r="R104" i="7"/>
  <c r="P104" i="7"/>
  <c r="BI101" i="7"/>
  <c r="BH101" i="7"/>
  <c r="BG101" i="7"/>
  <c r="BF101" i="7"/>
  <c r="T101" i="7"/>
  <c r="R101" i="7"/>
  <c r="P101" i="7"/>
  <c r="BI98" i="7"/>
  <c r="BH98" i="7"/>
  <c r="BG98" i="7"/>
  <c r="BF98" i="7"/>
  <c r="T98" i="7"/>
  <c r="R98" i="7"/>
  <c r="P98" i="7"/>
  <c r="BI95" i="7"/>
  <c r="BH95" i="7"/>
  <c r="BG95" i="7"/>
  <c r="BF95" i="7"/>
  <c r="T95" i="7"/>
  <c r="R95" i="7"/>
  <c r="P95" i="7"/>
  <c r="J88" i="7"/>
  <c r="J87" i="7"/>
  <c r="F87" i="7"/>
  <c r="F85" i="7"/>
  <c r="E83" i="7"/>
  <c r="J59" i="7"/>
  <c r="J58" i="7"/>
  <c r="F58" i="7"/>
  <c r="F56" i="7"/>
  <c r="E54" i="7"/>
  <c r="J20" i="7"/>
  <c r="E20" i="7"/>
  <c r="F88" i="7"/>
  <c r="J19" i="7"/>
  <c r="J14" i="7"/>
  <c r="J85" i="7" s="1"/>
  <c r="E7" i="7"/>
  <c r="E79" i="7" s="1"/>
  <c r="J39" i="6"/>
  <c r="J38" i="6"/>
  <c r="AY60" i="1"/>
  <c r="J37" i="6"/>
  <c r="AX60" i="1" s="1"/>
  <c r="BI264" i="6"/>
  <c r="BH264" i="6"/>
  <c r="BG264" i="6"/>
  <c r="BF264" i="6"/>
  <c r="T264" i="6"/>
  <c r="R264" i="6"/>
  <c r="P264" i="6"/>
  <c r="BI262" i="6"/>
  <c r="BH262" i="6"/>
  <c r="BG262" i="6"/>
  <c r="BF262" i="6"/>
  <c r="T262" i="6"/>
  <c r="R262" i="6"/>
  <c r="P262" i="6"/>
  <c r="BI260" i="6"/>
  <c r="BH260" i="6"/>
  <c r="BG260" i="6"/>
  <c r="BF260" i="6"/>
  <c r="T260" i="6"/>
  <c r="R260" i="6"/>
  <c r="P260" i="6"/>
  <c r="BI257" i="6"/>
  <c r="BH257" i="6"/>
  <c r="BG257" i="6"/>
  <c r="BF257" i="6"/>
  <c r="T257" i="6"/>
  <c r="R257" i="6"/>
  <c r="P257" i="6"/>
  <c r="BI254" i="6"/>
  <c r="BH254" i="6"/>
  <c r="BG254" i="6"/>
  <c r="BF254" i="6"/>
  <c r="T254" i="6"/>
  <c r="R254" i="6"/>
  <c r="P254" i="6"/>
  <c r="BI251" i="6"/>
  <c r="BH251" i="6"/>
  <c r="BG251" i="6"/>
  <c r="BF251" i="6"/>
  <c r="T251" i="6"/>
  <c r="R251" i="6"/>
  <c r="P251" i="6"/>
  <c r="BI248" i="6"/>
  <c r="BH248" i="6"/>
  <c r="BG248" i="6"/>
  <c r="BF248" i="6"/>
  <c r="T248" i="6"/>
  <c r="R248" i="6"/>
  <c r="P248" i="6"/>
  <c r="BI245" i="6"/>
  <c r="BH245" i="6"/>
  <c r="BG245" i="6"/>
  <c r="BF245" i="6"/>
  <c r="T245" i="6"/>
  <c r="R245" i="6"/>
  <c r="P245" i="6"/>
  <c r="BI242" i="6"/>
  <c r="BH242" i="6"/>
  <c r="BG242" i="6"/>
  <c r="BF242" i="6"/>
  <c r="T242" i="6"/>
  <c r="R242" i="6"/>
  <c r="P242" i="6"/>
  <c r="BI239" i="6"/>
  <c r="BH239" i="6"/>
  <c r="BG239" i="6"/>
  <c r="BF239" i="6"/>
  <c r="T239" i="6"/>
  <c r="R239" i="6"/>
  <c r="P239" i="6"/>
  <c r="BI236" i="6"/>
  <c r="BH236" i="6"/>
  <c r="BG236" i="6"/>
  <c r="BF236" i="6"/>
  <c r="T236" i="6"/>
  <c r="R236" i="6"/>
  <c r="P236" i="6"/>
  <c r="BI233" i="6"/>
  <c r="BH233" i="6"/>
  <c r="BG233" i="6"/>
  <c r="BF233" i="6"/>
  <c r="T233" i="6"/>
  <c r="R233" i="6"/>
  <c r="P233" i="6"/>
  <c r="BI230" i="6"/>
  <c r="BH230" i="6"/>
  <c r="BG230" i="6"/>
  <c r="BF230" i="6"/>
  <c r="T230" i="6"/>
  <c r="R230" i="6"/>
  <c r="P230" i="6"/>
  <c r="BI227" i="6"/>
  <c r="BH227" i="6"/>
  <c r="BG227" i="6"/>
  <c r="BF227" i="6"/>
  <c r="T227" i="6"/>
  <c r="R227" i="6"/>
  <c r="P227" i="6"/>
  <c r="BI224" i="6"/>
  <c r="BH224" i="6"/>
  <c r="BG224" i="6"/>
  <c r="BF224" i="6"/>
  <c r="T224" i="6"/>
  <c r="R224" i="6"/>
  <c r="P224" i="6"/>
  <c r="BI221" i="6"/>
  <c r="BH221" i="6"/>
  <c r="BG221" i="6"/>
  <c r="BF221" i="6"/>
  <c r="T221" i="6"/>
  <c r="R221" i="6"/>
  <c r="P221" i="6"/>
  <c r="BI218" i="6"/>
  <c r="BH218" i="6"/>
  <c r="BG218" i="6"/>
  <c r="BF218" i="6"/>
  <c r="T218" i="6"/>
  <c r="R218" i="6"/>
  <c r="P218" i="6"/>
  <c r="BI215" i="6"/>
  <c r="BH215" i="6"/>
  <c r="BG215" i="6"/>
  <c r="BF215" i="6"/>
  <c r="T215" i="6"/>
  <c r="R215" i="6"/>
  <c r="P215" i="6"/>
  <c r="BI212" i="6"/>
  <c r="BH212" i="6"/>
  <c r="BG212" i="6"/>
  <c r="BF212" i="6"/>
  <c r="T212" i="6"/>
  <c r="R212" i="6"/>
  <c r="P212" i="6"/>
  <c r="BI209" i="6"/>
  <c r="BH209" i="6"/>
  <c r="BG209" i="6"/>
  <c r="BF209" i="6"/>
  <c r="T209" i="6"/>
  <c r="R209" i="6"/>
  <c r="P209" i="6"/>
  <c r="BI206" i="6"/>
  <c r="BH206" i="6"/>
  <c r="BG206" i="6"/>
  <c r="BF206" i="6"/>
  <c r="T206" i="6"/>
  <c r="R206" i="6"/>
  <c r="P206" i="6"/>
  <c r="BI203" i="6"/>
  <c r="BH203" i="6"/>
  <c r="BG203" i="6"/>
  <c r="BF203" i="6"/>
  <c r="T203" i="6"/>
  <c r="R203" i="6"/>
  <c r="P203" i="6"/>
  <c r="BI200" i="6"/>
  <c r="BH200" i="6"/>
  <c r="BG200" i="6"/>
  <c r="BF200" i="6"/>
  <c r="T200" i="6"/>
  <c r="R200" i="6"/>
  <c r="P200" i="6"/>
  <c r="BI197" i="6"/>
  <c r="BH197" i="6"/>
  <c r="BG197" i="6"/>
  <c r="BF197" i="6"/>
  <c r="T197" i="6"/>
  <c r="R197" i="6"/>
  <c r="P197" i="6"/>
  <c r="BI194" i="6"/>
  <c r="BH194" i="6"/>
  <c r="BG194" i="6"/>
  <c r="BF194" i="6"/>
  <c r="T194" i="6"/>
  <c r="R194" i="6"/>
  <c r="P194" i="6"/>
  <c r="BI191" i="6"/>
  <c r="BH191" i="6"/>
  <c r="BG191" i="6"/>
  <c r="BF191" i="6"/>
  <c r="T191" i="6"/>
  <c r="R191" i="6"/>
  <c r="P191" i="6"/>
  <c r="BI186" i="6"/>
  <c r="BH186" i="6"/>
  <c r="BG186" i="6"/>
  <c r="BF186" i="6"/>
  <c r="T186" i="6"/>
  <c r="R186" i="6"/>
  <c r="P186" i="6"/>
  <c r="BI183" i="6"/>
  <c r="BH183" i="6"/>
  <c r="BG183" i="6"/>
  <c r="BF183" i="6"/>
  <c r="T183" i="6"/>
  <c r="R183" i="6"/>
  <c r="P183" i="6"/>
  <c r="BI179" i="6"/>
  <c r="BH179" i="6"/>
  <c r="BG179" i="6"/>
  <c r="BF179" i="6"/>
  <c r="T179" i="6"/>
  <c r="R179" i="6"/>
  <c r="P179" i="6"/>
  <c r="BI176" i="6"/>
  <c r="BH176" i="6"/>
  <c r="BG176" i="6"/>
  <c r="BF176" i="6"/>
  <c r="T176" i="6"/>
  <c r="R176" i="6"/>
  <c r="P176" i="6"/>
  <c r="BI173" i="6"/>
  <c r="BH173" i="6"/>
  <c r="BG173" i="6"/>
  <c r="BF173" i="6"/>
  <c r="T173" i="6"/>
  <c r="R173" i="6"/>
  <c r="P173" i="6"/>
  <c r="BI170" i="6"/>
  <c r="BH170" i="6"/>
  <c r="BG170" i="6"/>
  <c r="BF170" i="6"/>
  <c r="T170" i="6"/>
  <c r="R170" i="6"/>
  <c r="P170" i="6"/>
  <c r="BI167" i="6"/>
  <c r="BH167" i="6"/>
  <c r="BG167" i="6"/>
  <c r="BF167" i="6"/>
  <c r="T167" i="6"/>
  <c r="R167" i="6"/>
  <c r="P167" i="6"/>
  <c r="BI164" i="6"/>
  <c r="BH164" i="6"/>
  <c r="BG164" i="6"/>
  <c r="BF164" i="6"/>
  <c r="T164" i="6"/>
  <c r="R164" i="6"/>
  <c r="P164" i="6"/>
  <c r="BI161" i="6"/>
  <c r="BH161" i="6"/>
  <c r="BG161" i="6"/>
  <c r="BF161" i="6"/>
  <c r="T161" i="6"/>
  <c r="R161" i="6"/>
  <c r="P161" i="6"/>
  <c r="BI158" i="6"/>
  <c r="BH158" i="6"/>
  <c r="BG158" i="6"/>
  <c r="BF158" i="6"/>
  <c r="T158" i="6"/>
  <c r="R158" i="6"/>
  <c r="P158" i="6"/>
  <c r="BI155" i="6"/>
  <c r="BH155" i="6"/>
  <c r="BG155" i="6"/>
  <c r="BF155" i="6"/>
  <c r="T155" i="6"/>
  <c r="R155" i="6"/>
  <c r="P155" i="6"/>
  <c r="BI152" i="6"/>
  <c r="BH152" i="6"/>
  <c r="BG152" i="6"/>
  <c r="BF152" i="6"/>
  <c r="T152" i="6"/>
  <c r="R152" i="6"/>
  <c r="P152" i="6"/>
  <c r="BI149" i="6"/>
  <c r="BH149" i="6"/>
  <c r="BG149" i="6"/>
  <c r="BF149" i="6"/>
  <c r="T149" i="6"/>
  <c r="R149" i="6"/>
  <c r="P149" i="6"/>
  <c r="BI146" i="6"/>
  <c r="BH146" i="6"/>
  <c r="BG146" i="6"/>
  <c r="BF146" i="6"/>
  <c r="T146" i="6"/>
  <c r="R146" i="6"/>
  <c r="P146" i="6"/>
  <c r="BI143" i="6"/>
  <c r="BH143" i="6"/>
  <c r="BG143" i="6"/>
  <c r="BF143" i="6"/>
  <c r="T143" i="6"/>
  <c r="R143" i="6"/>
  <c r="P143" i="6"/>
  <c r="BI140" i="6"/>
  <c r="BH140" i="6"/>
  <c r="BG140" i="6"/>
  <c r="BF140" i="6"/>
  <c r="T140" i="6"/>
  <c r="R140" i="6"/>
  <c r="P140" i="6"/>
  <c r="BI137" i="6"/>
  <c r="BH137" i="6"/>
  <c r="BG137" i="6"/>
  <c r="BF137" i="6"/>
  <c r="T137" i="6"/>
  <c r="R137" i="6"/>
  <c r="P137" i="6"/>
  <c r="BI134" i="6"/>
  <c r="BH134" i="6"/>
  <c r="BG134" i="6"/>
  <c r="BF134" i="6"/>
  <c r="T134" i="6"/>
  <c r="R134" i="6"/>
  <c r="P134" i="6"/>
  <c r="BI131" i="6"/>
  <c r="BH131" i="6"/>
  <c r="BG131" i="6"/>
  <c r="BF131" i="6"/>
  <c r="T131" i="6"/>
  <c r="R131" i="6"/>
  <c r="P131" i="6"/>
  <c r="BI128" i="6"/>
  <c r="BH128" i="6"/>
  <c r="BG128" i="6"/>
  <c r="BF128" i="6"/>
  <c r="T128" i="6"/>
  <c r="R128" i="6"/>
  <c r="P128" i="6"/>
  <c r="BI125" i="6"/>
  <c r="BH125" i="6"/>
  <c r="BG125" i="6"/>
  <c r="BF125" i="6"/>
  <c r="T125" i="6"/>
  <c r="R125" i="6"/>
  <c r="P125" i="6"/>
  <c r="BI122" i="6"/>
  <c r="BH122" i="6"/>
  <c r="BG122" i="6"/>
  <c r="BF122" i="6"/>
  <c r="T122" i="6"/>
  <c r="R122" i="6"/>
  <c r="P122" i="6"/>
  <c r="BI119" i="6"/>
  <c r="BH119" i="6"/>
  <c r="BG119" i="6"/>
  <c r="BF119" i="6"/>
  <c r="T119" i="6"/>
  <c r="R119" i="6"/>
  <c r="P119" i="6"/>
  <c r="BI116" i="6"/>
  <c r="BH116" i="6"/>
  <c r="BG116" i="6"/>
  <c r="BF116" i="6"/>
  <c r="T116" i="6"/>
  <c r="R116" i="6"/>
  <c r="P116" i="6"/>
  <c r="BI113" i="6"/>
  <c r="BH113" i="6"/>
  <c r="BG113" i="6"/>
  <c r="BF113" i="6"/>
  <c r="T113" i="6"/>
  <c r="R113" i="6"/>
  <c r="P113" i="6"/>
  <c r="BI110" i="6"/>
  <c r="BH110" i="6"/>
  <c r="BG110" i="6"/>
  <c r="BF110" i="6"/>
  <c r="T110" i="6"/>
  <c r="R110" i="6"/>
  <c r="P110" i="6"/>
  <c r="BI107" i="6"/>
  <c r="BH107" i="6"/>
  <c r="BG107" i="6"/>
  <c r="BF107" i="6"/>
  <c r="T107" i="6"/>
  <c r="R107" i="6"/>
  <c r="P107" i="6"/>
  <c r="BI104" i="6"/>
  <c r="BH104" i="6"/>
  <c r="BG104" i="6"/>
  <c r="BF104" i="6"/>
  <c r="T104" i="6"/>
  <c r="R104" i="6"/>
  <c r="P104" i="6"/>
  <c r="BI101" i="6"/>
  <c r="BH101" i="6"/>
  <c r="BG101" i="6"/>
  <c r="BF101" i="6"/>
  <c r="T101" i="6"/>
  <c r="R101" i="6"/>
  <c r="P101" i="6"/>
  <c r="BI98" i="6"/>
  <c r="BH98" i="6"/>
  <c r="BG98" i="6"/>
  <c r="BF98" i="6"/>
  <c r="T98" i="6"/>
  <c r="R98" i="6"/>
  <c r="P98" i="6"/>
  <c r="BI95" i="6"/>
  <c r="BH95" i="6"/>
  <c r="BG95" i="6"/>
  <c r="BF95" i="6"/>
  <c r="T95" i="6"/>
  <c r="R95" i="6"/>
  <c r="P95" i="6"/>
  <c r="J88" i="6"/>
  <c r="J87" i="6"/>
  <c r="F87" i="6"/>
  <c r="F85" i="6"/>
  <c r="E83" i="6"/>
  <c r="J59" i="6"/>
  <c r="J58" i="6"/>
  <c r="F58" i="6"/>
  <c r="F56" i="6"/>
  <c r="E54" i="6"/>
  <c r="J20" i="6"/>
  <c r="E20" i="6"/>
  <c r="F88" i="6" s="1"/>
  <c r="J19" i="6"/>
  <c r="J14" i="6"/>
  <c r="J85" i="6" s="1"/>
  <c r="E7" i="6"/>
  <c r="E50" i="6" s="1"/>
  <c r="J39" i="5"/>
  <c r="J38" i="5"/>
  <c r="AY59" i="1"/>
  <c r="J37" i="5"/>
  <c r="AX59" i="1"/>
  <c r="BI264" i="5"/>
  <c r="BH264" i="5"/>
  <c r="BG264" i="5"/>
  <c r="BF264" i="5"/>
  <c r="T264" i="5"/>
  <c r="R264" i="5"/>
  <c r="P264" i="5"/>
  <c r="BI262" i="5"/>
  <c r="BH262" i="5"/>
  <c r="BG262" i="5"/>
  <c r="BF262" i="5"/>
  <c r="T262" i="5"/>
  <c r="R262" i="5"/>
  <c r="P262" i="5"/>
  <c r="BI260" i="5"/>
  <c r="BH260" i="5"/>
  <c r="BG260" i="5"/>
  <c r="BF260" i="5"/>
  <c r="T260" i="5"/>
  <c r="R260" i="5"/>
  <c r="P260" i="5"/>
  <c r="BI257" i="5"/>
  <c r="BH257" i="5"/>
  <c r="BG257" i="5"/>
  <c r="BF257" i="5"/>
  <c r="T257" i="5"/>
  <c r="R257" i="5"/>
  <c r="P257" i="5"/>
  <c r="BI254" i="5"/>
  <c r="BH254" i="5"/>
  <c r="BG254" i="5"/>
  <c r="BF254" i="5"/>
  <c r="T254" i="5"/>
  <c r="R254" i="5"/>
  <c r="P254" i="5"/>
  <c r="BI251" i="5"/>
  <c r="BH251" i="5"/>
  <c r="BG251" i="5"/>
  <c r="BF251" i="5"/>
  <c r="T251" i="5"/>
  <c r="R251" i="5"/>
  <c r="P251" i="5"/>
  <c r="BI248" i="5"/>
  <c r="BH248" i="5"/>
  <c r="BG248" i="5"/>
  <c r="BF248" i="5"/>
  <c r="T248" i="5"/>
  <c r="R248" i="5"/>
  <c r="P248" i="5"/>
  <c r="BI245" i="5"/>
  <c r="BH245" i="5"/>
  <c r="BG245" i="5"/>
  <c r="BF245" i="5"/>
  <c r="T245" i="5"/>
  <c r="R245" i="5"/>
  <c r="P245" i="5"/>
  <c r="BI242" i="5"/>
  <c r="BH242" i="5"/>
  <c r="BG242" i="5"/>
  <c r="BF242" i="5"/>
  <c r="T242" i="5"/>
  <c r="R242" i="5"/>
  <c r="P242" i="5"/>
  <c r="BI239" i="5"/>
  <c r="BH239" i="5"/>
  <c r="BG239" i="5"/>
  <c r="BF239" i="5"/>
  <c r="T239" i="5"/>
  <c r="R239" i="5"/>
  <c r="P239" i="5"/>
  <c r="BI236" i="5"/>
  <c r="BH236" i="5"/>
  <c r="BG236" i="5"/>
  <c r="BF236" i="5"/>
  <c r="T236" i="5"/>
  <c r="R236" i="5"/>
  <c r="P236" i="5"/>
  <c r="BI233" i="5"/>
  <c r="BH233" i="5"/>
  <c r="BG233" i="5"/>
  <c r="BF233" i="5"/>
  <c r="T233" i="5"/>
  <c r="R233" i="5"/>
  <c r="P233" i="5"/>
  <c r="BI230" i="5"/>
  <c r="BH230" i="5"/>
  <c r="BG230" i="5"/>
  <c r="BF230" i="5"/>
  <c r="T230" i="5"/>
  <c r="R230" i="5"/>
  <c r="P230" i="5"/>
  <c r="BI227" i="5"/>
  <c r="BH227" i="5"/>
  <c r="BG227" i="5"/>
  <c r="BF227" i="5"/>
  <c r="T227" i="5"/>
  <c r="R227" i="5"/>
  <c r="P227" i="5"/>
  <c r="BI224" i="5"/>
  <c r="BH224" i="5"/>
  <c r="BG224" i="5"/>
  <c r="BF224" i="5"/>
  <c r="T224" i="5"/>
  <c r="R224" i="5"/>
  <c r="P224" i="5"/>
  <c r="BI221" i="5"/>
  <c r="BH221" i="5"/>
  <c r="BG221" i="5"/>
  <c r="BF221" i="5"/>
  <c r="T221" i="5"/>
  <c r="R221" i="5"/>
  <c r="P221" i="5"/>
  <c r="BI218" i="5"/>
  <c r="BH218" i="5"/>
  <c r="BG218" i="5"/>
  <c r="BF218" i="5"/>
  <c r="T218" i="5"/>
  <c r="R218" i="5"/>
  <c r="P218" i="5"/>
  <c r="BI215" i="5"/>
  <c r="BH215" i="5"/>
  <c r="BG215" i="5"/>
  <c r="BF215" i="5"/>
  <c r="T215" i="5"/>
  <c r="R215" i="5"/>
  <c r="P215" i="5"/>
  <c r="BI212" i="5"/>
  <c r="BH212" i="5"/>
  <c r="BG212" i="5"/>
  <c r="BF212" i="5"/>
  <c r="T212" i="5"/>
  <c r="R212" i="5"/>
  <c r="P212" i="5"/>
  <c r="BI209" i="5"/>
  <c r="BH209" i="5"/>
  <c r="BG209" i="5"/>
  <c r="BF209" i="5"/>
  <c r="T209" i="5"/>
  <c r="R209" i="5"/>
  <c r="P209" i="5"/>
  <c r="BI206" i="5"/>
  <c r="BH206" i="5"/>
  <c r="BG206" i="5"/>
  <c r="BF206" i="5"/>
  <c r="T206" i="5"/>
  <c r="R206" i="5"/>
  <c r="P206" i="5"/>
  <c r="BI203" i="5"/>
  <c r="BH203" i="5"/>
  <c r="BG203" i="5"/>
  <c r="BF203" i="5"/>
  <c r="T203" i="5"/>
  <c r="R203" i="5"/>
  <c r="P203" i="5"/>
  <c r="BI200" i="5"/>
  <c r="BH200" i="5"/>
  <c r="BG200" i="5"/>
  <c r="BF200" i="5"/>
  <c r="T200" i="5"/>
  <c r="R200" i="5"/>
  <c r="P200" i="5"/>
  <c r="BI197" i="5"/>
  <c r="BH197" i="5"/>
  <c r="BG197" i="5"/>
  <c r="BF197" i="5"/>
  <c r="T197" i="5"/>
  <c r="R197" i="5"/>
  <c r="P197" i="5"/>
  <c r="BI194" i="5"/>
  <c r="BH194" i="5"/>
  <c r="BG194" i="5"/>
  <c r="BF194" i="5"/>
  <c r="T194" i="5"/>
  <c r="R194" i="5"/>
  <c r="P194" i="5"/>
  <c r="BI191" i="5"/>
  <c r="BH191" i="5"/>
  <c r="BG191" i="5"/>
  <c r="BF191" i="5"/>
  <c r="T191" i="5"/>
  <c r="R191" i="5"/>
  <c r="P191" i="5"/>
  <c r="BI186" i="5"/>
  <c r="BH186" i="5"/>
  <c r="BG186" i="5"/>
  <c r="BF186" i="5"/>
  <c r="T186" i="5"/>
  <c r="R186" i="5"/>
  <c r="P186" i="5"/>
  <c r="BI183" i="5"/>
  <c r="BH183" i="5"/>
  <c r="BG183" i="5"/>
  <c r="BF183" i="5"/>
  <c r="T183" i="5"/>
  <c r="R183" i="5"/>
  <c r="P183" i="5"/>
  <c r="BI179" i="5"/>
  <c r="BH179" i="5"/>
  <c r="BG179" i="5"/>
  <c r="BF179" i="5"/>
  <c r="T179" i="5"/>
  <c r="R179" i="5"/>
  <c r="P179" i="5"/>
  <c r="BI176" i="5"/>
  <c r="BH176" i="5"/>
  <c r="BG176" i="5"/>
  <c r="BF176" i="5"/>
  <c r="T176" i="5"/>
  <c r="R176" i="5"/>
  <c r="P176" i="5"/>
  <c r="BI173" i="5"/>
  <c r="BH173" i="5"/>
  <c r="BG173" i="5"/>
  <c r="BF173" i="5"/>
  <c r="T173" i="5"/>
  <c r="R173" i="5"/>
  <c r="P173" i="5"/>
  <c r="BI170" i="5"/>
  <c r="BH170" i="5"/>
  <c r="BG170" i="5"/>
  <c r="BF170" i="5"/>
  <c r="T170" i="5"/>
  <c r="R170" i="5"/>
  <c r="P170" i="5"/>
  <c r="BI167" i="5"/>
  <c r="BH167" i="5"/>
  <c r="BG167" i="5"/>
  <c r="BF167" i="5"/>
  <c r="T167" i="5"/>
  <c r="R167" i="5"/>
  <c r="P167" i="5"/>
  <c r="BI164" i="5"/>
  <c r="BH164" i="5"/>
  <c r="BG164" i="5"/>
  <c r="BF164" i="5"/>
  <c r="T164" i="5"/>
  <c r="R164" i="5"/>
  <c r="P164" i="5"/>
  <c r="BI161" i="5"/>
  <c r="BH161" i="5"/>
  <c r="BG161" i="5"/>
  <c r="BF161" i="5"/>
  <c r="T161" i="5"/>
  <c r="R161" i="5"/>
  <c r="P161" i="5"/>
  <c r="BI158" i="5"/>
  <c r="BH158" i="5"/>
  <c r="BG158" i="5"/>
  <c r="BF158" i="5"/>
  <c r="T158" i="5"/>
  <c r="R158" i="5"/>
  <c r="P158" i="5"/>
  <c r="BI155" i="5"/>
  <c r="BH155" i="5"/>
  <c r="BG155" i="5"/>
  <c r="BF155" i="5"/>
  <c r="T155" i="5"/>
  <c r="R155" i="5"/>
  <c r="P155" i="5"/>
  <c r="BI152" i="5"/>
  <c r="BH152" i="5"/>
  <c r="BG152" i="5"/>
  <c r="BF152" i="5"/>
  <c r="T152" i="5"/>
  <c r="R152" i="5"/>
  <c r="P152" i="5"/>
  <c r="BI149" i="5"/>
  <c r="BH149" i="5"/>
  <c r="BG149" i="5"/>
  <c r="BF149" i="5"/>
  <c r="T149" i="5"/>
  <c r="R149" i="5"/>
  <c r="P149" i="5"/>
  <c r="BI146" i="5"/>
  <c r="BH146" i="5"/>
  <c r="BG146" i="5"/>
  <c r="BF146" i="5"/>
  <c r="T146" i="5"/>
  <c r="R146" i="5"/>
  <c r="P146" i="5"/>
  <c r="BI143" i="5"/>
  <c r="BH143" i="5"/>
  <c r="BG143" i="5"/>
  <c r="BF143" i="5"/>
  <c r="T143" i="5"/>
  <c r="R143" i="5"/>
  <c r="P143" i="5"/>
  <c r="BI140" i="5"/>
  <c r="BH140" i="5"/>
  <c r="BG140" i="5"/>
  <c r="BF140" i="5"/>
  <c r="T140" i="5"/>
  <c r="R140" i="5"/>
  <c r="P140" i="5"/>
  <c r="BI137" i="5"/>
  <c r="BH137" i="5"/>
  <c r="BG137" i="5"/>
  <c r="BF137" i="5"/>
  <c r="T137" i="5"/>
  <c r="R137" i="5"/>
  <c r="P137" i="5"/>
  <c r="BI134" i="5"/>
  <c r="BH134" i="5"/>
  <c r="BG134" i="5"/>
  <c r="BF134" i="5"/>
  <c r="T134" i="5"/>
  <c r="R134" i="5"/>
  <c r="P134" i="5"/>
  <c r="BI131" i="5"/>
  <c r="BH131" i="5"/>
  <c r="BG131" i="5"/>
  <c r="BF131" i="5"/>
  <c r="T131" i="5"/>
  <c r="R131" i="5"/>
  <c r="P131" i="5"/>
  <c r="BI128" i="5"/>
  <c r="BH128" i="5"/>
  <c r="BG128" i="5"/>
  <c r="BF128" i="5"/>
  <c r="T128" i="5"/>
  <c r="R128" i="5"/>
  <c r="P128" i="5"/>
  <c r="BI125" i="5"/>
  <c r="BH125" i="5"/>
  <c r="BG125" i="5"/>
  <c r="BF125" i="5"/>
  <c r="T125" i="5"/>
  <c r="R125" i="5"/>
  <c r="P125" i="5"/>
  <c r="BI122" i="5"/>
  <c r="BH122" i="5"/>
  <c r="BG122" i="5"/>
  <c r="BF122" i="5"/>
  <c r="T122" i="5"/>
  <c r="R122" i="5"/>
  <c r="P122" i="5"/>
  <c r="BI119" i="5"/>
  <c r="BH119" i="5"/>
  <c r="BG119" i="5"/>
  <c r="BF119" i="5"/>
  <c r="T119" i="5"/>
  <c r="R119" i="5"/>
  <c r="P119" i="5"/>
  <c r="BI116" i="5"/>
  <c r="BH116" i="5"/>
  <c r="BG116" i="5"/>
  <c r="BF116" i="5"/>
  <c r="T116" i="5"/>
  <c r="R116" i="5"/>
  <c r="P116" i="5"/>
  <c r="BI113" i="5"/>
  <c r="BH113" i="5"/>
  <c r="BG113" i="5"/>
  <c r="BF113" i="5"/>
  <c r="T113" i="5"/>
  <c r="R113" i="5"/>
  <c r="P113" i="5"/>
  <c r="BI110" i="5"/>
  <c r="BH110" i="5"/>
  <c r="BG110" i="5"/>
  <c r="BF110" i="5"/>
  <c r="T110" i="5"/>
  <c r="R110" i="5"/>
  <c r="P110" i="5"/>
  <c r="BI107" i="5"/>
  <c r="BH107" i="5"/>
  <c r="BG107" i="5"/>
  <c r="BF107" i="5"/>
  <c r="T107" i="5"/>
  <c r="R107" i="5"/>
  <c r="P107" i="5"/>
  <c r="BI104" i="5"/>
  <c r="BH104" i="5"/>
  <c r="BG104" i="5"/>
  <c r="BF104" i="5"/>
  <c r="T104" i="5"/>
  <c r="R104" i="5"/>
  <c r="P104" i="5"/>
  <c r="BI101" i="5"/>
  <c r="BH101" i="5"/>
  <c r="BG101" i="5"/>
  <c r="BF101" i="5"/>
  <c r="T101" i="5"/>
  <c r="R101" i="5"/>
  <c r="P101" i="5"/>
  <c r="BI98" i="5"/>
  <c r="BH98" i="5"/>
  <c r="BG98" i="5"/>
  <c r="BF98" i="5"/>
  <c r="T98" i="5"/>
  <c r="R98" i="5"/>
  <c r="P98" i="5"/>
  <c r="BI95" i="5"/>
  <c r="BH95" i="5"/>
  <c r="BG95" i="5"/>
  <c r="BF95" i="5"/>
  <c r="T95" i="5"/>
  <c r="R95" i="5"/>
  <c r="P95" i="5"/>
  <c r="J88" i="5"/>
  <c r="J87" i="5"/>
  <c r="F87" i="5"/>
  <c r="F85" i="5"/>
  <c r="E83" i="5"/>
  <c r="J59" i="5"/>
  <c r="J58" i="5"/>
  <c r="F58" i="5"/>
  <c r="F56" i="5"/>
  <c r="E54" i="5"/>
  <c r="J20" i="5"/>
  <c r="E20" i="5"/>
  <c r="F88" i="5"/>
  <c r="J19" i="5"/>
  <c r="J14" i="5"/>
  <c r="J85" i="5" s="1"/>
  <c r="E7" i="5"/>
  <c r="E79" i="5" s="1"/>
  <c r="J37" i="4"/>
  <c r="J36" i="4"/>
  <c r="AY57" i="1"/>
  <c r="J35" i="4"/>
  <c r="AX57" i="1" s="1"/>
  <c r="BI400" i="4"/>
  <c r="BH400" i="4"/>
  <c r="BG400" i="4"/>
  <c r="BF400" i="4"/>
  <c r="T400" i="4"/>
  <c r="R400" i="4"/>
  <c r="P400" i="4"/>
  <c r="BI396" i="4"/>
  <c r="BH396" i="4"/>
  <c r="BG396" i="4"/>
  <c r="BF396" i="4"/>
  <c r="T396" i="4"/>
  <c r="R396" i="4"/>
  <c r="P396" i="4"/>
  <c r="BI394" i="4"/>
  <c r="BH394" i="4"/>
  <c r="BG394" i="4"/>
  <c r="BF394" i="4"/>
  <c r="T394" i="4"/>
  <c r="R394" i="4"/>
  <c r="P394" i="4"/>
  <c r="BI390" i="4"/>
  <c r="BH390" i="4"/>
  <c r="BG390" i="4"/>
  <c r="BF390" i="4"/>
  <c r="T390" i="4"/>
  <c r="R390" i="4"/>
  <c r="P390" i="4"/>
  <c r="BI388" i="4"/>
  <c r="BH388" i="4"/>
  <c r="BG388" i="4"/>
  <c r="BF388" i="4"/>
  <c r="T388" i="4"/>
  <c r="R388" i="4"/>
  <c r="P388" i="4"/>
  <c r="BI386" i="4"/>
  <c r="BH386" i="4"/>
  <c r="BG386" i="4"/>
  <c r="BF386" i="4"/>
  <c r="T386" i="4"/>
  <c r="R386" i="4"/>
  <c r="P386" i="4"/>
  <c r="BI384" i="4"/>
  <c r="BH384" i="4"/>
  <c r="BG384" i="4"/>
  <c r="BF384" i="4"/>
  <c r="T384" i="4"/>
  <c r="R384" i="4"/>
  <c r="P384" i="4"/>
  <c r="BI382" i="4"/>
  <c r="BH382" i="4"/>
  <c r="BG382" i="4"/>
  <c r="BF382" i="4"/>
  <c r="T382" i="4"/>
  <c r="R382" i="4"/>
  <c r="P382" i="4"/>
  <c r="BI380" i="4"/>
  <c r="BH380" i="4"/>
  <c r="BG380" i="4"/>
  <c r="BF380" i="4"/>
  <c r="T380" i="4"/>
  <c r="R380" i="4"/>
  <c r="P380" i="4"/>
  <c r="BI377" i="4"/>
  <c r="BH377" i="4"/>
  <c r="BG377" i="4"/>
  <c r="BF377" i="4"/>
  <c r="T377" i="4"/>
  <c r="T376" i="4"/>
  <c r="R377" i="4"/>
  <c r="R376" i="4" s="1"/>
  <c r="P377" i="4"/>
  <c r="P376" i="4"/>
  <c r="BI374" i="4"/>
  <c r="BH374" i="4"/>
  <c r="BG374" i="4"/>
  <c r="BF374" i="4"/>
  <c r="T374" i="4"/>
  <c r="R374" i="4"/>
  <c r="P374" i="4"/>
  <c r="BI372" i="4"/>
  <c r="BH372" i="4"/>
  <c r="BG372" i="4"/>
  <c r="BF372" i="4"/>
  <c r="T372" i="4"/>
  <c r="R372" i="4"/>
  <c r="P372" i="4"/>
  <c r="BI370" i="4"/>
  <c r="BH370" i="4"/>
  <c r="BG370" i="4"/>
  <c r="BF370" i="4"/>
  <c r="T370" i="4"/>
  <c r="R370" i="4"/>
  <c r="P370" i="4"/>
  <c r="BI368" i="4"/>
  <c r="BH368" i="4"/>
  <c r="BG368" i="4"/>
  <c r="BF368" i="4"/>
  <c r="T368" i="4"/>
  <c r="R368" i="4"/>
  <c r="P368" i="4"/>
  <c r="BI366" i="4"/>
  <c r="BH366" i="4"/>
  <c r="BG366" i="4"/>
  <c r="BF366" i="4"/>
  <c r="T366" i="4"/>
  <c r="R366" i="4"/>
  <c r="P366" i="4"/>
  <c r="BI364" i="4"/>
  <c r="BH364" i="4"/>
  <c r="BG364" i="4"/>
  <c r="BF364" i="4"/>
  <c r="T364" i="4"/>
  <c r="R364" i="4"/>
  <c r="P364" i="4"/>
  <c r="BI362" i="4"/>
  <c r="BH362" i="4"/>
  <c r="BG362" i="4"/>
  <c r="BF362" i="4"/>
  <c r="T362" i="4"/>
  <c r="R362" i="4"/>
  <c r="P362" i="4"/>
  <c r="BI360" i="4"/>
  <c r="BH360" i="4"/>
  <c r="BG360" i="4"/>
  <c r="BF360" i="4"/>
  <c r="T360" i="4"/>
  <c r="R360" i="4"/>
  <c r="P360" i="4"/>
  <c r="BI358" i="4"/>
  <c r="BH358" i="4"/>
  <c r="BG358" i="4"/>
  <c r="BF358" i="4"/>
  <c r="T358" i="4"/>
  <c r="R358" i="4"/>
  <c r="P358" i="4"/>
  <c r="BI356" i="4"/>
  <c r="BH356" i="4"/>
  <c r="BG356" i="4"/>
  <c r="BF356" i="4"/>
  <c r="T356" i="4"/>
  <c r="R356" i="4"/>
  <c r="P356" i="4"/>
  <c r="BI354" i="4"/>
  <c r="BH354" i="4"/>
  <c r="BG354" i="4"/>
  <c r="BF354" i="4"/>
  <c r="T354" i="4"/>
  <c r="R354" i="4"/>
  <c r="P354" i="4"/>
  <c r="BI352" i="4"/>
  <c r="BH352" i="4"/>
  <c r="BG352" i="4"/>
  <c r="BF352" i="4"/>
  <c r="T352" i="4"/>
  <c r="R352" i="4"/>
  <c r="P352" i="4"/>
  <c r="BI350" i="4"/>
  <c r="BH350" i="4"/>
  <c r="BG350" i="4"/>
  <c r="BF350" i="4"/>
  <c r="T350" i="4"/>
  <c r="R350" i="4"/>
  <c r="P350" i="4"/>
  <c r="BI348" i="4"/>
  <c r="BH348" i="4"/>
  <c r="BG348" i="4"/>
  <c r="BF348" i="4"/>
  <c r="T348" i="4"/>
  <c r="R348" i="4"/>
  <c r="P348" i="4"/>
  <c r="BI345" i="4"/>
  <c r="BH345" i="4"/>
  <c r="BG345" i="4"/>
  <c r="BF345" i="4"/>
  <c r="T345" i="4"/>
  <c r="R345" i="4"/>
  <c r="P345" i="4"/>
  <c r="BI343" i="4"/>
  <c r="BH343" i="4"/>
  <c r="BG343" i="4"/>
  <c r="BF343" i="4"/>
  <c r="T343" i="4"/>
  <c r="R343" i="4"/>
  <c r="P343" i="4"/>
  <c r="BI341" i="4"/>
  <c r="BH341" i="4"/>
  <c r="BG341" i="4"/>
  <c r="BF341" i="4"/>
  <c r="T341" i="4"/>
  <c r="R341" i="4"/>
  <c r="P341" i="4"/>
  <c r="BI339" i="4"/>
  <c r="BH339" i="4"/>
  <c r="BG339" i="4"/>
  <c r="BF339" i="4"/>
  <c r="T339" i="4"/>
  <c r="R339" i="4"/>
  <c r="P339" i="4"/>
  <c r="BI337" i="4"/>
  <c r="BH337" i="4"/>
  <c r="BG337" i="4"/>
  <c r="BF337" i="4"/>
  <c r="T337" i="4"/>
  <c r="R337" i="4"/>
  <c r="P337" i="4"/>
  <c r="BI335" i="4"/>
  <c r="BH335" i="4"/>
  <c r="BG335" i="4"/>
  <c r="BF335" i="4"/>
  <c r="T335" i="4"/>
  <c r="R335" i="4"/>
  <c r="P335" i="4"/>
  <c r="BI333" i="4"/>
  <c r="BH333" i="4"/>
  <c r="BG333" i="4"/>
  <c r="BF333" i="4"/>
  <c r="T333" i="4"/>
  <c r="R333" i="4"/>
  <c r="P333" i="4"/>
  <c r="BI331" i="4"/>
  <c r="BH331" i="4"/>
  <c r="BG331" i="4"/>
  <c r="BF331" i="4"/>
  <c r="T331" i="4"/>
  <c r="R331" i="4"/>
  <c r="P331" i="4"/>
  <c r="BI329" i="4"/>
  <c r="BH329" i="4"/>
  <c r="BG329" i="4"/>
  <c r="BF329" i="4"/>
  <c r="T329" i="4"/>
  <c r="R329" i="4"/>
  <c r="P329" i="4"/>
  <c r="BI327" i="4"/>
  <c r="BH327" i="4"/>
  <c r="BG327" i="4"/>
  <c r="BF327" i="4"/>
  <c r="T327" i="4"/>
  <c r="R327" i="4"/>
  <c r="P327" i="4"/>
  <c r="BI324" i="4"/>
  <c r="BH324" i="4"/>
  <c r="BG324" i="4"/>
  <c r="BF324" i="4"/>
  <c r="T324" i="4"/>
  <c r="R324" i="4"/>
  <c r="P324" i="4"/>
  <c r="BI322" i="4"/>
  <c r="BH322" i="4"/>
  <c r="BG322" i="4"/>
  <c r="BF322" i="4"/>
  <c r="T322" i="4"/>
  <c r="R322" i="4"/>
  <c r="P322" i="4"/>
  <c r="BI320" i="4"/>
  <c r="BH320" i="4"/>
  <c r="BG320" i="4"/>
  <c r="BF320" i="4"/>
  <c r="T320" i="4"/>
  <c r="R320" i="4"/>
  <c r="P320" i="4"/>
  <c r="BI318" i="4"/>
  <c r="BH318" i="4"/>
  <c r="BG318" i="4"/>
  <c r="BF318" i="4"/>
  <c r="T318" i="4"/>
  <c r="R318" i="4"/>
  <c r="P318" i="4"/>
  <c r="BI316" i="4"/>
  <c r="BH316" i="4"/>
  <c r="BG316" i="4"/>
  <c r="BF316" i="4"/>
  <c r="T316" i="4"/>
  <c r="R316" i="4"/>
  <c r="P316" i="4"/>
  <c r="BI314" i="4"/>
  <c r="BH314" i="4"/>
  <c r="BG314" i="4"/>
  <c r="BF314" i="4"/>
  <c r="T314" i="4"/>
  <c r="R314" i="4"/>
  <c r="P314" i="4"/>
  <c r="BI312" i="4"/>
  <c r="BH312" i="4"/>
  <c r="BG312" i="4"/>
  <c r="BF312" i="4"/>
  <c r="T312" i="4"/>
  <c r="R312" i="4"/>
  <c r="P312" i="4"/>
  <c r="BI310" i="4"/>
  <c r="BH310" i="4"/>
  <c r="BG310" i="4"/>
  <c r="BF310" i="4"/>
  <c r="T310" i="4"/>
  <c r="R310" i="4"/>
  <c r="P310" i="4"/>
  <c r="BI308" i="4"/>
  <c r="BH308" i="4"/>
  <c r="BG308" i="4"/>
  <c r="BF308" i="4"/>
  <c r="T308" i="4"/>
  <c r="R308" i="4"/>
  <c r="P308" i="4"/>
  <c r="BI306" i="4"/>
  <c r="BH306" i="4"/>
  <c r="BG306" i="4"/>
  <c r="BF306" i="4"/>
  <c r="T306" i="4"/>
  <c r="R306" i="4"/>
  <c r="P306" i="4"/>
  <c r="BI304" i="4"/>
  <c r="BH304" i="4"/>
  <c r="BG304" i="4"/>
  <c r="BF304" i="4"/>
  <c r="T304" i="4"/>
  <c r="R304" i="4"/>
  <c r="P304" i="4"/>
  <c r="BI302" i="4"/>
  <c r="BH302" i="4"/>
  <c r="BG302" i="4"/>
  <c r="BF302" i="4"/>
  <c r="T302" i="4"/>
  <c r="R302" i="4"/>
  <c r="P302" i="4"/>
  <c r="BI299" i="4"/>
  <c r="BH299" i="4"/>
  <c r="BG299" i="4"/>
  <c r="BF299" i="4"/>
  <c r="T299" i="4"/>
  <c r="R299" i="4"/>
  <c r="P299" i="4"/>
  <c r="BI297" i="4"/>
  <c r="BH297" i="4"/>
  <c r="BG297" i="4"/>
  <c r="BF297" i="4"/>
  <c r="T297" i="4"/>
  <c r="R297" i="4"/>
  <c r="P297" i="4"/>
  <c r="BI294" i="4"/>
  <c r="BH294" i="4"/>
  <c r="BG294" i="4"/>
  <c r="BF294" i="4"/>
  <c r="T294" i="4"/>
  <c r="R294" i="4"/>
  <c r="P294" i="4"/>
  <c r="BI292" i="4"/>
  <c r="BH292" i="4"/>
  <c r="BG292" i="4"/>
  <c r="BF292" i="4"/>
  <c r="T292" i="4"/>
  <c r="R292" i="4"/>
  <c r="P292" i="4"/>
  <c r="BI289" i="4"/>
  <c r="BH289" i="4"/>
  <c r="BG289" i="4"/>
  <c r="BF289" i="4"/>
  <c r="T289" i="4"/>
  <c r="R289" i="4"/>
  <c r="P289" i="4"/>
  <c r="BI287" i="4"/>
  <c r="BH287" i="4"/>
  <c r="BG287" i="4"/>
  <c r="BF287" i="4"/>
  <c r="T287" i="4"/>
  <c r="R287" i="4"/>
  <c r="P287" i="4"/>
  <c r="BI285" i="4"/>
  <c r="BH285" i="4"/>
  <c r="BG285" i="4"/>
  <c r="BF285" i="4"/>
  <c r="T285" i="4"/>
  <c r="R285" i="4"/>
  <c r="P285" i="4"/>
  <c r="BI283" i="4"/>
  <c r="BH283" i="4"/>
  <c r="BG283" i="4"/>
  <c r="BF283" i="4"/>
  <c r="T283" i="4"/>
  <c r="R283" i="4"/>
  <c r="P283" i="4"/>
  <c r="BI280" i="4"/>
  <c r="BH280" i="4"/>
  <c r="BG280" i="4"/>
  <c r="BF280" i="4"/>
  <c r="T280" i="4"/>
  <c r="R280" i="4"/>
  <c r="P280" i="4"/>
  <c r="BI278" i="4"/>
  <c r="BH278" i="4"/>
  <c r="BG278" i="4"/>
  <c r="BF278" i="4"/>
  <c r="T278" i="4"/>
  <c r="R278" i="4"/>
  <c r="P278" i="4"/>
  <c r="BI276" i="4"/>
  <c r="BH276" i="4"/>
  <c r="BG276" i="4"/>
  <c r="BF276" i="4"/>
  <c r="T276" i="4"/>
  <c r="R276" i="4"/>
  <c r="P276" i="4"/>
  <c r="BI274" i="4"/>
  <c r="BH274" i="4"/>
  <c r="BG274" i="4"/>
  <c r="BF274" i="4"/>
  <c r="T274" i="4"/>
  <c r="R274" i="4"/>
  <c r="P274" i="4"/>
  <c r="BI271" i="4"/>
  <c r="BH271" i="4"/>
  <c r="BG271" i="4"/>
  <c r="BF271" i="4"/>
  <c r="T271" i="4"/>
  <c r="R271" i="4"/>
  <c r="P271" i="4"/>
  <c r="BI269" i="4"/>
  <c r="BH269" i="4"/>
  <c r="BG269" i="4"/>
  <c r="BF269" i="4"/>
  <c r="T269" i="4"/>
  <c r="R269" i="4"/>
  <c r="P269" i="4"/>
  <c r="BI266" i="4"/>
  <c r="BH266" i="4"/>
  <c r="BG266" i="4"/>
  <c r="BF266" i="4"/>
  <c r="T266" i="4"/>
  <c r="R266" i="4"/>
  <c r="P266" i="4"/>
  <c r="BI263" i="4"/>
  <c r="BH263" i="4"/>
  <c r="BG263" i="4"/>
  <c r="BF263" i="4"/>
  <c r="T263" i="4"/>
  <c r="R263" i="4"/>
  <c r="P263" i="4"/>
  <c r="BI260" i="4"/>
  <c r="BH260" i="4"/>
  <c r="BG260" i="4"/>
  <c r="BF260" i="4"/>
  <c r="T260" i="4"/>
  <c r="R260" i="4"/>
  <c r="P260" i="4"/>
  <c r="BI258" i="4"/>
  <c r="BH258" i="4"/>
  <c r="BG258" i="4"/>
  <c r="BF258" i="4"/>
  <c r="T258" i="4"/>
  <c r="R258" i="4"/>
  <c r="P258" i="4"/>
  <c r="BI255" i="4"/>
  <c r="BH255" i="4"/>
  <c r="BG255" i="4"/>
  <c r="BF255" i="4"/>
  <c r="T255" i="4"/>
  <c r="R255" i="4"/>
  <c r="P255" i="4"/>
  <c r="BI253" i="4"/>
  <c r="BH253" i="4"/>
  <c r="BG253" i="4"/>
  <c r="BF253" i="4"/>
  <c r="T253" i="4"/>
  <c r="R253" i="4"/>
  <c r="P253" i="4"/>
  <c r="BI250" i="4"/>
  <c r="BH250" i="4"/>
  <c r="BG250" i="4"/>
  <c r="BF250" i="4"/>
  <c r="T250" i="4"/>
  <c r="R250" i="4"/>
  <c r="P250" i="4"/>
  <c r="BI248" i="4"/>
  <c r="BH248" i="4"/>
  <c r="BG248" i="4"/>
  <c r="BF248" i="4"/>
  <c r="T248" i="4"/>
  <c r="R248" i="4"/>
  <c r="P248" i="4"/>
  <c r="BI245" i="4"/>
  <c r="BH245" i="4"/>
  <c r="BG245" i="4"/>
  <c r="BF245" i="4"/>
  <c r="T245" i="4"/>
  <c r="R245" i="4"/>
  <c r="P245" i="4"/>
  <c r="BI243" i="4"/>
  <c r="BH243" i="4"/>
  <c r="BG243" i="4"/>
  <c r="BF243" i="4"/>
  <c r="T243" i="4"/>
  <c r="R243" i="4"/>
  <c r="P243" i="4"/>
  <c r="BI241" i="4"/>
  <c r="BH241" i="4"/>
  <c r="BG241" i="4"/>
  <c r="BF241" i="4"/>
  <c r="T241" i="4"/>
  <c r="R241" i="4"/>
  <c r="P241" i="4"/>
  <c r="BI239" i="4"/>
  <c r="BH239" i="4"/>
  <c r="BG239" i="4"/>
  <c r="BF239" i="4"/>
  <c r="T239" i="4"/>
  <c r="R239" i="4"/>
  <c r="P239" i="4"/>
  <c r="BI237" i="4"/>
  <c r="BH237" i="4"/>
  <c r="BG237" i="4"/>
  <c r="BF237" i="4"/>
  <c r="T237" i="4"/>
  <c r="R237" i="4"/>
  <c r="P237" i="4"/>
  <c r="BI235" i="4"/>
  <c r="BH235" i="4"/>
  <c r="BG235" i="4"/>
  <c r="BF235" i="4"/>
  <c r="T235" i="4"/>
  <c r="R235" i="4"/>
  <c r="P235" i="4"/>
  <c r="BI233" i="4"/>
  <c r="BH233" i="4"/>
  <c r="BG233" i="4"/>
  <c r="BF233" i="4"/>
  <c r="T233" i="4"/>
  <c r="R233" i="4"/>
  <c r="P233" i="4"/>
  <c r="BI231" i="4"/>
  <c r="BH231" i="4"/>
  <c r="BG231" i="4"/>
  <c r="BF231" i="4"/>
  <c r="T231" i="4"/>
  <c r="R231" i="4"/>
  <c r="P231" i="4"/>
  <c r="BI229" i="4"/>
  <c r="BH229" i="4"/>
  <c r="BG229" i="4"/>
  <c r="BF229" i="4"/>
  <c r="T229" i="4"/>
  <c r="R229" i="4"/>
  <c r="P229" i="4"/>
  <c r="BI227" i="4"/>
  <c r="BH227" i="4"/>
  <c r="BG227" i="4"/>
  <c r="BF227" i="4"/>
  <c r="T227" i="4"/>
  <c r="R227" i="4"/>
  <c r="P227" i="4"/>
  <c r="BI225" i="4"/>
  <c r="BH225" i="4"/>
  <c r="BG225" i="4"/>
  <c r="BF225" i="4"/>
  <c r="T225" i="4"/>
  <c r="R225" i="4"/>
  <c r="P225" i="4"/>
  <c r="BI223" i="4"/>
  <c r="BH223" i="4"/>
  <c r="BG223" i="4"/>
  <c r="BF223" i="4"/>
  <c r="T223" i="4"/>
  <c r="R223" i="4"/>
  <c r="P223" i="4"/>
  <c r="BI221" i="4"/>
  <c r="BH221" i="4"/>
  <c r="BG221" i="4"/>
  <c r="BF221" i="4"/>
  <c r="T221" i="4"/>
  <c r="R221" i="4"/>
  <c r="P221" i="4"/>
  <c r="BI219" i="4"/>
  <c r="BH219" i="4"/>
  <c r="BG219" i="4"/>
  <c r="BF219" i="4"/>
  <c r="T219" i="4"/>
  <c r="R219" i="4"/>
  <c r="P219" i="4"/>
  <c r="BI217" i="4"/>
  <c r="BH217" i="4"/>
  <c r="BG217" i="4"/>
  <c r="BF217" i="4"/>
  <c r="T217" i="4"/>
  <c r="R217" i="4"/>
  <c r="P217" i="4"/>
  <c r="BI215" i="4"/>
  <c r="BH215" i="4"/>
  <c r="BG215" i="4"/>
  <c r="BF215" i="4"/>
  <c r="T215" i="4"/>
  <c r="R215" i="4"/>
  <c r="P215" i="4"/>
  <c r="BI211" i="4"/>
  <c r="BH211" i="4"/>
  <c r="BG211" i="4"/>
  <c r="BF211" i="4"/>
  <c r="T211" i="4"/>
  <c r="R211" i="4"/>
  <c r="P211" i="4"/>
  <c r="BI209" i="4"/>
  <c r="BH209" i="4"/>
  <c r="BG209" i="4"/>
  <c r="BF209" i="4"/>
  <c r="T209" i="4"/>
  <c r="R209" i="4"/>
  <c r="P209" i="4"/>
  <c r="BI207" i="4"/>
  <c r="BH207" i="4"/>
  <c r="BG207" i="4"/>
  <c r="BF207" i="4"/>
  <c r="T207" i="4"/>
  <c r="R207" i="4"/>
  <c r="P207" i="4"/>
  <c r="BI204" i="4"/>
  <c r="BH204" i="4"/>
  <c r="BG204" i="4"/>
  <c r="BF204" i="4"/>
  <c r="T204" i="4"/>
  <c r="R204" i="4"/>
  <c r="P204" i="4"/>
  <c r="BI202" i="4"/>
  <c r="BH202" i="4"/>
  <c r="BG202" i="4"/>
  <c r="BF202" i="4"/>
  <c r="T202" i="4"/>
  <c r="R202" i="4"/>
  <c r="P202" i="4"/>
  <c r="BI200" i="4"/>
  <c r="BH200" i="4"/>
  <c r="BG200" i="4"/>
  <c r="BF200" i="4"/>
  <c r="T200" i="4"/>
  <c r="R200" i="4"/>
  <c r="P200" i="4"/>
  <c r="BI198" i="4"/>
  <c r="BH198" i="4"/>
  <c r="BG198" i="4"/>
  <c r="BF198" i="4"/>
  <c r="T198" i="4"/>
  <c r="R198" i="4"/>
  <c r="P198" i="4"/>
  <c r="BI196" i="4"/>
  <c r="BH196" i="4"/>
  <c r="BG196" i="4"/>
  <c r="BF196" i="4"/>
  <c r="T196" i="4"/>
  <c r="R196" i="4"/>
  <c r="P196" i="4"/>
  <c r="BI194" i="4"/>
  <c r="BH194" i="4"/>
  <c r="BG194" i="4"/>
  <c r="BF194" i="4"/>
  <c r="T194" i="4"/>
  <c r="R194" i="4"/>
  <c r="P194" i="4"/>
  <c r="BI192" i="4"/>
  <c r="BH192" i="4"/>
  <c r="BG192" i="4"/>
  <c r="BF192" i="4"/>
  <c r="T192" i="4"/>
  <c r="R192" i="4"/>
  <c r="P192" i="4"/>
  <c r="BI190" i="4"/>
  <c r="BH190" i="4"/>
  <c r="BG190" i="4"/>
  <c r="BF190" i="4"/>
  <c r="T190" i="4"/>
  <c r="R190" i="4"/>
  <c r="P190" i="4"/>
  <c r="BI187" i="4"/>
  <c r="BH187" i="4"/>
  <c r="BG187" i="4"/>
  <c r="BF187" i="4"/>
  <c r="T187" i="4"/>
  <c r="R187" i="4"/>
  <c r="P187" i="4"/>
  <c r="BI185" i="4"/>
  <c r="BH185" i="4"/>
  <c r="BG185" i="4"/>
  <c r="BF185" i="4"/>
  <c r="T185" i="4"/>
  <c r="R185" i="4"/>
  <c r="P185" i="4"/>
  <c r="BI183" i="4"/>
  <c r="BH183" i="4"/>
  <c r="BG183" i="4"/>
  <c r="BF183" i="4"/>
  <c r="T183" i="4"/>
  <c r="R183" i="4"/>
  <c r="P183" i="4"/>
  <c r="BI181" i="4"/>
  <c r="BH181" i="4"/>
  <c r="BG181" i="4"/>
  <c r="BF181" i="4"/>
  <c r="T181" i="4"/>
  <c r="R181" i="4"/>
  <c r="P181" i="4"/>
  <c r="BI179" i="4"/>
  <c r="BH179" i="4"/>
  <c r="BG179" i="4"/>
  <c r="BF179" i="4"/>
  <c r="T179" i="4"/>
  <c r="R179" i="4"/>
  <c r="P179" i="4"/>
  <c r="BI177" i="4"/>
  <c r="BH177" i="4"/>
  <c r="BG177" i="4"/>
  <c r="BF177" i="4"/>
  <c r="T177" i="4"/>
  <c r="R177" i="4"/>
  <c r="P177" i="4"/>
  <c r="BI175" i="4"/>
  <c r="BH175" i="4"/>
  <c r="BG175" i="4"/>
  <c r="BF175" i="4"/>
  <c r="T175" i="4"/>
  <c r="R175" i="4"/>
  <c r="P175" i="4"/>
  <c r="BI173" i="4"/>
  <c r="BH173" i="4"/>
  <c r="BG173" i="4"/>
  <c r="BF173" i="4"/>
  <c r="T173" i="4"/>
  <c r="R173" i="4"/>
  <c r="P173" i="4"/>
  <c r="BI171" i="4"/>
  <c r="BH171" i="4"/>
  <c r="BG171" i="4"/>
  <c r="BF171" i="4"/>
  <c r="T171" i="4"/>
  <c r="R171" i="4"/>
  <c r="P171" i="4"/>
  <c r="BI169" i="4"/>
  <c r="BH169" i="4"/>
  <c r="BG169" i="4"/>
  <c r="BF169" i="4"/>
  <c r="T169" i="4"/>
  <c r="R169" i="4"/>
  <c r="P169" i="4"/>
  <c r="BI167" i="4"/>
  <c r="BH167" i="4"/>
  <c r="BG167" i="4"/>
  <c r="BF167" i="4"/>
  <c r="T167" i="4"/>
  <c r="R167" i="4"/>
  <c r="P167" i="4"/>
  <c r="BI165" i="4"/>
  <c r="BH165" i="4"/>
  <c r="BG165" i="4"/>
  <c r="BF165" i="4"/>
  <c r="T165" i="4"/>
  <c r="R165" i="4"/>
  <c r="P165" i="4"/>
  <c r="BI163" i="4"/>
  <c r="BH163" i="4"/>
  <c r="BG163" i="4"/>
  <c r="BF163" i="4"/>
  <c r="T163" i="4"/>
  <c r="R163" i="4"/>
  <c r="P163" i="4"/>
  <c r="BI161" i="4"/>
  <c r="BH161" i="4"/>
  <c r="BG161" i="4"/>
  <c r="BF161" i="4"/>
  <c r="T161" i="4"/>
  <c r="R161" i="4"/>
  <c r="P161" i="4"/>
  <c r="BI159" i="4"/>
  <c r="BH159" i="4"/>
  <c r="BG159" i="4"/>
  <c r="BF159" i="4"/>
  <c r="T159" i="4"/>
  <c r="R159" i="4"/>
  <c r="P159" i="4"/>
  <c r="BI157" i="4"/>
  <c r="BH157" i="4"/>
  <c r="BG157" i="4"/>
  <c r="BF157" i="4"/>
  <c r="T157" i="4"/>
  <c r="R157" i="4"/>
  <c r="P157" i="4"/>
  <c r="BI155" i="4"/>
  <c r="BH155" i="4"/>
  <c r="BG155" i="4"/>
  <c r="BF155" i="4"/>
  <c r="T155" i="4"/>
  <c r="R155" i="4"/>
  <c r="P155" i="4"/>
  <c r="BI153" i="4"/>
  <c r="BH153" i="4"/>
  <c r="BG153" i="4"/>
  <c r="BF153" i="4"/>
  <c r="T153" i="4"/>
  <c r="R153" i="4"/>
  <c r="P153" i="4"/>
  <c r="BI151" i="4"/>
  <c r="BH151" i="4"/>
  <c r="BG151" i="4"/>
  <c r="BF151" i="4"/>
  <c r="T151" i="4"/>
  <c r="R151" i="4"/>
  <c r="P151" i="4"/>
  <c r="BI149" i="4"/>
  <c r="BH149" i="4"/>
  <c r="BG149" i="4"/>
  <c r="BF149" i="4"/>
  <c r="T149" i="4"/>
  <c r="R149" i="4"/>
  <c r="P149" i="4"/>
  <c r="BI147" i="4"/>
  <c r="BH147" i="4"/>
  <c r="BG147" i="4"/>
  <c r="BF147" i="4"/>
  <c r="T147" i="4"/>
  <c r="R147" i="4"/>
  <c r="P147" i="4"/>
  <c r="BI145" i="4"/>
  <c r="BH145" i="4"/>
  <c r="BG145" i="4"/>
  <c r="BF145" i="4"/>
  <c r="T145" i="4"/>
  <c r="R145" i="4"/>
  <c r="P145" i="4"/>
  <c r="BI143" i="4"/>
  <c r="BH143" i="4"/>
  <c r="BG143" i="4"/>
  <c r="BF143" i="4"/>
  <c r="T143" i="4"/>
  <c r="R143" i="4"/>
  <c r="P143" i="4"/>
  <c r="BI141" i="4"/>
  <c r="BH141" i="4"/>
  <c r="BG141" i="4"/>
  <c r="BF141" i="4"/>
  <c r="T141" i="4"/>
  <c r="R141" i="4"/>
  <c r="P141" i="4"/>
  <c r="BI139" i="4"/>
  <c r="BH139" i="4"/>
  <c r="BG139" i="4"/>
  <c r="BF139" i="4"/>
  <c r="T139" i="4"/>
  <c r="R139" i="4"/>
  <c r="P139" i="4"/>
  <c r="BI137" i="4"/>
  <c r="BH137" i="4"/>
  <c r="BG137" i="4"/>
  <c r="BF137" i="4"/>
  <c r="T137" i="4"/>
  <c r="R137" i="4"/>
  <c r="P137" i="4"/>
  <c r="BI133" i="4"/>
  <c r="BH133" i="4"/>
  <c r="BG133" i="4"/>
  <c r="BF133" i="4"/>
  <c r="T133" i="4"/>
  <c r="R133" i="4"/>
  <c r="P133" i="4"/>
  <c r="BI131" i="4"/>
  <c r="BH131" i="4"/>
  <c r="BG131" i="4"/>
  <c r="BF131" i="4"/>
  <c r="T131" i="4"/>
  <c r="R131" i="4"/>
  <c r="P131" i="4"/>
  <c r="BI129" i="4"/>
  <c r="BH129" i="4"/>
  <c r="BG129" i="4"/>
  <c r="BF129" i="4"/>
  <c r="T129" i="4"/>
  <c r="R129" i="4"/>
  <c r="P129" i="4"/>
  <c r="BI127" i="4"/>
  <c r="BH127" i="4"/>
  <c r="BG127" i="4"/>
  <c r="BF127" i="4"/>
  <c r="T127" i="4"/>
  <c r="R127" i="4"/>
  <c r="P127" i="4"/>
  <c r="BI125" i="4"/>
  <c r="BH125" i="4"/>
  <c r="BG125" i="4"/>
  <c r="BF125" i="4"/>
  <c r="T125" i="4"/>
  <c r="R125" i="4"/>
  <c r="P125" i="4"/>
  <c r="BI123" i="4"/>
  <c r="BH123" i="4"/>
  <c r="BG123" i="4"/>
  <c r="BF123" i="4"/>
  <c r="T123" i="4"/>
  <c r="R123" i="4"/>
  <c r="P123" i="4"/>
  <c r="BI121" i="4"/>
  <c r="BH121" i="4"/>
  <c r="BG121" i="4"/>
  <c r="BF121" i="4"/>
  <c r="T121" i="4"/>
  <c r="R121" i="4"/>
  <c r="P121" i="4"/>
  <c r="BI118" i="4"/>
  <c r="BH118" i="4"/>
  <c r="BG118" i="4"/>
  <c r="BF118" i="4"/>
  <c r="T118" i="4"/>
  <c r="R118" i="4"/>
  <c r="P118" i="4"/>
  <c r="BI116" i="4"/>
  <c r="BH116" i="4"/>
  <c r="BG116" i="4"/>
  <c r="BF116" i="4"/>
  <c r="T116" i="4"/>
  <c r="R116" i="4"/>
  <c r="P116" i="4"/>
  <c r="BI114" i="4"/>
  <c r="BH114" i="4"/>
  <c r="BG114" i="4"/>
  <c r="BF114" i="4"/>
  <c r="T114" i="4"/>
  <c r="R114" i="4"/>
  <c r="P114" i="4"/>
  <c r="BI112" i="4"/>
  <c r="BH112" i="4"/>
  <c r="BG112" i="4"/>
  <c r="BF112" i="4"/>
  <c r="T112" i="4"/>
  <c r="R112" i="4"/>
  <c r="P112" i="4"/>
  <c r="BI109" i="4"/>
  <c r="BH109" i="4"/>
  <c r="BG109" i="4"/>
  <c r="BF109" i="4"/>
  <c r="T109" i="4"/>
  <c r="R109" i="4"/>
  <c r="P109" i="4"/>
  <c r="BI107" i="4"/>
  <c r="BH107" i="4"/>
  <c r="BG107" i="4"/>
  <c r="BF107" i="4"/>
  <c r="T107" i="4"/>
  <c r="R107" i="4"/>
  <c r="P107" i="4"/>
  <c r="BI105" i="4"/>
  <c r="BH105" i="4"/>
  <c r="BG105" i="4"/>
  <c r="BF105" i="4"/>
  <c r="T105" i="4"/>
  <c r="R105" i="4"/>
  <c r="P105" i="4"/>
  <c r="BI102" i="4"/>
  <c r="BH102" i="4"/>
  <c r="BG102" i="4"/>
  <c r="BF102" i="4"/>
  <c r="T102" i="4"/>
  <c r="R102" i="4"/>
  <c r="P102" i="4"/>
  <c r="BI100" i="4"/>
  <c r="BH100" i="4"/>
  <c r="BG100" i="4"/>
  <c r="BF100" i="4"/>
  <c r="T100" i="4"/>
  <c r="R100" i="4"/>
  <c r="P100" i="4"/>
  <c r="BI96" i="4"/>
  <c r="BH96" i="4"/>
  <c r="BG96" i="4"/>
  <c r="BF96" i="4"/>
  <c r="T96" i="4"/>
  <c r="R96" i="4"/>
  <c r="P96" i="4"/>
  <c r="BI94" i="4"/>
  <c r="BH94" i="4"/>
  <c r="BG94" i="4"/>
  <c r="BF94" i="4"/>
  <c r="T94" i="4"/>
  <c r="R94" i="4"/>
  <c r="P94" i="4"/>
  <c r="J88" i="4"/>
  <c r="J87" i="4"/>
  <c r="F87" i="4"/>
  <c r="F85" i="4"/>
  <c r="E83" i="4"/>
  <c r="J55" i="4"/>
  <c r="J54" i="4"/>
  <c r="F54" i="4"/>
  <c r="F52" i="4"/>
  <c r="E50" i="4"/>
  <c r="J18" i="4"/>
  <c r="E18" i="4"/>
  <c r="F88" i="4"/>
  <c r="J17" i="4"/>
  <c r="J12" i="4"/>
  <c r="J85" i="4" s="1"/>
  <c r="E7" i="4"/>
  <c r="E81" i="4"/>
  <c r="J37" i="3"/>
  <c r="J36" i="3"/>
  <c r="AY56" i="1"/>
  <c r="J35" i="3"/>
  <c r="AX56" i="1" s="1"/>
  <c r="BI1258" i="3"/>
  <c r="BH1258" i="3"/>
  <c r="BG1258" i="3"/>
  <c r="BF1258" i="3"/>
  <c r="T1258" i="3"/>
  <c r="R1258" i="3"/>
  <c r="P1258" i="3"/>
  <c r="BI1220" i="3"/>
  <c r="BH1220" i="3"/>
  <c r="BG1220" i="3"/>
  <c r="BF1220" i="3"/>
  <c r="T1220" i="3"/>
  <c r="R1220" i="3"/>
  <c r="P1220" i="3"/>
  <c r="BI1199" i="3"/>
  <c r="BH1199" i="3"/>
  <c r="BG1199" i="3"/>
  <c r="BF1199" i="3"/>
  <c r="T1199" i="3"/>
  <c r="R1199" i="3"/>
  <c r="P1199" i="3"/>
  <c r="BI1162" i="3"/>
  <c r="BH1162" i="3"/>
  <c r="BG1162" i="3"/>
  <c r="BF1162" i="3"/>
  <c r="T1162" i="3"/>
  <c r="R1162" i="3"/>
  <c r="P1162" i="3"/>
  <c r="BI1141" i="3"/>
  <c r="BH1141" i="3"/>
  <c r="BG1141" i="3"/>
  <c r="BF1141" i="3"/>
  <c r="T1141" i="3"/>
  <c r="R1141" i="3"/>
  <c r="P1141" i="3"/>
  <c r="BI1109" i="3"/>
  <c r="BH1109" i="3"/>
  <c r="BG1109" i="3"/>
  <c r="BF1109" i="3"/>
  <c r="T1109" i="3"/>
  <c r="R1109" i="3"/>
  <c r="P1109" i="3"/>
  <c r="BI1080" i="3"/>
  <c r="BH1080" i="3"/>
  <c r="BG1080" i="3"/>
  <c r="BF1080" i="3"/>
  <c r="T1080" i="3"/>
  <c r="R1080" i="3"/>
  <c r="P1080" i="3"/>
  <c r="BI1031" i="3"/>
  <c r="BH1031" i="3"/>
  <c r="BG1031" i="3"/>
  <c r="BF1031" i="3"/>
  <c r="T1031" i="3"/>
  <c r="R1031" i="3"/>
  <c r="P1031" i="3"/>
  <c r="BI1024" i="3"/>
  <c r="BH1024" i="3"/>
  <c r="BG1024" i="3"/>
  <c r="BF1024" i="3"/>
  <c r="T1024" i="3"/>
  <c r="R1024" i="3"/>
  <c r="P1024" i="3"/>
  <c r="BI1019" i="3"/>
  <c r="BH1019" i="3"/>
  <c r="BG1019" i="3"/>
  <c r="BF1019" i="3"/>
  <c r="T1019" i="3"/>
  <c r="R1019" i="3"/>
  <c r="P1019" i="3"/>
  <c r="BI1014" i="3"/>
  <c r="BH1014" i="3"/>
  <c r="BG1014" i="3"/>
  <c r="BF1014" i="3"/>
  <c r="T1014" i="3"/>
  <c r="R1014" i="3"/>
  <c r="P1014" i="3"/>
  <c r="BI1011" i="3"/>
  <c r="BH1011" i="3"/>
  <c r="BG1011" i="3"/>
  <c r="BF1011" i="3"/>
  <c r="T1011" i="3"/>
  <c r="R1011" i="3"/>
  <c r="P1011" i="3"/>
  <c r="BI1008" i="3"/>
  <c r="BH1008" i="3"/>
  <c r="BG1008" i="3"/>
  <c r="BF1008" i="3"/>
  <c r="T1008" i="3"/>
  <c r="R1008" i="3"/>
  <c r="P1008" i="3"/>
  <c r="BI984" i="3"/>
  <c r="BH984" i="3"/>
  <c r="BG984" i="3"/>
  <c r="BF984" i="3"/>
  <c r="T984" i="3"/>
  <c r="R984" i="3"/>
  <c r="P984" i="3"/>
  <c r="BI972" i="3"/>
  <c r="BH972" i="3"/>
  <c r="BG972" i="3"/>
  <c r="BF972" i="3"/>
  <c r="T972" i="3"/>
  <c r="R972" i="3"/>
  <c r="P972" i="3"/>
  <c r="BI967" i="3"/>
  <c r="BH967" i="3"/>
  <c r="BG967" i="3"/>
  <c r="BF967" i="3"/>
  <c r="T967" i="3"/>
  <c r="R967" i="3"/>
  <c r="P967" i="3"/>
  <c r="BI962" i="3"/>
  <c r="BH962" i="3"/>
  <c r="BG962" i="3"/>
  <c r="BF962" i="3"/>
  <c r="T962" i="3"/>
  <c r="R962" i="3"/>
  <c r="P962" i="3"/>
  <c r="BI957" i="3"/>
  <c r="BH957" i="3"/>
  <c r="BG957" i="3"/>
  <c r="BF957" i="3"/>
  <c r="T957" i="3"/>
  <c r="R957" i="3"/>
  <c r="P957" i="3"/>
  <c r="BI952" i="3"/>
  <c r="BH952" i="3"/>
  <c r="BG952" i="3"/>
  <c r="BF952" i="3"/>
  <c r="T952" i="3"/>
  <c r="R952" i="3"/>
  <c r="P952" i="3"/>
  <c r="BI941" i="3"/>
  <c r="BH941" i="3"/>
  <c r="BG941" i="3"/>
  <c r="BF941" i="3"/>
  <c r="T941" i="3"/>
  <c r="R941" i="3"/>
  <c r="P941" i="3"/>
  <c r="BI938" i="3"/>
  <c r="BH938" i="3"/>
  <c r="BG938" i="3"/>
  <c r="BF938" i="3"/>
  <c r="T938" i="3"/>
  <c r="R938" i="3"/>
  <c r="P938" i="3"/>
  <c r="BI931" i="3"/>
  <c r="BH931" i="3"/>
  <c r="BG931" i="3"/>
  <c r="BF931" i="3"/>
  <c r="T931" i="3"/>
  <c r="R931" i="3"/>
  <c r="P931" i="3"/>
  <c r="BI924" i="3"/>
  <c r="BH924" i="3"/>
  <c r="BG924" i="3"/>
  <c r="BF924" i="3"/>
  <c r="T924" i="3"/>
  <c r="R924" i="3"/>
  <c r="P924" i="3"/>
  <c r="BI915" i="3"/>
  <c r="BH915" i="3"/>
  <c r="BG915" i="3"/>
  <c r="BF915" i="3"/>
  <c r="T915" i="3"/>
  <c r="R915" i="3"/>
  <c r="P915" i="3"/>
  <c r="BI909" i="3"/>
  <c r="BH909" i="3"/>
  <c r="BG909" i="3"/>
  <c r="BF909" i="3"/>
  <c r="T909" i="3"/>
  <c r="R909" i="3"/>
  <c r="P909" i="3"/>
  <c r="BI904" i="3"/>
  <c r="BH904" i="3"/>
  <c r="BG904" i="3"/>
  <c r="BF904" i="3"/>
  <c r="T904" i="3"/>
  <c r="R904" i="3"/>
  <c r="P904" i="3"/>
  <c r="BI900" i="3"/>
  <c r="BH900" i="3"/>
  <c r="BG900" i="3"/>
  <c r="BF900" i="3"/>
  <c r="T900" i="3"/>
  <c r="R900" i="3"/>
  <c r="P900" i="3"/>
  <c r="BI890" i="3"/>
  <c r="BH890" i="3"/>
  <c r="BG890" i="3"/>
  <c r="BF890" i="3"/>
  <c r="T890" i="3"/>
  <c r="R890" i="3"/>
  <c r="P890" i="3"/>
  <c r="BI868" i="3"/>
  <c r="BH868" i="3"/>
  <c r="BG868" i="3"/>
  <c r="BF868" i="3"/>
  <c r="T868" i="3"/>
  <c r="R868" i="3"/>
  <c r="P868" i="3"/>
  <c r="BI865" i="3"/>
  <c r="BH865" i="3"/>
  <c r="BG865" i="3"/>
  <c r="BF865" i="3"/>
  <c r="T865" i="3"/>
  <c r="R865" i="3"/>
  <c r="P865" i="3"/>
  <c r="BI860" i="3"/>
  <c r="BH860" i="3"/>
  <c r="BG860" i="3"/>
  <c r="BF860" i="3"/>
  <c r="T860" i="3"/>
  <c r="R860" i="3"/>
  <c r="P860" i="3"/>
  <c r="BI855" i="3"/>
  <c r="BH855" i="3"/>
  <c r="BG855" i="3"/>
  <c r="BF855" i="3"/>
  <c r="T855" i="3"/>
  <c r="R855" i="3"/>
  <c r="P855" i="3"/>
  <c r="BI850" i="3"/>
  <c r="BH850" i="3"/>
  <c r="BG850" i="3"/>
  <c r="BF850" i="3"/>
  <c r="T850" i="3"/>
  <c r="R850" i="3"/>
  <c r="P850" i="3"/>
  <c r="BI847" i="3"/>
  <c r="BH847" i="3"/>
  <c r="BG847" i="3"/>
  <c r="BF847" i="3"/>
  <c r="T847" i="3"/>
  <c r="R847" i="3"/>
  <c r="P847" i="3"/>
  <c r="BI838" i="3"/>
  <c r="BH838" i="3"/>
  <c r="BG838" i="3"/>
  <c r="BF838" i="3"/>
  <c r="T838" i="3"/>
  <c r="R838" i="3"/>
  <c r="P838" i="3"/>
  <c r="BI836" i="3"/>
  <c r="BH836" i="3"/>
  <c r="BG836" i="3"/>
  <c r="BF836" i="3"/>
  <c r="T836" i="3"/>
  <c r="R836" i="3"/>
  <c r="P836" i="3"/>
  <c r="BI828" i="3"/>
  <c r="BH828" i="3"/>
  <c r="BG828" i="3"/>
  <c r="BF828" i="3"/>
  <c r="T828" i="3"/>
  <c r="R828" i="3"/>
  <c r="P828" i="3"/>
  <c r="BI820" i="3"/>
  <c r="BH820" i="3"/>
  <c r="BG820" i="3"/>
  <c r="BF820" i="3"/>
  <c r="T820" i="3"/>
  <c r="R820" i="3"/>
  <c r="P820" i="3"/>
  <c r="BI810" i="3"/>
  <c r="BH810" i="3"/>
  <c r="BG810" i="3"/>
  <c r="BF810" i="3"/>
  <c r="T810" i="3"/>
  <c r="R810" i="3"/>
  <c r="P810" i="3"/>
  <c r="BI803" i="3"/>
  <c r="BH803" i="3"/>
  <c r="BG803" i="3"/>
  <c r="BF803" i="3"/>
  <c r="T803" i="3"/>
  <c r="R803" i="3"/>
  <c r="P803" i="3"/>
  <c r="BI795" i="3"/>
  <c r="BH795" i="3"/>
  <c r="BG795" i="3"/>
  <c r="BF795" i="3"/>
  <c r="T795" i="3"/>
  <c r="R795" i="3"/>
  <c r="P795" i="3"/>
  <c r="BI790" i="3"/>
  <c r="BH790" i="3"/>
  <c r="BG790" i="3"/>
  <c r="BF790" i="3"/>
  <c r="T790" i="3"/>
  <c r="R790" i="3"/>
  <c r="P790" i="3"/>
  <c r="BI786" i="3"/>
  <c r="BH786" i="3"/>
  <c r="BG786" i="3"/>
  <c r="BF786" i="3"/>
  <c r="T786" i="3"/>
  <c r="R786" i="3"/>
  <c r="P786" i="3"/>
  <c r="BI782" i="3"/>
  <c r="BH782" i="3"/>
  <c r="BG782" i="3"/>
  <c r="BF782" i="3"/>
  <c r="T782" i="3"/>
  <c r="R782" i="3"/>
  <c r="P782" i="3"/>
  <c r="BI778" i="3"/>
  <c r="BH778" i="3"/>
  <c r="BG778" i="3"/>
  <c r="BF778" i="3"/>
  <c r="T778" i="3"/>
  <c r="R778" i="3"/>
  <c r="P778" i="3"/>
  <c r="BI774" i="3"/>
  <c r="BH774" i="3"/>
  <c r="BG774" i="3"/>
  <c r="BF774" i="3"/>
  <c r="T774" i="3"/>
  <c r="R774" i="3"/>
  <c r="P774" i="3"/>
  <c r="BI771" i="3"/>
  <c r="BH771" i="3"/>
  <c r="BG771" i="3"/>
  <c r="BF771" i="3"/>
  <c r="T771" i="3"/>
  <c r="R771" i="3"/>
  <c r="P771" i="3"/>
  <c r="BI766" i="3"/>
  <c r="BH766" i="3"/>
  <c r="BG766" i="3"/>
  <c r="BF766" i="3"/>
  <c r="T766" i="3"/>
  <c r="R766" i="3"/>
  <c r="P766" i="3"/>
  <c r="BI755" i="3"/>
  <c r="BH755" i="3"/>
  <c r="BG755" i="3"/>
  <c r="BF755" i="3"/>
  <c r="T755" i="3"/>
  <c r="R755" i="3"/>
  <c r="P755" i="3"/>
  <c r="BI750" i="3"/>
  <c r="BH750" i="3"/>
  <c r="BG750" i="3"/>
  <c r="BF750" i="3"/>
  <c r="T750" i="3"/>
  <c r="R750" i="3"/>
  <c r="P750" i="3"/>
  <c r="BI747" i="3"/>
  <c r="BH747" i="3"/>
  <c r="BG747" i="3"/>
  <c r="BF747" i="3"/>
  <c r="T747" i="3"/>
  <c r="R747" i="3"/>
  <c r="P747" i="3"/>
  <c r="BI742" i="3"/>
  <c r="BH742" i="3"/>
  <c r="BG742" i="3"/>
  <c r="BF742" i="3"/>
  <c r="T742" i="3"/>
  <c r="R742" i="3"/>
  <c r="P742" i="3"/>
  <c r="BI739" i="3"/>
  <c r="BH739" i="3"/>
  <c r="BG739" i="3"/>
  <c r="BF739" i="3"/>
  <c r="T739" i="3"/>
  <c r="R739" i="3"/>
  <c r="P739" i="3"/>
  <c r="BI735" i="3"/>
  <c r="BH735" i="3"/>
  <c r="BG735" i="3"/>
  <c r="BF735" i="3"/>
  <c r="T735" i="3"/>
  <c r="R735" i="3"/>
  <c r="P735" i="3"/>
  <c r="BI732" i="3"/>
  <c r="BH732" i="3"/>
  <c r="BG732" i="3"/>
  <c r="BF732" i="3"/>
  <c r="T732" i="3"/>
  <c r="R732" i="3"/>
  <c r="P732" i="3"/>
  <c r="BI729" i="3"/>
  <c r="BH729" i="3"/>
  <c r="BG729" i="3"/>
  <c r="BF729" i="3"/>
  <c r="T729" i="3"/>
  <c r="R729" i="3"/>
  <c r="P729" i="3"/>
  <c r="BI718" i="3"/>
  <c r="BH718" i="3"/>
  <c r="BG718" i="3"/>
  <c r="BF718" i="3"/>
  <c r="T718" i="3"/>
  <c r="R718" i="3"/>
  <c r="P718" i="3"/>
  <c r="BI686" i="3"/>
  <c r="BH686" i="3"/>
  <c r="BG686" i="3"/>
  <c r="BF686" i="3"/>
  <c r="T686" i="3"/>
  <c r="R686" i="3"/>
  <c r="P686" i="3"/>
  <c r="BI683" i="3"/>
  <c r="BH683" i="3"/>
  <c r="BG683" i="3"/>
  <c r="BF683" i="3"/>
  <c r="T683" i="3"/>
  <c r="R683" i="3"/>
  <c r="P683" i="3"/>
  <c r="BI680" i="3"/>
  <c r="BH680" i="3"/>
  <c r="BG680" i="3"/>
  <c r="BF680" i="3"/>
  <c r="T680" i="3"/>
  <c r="R680" i="3"/>
  <c r="P680" i="3"/>
  <c r="BI677" i="3"/>
  <c r="BH677" i="3"/>
  <c r="BG677" i="3"/>
  <c r="BF677" i="3"/>
  <c r="T677" i="3"/>
  <c r="R677" i="3"/>
  <c r="P677" i="3"/>
  <c r="BI674" i="3"/>
  <c r="BH674" i="3"/>
  <c r="BG674" i="3"/>
  <c r="BF674" i="3"/>
  <c r="T674" i="3"/>
  <c r="R674" i="3"/>
  <c r="P674" i="3"/>
  <c r="BI671" i="3"/>
  <c r="BH671" i="3"/>
  <c r="BG671" i="3"/>
  <c r="BF671" i="3"/>
  <c r="T671" i="3"/>
  <c r="R671" i="3"/>
  <c r="P671" i="3"/>
  <c r="BI668" i="3"/>
  <c r="BH668" i="3"/>
  <c r="BG668" i="3"/>
  <c r="BF668" i="3"/>
  <c r="T668" i="3"/>
  <c r="R668" i="3"/>
  <c r="P668" i="3"/>
  <c r="BI664" i="3"/>
  <c r="BH664" i="3"/>
  <c r="BG664" i="3"/>
  <c r="BF664" i="3"/>
  <c r="T664" i="3"/>
  <c r="T663" i="3" s="1"/>
  <c r="R664" i="3"/>
  <c r="R663" i="3" s="1"/>
  <c r="P664" i="3"/>
  <c r="P663" i="3" s="1"/>
  <c r="BI658" i="3"/>
  <c r="BH658" i="3"/>
  <c r="BG658" i="3"/>
  <c r="BF658" i="3"/>
  <c r="T658" i="3"/>
  <c r="R658" i="3"/>
  <c r="P658" i="3"/>
  <c r="BI652" i="3"/>
  <c r="BH652" i="3"/>
  <c r="BG652" i="3"/>
  <c r="BF652" i="3"/>
  <c r="T652" i="3"/>
  <c r="R652" i="3"/>
  <c r="P652" i="3"/>
  <c r="BI647" i="3"/>
  <c r="BH647" i="3"/>
  <c r="BG647" i="3"/>
  <c r="BF647" i="3"/>
  <c r="T647" i="3"/>
  <c r="R647" i="3"/>
  <c r="P647" i="3"/>
  <c r="BI644" i="3"/>
  <c r="BH644" i="3"/>
  <c r="BG644" i="3"/>
  <c r="BF644" i="3"/>
  <c r="T644" i="3"/>
  <c r="R644" i="3"/>
  <c r="P644" i="3"/>
  <c r="BI638" i="3"/>
  <c r="BH638" i="3"/>
  <c r="BG638" i="3"/>
  <c r="BF638" i="3"/>
  <c r="T638" i="3"/>
  <c r="R638" i="3"/>
  <c r="P638" i="3"/>
  <c r="BI633" i="3"/>
  <c r="BH633" i="3"/>
  <c r="BG633" i="3"/>
  <c r="BF633" i="3"/>
  <c r="T633" i="3"/>
  <c r="R633" i="3"/>
  <c r="P633" i="3"/>
  <c r="BI631" i="3"/>
  <c r="BH631" i="3"/>
  <c r="BG631" i="3"/>
  <c r="BF631" i="3"/>
  <c r="T631" i="3"/>
  <c r="R631" i="3"/>
  <c r="P631" i="3"/>
  <c r="BI627" i="3"/>
  <c r="BH627" i="3"/>
  <c r="BG627" i="3"/>
  <c r="BF627" i="3"/>
  <c r="T627" i="3"/>
  <c r="R627" i="3"/>
  <c r="P627" i="3"/>
  <c r="BI623" i="3"/>
  <c r="BH623" i="3"/>
  <c r="BG623" i="3"/>
  <c r="BF623" i="3"/>
  <c r="T623" i="3"/>
  <c r="R623" i="3"/>
  <c r="P623" i="3"/>
  <c r="BI620" i="3"/>
  <c r="BH620" i="3"/>
  <c r="BG620" i="3"/>
  <c r="BF620" i="3"/>
  <c r="T620" i="3"/>
  <c r="R620" i="3"/>
  <c r="P620" i="3"/>
  <c r="BI609" i="3"/>
  <c r="BH609" i="3"/>
  <c r="BG609" i="3"/>
  <c r="BF609" i="3"/>
  <c r="T609" i="3"/>
  <c r="R609" i="3"/>
  <c r="P609" i="3"/>
  <c r="BI596" i="3"/>
  <c r="BH596" i="3"/>
  <c r="BG596" i="3"/>
  <c r="BF596" i="3"/>
  <c r="T596" i="3"/>
  <c r="R596" i="3"/>
  <c r="P596" i="3"/>
  <c r="BI573" i="3"/>
  <c r="BH573" i="3"/>
  <c r="BG573" i="3"/>
  <c r="BF573" i="3"/>
  <c r="T573" i="3"/>
  <c r="R573" i="3"/>
  <c r="P573" i="3"/>
  <c r="BI569" i="3"/>
  <c r="BH569" i="3"/>
  <c r="BG569" i="3"/>
  <c r="BF569" i="3"/>
  <c r="T569" i="3"/>
  <c r="R569" i="3"/>
  <c r="P569" i="3"/>
  <c r="BI565" i="3"/>
  <c r="BH565" i="3"/>
  <c r="BG565" i="3"/>
  <c r="BF565" i="3"/>
  <c r="T565" i="3"/>
  <c r="R565" i="3"/>
  <c r="P565" i="3"/>
  <c r="BI561" i="3"/>
  <c r="BH561" i="3"/>
  <c r="BG561" i="3"/>
  <c r="BF561" i="3"/>
  <c r="T561" i="3"/>
  <c r="R561" i="3"/>
  <c r="P561" i="3"/>
  <c r="BI557" i="3"/>
  <c r="BH557" i="3"/>
  <c r="BG557" i="3"/>
  <c r="BF557" i="3"/>
  <c r="T557" i="3"/>
  <c r="R557" i="3"/>
  <c r="P557" i="3"/>
  <c r="BI553" i="3"/>
  <c r="BH553" i="3"/>
  <c r="BG553" i="3"/>
  <c r="BF553" i="3"/>
  <c r="T553" i="3"/>
  <c r="R553" i="3"/>
  <c r="P553" i="3"/>
  <c r="BI547" i="3"/>
  <c r="BH547" i="3"/>
  <c r="BG547" i="3"/>
  <c r="BF547" i="3"/>
  <c r="T547" i="3"/>
  <c r="R547" i="3"/>
  <c r="P547" i="3"/>
  <c r="BI542" i="3"/>
  <c r="BH542" i="3"/>
  <c r="BG542" i="3"/>
  <c r="BF542" i="3"/>
  <c r="T542" i="3"/>
  <c r="R542" i="3"/>
  <c r="P542" i="3"/>
  <c r="BI533" i="3"/>
  <c r="BH533" i="3"/>
  <c r="BG533" i="3"/>
  <c r="BF533" i="3"/>
  <c r="T533" i="3"/>
  <c r="R533" i="3"/>
  <c r="P533" i="3"/>
  <c r="BI529" i="3"/>
  <c r="BH529" i="3"/>
  <c r="BG529" i="3"/>
  <c r="BF529" i="3"/>
  <c r="T529" i="3"/>
  <c r="R529" i="3"/>
  <c r="P529" i="3"/>
  <c r="BI483" i="3"/>
  <c r="BH483" i="3"/>
  <c r="BG483" i="3"/>
  <c r="BF483" i="3"/>
  <c r="T483" i="3"/>
  <c r="R483" i="3"/>
  <c r="P483" i="3"/>
  <c r="BI467" i="3"/>
  <c r="BH467" i="3"/>
  <c r="BG467" i="3"/>
  <c r="BF467" i="3"/>
  <c r="T467" i="3"/>
  <c r="R467" i="3"/>
  <c r="P467" i="3"/>
  <c r="BI454" i="3"/>
  <c r="BH454" i="3"/>
  <c r="BG454" i="3"/>
  <c r="BF454" i="3"/>
  <c r="T454" i="3"/>
  <c r="R454" i="3"/>
  <c r="P454" i="3"/>
  <c r="BI439" i="3"/>
  <c r="BH439" i="3"/>
  <c r="BG439" i="3"/>
  <c r="BF439" i="3"/>
  <c r="T439" i="3"/>
  <c r="R439" i="3"/>
  <c r="P439" i="3"/>
  <c r="BI433" i="3"/>
  <c r="BH433" i="3"/>
  <c r="BG433" i="3"/>
  <c r="BF433" i="3"/>
  <c r="T433" i="3"/>
  <c r="R433" i="3"/>
  <c r="P433" i="3"/>
  <c r="BI383" i="3"/>
  <c r="BH383" i="3"/>
  <c r="BG383" i="3"/>
  <c r="BF383" i="3"/>
  <c r="T383" i="3"/>
  <c r="R383" i="3"/>
  <c r="P383" i="3"/>
  <c r="BI377" i="3"/>
  <c r="BH377" i="3"/>
  <c r="BG377" i="3"/>
  <c r="BF377" i="3"/>
  <c r="T377" i="3"/>
  <c r="R377" i="3"/>
  <c r="P377" i="3"/>
  <c r="BI370" i="3"/>
  <c r="BH370" i="3"/>
  <c r="BG370" i="3"/>
  <c r="BF370" i="3"/>
  <c r="T370" i="3"/>
  <c r="R370" i="3"/>
  <c r="P370" i="3"/>
  <c r="BI347" i="3"/>
  <c r="BH347" i="3"/>
  <c r="BG347" i="3"/>
  <c r="BF347" i="3"/>
  <c r="T347" i="3"/>
  <c r="R347" i="3"/>
  <c r="P347" i="3"/>
  <c r="BI327" i="3"/>
  <c r="BH327" i="3"/>
  <c r="BG327" i="3"/>
  <c r="BF327" i="3"/>
  <c r="T327" i="3"/>
  <c r="R327" i="3"/>
  <c r="P327" i="3"/>
  <c r="BI277" i="3"/>
  <c r="BH277" i="3"/>
  <c r="BG277" i="3"/>
  <c r="BF277" i="3"/>
  <c r="T277" i="3"/>
  <c r="R277" i="3"/>
  <c r="P277" i="3"/>
  <c r="BI264" i="3"/>
  <c r="BH264" i="3"/>
  <c r="BG264" i="3"/>
  <c r="BF264" i="3"/>
  <c r="T264" i="3"/>
  <c r="R264" i="3"/>
  <c r="P264" i="3"/>
  <c r="BI247" i="3"/>
  <c r="BH247" i="3"/>
  <c r="BG247" i="3"/>
  <c r="BF247" i="3"/>
  <c r="T247" i="3"/>
  <c r="R247" i="3"/>
  <c r="P247" i="3"/>
  <c r="BI236" i="3"/>
  <c r="BH236" i="3"/>
  <c r="BG236" i="3"/>
  <c r="BF236" i="3"/>
  <c r="T236" i="3"/>
  <c r="R236" i="3"/>
  <c r="P236" i="3"/>
  <c r="BI226" i="3"/>
  <c r="BH226" i="3"/>
  <c r="BG226" i="3"/>
  <c r="BF226" i="3"/>
  <c r="T226" i="3"/>
  <c r="R226" i="3"/>
  <c r="P226" i="3"/>
  <c r="BI215" i="3"/>
  <c r="BH215" i="3"/>
  <c r="BG215" i="3"/>
  <c r="BF215" i="3"/>
  <c r="T215" i="3"/>
  <c r="R215" i="3"/>
  <c r="P215" i="3"/>
  <c r="BI204" i="3"/>
  <c r="BH204" i="3"/>
  <c r="BG204" i="3"/>
  <c r="BF204" i="3"/>
  <c r="T204" i="3"/>
  <c r="R204" i="3"/>
  <c r="P204" i="3"/>
  <c r="BI193" i="3"/>
  <c r="BH193" i="3"/>
  <c r="BG193" i="3"/>
  <c r="BF193" i="3"/>
  <c r="T193" i="3"/>
  <c r="R193" i="3"/>
  <c r="P193" i="3"/>
  <c r="BI185" i="3"/>
  <c r="BH185" i="3"/>
  <c r="BG185" i="3"/>
  <c r="BF185" i="3"/>
  <c r="T185" i="3"/>
  <c r="R185" i="3"/>
  <c r="P185" i="3"/>
  <c r="BI175" i="3"/>
  <c r="BH175" i="3"/>
  <c r="BG175" i="3"/>
  <c r="BF175" i="3"/>
  <c r="T175" i="3"/>
  <c r="R175" i="3"/>
  <c r="P175" i="3"/>
  <c r="BI171" i="3"/>
  <c r="BH171" i="3"/>
  <c r="BG171" i="3"/>
  <c r="BF171" i="3"/>
  <c r="T171" i="3"/>
  <c r="R171" i="3"/>
  <c r="P171" i="3"/>
  <c r="BI166" i="3"/>
  <c r="BH166" i="3"/>
  <c r="BG166" i="3"/>
  <c r="BF166" i="3"/>
  <c r="T166" i="3"/>
  <c r="R166" i="3"/>
  <c r="P166" i="3"/>
  <c r="BI154" i="3"/>
  <c r="BH154" i="3"/>
  <c r="BG154" i="3"/>
  <c r="BF154" i="3"/>
  <c r="T154" i="3"/>
  <c r="R154" i="3"/>
  <c r="P154" i="3"/>
  <c r="BI148" i="3"/>
  <c r="BH148" i="3"/>
  <c r="BG148" i="3"/>
  <c r="BF148" i="3"/>
  <c r="T148" i="3"/>
  <c r="R148" i="3"/>
  <c r="P148" i="3"/>
  <c r="BI146" i="3"/>
  <c r="BH146" i="3"/>
  <c r="BG146" i="3"/>
  <c r="BF146" i="3"/>
  <c r="T146" i="3"/>
  <c r="R146" i="3"/>
  <c r="P146" i="3"/>
  <c r="BI132" i="3"/>
  <c r="BH132" i="3"/>
  <c r="BG132" i="3"/>
  <c r="BF132" i="3"/>
  <c r="T132" i="3"/>
  <c r="R132" i="3"/>
  <c r="P132" i="3"/>
  <c r="BI130" i="3"/>
  <c r="BH130" i="3"/>
  <c r="BG130" i="3"/>
  <c r="BF130" i="3"/>
  <c r="T130" i="3"/>
  <c r="R130" i="3"/>
  <c r="P130" i="3"/>
  <c r="BI126" i="3"/>
  <c r="BH126" i="3"/>
  <c r="BG126" i="3"/>
  <c r="BF126" i="3"/>
  <c r="T126" i="3"/>
  <c r="R126" i="3"/>
  <c r="P126" i="3"/>
  <c r="BI121" i="3"/>
  <c r="BH121" i="3"/>
  <c r="BG121" i="3"/>
  <c r="BF121" i="3"/>
  <c r="T121" i="3"/>
  <c r="R121" i="3"/>
  <c r="P121" i="3"/>
  <c r="BI116" i="3"/>
  <c r="BH116" i="3"/>
  <c r="BG116" i="3"/>
  <c r="BF116" i="3"/>
  <c r="T116" i="3"/>
  <c r="R116" i="3"/>
  <c r="P116" i="3"/>
  <c r="BI111" i="3"/>
  <c r="BH111" i="3"/>
  <c r="BG111" i="3"/>
  <c r="BF111" i="3"/>
  <c r="T111" i="3"/>
  <c r="R111" i="3"/>
  <c r="P111" i="3"/>
  <c r="BI107" i="3"/>
  <c r="BH107" i="3"/>
  <c r="BG107" i="3"/>
  <c r="BF107" i="3"/>
  <c r="T107" i="3"/>
  <c r="R107" i="3"/>
  <c r="P107" i="3"/>
  <c r="BI103" i="3"/>
  <c r="BH103" i="3"/>
  <c r="BG103" i="3"/>
  <c r="BF103" i="3"/>
  <c r="T103" i="3"/>
  <c r="R103" i="3"/>
  <c r="P103" i="3"/>
  <c r="BI99" i="3"/>
  <c r="BH99" i="3"/>
  <c r="BG99" i="3"/>
  <c r="BF99" i="3"/>
  <c r="T99" i="3"/>
  <c r="R99" i="3"/>
  <c r="P99" i="3"/>
  <c r="J93" i="3"/>
  <c r="J92" i="3"/>
  <c r="F92" i="3"/>
  <c r="F90" i="3"/>
  <c r="E88" i="3"/>
  <c r="J55" i="3"/>
  <c r="J54" i="3"/>
  <c r="F54" i="3"/>
  <c r="F52" i="3"/>
  <c r="E50" i="3"/>
  <c r="J18" i="3"/>
  <c r="E18" i="3"/>
  <c r="F93" i="3"/>
  <c r="J17" i="3"/>
  <c r="J12" i="3"/>
  <c r="J52" i="3" s="1"/>
  <c r="E7" i="3"/>
  <c r="E86" i="3" s="1"/>
  <c r="J37" i="2"/>
  <c r="J36" i="2"/>
  <c r="AY55" i="1"/>
  <c r="J35" i="2"/>
  <c r="AX55" i="1" s="1"/>
  <c r="BI589" i="2"/>
  <c r="BH589" i="2"/>
  <c r="BG589" i="2"/>
  <c r="BF589" i="2"/>
  <c r="T589" i="2"/>
  <c r="R589" i="2"/>
  <c r="P589" i="2"/>
  <c r="BI582" i="2"/>
  <c r="BH582" i="2"/>
  <c r="BG582" i="2"/>
  <c r="BF582" i="2"/>
  <c r="T582" i="2"/>
  <c r="R582" i="2"/>
  <c r="P582" i="2"/>
  <c r="BI527" i="2"/>
  <c r="BH527" i="2"/>
  <c r="BG527" i="2"/>
  <c r="BF527" i="2"/>
  <c r="T527" i="2"/>
  <c r="R527" i="2"/>
  <c r="P527" i="2"/>
  <c r="BI503" i="2"/>
  <c r="BH503" i="2"/>
  <c r="BG503" i="2"/>
  <c r="BF503" i="2"/>
  <c r="T503" i="2"/>
  <c r="T502" i="2" s="1"/>
  <c r="R503" i="2"/>
  <c r="R502" i="2" s="1"/>
  <c r="P503" i="2"/>
  <c r="P502" i="2" s="1"/>
  <c r="BI492" i="2"/>
  <c r="BH492" i="2"/>
  <c r="BG492" i="2"/>
  <c r="BF492" i="2"/>
  <c r="T492" i="2"/>
  <c r="R492" i="2"/>
  <c r="P492" i="2"/>
  <c r="BI482" i="2"/>
  <c r="BH482" i="2"/>
  <c r="BG482" i="2"/>
  <c r="BF482" i="2"/>
  <c r="T482" i="2"/>
  <c r="R482" i="2"/>
  <c r="P482" i="2"/>
  <c r="BI471" i="2"/>
  <c r="BH471" i="2"/>
  <c r="BG471" i="2"/>
  <c r="BF471" i="2"/>
  <c r="T471" i="2"/>
  <c r="T470" i="2" s="1"/>
  <c r="R471" i="2"/>
  <c r="R470" i="2" s="1"/>
  <c r="P471" i="2"/>
  <c r="P470" i="2" s="1"/>
  <c r="BI463" i="2"/>
  <c r="BH463" i="2"/>
  <c r="BG463" i="2"/>
  <c r="BF463" i="2"/>
  <c r="T463" i="2"/>
  <c r="R463" i="2"/>
  <c r="P463" i="2"/>
  <c r="BI454" i="2"/>
  <c r="BH454" i="2"/>
  <c r="BG454" i="2"/>
  <c r="BF454" i="2"/>
  <c r="T454" i="2"/>
  <c r="R454" i="2"/>
  <c r="P454" i="2"/>
  <c r="BI445" i="2"/>
  <c r="BH445" i="2"/>
  <c r="BG445" i="2"/>
  <c r="BF445" i="2"/>
  <c r="T445" i="2"/>
  <c r="R445" i="2"/>
  <c r="P445" i="2"/>
  <c r="BI435" i="2"/>
  <c r="BH435" i="2"/>
  <c r="BG435" i="2"/>
  <c r="BF435" i="2"/>
  <c r="T435" i="2"/>
  <c r="R435" i="2"/>
  <c r="P435" i="2"/>
  <c r="BI430" i="2"/>
  <c r="BH430" i="2"/>
  <c r="BG430" i="2"/>
  <c r="BF430" i="2"/>
  <c r="T430" i="2"/>
  <c r="T429" i="2" s="1"/>
  <c r="R430" i="2"/>
  <c r="R429" i="2" s="1"/>
  <c r="P430" i="2"/>
  <c r="P429" i="2" s="1"/>
  <c r="BI419" i="2"/>
  <c r="BH419" i="2"/>
  <c r="BG419" i="2"/>
  <c r="BF419" i="2"/>
  <c r="T419" i="2"/>
  <c r="T418" i="2" s="1"/>
  <c r="R419" i="2"/>
  <c r="R418" i="2" s="1"/>
  <c r="P419" i="2"/>
  <c r="P418" i="2" s="1"/>
  <c r="BI409" i="2"/>
  <c r="BH409" i="2"/>
  <c r="BG409" i="2"/>
  <c r="BF409" i="2"/>
  <c r="T409" i="2"/>
  <c r="R409" i="2"/>
  <c r="P409" i="2"/>
  <c r="BI400" i="2"/>
  <c r="BH400" i="2"/>
  <c r="BG400" i="2"/>
  <c r="BF400" i="2"/>
  <c r="T400" i="2"/>
  <c r="R400" i="2"/>
  <c r="P400" i="2"/>
  <c r="BI395" i="2"/>
  <c r="BH395" i="2"/>
  <c r="BG395" i="2"/>
  <c r="BF395" i="2"/>
  <c r="T395" i="2"/>
  <c r="R395" i="2"/>
  <c r="P395" i="2"/>
  <c r="BI392" i="2"/>
  <c r="BH392" i="2"/>
  <c r="BG392" i="2"/>
  <c r="BF392" i="2"/>
  <c r="T392" i="2"/>
  <c r="R392" i="2"/>
  <c r="P392" i="2"/>
  <c r="BI389" i="2"/>
  <c r="BH389" i="2"/>
  <c r="BG389" i="2"/>
  <c r="BF389" i="2"/>
  <c r="T389" i="2"/>
  <c r="R389" i="2"/>
  <c r="P389" i="2"/>
  <c r="BI386" i="2"/>
  <c r="BH386" i="2"/>
  <c r="BG386" i="2"/>
  <c r="BF386" i="2"/>
  <c r="T386" i="2"/>
  <c r="R386" i="2"/>
  <c r="P386" i="2"/>
  <c r="BI383" i="2"/>
  <c r="BH383" i="2"/>
  <c r="BG383" i="2"/>
  <c r="BF383" i="2"/>
  <c r="T383" i="2"/>
  <c r="R383" i="2"/>
  <c r="P383" i="2"/>
  <c r="BI381" i="2"/>
  <c r="BH381" i="2"/>
  <c r="BG381" i="2"/>
  <c r="BF381" i="2"/>
  <c r="T381" i="2"/>
  <c r="R381" i="2"/>
  <c r="P381" i="2"/>
  <c r="BI371" i="2"/>
  <c r="BH371" i="2"/>
  <c r="BG371" i="2"/>
  <c r="BF371" i="2"/>
  <c r="T371" i="2"/>
  <c r="R371" i="2"/>
  <c r="P371" i="2"/>
  <c r="BI361" i="2"/>
  <c r="BH361" i="2"/>
  <c r="BG361" i="2"/>
  <c r="BF361" i="2"/>
  <c r="T361" i="2"/>
  <c r="R361" i="2"/>
  <c r="P361" i="2"/>
  <c r="BI357" i="2"/>
  <c r="BH357" i="2"/>
  <c r="BG357" i="2"/>
  <c r="BF357" i="2"/>
  <c r="T357" i="2"/>
  <c r="R357" i="2"/>
  <c r="P357" i="2"/>
  <c r="BI347" i="2"/>
  <c r="BH347" i="2"/>
  <c r="BG347" i="2"/>
  <c r="BF347" i="2"/>
  <c r="T347" i="2"/>
  <c r="R347" i="2"/>
  <c r="P347" i="2"/>
  <c r="BI298" i="2"/>
  <c r="BH298" i="2"/>
  <c r="BG298" i="2"/>
  <c r="BF298" i="2"/>
  <c r="T298" i="2"/>
  <c r="R298" i="2"/>
  <c r="P298" i="2"/>
  <c r="BI279" i="2"/>
  <c r="BH279" i="2"/>
  <c r="BG279" i="2"/>
  <c r="BF279" i="2"/>
  <c r="T279" i="2"/>
  <c r="R279" i="2"/>
  <c r="P279" i="2"/>
  <c r="BI274" i="2"/>
  <c r="BH274" i="2"/>
  <c r="BG274" i="2"/>
  <c r="BF274" i="2"/>
  <c r="T274" i="2"/>
  <c r="R274" i="2"/>
  <c r="P274" i="2"/>
  <c r="BI270" i="2"/>
  <c r="BH270" i="2"/>
  <c r="BG270" i="2"/>
  <c r="BF270" i="2"/>
  <c r="T270" i="2"/>
  <c r="R270" i="2"/>
  <c r="P270" i="2"/>
  <c r="BI253" i="2"/>
  <c r="BH253" i="2"/>
  <c r="BG253" i="2"/>
  <c r="BF253" i="2"/>
  <c r="T253" i="2"/>
  <c r="R253" i="2"/>
  <c r="P253" i="2"/>
  <c r="BI235" i="2"/>
  <c r="BH235" i="2"/>
  <c r="BG235" i="2"/>
  <c r="BF235" i="2"/>
  <c r="T235" i="2"/>
  <c r="R235" i="2"/>
  <c r="P235" i="2"/>
  <c r="BI227" i="2"/>
  <c r="BH227" i="2"/>
  <c r="BG227" i="2"/>
  <c r="BF227" i="2"/>
  <c r="T227" i="2"/>
  <c r="R227" i="2"/>
  <c r="P227" i="2"/>
  <c r="BI222" i="2"/>
  <c r="BH222" i="2"/>
  <c r="BG222" i="2"/>
  <c r="BF222" i="2"/>
  <c r="T222" i="2"/>
  <c r="R222" i="2"/>
  <c r="P222" i="2"/>
  <c r="BI216" i="2"/>
  <c r="BH216" i="2"/>
  <c r="BG216" i="2"/>
  <c r="BF216" i="2"/>
  <c r="T216" i="2"/>
  <c r="R216" i="2"/>
  <c r="P216" i="2"/>
  <c r="BI204" i="2"/>
  <c r="BH204" i="2"/>
  <c r="BG204" i="2"/>
  <c r="BF204" i="2"/>
  <c r="T204" i="2"/>
  <c r="R204" i="2"/>
  <c r="P204" i="2"/>
  <c r="BI192" i="2"/>
  <c r="BH192" i="2"/>
  <c r="BG192" i="2"/>
  <c r="BF192" i="2"/>
  <c r="T192" i="2"/>
  <c r="R192" i="2"/>
  <c r="P192" i="2"/>
  <c r="BI183" i="2"/>
  <c r="BH183" i="2"/>
  <c r="BG183" i="2"/>
  <c r="BF183" i="2"/>
  <c r="T183" i="2"/>
  <c r="R183" i="2"/>
  <c r="P183" i="2"/>
  <c r="BI178" i="2"/>
  <c r="BH178" i="2"/>
  <c r="BG178" i="2"/>
  <c r="BF178" i="2"/>
  <c r="T178" i="2"/>
  <c r="R178" i="2"/>
  <c r="P178" i="2"/>
  <c r="BI169" i="2"/>
  <c r="BH169" i="2"/>
  <c r="BG169" i="2"/>
  <c r="BF169" i="2"/>
  <c r="T169" i="2"/>
  <c r="R169" i="2"/>
  <c r="P169" i="2"/>
  <c r="BI163" i="2"/>
  <c r="BH163" i="2"/>
  <c r="BG163" i="2"/>
  <c r="BF163" i="2"/>
  <c r="T163" i="2"/>
  <c r="R163" i="2"/>
  <c r="P163" i="2"/>
  <c r="BI129" i="2"/>
  <c r="BH129" i="2"/>
  <c r="BG129" i="2"/>
  <c r="BF129" i="2"/>
  <c r="T129" i="2"/>
  <c r="R129" i="2"/>
  <c r="P129" i="2"/>
  <c r="BI124" i="2"/>
  <c r="BH124" i="2"/>
  <c r="BG124" i="2"/>
  <c r="BF124" i="2"/>
  <c r="T124" i="2"/>
  <c r="R124" i="2"/>
  <c r="P124" i="2"/>
  <c r="BI114" i="2"/>
  <c r="BH114" i="2"/>
  <c r="BG114" i="2"/>
  <c r="BF114" i="2"/>
  <c r="T114" i="2"/>
  <c r="R114" i="2"/>
  <c r="P114" i="2"/>
  <c r="BI109" i="2"/>
  <c r="BH109" i="2"/>
  <c r="BG109" i="2"/>
  <c r="BF109" i="2"/>
  <c r="T109" i="2"/>
  <c r="R109" i="2"/>
  <c r="P109" i="2"/>
  <c r="BI99" i="2"/>
  <c r="BH99" i="2"/>
  <c r="BG99" i="2"/>
  <c r="BF99" i="2"/>
  <c r="T99" i="2"/>
  <c r="R99" i="2"/>
  <c r="P99" i="2"/>
  <c r="BI94" i="2"/>
  <c r="BH94" i="2"/>
  <c r="BG94" i="2"/>
  <c r="BF94" i="2"/>
  <c r="T94" i="2"/>
  <c r="R94" i="2"/>
  <c r="P94" i="2"/>
  <c r="J88" i="2"/>
  <c r="J87" i="2"/>
  <c r="F87" i="2"/>
  <c r="F85" i="2"/>
  <c r="E83" i="2"/>
  <c r="J55" i="2"/>
  <c r="J54" i="2"/>
  <c r="F54" i="2"/>
  <c r="F52" i="2"/>
  <c r="E50" i="2"/>
  <c r="J18" i="2"/>
  <c r="E18" i="2"/>
  <c r="F88" i="2" s="1"/>
  <c r="J17" i="2"/>
  <c r="J12" i="2"/>
  <c r="J52" i="2"/>
  <c r="E7" i="2"/>
  <c r="E48" i="2" s="1"/>
  <c r="L50" i="1"/>
  <c r="AM50" i="1"/>
  <c r="AM49" i="1"/>
  <c r="L49" i="1"/>
  <c r="AM47" i="1"/>
  <c r="L47" i="1"/>
  <c r="L45" i="1"/>
  <c r="L44" i="1"/>
  <c r="BK94" i="10"/>
  <c r="J89" i="10"/>
  <c r="BK170" i="9"/>
  <c r="BK164" i="9"/>
  <c r="J136" i="9"/>
  <c r="J130" i="9"/>
  <c r="J122" i="9"/>
  <c r="BK102" i="9"/>
  <c r="J89" i="9"/>
  <c r="BK148" i="8"/>
  <c r="BK124" i="8"/>
  <c r="J99" i="8"/>
  <c r="J248" i="7"/>
  <c r="BK230" i="7"/>
  <c r="BK212" i="7"/>
  <c r="J176" i="7"/>
  <c r="J167" i="7"/>
  <c r="J158" i="7"/>
  <c r="BK140" i="7"/>
  <c r="BK119" i="7"/>
  <c r="BK110" i="7"/>
  <c r="BK95" i="7"/>
  <c r="J242" i="6"/>
  <c r="BK224" i="6"/>
  <c r="J209" i="6"/>
  <c r="J194" i="6"/>
  <c r="J155" i="6"/>
  <c r="BK134" i="6"/>
  <c r="BK116" i="6"/>
  <c r="BK101" i="6"/>
  <c r="BK245" i="5"/>
  <c r="J227" i="5"/>
  <c r="J197" i="5"/>
  <c r="J134" i="5"/>
  <c r="BK386" i="4"/>
  <c r="BK366" i="4"/>
  <c r="BK339" i="4"/>
  <c r="BK324" i="4"/>
  <c r="BK308" i="4"/>
  <c r="J297" i="4"/>
  <c r="J289" i="4"/>
  <c r="J260" i="4"/>
  <c r="BK253" i="4"/>
  <c r="J223" i="4"/>
  <c r="BK196" i="4"/>
  <c r="BK177" i="4"/>
  <c r="BK171" i="4"/>
  <c r="J161" i="4"/>
  <c r="J149" i="4"/>
  <c r="J137" i="4"/>
  <c r="J123" i="4"/>
  <c r="J96" i="4"/>
  <c r="J1008" i="3"/>
  <c r="BK865" i="3"/>
  <c r="BK820" i="3"/>
  <c r="J790" i="3"/>
  <c r="BK771" i="3"/>
  <c r="BK735" i="3"/>
  <c r="BK668" i="3"/>
  <c r="J638" i="3"/>
  <c r="BK623" i="3"/>
  <c r="BK561" i="3"/>
  <c r="BK533" i="3"/>
  <c r="J433" i="3"/>
  <c r="J148" i="3"/>
  <c r="BK103" i="3"/>
  <c r="J582" i="2"/>
  <c r="J445" i="2"/>
  <c r="BK371" i="2"/>
  <c r="BK274" i="2"/>
  <c r="J222" i="2"/>
  <c r="BK178" i="2"/>
  <c r="J99" i="2"/>
  <c r="BK87" i="10"/>
  <c r="J156" i="9"/>
  <c r="BK144" i="9"/>
  <c r="J134" i="9"/>
  <c r="BK110" i="9"/>
  <c r="J92" i="9"/>
  <c r="J154" i="8"/>
  <c r="BK120" i="8"/>
  <c r="BK99" i="8"/>
  <c r="BK248" i="7"/>
  <c r="J230" i="7"/>
  <c r="J215" i="7"/>
  <c r="J200" i="7"/>
  <c r="BK167" i="7"/>
  <c r="J155" i="7"/>
  <c r="J140" i="7"/>
  <c r="J119" i="7"/>
  <c r="BK260" i="6"/>
  <c r="J245" i="6"/>
  <c r="BK230" i="6"/>
  <c r="BK215" i="6"/>
  <c r="BK186" i="6"/>
  <c r="J164" i="6"/>
  <c r="BK149" i="6"/>
  <c r="BK95" i="6"/>
  <c r="BK239" i="5"/>
  <c r="J212" i="5"/>
  <c r="J194" i="5"/>
  <c r="BK183" i="5"/>
  <c r="J167" i="5"/>
  <c r="J149" i="5"/>
  <c r="BK134" i="5"/>
  <c r="J116" i="5"/>
  <c r="J107" i="5"/>
  <c r="BK101" i="5"/>
  <c r="BK377" i="4"/>
  <c r="J362" i="4"/>
  <c r="BK345" i="4"/>
  <c r="BK331" i="4"/>
  <c r="BK312" i="4"/>
  <c r="J271" i="4"/>
  <c r="J248" i="4"/>
  <c r="J231" i="4"/>
  <c r="J217" i="4"/>
  <c r="J190" i="4"/>
  <c r="BK181" i="4"/>
  <c r="BK161" i="4"/>
  <c r="BK149" i="4"/>
  <c r="J131" i="4"/>
  <c r="J114" i="4"/>
  <c r="J100" i="4"/>
  <c r="BK1220" i="3"/>
  <c r="BK1162" i="3"/>
  <c r="BK1109" i="3"/>
  <c r="BK972" i="3"/>
  <c r="J938" i="3"/>
  <c r="BK900" i="3"/>
  <c r="BK836" i="3"/>
  <c r="J782" i="3"/>
  <c r="BK729" i="3"/>
  <c r="BK674" i="3"/>
  <c r="BK644" i="3"/>
  <c r="J327" i="3"/>
  <c r="J215" i="3"/>
  <c r="BK154" i="3"/>
  <c r="BK99" i="3"/>
  <c r="J471" i="2"/>
  <c r="BK445" i="2"/>
  <c r="BK389" i="2"/>
  <c r="J357" i="2"/>
  <c r="J227" i="2"/>
  <c r="J124" i="2"/>
  <c r="J87" i="10"/>
  <c r="J166" i="9"/>
  <c r="BK156" i="9"/>
  <c r="J148" i="9"/>
  <c r="J138" i="9"/>
  <c r="BK116" i="9"/>
  <c r="BK89" i="9"/>
  <c r="BK134" i="8"/>
  <c r="BK108" i="8"/>
  <c r="J260" i="7"/>
  <c r="BK242" i="7"/>
  <c r="J212" i="7"/>
  <c r="BK191" i="7"/>
  <c r="BK164" i="7"/>
  <c r="BK122" i="7"/>
  <c r="BK257" i="6"/>
  <c r="BK218" i="6"/>
  <c r="J186" i="6"/>
  <c r="J167" i="6"/>
  <c r="BK131" i="6"/>
  <c r="J119" i="6"/>
  <c r="BK262" i="5"/>
  <c r="BK251" i="5"/>
  <c r="BK224" i="5"/>
  <c r="BK194" i="5"/>
  <c r="BK155" i="5"/>
  <c r="J128" i="5"/>
  <c r="J95" i="5"/>
  <c r="BK388" i="4"/>
  <c r="J377" i="4"/>
  <c r="BK362" i="4"/>
  <c r="J318" i="4"/>
  <c r="BK304" i="4"/>
  <c r="J280" i="4"/>
  <c r="J241" i="4"/>
  <c r="BK235" i="4"/>
  <c r="BK225" i="4"/>
  <c r="J209" i="4"/>
  <c r="BK194" i="4"/>
  <c r="J175" i="4"/>
  <c r="J153" i="4"/>
  <c r="BK129" i="4"/>
  <c r="J112" i="4"/>
  <c r="J1031" i="3"/>
  <c r="BK967" i="3"/>
  <c r="BK938" i="3"/>
  <c r="BK904" i="3"/>
  <c r="J860" i="3"/>
  <c r="BK828" i="3"/>
  <c r="J778" i="3"/>
  <c r="J732" i="3"/>
  <c r="BK658" i="3"/>
  <c r="J633" i="3"/>
  <c r="J596" i="3"/>
  <c r="BK565" i="3"/>
  <c r="J533" i="3"/>
  <c r="BK454" i="3"/>
  <c r="J347" i="3"/>
  <c r="BK236" i="3"/>
  <c r="BK171" i="3"/>
  <c r="J121" i="3"/>
  <c r="BK471" i="2"/>
  <c r="J371" i="2"/>
  <c r="J235" i="2"/>
  <c r="F36" i="10"/>
  <c r="J102" i="9"/>
  <c r="BK92" i="9"/>
  <c r="BK158" i="8"/>
  <c r="J134" i="8"/>
  <c r="BK117" i="8"/>
  <c r="BK105" i="8"/>
  <c r="J264" i="7"/>
  <c r="BK254" i="7"/>
  <c r="J233" i="7"/>
  <c r="BK200" i="7"/>
  <c r="BK146" i="7"/>
  <c r="BK128" i="7"/>
  <c r="J104" i="7"/>
  <c r="BK262" i="6"/>
  <c r="BK239" i="6"/>
  <c r="J212" i="6"/>
  <c r="BK183" i="6"/>
  <c r="BK152" i="6"/>
  <c r="J140" i="6"/>
  <c r="J107" i="6"/>
  <c r="J264" i="5"/>
  <c r="J257" i="5"/>
  <c r="BK215" i="5"/>
  <c r="BK197" i="5"/>
  <c r="J173" i="5"/>
  <c r="J158" i="5"/>
  <c r="J143" i="5"/>
  <c r="BK113" i="5"/>
  <c r="J400" i="4"/>
  <c r="BK384" i="4"/>
  <c r="BK364" i="4"/>
  <c r="BK350" i="4"/>
  <c r="BK335" i="4"/>
  <c r="BK327" i="4"/>
  <c r="J316" i="4"/>
  <c r="J299" i="4"/>
  <c r="BK280" i="4"/>
  <c r="J274" i="4"/>
  <c r="BK263" i="4"/>
  <c r="J243" i="4"/>
  <c r="J233" i="4"/>
  <c r="J215" i="4"/>
  <c r="J200" i="4"/>
  <c r="BK183" i="4"/>
  <c r="BK145" i="4"/>
  <c r="J133" i="4"/>
  <c r="BK118" i="4"/>
  <c r="BK96" i="4"/>
  <c r="J1011" i="3"/>
  <c r="BK957" i="3"/>
  <c r="BK890" i="3"/>
  <c r="J828" i="3"/>
  <c r="J774" i="3"/>
  <c r="BK718" i="3"/>
  <c r="J674" i="3"/>
  <c r="BK596" i="3"/>
  <c r="BK483" i="3"/>
  <c r="BK433" i="3"/>
  <c r="BK247" i="3"/>
  <c r="BK204" i="3"/>
  <c r="J126" i="3"/>
  <c r="BK463" i="2"/>
  <c r="J409" i="2"/>
  <c r="BK381" i="2"/>
  <c r="J279" i="2"/>
  <c r="BK216" i="2"/>
  <c r="BK169" i="2"/>
  <c r="J94" i="10"/>
  <c r="BK172" i="9"/>
  <c r="BK166" i="9"/>
  <c r="BK154" i="9"/>
  <c r="BK132" i="9"/>
  <c r="BK126" i="9"/>
  <c r="J110" i="9"/>
  <c r="J100" i="9"/>
  <c r="BK85" i="9"/>
  <c r="BK139" i="8"/>
  <c r="BK122" i="8"/>
  <c r="J108" i="8"/>
  <c r="J254" i="7"/>
  <c r="BK236" i="7"/>
  <c r="BK215" i="7"/>
  <c r="BK197" i="7"/>
  <c r="J170" i="7"/>
  <c r="J161" i="7"/>
  <c r="J143" i="7"/>
  <c r="J125" i="7"/>
  <c r="J101" i="7"/>
  <c r="J260" i="6"/>
  <c r="J227" i="6"/>
  <c r="BK212" i="6"/>
  <c r="J197" i="6"/>
  <c r="J161" i="6"/>
  <c r="J137" i="6"/>
  <c r="J122" i="6"/>
  <c r="J95" i="6"/>
  <c r="J236" i="5"/>
  <c r="BK212" i="5"/>
  <c r="BK186" i="5"/>
  <c r="BK119" i="5"/>
  <c r="J394" i="4"/>
  <c r="BK360" i="4"/>
  <c r="J348" i="4"/>
  <c r="BK329" i="4"/>
  <c r="BK310" i="4"/>
  <c r="BK299" i="4"/>
  <c r="BK287" i="4"/>
  <c r="BK258" i="4"/>
  <c r="J235" i="4"/>
  <c r="BK200" i="4"/>
  <c r="J181" i="4"/>
  <c r="BK173" i="4"/>
  <c r="BK165" i="4"/>
  <c r="J143" i="4"/>
  <c r="BK125" i="4"/>
  <c r="J102" i="4"/>
  <c r="BK1011" i="3"/>
  <c r="J900" i="3"/>
  <c r="J838" i="3"/>
  <c r="BK782" i="3"/>
  <c r="J755" i="3"/>
  <c r="J729" i="3"/>
  <c r="BK671" i="3"/>
  <c r="J658" i="3"/>
  <c r="J631" i="3"/>
  <c r="BK609" i="3"/>
  <c r="BK553" i="3"/>
  <c r="J483" i="3"/>
  <c r="BK185" i="3"/>
  <c r="J132" i="3"/>
  <c r="J589" i="2"/>
  <c r="J503" i="2"/>
  <c r="J435" i="2"/>
  <c r="BK383" i="2"/>
  <c r="BK279" i="2"/>
  <c r="J216" i="2"/>
  <c r="BK163" i="2"/>
  <c r="J91" i="10"/>
  <c r="BK82" i="10"/>
  <c r="J152" i="9"/>
  <c r="BK142" i="9"/>
  <c r="J132" i="9"/>
  <c r="BK114" i="9"/>
  <c r="J96" i="9"/>
  <c r="J156" i="8"/>
  <c r="BK143" i="8"/>
  <c r="J105" i="8"/>
  <c r="BK251" i="7"/>
  <c r="BK233" i="7"/>
  <c r="J218" i="7"/>
  <c r="J191" i="7"/>
  <c r="J179" i="7"/>
  <c r="BK158" i="7"/>
  <c r="BK143" i="7"/>
  <c r="J122" i="7"/>
  <c r="BK107" i="7"/>
  <c r="J254" i="6"/>
  <c r="J239" i="6"/>
  <c r="J218" i="6"/>
  <c r="J191" i="6"/>
  <c r="BK170" i="6"/>
  <c r="BK155" i="6"/>
  <c r="BK110" i="6"/>
  <c r="BK242" i="5"/>
  <c r="BK221" i="5"/>
  <c r="J206" i="5"/>
  <c r="J186" i="5"/>
  <c r="J170" i="5"/>
  <c r="BK143" i="5"/>
  <c r="BK128" i="5"/>
  <c r="BK107" i="5"/>
  <c r="BK390" i="4"/>
  <c r="BK372" i="4"/>
  <c r="J352" i="4"/>
  <c r="J339" i="4"/>
  <c r="J324" i="4"/>
  <c r="BK306" i="4"/>
  <c r="J263" i="4"/>
  <c r="BK245" i="4"/>
  <c r="J229" i="4"/>
  <c r="J221" i="4"/>
  <c r="J198" i="4"/>
  <c r="J185" i="4"/>
  <c r="BK179" i="4"/>
  <c r="J157" i="4"/>
  <c r="J147" i="4"/>
  <c r="J129" i="4"/>
  <c r="BK112" i="4"/>
  <c r="BK94" i="4"/>
  <c r="J1220" i="3"/>
  <c r="J1162" i="3"/>
  <c r="BK1080" i="3"/>
  <c r="BK952" i="3"/>
  <c r="BK909" i="3"/>
  <c r="J855" i="3"/>
  <c r="BK766" i="3"/>
  <c r="J739" i="3"/>
  <c r="J677" i="3"/>
  <c r="J647" i="3"/>
  <c r="J264" i="3"/>
  <c r="J185" i="3"/>
  <c r="BK116" i="3"/>
  <c r="J103" i="3"/>
  <c r="J482" i="2"/>
  <c r="J430" i="2"/>
  <c r="BK386" i="2"/>
  <c r="BK235" i="2"/>
  <c r="BK129" i="2"/>
  <c r="J94" i="2"/>
  <c r="J168" i="9"/>
  <c r="J158" i="9"/>
  <c r="BK150" i="9"/>
  <c r="J142" i="9"/>
  <c r="J120" i="9"/>
  <c r="BK100" i="9"/>
  <c r="BK87" i="9"/>
  <c r="BK141" i="8"/>
  <c r="BK111" i="8"/>
  <c r="BK262" i="7"/>
  <c r="BK227" i="7"/>
  <c r="J203" i="7"/>
  <c r="BK176" i="7"/>
  <c r="BK152" i="7"/>
  <c r="J107" i="7"/>
  <c r="BK245" i="6"/>
  <c r="BK191" i="6"/>
  <c r="J173" i="6"/>
  <c r="BK137" i="6"/>
  <c r="BK122" i="6"/>
  <c r="J98" i="6"/>
  <c r="BK257" i="5"/>
  <c r="J239" i="5"/>
  <c r="BK218" i="5"/>
  <c r="BK176" i="5"/>
  <c r="BK161" i="5"/>
  <c r="BK131" i="5"/>
  <c r="J119" i="5"/>
  <c r="BK394" i="4"/>
  <c r="J384" i="4"/>
  <c r="J368" i="4"/>
  <c r="J360" i="4"/>
  <c r="BK341" i="4"/>
  <c r="J308" i="4"/>
  <c r="J287" i="4"/>
  <c r="BK276" i="4"/>
  <c r="BK239" i="4"/>
  <c r="BK231" i="4"/>
  <c r="J219" i="4"/>
  <c r="BK204" i="4"/>
  <c r="J187" i="4"/>
  <c r="J167" i="4"/>
  <c r="BK155" i="4"/>
  <c r="BK127" i="4"/>
  <c r="J109" i="4"/>
  <c r="J1024" i="3"/>
  <c r="BK984" i="3"/>
  <c r="J957" i="3"/>
  <c r="J909" i="3"/>
  <c r="BK855" i="3"/>
  <c r="J820" i="3"/>
  <c r="BK755" i="3"/>
  <c r="J735" i="3"/>
  <c r="J671" i="3"/>
  <c r="BK631" i="3"/>
  <c r="J609" i="3"/>
  <c r="J547" i="3"/>
  <c r="J529" i="3"/>
  <c r="J377" i="3"/>
  <c r="J277" i="3"/>
  <c r="J204" i="3"/>
  <c r="J166" i="3"/>
  <c r="BK111" i="3"/>
  <c r="J395" i="2"/>
  <c r="J361" i="2"/>
  <c r="BK124" i="2"/>
  <c r="J170" i="9"/>
  <c r="J150" i="9"/>
  <c r="BK138" i="9"/>
  <c r="J124" i="9"/>
  <c r="J118" i="9"/>
  <c r="BK112" i="9"/>
  <c r="J104" i="9"/>
  <c r="J94" i="9"/>
  <c r="BK160" i="8"/>
  <c r="BK152" i="8"/>
  <c r="BK129" i="8"/>
  <c r="J115" i="8"/>
  <c r="J91" i="8"/>
  <c r="J245" i="7"/>
  <c r="J227" i="7"/>
  <c r="BK203" i="7"/>
  <c r="BK170" i="7"/>
  <c r="BK131" i="7"/>
  <c r="BK101" i="7"/>
  <c r="J257" i="6"/>
  <c r="BK242" i="6"/>
  <c r="J230" i="6"/>
  <c r="BK200" i="6"/>
  <c r="BK167" i="6"/>
  <c r="J146" i="6"/>
  <c r="J131" i="6"/>
  <c r="BK104" i="6"/>
  <c r="BK264" i="5"/>
  <c r="J248" i="5"/>
  <c r="J233" i="5"/>
  <c r="BK203" i="5"/>
  <c r="J176" i="5"/>
  <c r="J161" i="5"/>
  <c r="J146" i="5"/>
  <c r="BK122" i="5"/>
  <c r="BK400" i="4"/>
  <c r="BK382" i="4"/>
  <c r="BK358" i="4"/>
  <c r="BK354" i="4"/>
  <c r="J343" i="4"/>
  <c r="J333" i="4"/>
  <c r="BK322" i="4"/>
  <c r="J314" i="4"/>
  <c r="BK297" i="4"/>
  <c r="J278" i="4"/>
  <c r="BK269" i="4"/>
  <c r="J258" i="4"/>
  <c r="J245" i="4"/>
  <c r="BK237" i="4"/>
  <c r="BK215" i="4"/>
  <c r="BK207" i="4"/>
  <c r="J194" i="4"/>
  <c r="J165" i="4"/>
  <c r="J141" i="4"/>
  <c r="BK123" i="4"/>
  <c r="BK114" i="4"/>
  <c r="BK1024" i="3"/>
  <c r="J984" i="3"/>
  <c r="J915" i="3"/>
  <c r="BK838" i="3"/>
  <c r="J795" i="3"/>
  <c r="J771" i="3"/>
  <c r="BK686" i="3"/>
  <c r="BK647" i="3"/>
  <c r="BK557" i="3"/>
  <c r="BK542" i="3"/>
  <c r="BK439" i="3"/>
  <c r="BK327" i="3"/>
  <c r="BK215" i="3"/>
  <c r="BK148" i="3"/>
  <c r="BK121" i="3"/>
  <c r="J492" i="2"/>
  <c r="J419" i="2"/>
  <c r="J389" i="2"/>
  <c r="BK270" i="2"/>
  <c r="BK222" i="2"/>
  <c r="J183" i="2"/>
  <c r="BK109" i="2"/>
  <c r="BK91" i="10"/>
  <c r="J82" i="10"/>
  <c r="BK168" i="9"/>
  <c r="BK160" i="9"/>
  <c r="BK134" i="9"/>
  <c r="J128" i="9"/>
  <c r="J112" i="9"/>
  <c r="BK106" i="9"/>
  <c r="J87" i="9"/>
  <c r="J163" i="8"/>
  <c r="J129" i="8"/>
  <c r="J120" i="8"/>
  <c r="BK94" i="8"/>
  <c r="BK245" i="7"/>
  <c r="BK218" i="7"/>
  <c r="BK209" i="7"/>
  <c r="BK173" i="7"/>
  <c r="J164" i="7"/>
  <c r="J149" i="7"/>
  <c r="BK134" i="7"/>
  <c r="BK113" i="7"/>
  <c r="BK104" i="7"/>
  <c r="J264" i="6"/>
  <c r="J233" i="6"/>
  <c r="J215" i="6"/>
  <c r="J200" i="6"/>
  <c r="J170" i="6"/>
  <c r="J152" i="6"/>
  <c r="J128" i="6"/>
  <c r="BK113" i="6"/>
  <c r="BK254" i="5"/>
  <c r="J218" i="5"/>
  <c r="J191" i="5"/>
  <c r="J122" i="5"/>
  <c r="J98" i="5"/>
  <c r="J372" i="4"/>
  <c r="J350" i="4"/>
  <c r="BK333" i="4"/>
  <c r="BK316" i="4"/>
  <c r="J304" i="4"/>
  <c r="BK294" i="4"/>
  <c r="J283" i="4"/>
  <c r="BK255" i="4"/>
  <c r="J227" i="4"/>
  <c r="BK198" i="4"/>
  <c r="J179" i="4"/>
  <c r="BK169" i="4"/>
  <c r="J151" i="4"/>
  <c r="BK141" i="4"/>
  <c r="BK131" i="4"/>
  <c r="BK105" i="4"/>
  <c r="BK1031" i="3"/>
  <c r="BK931" i="3"/>
  <c r="BK847" i="3"/>
  <c r="BK795" i="3"/>
  <c r="BK778" i="3"/>
  <c r="J766" i="3"/>
  <c r="BK732" i="3"/>
  <c r="BK677" i="3"/>
  <c r="J644" i="3"/>
  <c r="BK620" i="3"/>
  <c r="J565" i="3"/>
  <c r="BK529" i="3"/>
  <c r="BK377" i="3"/>
  <c r="BK146" i="3"/>
  <c r="BK589" i="2"/>
  <c r="J527" i="2"/>
  <c r="BK454" i="2"/>
  <c r="J386" i="2"/>
  <c r="J347" i="2"/>
  <c r="J253" i="2"/>
  <c r="BK183" i="2"/>
  <c r="J129" i="2"/>
  <c r="BK89" i="10"/>
  <c r="BK175" i="9"/>
  <c r="BK148" i="9"/>
  <c r="BK128" i="9"/>
  <c r="BK108" i="9"/>
  <c r="J160" i="8"/>
  <c r="J145" i="8"/>
  <c r="BK115" i="8"/>
  <c r="BK91" i="8"/>
  <c r="J242" i="7"/>
  <c r="BK221" i="7"/>
  <c r="BK206" i="7"/>
  <c r="BK183" i="7"/>
  <c r="BK161" i="7"/>
  <c r="J152" i="7"/>
  <c r="BK137" i="7"/>
  <c r="J116" i="7"/>
  <c r="BK251" i="6"/>
  <c r="J221" i="6"/>
  <c r="J203" i="6"/>
  <c r="J176" i="6"/>
  <c r="J158" i="6"/>
  <c r="J113" i="6"/>
  <c r="J230" i="5"/>
  <c r="J215" i="5"/>
  <c r="J200" i="5"/>
  <c r="BK179" i="5"/>
  <c r="BK158" i="5"/>
  <c r="J140" i="5"/>
  <c r="J125" i="5"/>
  <c r="BK110" i="5"/>
  <c r="J104" i="5"/>
  <c r="BK380" i="4"/>
  <c r="J370" i="4"/>
  <c r="BK348" i="4"/>
  <c r="J337" i="4"/>
  <c r="J322" i="4"/>
  <c r="BK278" i="4"/>
  <c r="BK250" i="4"/>
  <c r="BK243" i="4"/>
  <c r="J225" i="4"/>
  <c r="BK209" i="4"/>
  <c r="BK187" i="4"/>
  <c r="J163" i="4"/>
  <c r="BK151" i="4"/>
  <c r="J118" i="4"/>
  <c r="J105" i="4"/>
  <c r="J1258" i="3"/>
  <c r="J1199" i="3"/>
  <c r="J1141" i="3"/>
  <c r="BK1014" i="3"/>
  <c r="BK941" i="3"/>
  <c r="J890" i="3"/>
  <c r="J810" i="3"/>
  <c r="J747" i="3"/>
  <c r="J680" i="3"/>
  <c r="BK652" i="3"/>
  <c r="BK633" i="3"/>
  <c r="BK277" i="3"/>
  <c r="BK193" i="3"/>
  <c r="J111" i="3"/>
  <c r="J463" i="2"/>
  <c r="BK419" i="2"/>
  <c r="J383" i="2"/>
  <c r="BK298" i="2"/>
  <c r="J192" i="2"/>
  <c r="J114" i="2"/>
  <c r="BK85" i="10"/>
  <c r="J164" i="9"/>
  <c r="J154" i="9"/>
  <c r="BK146" i="9"/>
  <c r="BK130" i="9"/>
  <c r="BK104" i="9"/>
  <c r="J148" i="8"/>
  <c r="J139" i="8"/>
  <c r="J124" i="8"/>
  <c r="J94" i="8"/>
  <c r="J251" i="7"/>
  <c r="J224" i="7"/>
  <c r="BK194" i="7"/>
  <c r="BK179" i="7"/>
  <c r="BK155" i="7"/>
  <c r="J110" i="7"/>
  <c r="BK248" i="6"/>
  <c r="BK194" i="6"/>
  <c r="J179" i="6"/>
  <c r="BK143" i="6"/>
  <c r="BK128" i="6"/>
  <c r="J110" i="6"/>
  <c r="BK260" i="5"/>
  <c r="BK248" i="5"/>
  <c r="J221" i="5"/>
  <c r="J183" i="5"/>
  <c r="J164" i="5"/>
  <c r="BK146" i="5"/>
  <c r="BK98" i="5"/>
  <c r="J390" i="4"/>
  <c r="J382" i="4"/>
  <c r="J366" i="4"/>
  <c r="J358" i="4"/>
  <c r="BK314" i="4"/>
  <c r="BK302" i="4"/>
  <c r="BK285" i="4"/>
  <c r="BK274" i="4"/>
  <c r="BK233" i="4"/>
  <c r="BK223" i="4"/>
  <c r="J207" i="4"/>
  <c r="BK190" i="4"/>
  <c r="J171" i="4"/>
  <c r="BK157" i="4"/>
  <c r="BK143" i="4"/>
  <c r="J121" i="4"/>
  <c r="BK100" i="4"/>
  <c r="J1014" i="3"/>
  <c r="J962" i="3"/>
  <c r="J931" i="3"/>
  <c r="BK868" i="3"/>
  <c r="J847" i="3"/>
  <c r="J786" i="3"/>
  <c r="BK747" i="3"/>
  <c r="BK680" i="3"/>
  <c r="BK638" i="3"/>
  <c r="J620" i="3"/>
  <c r="J569" i="3"/>
  <c r="J542" i="3"/>
  <c r="J383" i="3"/>
  <c r="BK264" i="3"/>
  <c r="J193" i="3"/>
  <c r="BK130" i="3"/>
  <c r="J116" i="3"/>
  <c r="BK527" i="2"/>
  <c r="J392" i="2"/>
  <c r="BK253" i="2"/>
  <c r="J109" i="2"/>
  <c r="J160" i="9"/>
  <c r="J144" i="9"/>
  <c r="J126" i="9"/>
  <c r="BK120" i="9"/>
  <c r="J116" i="9"/>
  <c r="J108" i="9"/>
  <c r="BK96" i="9"/>
  <c r="BK163" i="8"/>
  <c r="BK154" i="8"/>
  <c r="J141" i="8"/>
  <c r="J122" i="8"/>
  <c r="J111" i="8"/>
  <c r="BK264" i="7"/>
  <c r="BK260" i="7"/>
  <c r="J236" i="7"/>
  <c r="J206" i="7"/>
  <c r="J186" i="7"/>
  <c r="J134" i="7"/>
  <c r="BK116" i="7"/>
  <c r="BK264" i="6"/>
  <c r="J251" i="6"/>
  <c r="BK233" i="6"/>
  <c r="BK209" i="6"/>
  <c r="BK176" i="6"/>
  <c r="J149" i="6"/>
  <c r="J134" i="6"/>
  <c r="J116" i="6"/>
  <c r="BK98" i="6"/>
  <c r="J260" i="5"/>
  <c r="BK236" i="5"/>
  <c r="J224" i="5"/>
  <c r="BK200" i="5"/>
  <c r="BK164" i="5"/>
  <c r="J152" i="5"/>
  <c r="BK137" i="5"/>
  <c r="BK95" i="5"/>
  <c r="J388" i="4"/>
  <c r="BK368" i="4"/>
  <c r="BK352" i="4"/>
  <c r="BK337" i="4"/>
  <c r="J331" i="4"/>
  <c r="BK320" i="4"/>
  <c r="J310" i="4"/>
  <c r="J294" i="4"/>
  <c r="J276" i="4"/>
  <c r="BK266" i="4"/>
  <c r="J255" i="4"/>
  <c r="BK241" i="4"/>
  <c r="BK229" i="4"/>
  <c r="BK211" i="4"/>
  <c r="J202" i="4"/>
  <c r="BK192" i="4"/>
  <c r="BK163" i="4"/>
  <c r="J139" i="4"/>
  <c r="BK121" i="4"/>
  <c r="J107" i="4"/>
  <c r="J1019" i="3"/>
  <c r="BK962" i="3"/>
  <c r="J904" i="3"/>
  <c r="J836" i="3"/>
  <c r="BK786" i="3"/>
  <c r="J742" i="3"/>
  <c r="J664" i="3"/>
  <c r="BK573" i="3"/>
  <c r="BK547" i="3"/>
  <c r="J454" i="3"/>
  <c r="BK370" i="3"/>
  <c r="BK226" i="3"/>
  <c r="BK166" i="3"/>
  <c r="J146" i="3"/>
  <c r="J99" i="3"/>
  <c r="BK430" i="2"/>
  <c r="BK395" i="2"/>
  <c r="BK347" i="2"/>
  <c r="BK227" i="2"/>
  <c r="BK192" i="2"/>
  <c r="BK114" i="2"/>
  <c r="J128" i="7"/>
  <c r="J98" i="7"/>
  <c r="J236" i="6"/>
  <c r="BK221" i="6"/>
  <c r="BK203" i="6"/>
  <c r="BK173" i="6"/>
  <c r="BK146" i="6"/>
  <c r="BK125" i="6"/>
  <c r="BK107" i="6"/>
  <c r="J251" i="5"/>
  <c r="BK230" i="5"/>
  <c r="BK209" i="5"/>
  <c r="J137" i="5"/>
  <c r="BK116" i="5"/>
  <c r="J380" i="4"/>
  <c r="J354" i="4"/>
  <c r="J335" i="4"/>
  <c r="J320" i="4"/>
  <c r="J306" i="4"/>
  <c r="BK292" i="4"/>
  <c r="J266" i="4"/>
  <c r="J250" i="4"/>
  <c r="J204" i="4"/>
  <c r="BK185" i="4"/>
  <c r="BK175" i="4"/>
  <c r="BK167" i="4"/>
  <c r="BK159" i="4"/>
  <c r="BK147" i="4"/>
  <c r="BK139" i="4"/>
  <c r="BK109" i="4"/>
  <c r="J1080" i="3"/>
  <c r="J941" i="3"/>
  <c r="J850" i="3"/>
  <c r="BK810" i="3"/>
  <c r="BK774" i="3"/>
  <c r="BK739" i="3"/>
  <c r="J686" i="3"/>
  <c r="BK664" i="3"/>
  <c r="BK627" i="3"/>
  <c r="BK569" i="3"/>
  <c r="J557" i="3"/>
  <c r="J439" i="3"/>
  <c r="J154" i="3"/>
  <c r="J130" i="3"/>
  <c r="BK582" i="2"/>
  <c r="BK482" i="2"/>
  <c r="J400" i="2"/>
  <c r="BK361" i="2"/>
  <c r="J270" i="2"/>
  <c r="J204" i="2"/>
  <c r="BK94" i="2"/>
  <c r="J85" i="10"/>
  <c r="J162" i="9"/>
  <c r="J146" i="9"/>
  <c r="BK140" i="9"/>
  <c r="BK124" i="9"/>
  <c r="J98" i="9"/>
  <c r="J158" i="8"/>
  <c r="J152" i="8"/>
  <c r="J117" i="8"/>
  <c r="BK257" i="7"/>
  <c r="BK224" i="7"/>
  <c r="J209" i="7"/>
  <c r="BK186" i="7"/>
  <c r="J173" i="7"/>
  <c r="BK149" i="7"/>
  <c r="J131" i="7"/>
  <c r="J113" i="7"/>
  <c r="BK98" i="7"/>
  <c r="J248" i="6"/>
  <c r="BK227" i="6"/>
  <c r="J206" i="6"/>
  <c r="BK179" i="6"/>
  <c r="BK161" i="6"/>
  <c r="BK140" i="6"/>
  <c r="J245" i="5"/>
  <c r="BK227" i="5"/>
  <c r="J209" i="5"/>
  <c r="BK191" i="5"/>
  <c r="BK173" i="5"/>
  <c r="BK152" i="5"/>
  <c r="J131" i="5"/>
  <c r="J113" i="5"/>
  <c r="BK104" i="5"/>
  <c r="J101" i="5"/>
  <c r="J374" i="4"/>
  <c r="BK356" i="4"/>
  <c r="BK343" i="4"/>
  <c r="J327" i="4"/>
  <c r="J285" i="4"/>
  <c r="J253" i="4"/>
  <c r="BK227" i="4"/>
  <c r="BK219" i="4"/>
  <c r="J192" i="4"/>
  <c r="J183" i="4"/>
  <c r="J169" i="4"/>
  <c r="BK153" i="4"/>
  <c r="BK133" i="4"/>
  <c r="BK116" i="4"/>
  <c r="BK107" i="4"/>
  <c r="BK1258" i="3"/>
  <c r="BK1199" i="3"/>
  <c r="BK1141" i="3"/>
  <c r="J1109" i="3"/>
  <c r="J967" i="3"/>
  <c r="BK915" i="3"/>
  <c r="BK860" i="3"/>
  <c r="J803" i="3"/>
  <c r="BK742" i="3"/>
  <c r="J718" i="3"/>
  <c r="J668" i="3"/>
  <c r="BK347" i="3"/>
  <c r="J226" i="3"/>
  <c r="BK175" i="3"/>
  <c r="BK107" i="3"/>
  <c r="BK492" i="2"/>
  <c r="J454" i="2"/>
  <c r="BK409" i="2"/>
  <c r="J381" i="2"/>
  <c r="J274" i="2"/>
  <c r="J163" i="2"/>
  <c r="BK99" i="2"/>
  <c r="J175" i="9"/>
  <c r="BK162" i="9"/>
  <c r="BK152" i="9"/>
  <c r="J140" i="9"/>
  <c r="BK118" i="9"/>
  <c r="BK94" i="9"/>
  <c r="BK145" i="8"/>
  <c r="BK126" i="8"/>
  <c r="BK103" i="8"/>
  <c r="J257" i="7"/>
  <c r="BK239" i="7"/>
  <c r="J197" i="7"/>
  <c r="J183" i="7"/>
  <c r="J146" i="7"/>
  <c r="J262" i="6"/>
  <c r="BK206" i="6"/>
  <c r="J183" i="6"/>
  <c r="BK158" i="6"/>
  <c r="J125" i="6"/>
  <c r="J104" i="6"/>
  <c r="J254" i="5"/>
  <c r="BK233" i="5"/>
  <c r="J203" i="5"/>
  <c r="BK167" i="5"/>
  <c r="BK149" i="5"/>
  <c r="BK125" i="5"/>
  <c r="J396" i="4"/>
  <c r="J386" i="4"/>
  <c r="BK374" i="4"/>
  <c r="J364" i="4"/>
  <c r="J345" i="4"/>
  <c r="J312" i="4"/>
  <c r="BK289" i="4"/>
  <c r="BK283" i="4"/>
  <c r="J269" i="4"/>
  <c r="J237" i="4"/>
  <c r="BK221" i="4"/>
  <c r="BK202" i="4"/>
  <c r="J177" i="4"/>
  <c r="J159" i="4"/>
  <c r="J145" i="4"/>
  <c r="J125" i="4"/>
  <c r="BK102" i="4"/>
  <c r="BK1019" i="3"/>
  <c r="J972" i="3"/>
  <c r="J952" i="3"/>
  <c r="J924" i="3"/>
  <c r="J865" i="3"/>
  <c r="BK850" i="3"/>
  <c r="BK790" i="3"/>
  <c r="J750" i="3"/>
  <c r="BK683" i="3"/>
  <c r="J652" i="3"/>
  <c r="J627" i="3"/>
  <c r="J573" i="3"/>
  <c r="J561" i="3"/>
  <c r="BK467" i="3"/>
  <c r="J370" i="3"/>
  <c r="J247" i="3"/>
  <c r="J175" i="3"/>
  <c r="BK126" i="3"/>
  <c r="J107" i="3"/>
  <c r="BK400" i="2"/>
  <c r="BK357" i="2"/>
  <c r="J169" i="2"/>
  <c r="J172" i="9"/>
  <c r="BK158" i="9"/>
  <c r="BK136" i="9"/>
  <c r="BK122" i="9"/>
  <c r="J114" i="9"/>
  <c r="J106" i="9"/>
  <c r="BK98" i="9"/>
  <c r="J85" i="9"/>
  <c r="BK156" i="8"/>
  <c r="J143" i="8"/>
  <c r="J126" i="8"/>
  <c r="J103" i="8"/>
  <c r="J262" i="7"/>
  <c r="J239" i="7"/>
  <c r="J221" i="7"/>
  <c r="J194" i="7"/>
  <c r="J137" i="7"/>
  <c r="BK125" i="7"/>
  <c r="J95" i="7"/>
  <c r="BK254" i="6"/>
  <c r="BK236" i="6"/>
  <c r="J224" i="6"/>
  <c r="BK197" i="6"/>
  <c r="BK164" i="6"/>
  <c r="J143" i="6"/>
  <c r="BK119" i="6"/>
  <c r="J101" i="6"/>
  <c r="J262" i="5"/>
  <c r="J242" i="5"/>
  <c r="BK206" i="5"/>
  <c r="J179" i="5"/>
  <c r="BK170" i="5"/>
  <c r="J155" i="5"/>
  <c r="BK140" i="5"/>
  <c r="J110" i="5"/>
  <c r="BK396" i="4"/>
  <c r="BK370" i="4"/>
  <c r="J356" i="4"/>
  <c r="J341" i="4"/>
  <c r="J329" i="4"/>
  <c r="BK318" i="4"/>
  <c r="J302" i="4"/>
  <c r="J292" i="4"/>
  <c r="BK271" i="4"/>
  <c r="BK260" i="4"/>
  <c r="BK248" i="4"/>
  <c r="J239" i="4"/>
  <c r="BK217" i="4"/>
  <c r="J211" i="4"/>
  <c r="J196" i="4"/>
  <c r="J173" i="4"/>
  <c r="J155" i="4"/>
  <c r="BK137" i="4"/>
  <c r="J127" i="4"/>
  <c r="J116" i="4"/>
  <c r="J94" i="4"/>
  <c r="BK1008" i="3"/>
  <c r="BK924" i="3"/>
  <c r="J868" i="3"/>
  <c r="BK803" i="3"/>
  <c r="BK750" i="3"/>
  <c r="J683" i="3"/>
  <c r="J623" i="3"/>
  <c r="J553" i="3"/>
  <c r="J467" i="3"/>
  <c r="BK383" i="3"/>
  <c r="J236" i="3"/>
  <c r="J171" i="3"/>
  <c r="BK132" i="3"/>
  <c r="BK503" i="2"/>
  <c r="BK435" i="2"/>
  <c r="BK392" i="2"/>
  <c r="J298" i="2"/>
  <c r="BK204" i="2"/>
  <c r="J178" i="2"/>
  <c r="AS58" i="1"/>
  <c r="P399" i="2" l="1"/>
  <c r="T481" i="2"/>
  <c r="P581" i="2"/>
  <c r="P481" i="2"/>
  <c r="R399" i="2"/>
  <c r="T581" i="2"/>
  <c r="T399" i="2"/>
  <c r="R481" i="2"/>
  <c r="R581" i="2"/>
  <c r="R93" i="2"/>
  <c r="P360" i="2"/>
  <c r="R434" i="2"/>
  <c r="R398" i="2" s="1"/>
  <c r="T98" i="3"/>
  <c r="T120" i="3"/>
  <c r="BK263" i="3"/>
  <c r="J263" i="3" s="1"/>
  <c r="J63" i="3" s="1"/>
  <c r="P560" i="3"/>
  <c r="T667" i="3"/>
  <c r="R679" i="3"/>
  <c r="BK749" i="3"/>
  <c r="J749" i="3" s="1"/>
  <c r="J70" i="3" s="1"/>
  <c r="BK773" i="3"/>
  <c r="J773" i="3"/>
  <c r="J71" i="3" s="1"/>
  <c r="BK849" i="3"/>
  <c r="J849" i="3" s="1"/>
  <c r="J72" i="3" s="1"/>
  <c r="T849" i="3"/>
  <c r="R867" i="3"/>
  <c r="T940" i="3"/>
  <c r="P1030" i="3"/>
  <c r="BK93" i="4"/>
  <c r="BK206" i="4"/>
  <c r="J206" i="4" s="1"/>
  <c r="J62" i="4" s="1"/>
  <c r="T206" i="4"/>
  <c r="P214" i="4"/>
  <c r="T282" i="4"/>
  <c r="P326" i="4"/>
  <c r="P347" i="4"/>
  <c r="R379" i="4"/>
  <c r="R393" i="4"/>
  <c r="R392" i="4"/>
  <c r="R94" i="5"/>
  <c r="P182" i="5"/>
  <c r="R190" i="5"/>
  <c r="R189" i="5"/>
  <c r="R94" i="6"/>
  <c r="P182" i="6"/>
  <c r="BK190" i="6"/>
  <c r="BK189" i="6"/>
  <c r="J189" i="6"/>
  <c r="J68" i="6"/>
  <c r="BK94" i="7"/>
  <c r="J94" i="7" s="1"/>
  <c r="J66" i="7" s="1"/>
  <c r="BK182" i="7"/>
  <c r="J182" i="7" s="1"/>
  <c r="J67" i="7" s="1"/>
  <c r="T190" i="7"/>
  <c r="T189" i="7"/>
  <c r="BK93" i="8"/>
  <c r="J93" i="8" s="1"/>
  <c r="J62" i="8" s="1"/>
  <c r="R102" i="8"/>
  <c r="P119" i="8"/>
  <c r="T128" i="8"/>
  <c r="R147" i="8"/>
  <c r="BK91" i="9"/>
  <c r="J91" i="9" s="1"/>
  <c r="J62" i="9" s="1"/>
  <c r="P93" i="2"/>
  <c r="P92" i="2"/>
  <c r="R360" i="2"/>
  <c r="T434" i="2"/>
  <c r="T398" i="2"/>
  <c r="R98" i="3"/>
  <c r="R120" i="3"/>
  <c r="P263" i="3"/>
  <c r="R560" i="3"/>
  <c r="P667" i="3"/>
  <c r="T679" i="3"/>
  <c r="P741" i="3"/>
  <c r="T749" i="3"/>
  <c r="P773" i="3"/>
  <c r="BK867" i="3"/>
  <c r="J867" i="3"/>
  <c r="J73" i="3"/>
  <c r="BK940" i="3"/>
  <c r="J940" i="3" s="1"/>
  <c r="J74" i="3" s="1"/>
  <c r="BK1013" i="3"/>
  <c r="J1013" i="3"/>
  <c r="J75" i="3" s="1"/>
  <c r="T1030" i="3"/>
  <c r="R93" i="4"/>
  <c r="BK214" i="4"/>
  <c r="BK282" i="4"/>
  <c r="J282" i="4"/>
  <c r="J65" i="4"/>
  <c r="BK326" i="4"/>
  <c r="J326" i="4" s="1"/>
  <c r="J66" i="4" s="1"/>
  <c r="BK347" i="4"/>
  <c r="J347" i="4"/>
  <c r="J67" i="4" s="1"/>
  <c r="T379" i="4"/>
  <c r="T393" i="4"/>
  <c r="T392" i="4"/>
  <c r="BK94" i="5"/>
  <c r="R182" i="5"/>
  <c r="BK190" i="5"/>
  <c r="J190" i="5"/>
  <c r="J69" i="5" s="1"/>
  <c r="P94" i="6"/>
  <c r="P93" i="6"/>
  <c r="BK182" i="6"/>
  <c r="J182" i="6" s="1"/>
  <c r="J67" i="6" s="1"/>
  <c r="T190" i="6"/>
  <c r="T189" i="6"/>
  <c r="T94" i="7"/>
  <c r="R182" i="7"/>
  <c r="P190" i="7"/>
  <c r="P189" i="7"/>
  <c r="P93" i="8"/>
  <c r="P89" i="8"/>
  <c r="T102" i="8"/>
  <c r="R119" i="8"/>
  <c r="P128" i="8"/>
  <c r="P147" i="8"/>
  <c r="BK84" i="9"/>
  <c r="J84" i="9" s="1"/>
  <c r="J61" i="9" s="1"/>
  <c r="R84" i="9"/>
  <c r="P91" i="9"/>
  <c r="P81" i="10"/>
  <c r="P80" i="10" s="1"/>
  <c r="AU64" i="1" s="1"/>
  <c r="BK93" i="2"/>
  <c r="J93" i="2" s="1"/>
  <c r="J61" i="2" s="1"/>
  <c r="BK360" i="2"/>
  <c r="J360" i="2"/>
  <c r="J62" i="2" s="1"/>
  <c r="P434" i="2"/>
  <c r="P398" i="2"/>
  <c r="BK98" i="3"/>
  <c r="J98" i="3" s="1"/>
  <c r="J61" i="3" s="1"/>
  <c r="BK120" i="3"/>
  <c r="J120" i="3"/>
  <c r="J62" i="3" s="1"/>
  <c r="T263" i="3"/>
  <c r="BK560" i="3"/>
  <c r="J560" i="3"/>
  <c r="J64" i="3" s="1"/>
  <c r="BK667" i="3"/>
  <c r="J667" i="3"/>
  <c r="J67" i="3"/>
  <c r="BK679" i="3"/>
  <c r="J679" i="3" s="1"/>
  <c r="J68" i="3" s="1"/>
  <c r="BK741" i="3"/>
  <c r="J741" i="3" s="1"/>
  <c r="J69" i="3" s="1"/>
  <c r="R741" i="3"/>
  <c r="P749" i="3"/>
  <c r="T773" i="3"/>
  <c r="P849" i="3"/>
  <c r="P867" i="3"/>
  <c r="R940" i="3"/>
  <c r="R1013" i="3"/>
  <c r="T1013" i="3"/>
  <c r="BK1030" i="3"/>
  <c r="J1030" i="3"/>
  <c r="J76" i="3" s="1"/>
  <c r="T93" i="4"/>
  <c r="T92" i="4"/>
  <c r="R206" i="4"/>
  <c r="R214" i="4"/>
  <c r="R282" i="4"/>
  <c r="T326" i="4"/>
  <c r="R347" i="4"/>
  <c r="P379" i="4"/>
  <c r="BK393" i="4"/>
  <c r="J393" i="4"/>
  <c r="J71" i="4"/>
  <c r="P94" i="5"/>
  <c r="P93" i="5" s="1"/>
  <c r="BK182" i="5"/>
  <c r="J182" i="5"/>
  <c r="J67" i="5" s="1"/>
  <c r="T190" i="5"/>
  <c r="T189" i="5"/>
  <c r="T94" i="6"/>
  <c r="R182" i="6"/>
  <c r="P190" i="6"/>
  <c r="P189" i="6"/>
  <c r="P94" i="7"/>
  <c r="T182" i="7"/>
  <c r="R190" i="7"/>
  <c r="R189" i="7"/>
  <c r="T93" i="8"/>
  <c r="T89" i="8" s="1"/>
  <c r="P102" i="8"/>
  <c r="P101" i="8"/>
  <c r="BK128" i="8"/>
  <c r="J128" i="8" s="1"/>
  <c r="J66" i="8" s="1"/>
  <c r="BK147" i="8"/>
  <c r="J147" i="8"/>
  <c r="J67" i="8" s="1"/>
  <c r="P84" i="9"/>
  <c r="P83" i="9"/>
  <c r="P82" i="9"/>
  <c r="AU63" i="1" s="1"/>
  <c r="T91" i="9"/>
  <c r="R81" i="10"/>
  <c r="R80" i="10"/>
  <c r="T93" i="2"/>
  <c r="T92" i="2" s="1"/>
  <c r="T360" i="2"/>
  <c r="BK434" i="2"/>
  <c r="J434" i="2" s="1"/>
  <c r="J67" i="2" s="1"/>
  <c r="P98" i="3"/>
  <c r="P120" i="3"/>
  <c r="R263" i="3"/>
  <c r="T560" i="3"/>
  <c r="R667" i="3"/>
  <c r="P679" i="3"/>
  <c r="T741" i="3"/>
  <c r="R749" i="3"/>
  <c r="R773" i="3"/>
  <c r="R849" i="3"/>
  <c r="T867" i="3"/>
  <c r="P940" i="3"/>
  <c r="P1013" i="3"/>
  <c r="R1030" i="3"/>
  <c r="P93" i="4"/>
  <c r="P92" i="4" s="1"/>
  <c r="P206" i="4"/>
  <c r="T214" i="4"/>
  <c r="P282" i="4"/>
  <c r="R326" i="4"/>
  <c r="T347" i="4"/>
  <c r="BK379" i="4"/>
  <c r="J379" i="4" s="1"/>
  <c r="J69" i="4" s="1"/>
  <c r="P393" i="4"/>
  <c r="P392" i="4"/>
  <c r="T94" i="5"/>
  <c r="T93" i="5" s="1"/>
  <c r="T92" i="5" s="1"/>
  <c r="T91" i="5" s="1"/>
  <c r="T182" i="5"/>
  <c r="P190" i="5"/>
  <c r="P189" i="5" s="1"/>
  <c r="BK94" i="6"/>
  <c r="J94" i="6" s="1"/>
  <c r="J66" i="6" s="1"/>
  <c r="T182" i="6"/>
  <c r="R190" i="6"/>
  <c r="R189" i="6" s="1"/>
  <c r="R94" i="7"/>
  <c r="R93" i="7" s="1"/>
  <c r="R92" i="7" s="1"/>
  <c r="R91" i="7" s="1"/>
  <c r="P182" i="7"/>
  <c r="BK190" i="7"/>
  <c r="J190" i="7"/>
  <c r="J69" i="7" s="1"/>
  <c r="R93" i="8"/>
  <c r="R89" i="8" s="1"/>
  <c r="BK102" i="8"/>
  <c r="J102" i="8" s="1"/>
  <c r="J64" i="8" s="1"/>
  <c r="BK119" i="8"/>
  <c r="J119" i="8"/>
  <c r="J65" i="8" s="1"/>
  <c r="T119" i="8"/>
  <c r="R128" i="8"/>
  <c r="T147" i="8"/>
  <c r="T84" i="9"/>
  <c r="T83" i="9" s="1"/>
  <c r="T82" i="9" s="1"/>
  <c r="R91" i="9"/>
  <c r="BK81" i="10"/>
  <c r="J81" i="10" s="1"/>
  <c r="J60" i="10" s="1"/>
  <c r="T81" i="10"/>
  <c r="T80" i="10" s="1"/>
  <c r="F55" i="2"/>
  <c r="J85" i="2"/>
  <c r="BE94" i="2"/>
  <c r="BE124" i="2"/>
  <c r="BE235" i="2"/>
  <c r="BE357" i="2"/>
  <c r="BE361" i="2"/>
  <c r="BE383" i="2"/>
  <c r="BE445" i="2"/>
  <c r="BE454" i="2"/>
  <c r="BE482" i="2"/>
  <c r="E48" i="3"/>
  <c r="BE103" i="3"/>
  <c r="BE154" i="3"/>
  <c r="BE185" i="3"/>
  <c r="BE439" i="3"/>
  <c r="BE561" i="3"/>
  <c r="BE565" i="3"/>
  <c r="BE627" i="3"/>
  <c r="BE631" i="3"/>
  <c r="BE633" i="3"/>
  <c r="BE638" i="3"/>
  <c r="BE652" i="3"/>
  <c r="BE677" i="3"/>
  <c r="BE729" i="3"/>
  <c r="BE732" i="3"/>
  <c r="BE735" i="3"/>
  <c r="BE755" i="3"/>
  <c r="BE766" i="3"/>
  <c r="BE778" i="3"/>
  <c r="BE810" i="3"/>
  <c r="BE850" i="3"/>
  <c r="BE860" i="3"/>
  <c r="BE900" i="3"/>
  <c r="BE904" i="3"/>
  <c r="BE938" i="3"/>
  <c r="BE1011" i="3"/>
  <c r="E48" i="4"/>
  <c r="BE100" i="4"/>
  <c r="BE107" i="4"/>
  <c r="BE109" i="4"/>
  <c r="BE129" i="4"/>
  <c r="BE141" i="4"/>
  <c r="BE149" i="4"/>
  <c r="BE151" i="4"/>
  <c r="BE157" i="4"/>
  <c r="BE159" i="4"/>
  <c r="BE167" i="4"/>
  <c r="BE169" i="4"/>
  <c r="BE171" i="4"/>
  <c r="BE175" i="4"/>
  <c r="BE177" i="4"/>
  <c r="BE179" i="4"/>
  <c r="BE185" i="4"/>
  <c r="BE190" i="4"/>
  <c r="BE204" i="4"/>
  <c r="BE209" i="4"/>
  <c r="BE211" i="4"/>
  <c r="BE225" i="4"/>
  <c r="BE285" i="4"/>
  <c r="BE287" i="4"/>
  <c r="BE304" i="4"/>
  <c r="BE337" i="4"/>
  <c r="BE339" i="4"/>
  <c r="BE341" i="4"/>
  <c r="BE360" i="4"/>
  <c r="BE374" i="4"/>
  <c r="BE390" i="4"/>
  <c r="BE394" i="4"/>
  <c r="BE396" i="4"/>
  <c r="BE400" i="4"/>
  <c r="F59" i="5"/>
  <c r="BE107" i="5"/>
  <c r="BE116" i="5"/>
  <c r="BE125" i="5"/>
  <c r="BE128" i="5"/>
  <c r="BE131" i="5"/>
  <c r="BE146" i="5"/>
  <c r="BE179" i="5"/>
  <c r="BE186" i="5"/>
  <c r="BE191" i="5"/>
  <c r="BE215" i="5"/>
  <c r="BE230" i="5"/>
  <c r="BE233" i="5"/>
  <c r="BE239" i="5"/>
  <c r="BE251" i="5"/>
  <c r="BE264" i="5"/>
  <c r="BE110" i="6"/>
  <c r="BE122" i="6"/>
  <c r="BE125" i="6"/>
  <c r="BE140" i="6"/>
  <c r="BE161" i="6"/>
  <c r="BE170" i="6"/>
  <c r="BE173" i="6"/>
  <c r="BE191" i="6"/>
  <c r="BE194" i="6"/>
  <c r="BE203" i="6"/>
  <c r="BE215" i="6"/>
  <c r="BE218" i="6"/>
  <c r="BE242" i="6"/>
  <c r="BE245" i="6"/>
  <c r="BE264" i="6"/>
  <c r="J56" i="7"/>
  <c r="BE110" i="7"/>
  <c r="BE119" i="7"/>
  <c r="BE134" i="7"/>
  <c r="BE143" i="7"/>
  <c r="BE149" i="7"/>
  <c r="BE152" i="7"/>
  <c r="BE155" i="7"/>
  <c r="BE161" i="7"/>
  <c r="BE164" i="7"/>
  <c r="BE167" i="7"/>
  <c r="BE173" i="7"/>
  <c r="BE179" i="7"/>
  <c r="BE197" i="7"/>
  <c r="BE209" i="7"/>
  <c r="BE212" i="7"/>
  <c r="BE215" i="7"/>
  <c r="BE227" i="7"/>
  <c r="BE230" i="7"/>
  <c r="BE248" i="7"/>
  <c r="BE264" i="7"/>
  <c r="E48" i="8"/>
  <c r="BE91" i="8"/>
  <c r="BE108" i="8"/>
  <c r="BE134" i="8"/>
  <c r="BE152" i="8"/>
  <c r="BE163" i="8"/>
  <c r="BK90" i="8"/>
  <c r="BK89" i="8"/>
  <c r="J89" i="8" s="1"/>
  <c r="J60" i="8" s="1"/>
  <c r="E48" i="9"/>
  <c r="BE94" i="9"/>
  <c r="BE98" i="9"/>
  <c r="BE110" i="9"/>
  <c r="BE130" i="9"/>
  <c r="BE132" i="9"/>
  <c r="BE148" i="9"/>
  <c r="BE150" i="9"/>
  <c r="BE154" i="9"/>
  <c r="BE162" i="9"/>
  <c r="BE166" i="9"/>
  <c r="BC64" i="1"/>
  <c r="BE99" i="2"/>
  <c r="BE129" i="2"/>
  <c r="BE163" i="2"/>
  <c r="BE178" i="2"/>
  <c r="BE183" i="2"/>
  <c r="BE192" i="2"/>
  <c r="BE204" i="2"/>
  <c r="BE216" i="2"/>
  <c r="BE222" i="2"/>
  <c r="BE270" i="2"/>
  <c r="BE274" i="2"/>
  <c r="BE279" i="2"/>
  <c r="BE381" i="2"/>
  <c r="BE386" i="2"/>
  <c r="BE409" i="2"/>
  <c r="BE419" i="2"/>
  <c r="BE430" i="2"/>
  <c r="BE492" i="2"/>
  <c r="BK429" i="2"/>
  <c r="J429" i="2" s="1"/>
  <c r="J66" i="2" s="1"/>
  <c r="F55" i="3"/>
  <c r="J90" i="3"/>
  <c r="BE99" i="3"/>
  <c r="BE132" i="3"/>
  <c r="BE148" i="3"/>
  <c r="BE175" i="3"/>
  <c r="BE204" i="3"/>
  <c r="BE383" i="3"/>
  <c r="BE553" i="3"/>
  <c r="BE644" i="3"/>
  <c r="BE668" i="3"/>
  <c r="BE671" i="3"/>
  <c r="BE674" i="3"/>
  <c r="BE686" i="3"/>
  <c r="BE739" i="3"/>
  <c r="BE803" i="3"/>
  <c r="BE836" i="3"/>
  <c r="BE890" i="3"/>
  <c r="BE1008" i="3"/>
  <c r="J52" i="4"/>
  <c r="F55" i="4"/>
  <c r="BE105" i="4"/>
  <c r="BE112" i="4"/>
  <c r="BE114" i="4"/>
  <c r="BE116" i="4"/>
  <c r="BE121" i="4"/>
  <c r="BE131" i="4"/>
  <c r="BE133" i="4"/>
  <c r="BE137" i="4"/>
  <c r="BE145" i="4"/>
  <c r="BE147" i="4"/>
  <c r="BE163" i="4"/>
  <c r="BE181" i="4"/>
  <c r="BE183" i="4"/>
  <c r="BE196" i="4"/>
  <c r="BE198" i="4"/>
  <c r="BE217" i="4"/>
  <c r="BE227" i="4"/>
  <c r="BE243" i="4"/>
  <c r="BE248" i="4"/>
  <c r="BE250" i="4"/>
  <c r="BE253" i="4"/>
  <c r="BE255" i="4"/>
  <c r="BE260" i="4"/>
  <c r="BE266" i="4"/>
  <c r="BE294" i="4"/>
  <c r="BE297" i="4"/>
  <c r="BE306" i="4"/>
  <c r="BE310" i="4"/>
  <c r="BE316" i="4"/>
  <c r="BE370" i="4"/>
  <c r="BE380" i="4"/>
  <c r="BE382" i="4"/>
  <c r="BK376" i="4"/>
  <c r="J376" i="4" s="1"/>
  <c r="J68" i="4" s="1"/>
  <c r="BE110" i="5"/>
  <c r="BE113" i="5"/>
  <c r="BE119" i="5"/>
  <c r="BE137" i="5"/>
  <c r="BE158" i="5"/>
  <c r="BE170" i="5"/>
  <c r="BE183" i="5"/>
  <c r="BE194" i="5"/>
  <c r="BE206" i="5"/>
  <c r="BE224" i="5"/>
  <c r="BE227" i="5"/>
  <c r="BE236" i="5"/>
  <c r="BE245" i="5"/>
  <c r="BE257" i="5"/>
  <c r="J56" i="6"/>
  <c r="E79" i="6"/>
  <c r="BE101" i="6"/>
  <c r="BE116" i="6"/>
  <c r="BE143" i="6"/>
  <c r="BE149" i="6"/>
  <c r="BE152" i="6"/>
  <c r="BE155" i="6"/>
  <c r="BE158" i="6"/>
  <c r="BE167" i="6"/>
  <c r="BE200" i="6"/>
  <c r="BE209" i="6"/>
  <c r="BE212" i="6"/>
  <c r="BE230" i="6"/>
  <c r="BE233" i="6"/>
  <c r="BE236" i="6"/>
  <c r="BE239" i="6"/>
  <c r="BE248" i="6"/>
  <c r="BE254" i="6"/>
  <c r="BE260" i="6"/>
  <c r="BE98" i="7"/>
  <c r="BE101" i="7"/>
  <c r="BE107" i="7"/>
  <c r="BE113" i="7"/>
  <c r="BE116" i="7"/>
  <c r="BE125" i="7"/>
  <c r="BE128" i="7"/>
  <c r="BE137" i="7"/>
  <c r="BE140" i="7"/>
  <c r="BE146" i="7"/>
  <c r="BE158" i="7"/>
  <c r="BE170" i="7"/>
  <c r="BE200" i="7"/>
  <c r="BE245" i="7"/>
  <c r="BE251" i="7"/>
  <c r="BE257" i="7"/>
  <c r="BE260" i="7"/>
  <c r="J52" i="8"/>
  <c r="F55" i="8"/>
  <c r="BE117" i="8"/>
  <c r="BE124" i="8"/>
  <c r="BE141" i="8"/>
  <c r="BE154" i="8"/>
  <c r="BE158" i="8"/>
  <c r="BE160" i="8"/>
  <c r="J52" i="9"/>
  <c r="F55" i="9"/>
  <c r="BE92" i="9"/>
  <c r="BE104" i="9"/>
  <c r="BE112" i="9"/>
  <c r="BE114" i="9"/>
  <c r="BE134" i="9"/>
  <c r="BE144" i="9"/>
  <c r="BE160" i="9"/>
  <c r="BE164" i="9"/>
  <c r="BE168" i="9"/>
  <c r="BE170" i="9"/>
  <c r="E48" i="10"/>
  <c r="J52" i="10"/>
  <c r="E81" i="2"/>
  <c r="BE169" i="2"/>
  <c r="BE253" i="2"/>
  <c r="BE347" i="2"/>
  <c r="BE371" i="2"/>
  <c r="BE392" i="2"/>
  <c r="BE395" i="2"/>
  <c r="BE435" i="2"/>
  <c r="BE503" i="2"/>
  <c r="BK399" i="2"/>
  <c r="J399" i="2" s="1"/>
  <c r="J64" i="2" s="1"/>
  <c r="BK418" i="2"/>
  <c r="J418" i="2" s="1"/>
  <c r="J65" i="2" s="1"/>
  <c r="BE126" i="3"/>
  <c r="BE130" i="3"/>
  <c r="BE146" i="3"/>
  <c r="BE166" i="3"/>
  <c r="BE236" i="3"/>
  <c r="BE370" i="3"/>
  <c r="BE377" i="3"/>
  <c r="BE433" i="3"/>
  <c r="BE467" i="3"/>
  <c r="BE483" i="3"/>
  <c r="BE529" i="3"/>
  <c r="BE533" i="3"/>
  <c r="BE547" i="3"/>
  <c r="BE557" i="3"/>
  <c r="BE569" i="3"/>
  <c r="BE596" i="3"/>
  <c r="BE609" i="3"/>
  <c r="BE620" i="3"/>
  <c r="BE623" i="3"/>
  <c r="BE658" i="3"/>
  <c r="BE664" i="3"/>
  <c r="BE683" i="3"/>
  <c r="BE747" i="3"/>
  <c r="BE750" i="3"/>
  <c r="BE771" i="3"/>
  <c r="BE774" i="3"/>
  <c r="BE782" i="3"/>
  <c r="BE786" i="3"/>
  <c r="BE790" i="3"/>
  <c r="BE795" i="3"/>
  <c r="BE820" i="3"/>
  <c r="BE828" i="3"/>
  <c r="BE838" i="3"/>
  <c r="BE847" i="3"/>
  <c r="BE865" i="3"/>
  <c r="BE924" i="3"/>
  <c r="BE957" i="3"/>
  <c r="BE984" i="3"/>
  <c r="BE1024" i="3"/>
  <c r="BE1031" i="3"/>
  <c r="BE1109" i="3"/>
  <c r="BE1141" i="3"/>
  <c r="BE1162" i="3"/>
  <c r="BE1199" i="3"/>
  <c r="BE1220" i="3"/>
  <c r="BE1258" i="3"/>
  <c r="BK663" i="3"/>
  <c r="J663" i="3"/>
  <c r="J65" i="3"/>
  <c r="BE96" i="4"/>
  <c r="BE102" i="4"/>
  <c r="BE118" i="4"/>
  <c r="BE123" i="4"/>
  <c r="BE125" i="4"/>
  <c r="BE139" i="4"/>
  <c r="BE165" i="4"/>
  <c r="BE173" i="4"/>
  <c r="BE194" i="4"/>
  <c r="BE200" i="4"/>
  <c r="BE221" i="4"/>
  <c r="BE235" i="4"/>
  <c r="BE237" i="4"/>
  <c r="BE258" i="4"/>
  <c r="BE263" i="4"/>
  <c r="BE274" i="4"/>
  <c r="BE280" i="4"/>
  <c r="BE289" i="4"/>
  <c r="BE292" i="4"/>
  <c r="BE299" i="4"/>
  <c r="BE302" i="4"/>
  <c r="BE308" i="4"/>
  <c r="BE314" i="4"/>
  <c r="BE320" i="4"/>
  <c r="BE329" i="4"/>
  <c r="BE335" i="4"/>
  <c r="BE358" i="4"/>
  <c r="BE384" i="4"/>
  <c r="BE386" i="4"/>
  <c r="E50" i="5"/>
  <c r="J56" i="5"/>
  <c r="BE95" i="5"/>
  <c r="BE98" i="5"/>
  <c r="BE101" i="5"/>
  <c r="BE104" i="5"/>
  <c r="BE122" i="5"/>
  <c r="BE134" i="5"/>
  <c r="BE140" i="5"/>
  <c r="BE197" i="5"/>
  <c r="BE248" i="5"/>
  <c r="BE254" i="5"/>
  <c r="BE260" i="5"/>
  <c r="F59" i="6"/>
  <c r="BE98" i="6"/>
  <c r="BE104" i="6"/>
  <c r="BE107" i="6"/>
  <c r="BE113" i="6"/>
  <c r="BE128" i="6"/>
  <c r="BE134" i="6"/>
  <c r="BE146" i="6"/>
  <c r="BE183" i="6"/>
  <c r="BE197" i="6"/>
  <c r="BE206" i="6"/>
  <c r="BE221" i="6"/>
  <c r="BE224" i="6"/>
  <c r="BE257" i="6"/>
  <c r="BE262" i="6"/>
  <c r="F59" i="7"/>
  <c r="BE95" i="7"/>
  <c r="BE104" i="7"/>
  <c r="BE122" i="7"/>
  <c r="BE224" i="7"/>
  <c r="BE236" i="7"/>
  <c r="BE242" i="7"/>
  <c r="BE254" i="7"/>
  <c r="BE94" i="8"/>
  <c r="BE105" i="8"/>
  <c r="BE111" i="8"/>
  <c r="BE120" i="8"/>
  <c r="BE122" i="8"/>
  <c r="BE129" i="8"/>
  <c r="BE139" i="8"/>
  <c r="BE145" i="8"/>
  <c r="BK162" i="8"/>
  <c r="J162" i="8"/>
  <c r="J68" i="8"/>
  <c r="BE87" i="9"/>
  <c r="BE100" i="9"/>
  <c r="BE102" i="9"/>
  <c r="BE116" i="9"/>
  <c r="BE118" i="9"/>
  <c r="BE120" i="9"/>
  <c r="BE124" i="9"/>
  <c r="BE126" i="9"/>
  <c r="BE128" i="9"/>
  <c r="BE136" i="9"/>
  <c r="BE152" i="9"/>
  <c r="BE156" i="9"/>
  <c r="BE175" i="9"/>
  <c r="BE82" i="10"/>
  <c r="BE87" i="10"/>
  <c r="BE89" i="10"/>
  <c r="BE109" i="2"/>
  <c r="BE114" i="2"/>
  <c r="BE227" i="2"/>
  <c r="BE298" i="2"/>
  <c r="BE389" i="2"/>
  <c r="BE400" i="2"/>
  <c r="BE463" i="2"/>
  <c r="BE471" i="2"/>
  <c r="BE527" i="2"/>
  <c r="BE582" i="2"/>
  <c r="BE589" i="2"/>
  <c r="BK470" i="2"/>
  <c r="J470" i="2"/>
  <c r="J68" i="2" s="1"/>
  <c r="BK481" i="2"/>
  <c r="J481" i="2"/>
  <c r="J69" i="2"/>
  <c r="BK502" i="2"/>
  <c r="J502" i="2"/>
  <c r="J70" i="2"/>
  <c r="BK581" i="2"/>
  <c r="J581" i="2" s="1"/>
  <c r="J71" i="2" s="1"/>
  <c r="BE107" i="3"/>
  <c r="BE111" i="3"/>
  <c r="BE116" i="3"/>
  <c r="BE121" i="3"/>
  <c r="BE171" i="3"/>
  <c r="BE193" i="3"/>
  <c r="BE215" i="3"/>
  <c r="BE226" i="3"/>
  <c r="BE247" i="3"/>
  <c r="BE264" i="3"/>
  <c r="BE277" i="3"/>
  <c r="BE327" i="3"/>
  <c r="BE347" i="3"/>
  <c r="BE454" i="3"/>
  <c r="BE542" i="3"/>
  <c r="BE573" i="3"/>
  <c r="BE647" i="3"/>
  <c r="BE680" i="3"/>
  <c r="BE718" i="3"/>
  <c r="BE742" i="3"/>
  <c r="BE855" i="3"/>
  <c r="BE868" i="3"/>
  <c r="BE909" i="3"/>
  <c r="BE915" i="3"/>
  <c r="BE931" i="3"/>
  <c r="BE941" i="3"/>
  <c r="BE952" i="3"/>
  <c r="BE962" i="3"/>
  <c r="BE967" i="3"/>
  <c r="BE972" i="3"/>
  <c r="BE1014" i="3"/>
  <c r="BE1019" i="3"/>
  <c r="BE1080" i="3"/>
  <c r="BE94" i="4"/>
  <c r="BE127" i="4"/>
  <c r="BE143" i="4"/>
  <c r="BE153" i="4"/>
  <c r="BE155" i="4"/>
  <c r="BE161" i="4"/>
  <c r="BE187" i="4"/>
  <c r="BE192" i="4"/>
  <c r="BE202" i="4"/>
  <c r="BE207" i="4"/>
  <c r="BE215" i="4"/>
  <c r="BE219" i="4"/>
  <c r="BE223" i="4"/>
  <c r="BE229" i="4"/>
  <c r="BE231" i="4"/>
  <c r="BE233" i="4"/>
  <c r="BE239" i="4"/>
  <c r="BE241" i="4"/>
  <c r="BE245" i="4"/>
  <c r="BE269" i="4"/>
  <c r="BE271" i="4"/>
  <c r="BE276" i="4"/>
  <c r="BE278" i="4"/>
  <c r="BE283" i="4"/>
  <c r="BE312" i="4"/>
  <c r="BE318" i="4"/>
  <c r="BE322" i="4"/>
  <c r="BE324" i="4"/>
  <c r="BE327" i="4"/>
  <c r="BE331" i="4"/>
  <c r="BE333" i="4"/>
  <c r="BE343" i="4"/>
  <c r="BE345" i="4"/>
  <c r="BE348" i="4"/>
  <c r="BE350" i="4"/>
  <c r="BE352" i="4"/>
  <c r="BE354" i="4"/>
  <c r="BE356" i="4"/>
  <c r="BE362" i="4"/>
  <c r="BE364" i="4"/>
  <c r="BE366" i="4"/>
  <c r="BE368" i="4"/>
  <c r="BE372" i="4"/>
  <c r="BE377" i="4"/>
  <c r="BE388" i="4"/>
  <c r="BE143" i="5"/>
  <c r="BE149" i="5"/>
  <c r="BE152" i="5"/>
  <c r="BE155" i="5"/>
  <c r="BE161" i="5"/>
  <c r="BE164" i="5"/>
  <c r="BE167" i="5"/>
  <c r="BE173" i="5"/>
  <c r="BE176" i="5"/>
  <c r="BE200" i="5"/>
  <c r="BE203" i="5"/>
  <c r="BE209" i="5"/>
  <c r="BE212" i="5"/>
  <c r="BE218" i="5"/>
  <c r="BE221" i="5"/>
  <c r="BE242" i="5"/>
  <c r="BE262" i="5"/>
  <c r="BE95" i="6"/>
  <c r="BE119" i="6"/>
  <c r="BE131" i="6"/>
  <c r="BE137" i="6"/>
  <c r="BE164" i="6"/>
  <c r="BE176" i="6"/>
  <c r="BE179" i="6"/>
  <c r="BE186" i="6"/>
  <c r="BE227" i="6"/>
  <c r="BE251" i="6"/>
  <c r="E50" i="7"/>
  <c r="BE131" i="7"/>
  <c r="BE176" i="7"/>
  <c r="BE183" i="7"/>
  <c r="BE186" i="7"/>
  <c r="BE191" i="7"/>
  <c r="BE194" i="7"/>
  <c r="BE203" i="7"/>
  <c r="BE206" i="7"/>
  <c r="BE218" i="7"/>
  <c r="BE221" i="7"/>
  <c r="BE233" i="7"/>
  <c r="BE239" i="7"/>
  <c r="BE262" i="7"/>
  <c r="BE99" i="8"/>
  <c r="BE103" i="8"/>
  <c r="BE115" i="8"/>
  <c r="BE126" i="8"/>
  <c r="BE143" i="8"/>
  <c r="BE148" i="8"/>
  <c r="BE156" i="8"/>
  <c r="BE85" i="9"/>
  <c r="BE89" i="9"/>
  <c r="BE96" i="9"/>
  <c r="BE106" i="9"/>
  <c r="BE108" i="9"/>
  <c r="BE122" i="9"/>
  <c r="BE138" i="9"/>
  <c r="BE140" i="9"/>
  <c r="BE142" i="9"/>
  <c r="BE146" i="9"/>
  <c r="BE158" i="9"/>
  <c r="BE172" i="9"/>
  <c r="F55" i="10"/>
  <c r="BE85" i="10"/>
  <c r="BE91" i="10"/>
  <c r="BE94" i="10"/>
  <c r="F37" i="2"/>
  <c r="BD55" i="1"/>
  <c r="J34" i="9"/>
  <c r="AW63" i="1"/>
  <c r="F37" i="4"/>
  <c r="BD57" i="1" s="1"/>
  <c r="F38" i="7"/>
  <c r="BC61" i="1"/>
  <c r="F39" i="6"/>
  <c r="BD60" i="1" s="1"/>
  <c r="J34" i="3"/>
  <c r="AW56" i="1"/>
  <c r="F34" i="3"/>
  <c r="BA56" i="1" s="1"/>
  <c r="F36" i="2"/>
  <c r="BC55" i="1"/>
  <c r="F36" i="5"/>
  <c r="BA59" i="1" s="1"/>
  <c r="F38" i="6"/>
  <c r="BC60" i="1"/>
  <c r="F36" i="4"/>
  <c r="BC57" i="1" s="1"/>
  <c r="J34" i="4"/>
  <c r="AW57" i="1"/>
  <c r="F34" i="9"/>
  <c r="BA63" i="1" s="1"/>
  <c r="J34" i="8"/>
  <c r="AW62" i="1"/>
  <c r="F39" i="5"/>
  <c r="BD59" i="1" s="1"/>
  <c r="F34" i="10"/>
  <c r="BA64" i="1"/>
  <c r="F35" i="10"/>
  <c r="BB64" i="1" s="1"/>
  <c r="F35" i="3"/>
  <c r="BB56" i="1"/>
  <c r="F36" i="6"/>
  <c r="BA60" i="1" s="1"/>
  <c r="J36" i="6"/>
  <c r="AW60" i="1"/>
  <c r="F34" i="8"/>
  <c r="BA62" i="1" s="1"/>
  <c r="F37" i="8"/>
  <c r="BD62" i="1"/>
  <c r="F36" i="3"/>
  <c r="BC56" i="1" s="1"/>
  <c r="F39" i="7"/>
  <c r="BD61" i="1"/>
  <c r="J34" i="10"/>
  <c r="AW64" i="1" s="1"/>
  <c r="AS54" i="1"/>
  <c r="J36" i="5"/>
  <c r="AW59" i="1" s="1"/>
  <c r="J36" i="7"/>
  <c r="AW61" i="1"/>
  <c r="F34" i="4"/>
  <c r="BA57" i="1" s="1"/>
  <c r="F37" i="9"/>
  <c r="BD63" i="1"/>
  <c r="F37" i="6"/>
  <c r="BB60" i="1" s="1"/>
  <c r="J34" i="2"/>
  <c r="AW55" i="1"/>
  <c r="F35" i="4"/>
  <c r="BB57" i="1" s="1"/>
  <c r="F34" i="2"/>
  <c r="BA55" i="1"/>
  <c r="F37" i="7"/>
  <c r="BB61" i="1" s="1"/>
  <c r="F36" i="8"/>
  <c r="BC62" i="1"/>
  <c r="F35" i="2"/>
  <c r="BB55" i="1" s="1"/>
  <c r="F38" i="5"/>
  <c r="BC59" i="1"/>
  <c r="F35" i="9"/>
  <c r="BB63" i="1" s="1"/>
  <c r="F35" i="8"/>
  <c r="BB62" i="1"/>
  <c r="F37" i="10"/>
  <c r="BD64" i="1" s="1"/>
  <c r="F36" i="7"/>
  <c r="BA61" i="1"/>
  <c r="F37" i="5"/>
  <c r="BB59" i="1" s="1"/>
  <c r="F36" i="9"/>
  <c r="BC63" i="1"/>
  <c r="F37" i="3"/>
  <c r="BD56" i="1" s="1"/>
  <c r="P88" i="8" l="1"/>
  <c r="AU62" i="1" s="1"/>
  <c r="R666" i="3"/>
  <c r="P666" i="3"/>
  <c r="R97" i="3"/>
  <c r="R96" i="3" s="1"/>
  <c r="P91" i="2"/>
  <c r="AU55" i="1" s="1"/>
  <c r="T213" i="4"/>
  <c r="T91" i="2"/>
  <c r="T101" i="8"/>
  <c r="T88" i="8" s="1"/>
  <c r="P92" i="6"/>
  <c r="P91" i="6" s="1"/>
  <c r="AU60" i="1" s="1"/>
  <c r="BK93" i="5"/>
  <c r="J93" i="5"/>
  <c r="J65" i="5" s="1"/>
  <c r="R101" i="8"/>
  <c r="R88" i="8" s="1"/>
  <c r="R93" i="6"/>
  <c r="R92" i="6" s="1"/>
  <c r="R91" i="6" s="1"/>
  <c r="R93" i="5"/>
  <c r="R92" i="5"/>
  <c r="R91" i="5" s="1"/>
  <c r="T97" i="3"/>
  <c r="P97" i="3"/>
  <c r="P96" i="3"/>
  <c r="AU56" i="1" s="1"/>
  <c r="P93" i="7"/>
  <c r="P92" i="7" s="1"/>
  <c r="P91" i="7" s="1"/>
  <c r="AU61" i="1" s="1"/>
  <c r="T93" i="6"/>
  <c r="T92" i="6" s="1"/>
  <c r="T91" i="6" s="1"/>
  <c r="P92" i="5"/>
  <c r="P91" i="5"/>
  <c r="AU59" i="1" s="1"/>
  <c r="R213" i="4"/>
  <c r="BK213" i="4"/>
  <c r="J213" i="4"/>
  <c r="J63" i="4" s="1"/>
  <c r="R92" i="2"/>
  <c r="R91" i="2" s="1"/>
  <c r="T91" i="4"/>
  <c r="R83" i="9"/>
  <c r="R82" i="9"/>
  <c r="T93" i="7"/>
  <c r="T92" i="7"/>
  <c r="T91" i="7" s="1"/>
  <c r="R92" i="4"/>
  <c r="R91" i="4" s="1"/>
  <c r="P213" i="4"/>
  <c r="P91" i="4" s="1"/>
  <c r="AU57" i="1" s="1"/>
  <c r="BK92" i="4"/>
  <c r="J92" i="4"/>
  <c r="J60" i="4" s="1"/>
  <c r="T666" i="3"/>
  <c r="BK97" i="3"/>
  <c r="J97" i="3"/>
  <c r="J60" i="3" s="1"/>
  <c r="J93" i="4"/>
  <c r="J61" i="4" s="1"/>
  <c r="BK392" i="4"/>
  <c r="J392" i="4" s="1"/>
  <c r="J70" i="4" s="1"/>
  <c r="BK93" i="6"/>
  <c r="J93" i="6"/>
  <c r="J65" i="6" s="1"/>
  <c r="J190" i="6"/>
  <c r="J69" i="6" s="1"/>
  <c r="BK93" i="7"/>
  <c r="J93" i="7" s="1"/>
  <c r="J65" i="7" s="1"/>
  <c r="BK189" i="7"/>
  <c r="J189" i="7"/>
  <c r="J68" i="7" s="1"/>
  <c r="J90" i="8"/>
  <c r="J61" i="8" s="1"/>
  <c r="BK80" i="10"/>
  <c r="J80" i="10" s="1"/>
  <c r="J30" i="10" s="1"/>
  <c r="AG64" i="1" s="1"/>
  <c r="BK92" i="2"/>
  <c r="J92" i="2" s="1"/>
  <c r="J60" i="2" s="1"/>
  <c r="BK398" i="2"/>
  <c r="J398" i="2"/>
  <c r="J63" i="2" s="1"/>
  <c r="BK666" i="3"/>
  <c r="J666" i="3" s="1"/>
  <c r="J66" i="3" s="1"/>
  <c r="J214" i="4"/>
  <c r="J64" i="4"/>
  <c r="J94" i="5"/>
  <c r="J66" i="5"/>
  <c r="BK189" i="5"/>
  <c r="J189" i="5"/>
  <c r="J68" i="5" s="1"/>
  <c r="BK101" i="8"/>
  <c r="J101" i="8" s="1"/>
  <c r="J63" i="8" s="1"/>
  <c r="BK83" i="9"/>
  <c r="BK82" i="9"/>
  <c r="J82" i="9" s="1"/>
  <c r="J30" i="9" s="1"/>
  <c r="AG63" i="1" s="1"/>
  <c r="F35" i="6"/>
  <c r="AZ60" i="1" s="1"/>
  <c r="J33" i="8"/>
  <c r="AV62" i="1" s="1"/>
  <c r="AT62" i="1" s="1"/>
  <c r="J33" i="3"/>
  <c r="AV56" i="1"/>
  <c r="AT56" i="1" s="1"/>
  <c r="F35" i="5"/>
  <c r="AZ59" i="1" s="1"/>
  <c r="BC58" i="1"/>
  <c r="AY58" i="1" s="1"/>
  <c r="F33" i="10"/>
  <c r="AZ64" i="1" s="1"/>
  <c r="J33" i="10"/>
  <c r="AV64" i="1" s="1"/>
  <c r="AT64" i="1" s="1"/>
  <c r="J33" i="2"/>
  <c r="AV55" i="1"/>
  <c r="AT55" i="1" s="1"/>
  <c r="F33" i="3"/>
  <c r="AZ56" i="1" s="1"/>
  <c r="J33" i="9"/>
  <c r="AV63" i="1" s="1"/>
  <c r="AT63" i="1" s="1"/>
  <c r="J35" i="5"/>
  <c r="AV59" i="1"/>
  <c r="AT59" i="1" s="1"/>
  <c r="J35" i="6"/>
  <c r="AV60" i="1" s="1"/>
  <c r="AT60" i="1" s="1"/>
  <c r="BB58" i="1"/>
  <c r="AX58" i="1"/>
  <c r="BD58" i="1"/>
  <c r="F35" i="7"/>
  <c r="AZ61" i="1" s="1"/>
  <c r="J35" i="7"/>
  <c r="AV61" i="1" s="1"/>
  <c r="AT61" i="1" s="1"/>
  <c r="BA58" i="1"/>
  <c r="AW58" i="1"/>
  <c r="F33" i="4"/>
  <c r="AZ57" i="1"/>
  <c r="F33" i="8"/>
  <c r="AZ62" i="1"/>
  <c r="F33" i="9"/>
  <c r="AZ63" i="1" s="1"/>
  <c r="F33" i="2"/>
  <c r="AZ55" i="1"/>
  <c r="J33" i="4"/>
  <c r="AV57" i="1" s="1"/>
  <c r="AT57" i="1" s="1"/>
  <c r="T96" i="3" l="1"/>
  <c r="J39" i="9"/>
  <c r="J39" i="10"/>
  <c r="BK88" i="8"/>
  <c r="J88" i="8"/>
  <c r="BK96" i="3"/>
  <c r="J96" i="3"/>
  <c r="J59" i="3" s="1"/>
  <c r="BK92" i="5"/>
  <c r="BK91" i="5" s="1"/>
  <c r="J91" i="5" s="1"/>
  <c r="J63" i="5" s="1"/>
  <c r="J83" i="9"/>
  <c r="J60" i="9" s="1"/>
  <c r="J59" i="10"/>
  <c r="BK91" i="2"/>
  <c r="J91" i="2"/>
  <c r="J59" i="9"/>
  <c r="BK91" i="4"/>
  <c r="J91" i="4" s="1"/>
  <c r="J59" i="4" s="1"/>
  <c r="BK92" i="7"/>
  <c r="J92" i="7"/>
  <c r="J64" i="7" s="1"/>
  <c r="BK92" i="6"/>
  <c r="J92" i="6" s="1"/>
  <c r="J64" i="6" s="1"/>
  <c r="AN64" i="1"/>
  <c r="AN63" i="1"/>
  <c r="BD54" i="1"/>
  <c r="W33" i="1"/>
  <c r="J30" i="2"/>
  <c r="AG55" i="1"/>
  <c r="AN55" i="1" s="1"/>
  <c r="BC54" i="1"/>
  <c r="W32" i="1" s="1"/>
  <c r="J30" i="8"/>
  <c r="AG62" i="1" s="1"/>
  <c r="AN62" i="1" s="1"/>
  <c r="BB54" i="1"/>
  <c r="AX54" i="1"/>
  <c r="AU58" i="1"/>
  <c r="AU54" i="1"/>
  <c r="BA54" i="1"/>
  <c r="W30" i="1"/>
  <c r="AZ58" i="1"/>
  <c r="AV58" i="1"/>
  <c r="AT58" i="1" s="1"/>
  <c r="BK91" i="6" l="1"/>
  <c r="J91" i="6" s="1"/>
  <c r="J63" i="6" s="1"/>
  <c r="BK91" i="7"/>
  <c r="J91" i="7"/>
  <c r="J59" i="2"/>
  <c r="J59" i="8"/>
  <c r="J39" i="2"/>
  <c r="J92" i="5"/>
  <c r="J64" i="5" s="1"/>
  <c r="J39" i="8"/>
  <c r="AZ54" i="1"/>
  <c r="W29" i="1"/>
  <c r="AW54" i="1"/>
  <c r="AK30" i="1"/>
  <c r="W31" i="1"/>
  <c r="AY54" i="1"/>
  <c r="J30" i="3"/>
  <c r="AG56" i="1"/>
  <c r="AN56" i="1" s="1"/>
  <c r="J32" i="7"/>
  <c r="AG61" i="1" s="1"/>
  <c r="AN61" i="1" s="1"/>
  <c r="J30" i="4"/>
  <c r="AG57" i="1"/>
  <c r="AN57" i="1" s="1"/>
  <c r="J32" i="5"/>
  <c r="AG59" i="1" s="1"/>
  <c r="AN59" i="1" s="1"/>
  <c r="J41" i="7" l="1"/>
  <c r="J39" i="4"/>
  <c r="J63" i="7"/>
  <c r="J39" i="3"/>
  <c r="J41" i="5"/>
  <c r="J32" i="6"/>
  <c r="AG60" i="1"/>
  <c r="AN60" i="1" s="1"/>
  <c r="AV54" i="1"/>
  <c r="AK29" i="1" s="1"/>
  <c r="J41" i="6" l="1"/>
  <c r="AG58" i="1"/>
  <c r="AN58" i="1"/>
  <c r="AT54" i="1"/>
  <c r="AG54" i="1" l="1"/>
  <c r="AK26" i="1" s="1"/>
  <c r="AK35" i="1" s="1"/>
  <c r="AN54" i="1" l="1"/>
</calcChain>
</file>

<file path=xl/sharedStrings.xml><?xml version="1.0" encoding="utf-8"?>
<sst xmlns="http://schemas.openxmlformats.org/spreadsheetml/2006/main" count="25757" uniqueCount="2600">
  <si>
    <t>Export Komplet</t>
  </si>
  <si>
    <t>VZ</t>
  </si>
  <si>
    <t>2.0</t>
  </si>
  <si>
    <t>ZAMOK</t>
  </si>
  <si>
    <t>False</t>
  </si>
  <si>
    <t>{0e3180d3-f38b-4733-8259-7d20add7533e}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</si>
  <si>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</si>
  <si>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</si>
  <si>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</si>
  <si>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</si>
  <si>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</si>
  <si>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</si>
  <si>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</si>
  <si>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</si>
  <si>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2019030443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</si>
  <si>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</si>
  <si>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</si>
  <si>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Renovace výukových učeben U-10, U-11, U-12</t>
  </si>
  <si>
    <t>KSO:</t>
  </si>
  <si>
    <t/>
  </si>
  <si>
    <t>CC-CZ:</t>
  </si>
  <si>
    <t>Místo:</t>
  </si>
  <si>
    <t>Praha 6, Veleslavín, José Martího 269/31</t>
  </si>
  <si>
    <t>Datum:</t>
  </si>
  <si>
    <t>2.4.2021</t>
  </si>
  <si>
    <t>Zadavatel:</t>
  </si>
  <si>
    <t>IČ:</t>
  </si>
  <si>
    <t>00216208</t>
  </si>
  <si>
    <t>UNIVERZITA KARLOVA V PRAZE_x000D_
_x000D_
, FTVS</t>
  </si>
  <si>
    <t>DIČ:</t>
  </si>
  <si>
    <t>CZ00216208</t>
  </si>
  <si>
    <t>Uchazeč:</t>
  </si>
  <si>
    <t>Vyplň údaj</t>
  </si>
  <si>
    <t>Projektant:</t>
  </si>
  <si>
    <t>06363750</t>
  </si>
  <si>
    <t>Werkplan s.r.o.</t>
  </si>
  <si>
    <t>True</t>
  </si>
  <si>
    <t>Zpracovatel:</t>
  </si>
  <si>
    <t>16844840</t>
  </si>
  <si>
    <t>Ing. Pavel Vochozka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</si>
  <si>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</si>
  <si>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www.podminky.urs.cz._x000D_
Dílčí práce a dodávky, které se nenachází v cenících ÚRS jsou oceněny individuálně. Jedná se o R-položky a M-položky, přičemž tyto položky jsou kalkulovány na základě praxe a zkušeností z realizovaných staveb s položkami obdobného charakteru.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</si>
  <si>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</si>
  <si>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</si>
  <si>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</si>
  <si>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</si>
  <si>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</si>
  <si>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</si>
  <si>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</si>
  <si>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</si>
  <si>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</si>
  <si>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</si>
  <si>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</si>
  <si>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</si>
  <si>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</si>
  <si>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</si>
  <si>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</si>
  <si>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</si>
  <si>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</si>
  <si>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</si>
  <si>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</si>
  <si>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</si>
  <si>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</si>
  <si>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</si>
  <si>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</si>
  <si>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</si>
  <si>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</si>
  <si>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</si>
  <si>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</si>
  <si>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</si>
  <si>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</si>
  <si>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</si>
  <si>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</si>
  <si>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</si>
  <si>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</si>
  <si>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</si>
  <si>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</si>
  <si>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</si>
  <si>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</si>
  <si>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</si>
  <si>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</si>
  <si>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001</t>
  </si>
  <si>
    <t>Bourací práce</t>
  </si>
  <si>
    <t>STA</t>
  </si>
  <si>
    <t>1</t>
  </si>
  <si>
    <t>{971c28bc-b52e-409a-a561-16adefe7df92}</t>
  </si>
  <si>
    <t>2</t>
  </si>
  <si>
    <t>002</t>
  </si>
  <si>
    <t>Nové konstrukce</t>
  </si>
  <si>
    <t>{8b0eb81d-c35f-4364-98cf-f137e4904c04}</t>
  </si>
  <si>
    <t>003</t>
  </si>
  <si>
    <t>Elektroinstalace</t>
  </si>
  <si>
    <t>{4846468c-a96c-4dfa-9393-525d1beb2c74}</t>
  </si>
  <si>
    <t>004</t>
  </si>
  <si>
    <t>AV technika, silnoproud</t>
  </si>
  <si>
    <t>{d2d7e612-1782-4ae3-9ca0-8b0efab2a5df}</t>
  </si>
  <si>
    <t>402</t>
  </si>
  <si>
    <t>AV, EI - Učebna U-10</t>
  </si>
  <si>
    <t>Soupis</t>
  </si>
  <si>
    <t>{1fb5e7d8-4801-421b-95fd-1096fa9bc7d0}</t>
  </si>
  <si>
    <t>403</t>
  </si>
  <si>
    <t>AV, EI - Učebna U-11</t>
  </si>
  <si>
    <t>{ff8c210b-350d-4fd9-abde-ab3e774edb5a}</t>
  </si>
  <si>
    <t>404</t>
  </si>
  <si>
    <t>AV, EI - Učebna U-12</t>
  </si>
  <si>
    <t>{1fbb993b-5ddd-470c-ad6f-027cb595bfac}</t>
  </si>
  <si>
    <t>005</t>
  </si>
  <si>
    <t>ÚT</t>
  </si>
  <si>
    <t>{8aa87eef-a481-41bc-888e-0fdf7c550735}</t>
  </si>
  <si>
    <t>006</t>
  </si>
  <si>
    <t>VZT</t>
  </si>
  <si>
    <t>{4c634828-2ab8-45cb-b31c-050fd9db5fb0}</t>
  </si>
  <si>
    <t>007</t>
  </si>
  <si>
    <t>Vedlejší náklady</t>
  </si>
  <si>
    <t>VON</t>
  </si>
  <si>
    <t>{c1af87a3-2dad-48cf-97da-41e436d47cda}</t>
  </si>
  <si>
    <t>KRYCÍ LIST SOUPISU PRACÍ</t>
  </si>
  <si>
    <t>Objekt:</t>
  </si>
  <si>
    <t>001 - Bourací práce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</si>
  <si>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</si>
  <si>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</si>
  <si>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</si>
  <si>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</si>
  <si>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</si>
  <si>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9 - Ostatní konstrukce a práce, bourání</t>
  </si>
  <si>
    <t xml:space="preserve">    997 - Přesun sutě</t>
  </si>
  <si>
    <t>PSV - Práce a dodávky PSV</t>
  </si>
  <si>
    <t xml:space="preserve">    725 - Zdravotechnika - zařizovací předměty</t>
  </si>
  <si>
    <t xml:space="preserve">    762 - Konstrukce tesařské</t>
  </si>
  <si>
    <t xml:space="preserve">    763 - Konstrukce suché výstavby</t>
  </si>
  <si>
    <t xml:space="preserve">    766 - Konstrukce truhlářské</t>
  </si>
  <si>
    <t xml:space="preserve">    775 - Podlahy skládané</t>
  </si>
  <si>
    <t xml:space="preserve">    776 - Podlahy povlakové</t>
  </si>
  <si>
    <t xml:space="preserve">    784 - Dokončovací práce - malby a tapety</t>
  </si>
  <si>
    <t xml:space="preserve">    786 - Dokončovací práce - čalounické úpravy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</si>
  <si>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</si>
  <si>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</si>
  <si>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</si>
  <si>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</si>
  <si>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</si>
  <si>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</si>
  <si>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</si>
  <si>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</si>
  <si>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</si>
  <si>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</si>
  <si>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</si>
  <si>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</si>
  <si>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</si>
  <si>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</si>
  <si>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</si>
  <si>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</si>
  <si>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9</t>
  </si>
  <si>
    <t>Ostatní konstrukce a práce, bourání</t>
  </si>
  <si>
    <t>K</t>
  </si>
  <si>
    <t>961001.R</t>
  </si>
  <si>
    <t>Sonda ve stropní omítce - odstranění jádrové omítky vedoucí rovnoběžně s hlavní chodbou bloku; včetně pomocného lešení</t>
  </si>
  <si>
    <t>kus</t>
  </si>
  <si>
    <t>R-položka vlastní</t>
  </si>
  <si>
    <t>4</t>
  </si>
  <si>
    <t>1033432321</t>
  </si>
  <si>
    <t>PP</t>
  </si>
  <si>
    <t>P</t>
  </si>
  <si>
    <t xml:space="preserve">Poznámka k položce:_x000D_
- sonda pro potvzení předpokladu směru pnutí nosných železobetonových trámů mezi škvárovými tvárnicemi ztraceného bednění (pnutí přes šířku učeben; kolmo na hlavní chodbu bloku) a zároveň se zjistila přesná poloha a šířka nosných železobetonových trámů </t>
  </si>
  <si>
    <t>VV</t>
  </si>
  <si>
    <t>"v m.č. 3.H.08 a 4.H_U-11</t>
  </si>
  <si>
    <t>962081131</t>
  </si>
  <si>
    <t>Bourání příček ze skleněných tvárnic tl do 100 mm</t>
  </si>
  <si>
    <t>m2</t>
  </si>
  <si>
    <t>CS ÚRS 2021 01</t>
  </si>
  <si>
    <t>-2133825021</t>
  </si>
  <si>
    <t>Bourání zdiva příček nebo vybourání otvorů ze skleněných tvárnic, tl. do 100 mm</t>
  </si>
  <si>
    <t>"4.NP</t>
  </si>
  <si>
    <t>"luxferové nadsvětlíky nad vstupními dveřmi do učeben vel. 100 x 100 cm - 3 ks</t>
  </si>
  <si>
    <t>1,0*1,0*3</t>
  </si>
  <si>
    <t>"střecha</t>
  </si>
  <si>
    <t>"m.č. S.H_02 - strojovna VZT - úprava vstupu</t>
  </si>
  <si>
    <t>"vybourání stávajících luxfer - otvor vel. 1830 x 630 mm - 1 ks</t>
  </si>
  <si>
    <t>1,83*0,63</t>
  </si>
  <si>
    <t>Součet</t>
  </si>
  <si>
    <t>3</t>
  </si>
  <si>
    <t>965042121</t>
  </si>
  <si>
    <t>Bourání podkladů pod dlažby nebo mazanin betonových nebo z litého asfaltu tl do 100 mm pl do 1 m2</t>
  </si>
  <si>
    <t>m3</t>
  </si>
  <si>
    <t>1265510761</t>
  </si>
  <si>
    <t>Bourání mazanin betonových nebo z litého asfaltu tl. do 100 mm, plochy do 1 m2</t>
  </si>
  <si>
    <t>"vybourání otvorů pro VZT potrubí v podlaze S.H.01</t>
  </si>
  <si>
    <t>"velikost prostupu 800/470 mm - 1 ks (bourání podlahového betonu tl. 80 mm s přesahem do volného prostoru 150 mm)</t>
  </si>
  <si>
    <t>0,95*0,77*0,08</t>
  </si>
  <si>
    <t>965082923</t>
  </si>
  <si>
    <t>Odstranění násypů pod podlahami tl do 100 mm pl přes 2 m2</t>
  </si>
  <si>
    <t>-2142831872</t>
  </si>
  <si>
    <t>Odstranění násypu pod podlahami nebo ochranného násypu na střechách tl. do 100 mm, plochy přes 2 m2</t>
  </si>
  <si>
    <t>"odstranění škvárového násypu v tl. 10 cm na žbet žebírkovou stropní konstrukci</t>
  </si>
  <si>
    <t>"učebna U-10</t>
  </si>
  <si>
    <t>65,53*0,1</t>
  </si>
  <si>
    <t>"učebna U-11</t>
  </si>
  <si>
    <t>59,74*0,1</t>
  </si>
  <si>
    <t>"učebna U-12</t>
  </si>
  <si>
    <t>64,97*0,1</t>
  </si>
  <si>
    <t>5</t>
  </si>
  <si>
    <t>965082932</t>
  </si>
  <si>
    <t>Odstranění násypů pod podlahami tl do 200 mm pl do 2 m2</t>
  </si>
  <si>
    <t>-2087914807</t>
  </si>
  <si>
    <t>Odstranění násypu pod podlahami nebo ochranného násypu na střechách tl. do 200 mm, plochy do 2 m2</t>
  </si>
  <si>
    <t>"velikost prostupu 800/470 mm - 1 ks (demontáž násypu tl. 29 cm s přesahem do volného prostoru 150 mm)</t>
  </si>
  <si>
    <t>0,95*0,77*0,29</t>
  </si>
  <si>
    <t>6</t>
  </si>
  <si>
    <t>967031132</t>
  </si>
  <si>
    <t>Přisekání rovných ostění v cihelném zdivu na MV nebo MVC</t>
  </si>
  <si>
    <t>173124259</t>
  </si>
  <si>
    <t>Přisekání (špicování) plošné nebo rovných ostění zdiva z cihel pálených rovných ostění, bez odstupu, po hrubém vybourání otvorů, na maltu vápennou nebo vápenocementovou</t>
  </si>
  <si>
    <t>"zvětšení stáv. otvoru v příčce tl. 10 cm pro nové Al dveře s nadsvětlíkem vel. 110 x 285 cm - 3 ks</t>
  </si>
  <si>
    <t>"od -0,15 m po s.h. betonového překladu +2,85 m; tj. v 3,0 m</t>
  </si>
  <si>
    <t>"přisekání ostění po vybourání ocelové zárubně</t>
  </si>
  <si>
    <t>0,1*3,0*2*3</t>
  </si>
  <si>
    <t>Mezisoučet</t>
  </si>
  <si>
    <t>"přisekání ostění po hrubém vybourání otvoru</t>
  </si>
  <si>
    <t>"otvory pro VZT ve zdivu tl. 200 mm (pod stropem)</t>
  </si>
  <si>
    <t>"vel. 500 x 350 mm - 1 ks</t>
  </si>
  <si>
    <t>(0,5+0,35*2)*0,2</t>
  </si>
  <si>
    <t>"vel. 700 x 400 mm - 2 ks</t>
  </si>
  <si>
    <t>(0,7+0,4*2)*0,2*2</t>
  </si>
  <si>
    <t>"vel. 925 x 400 mm - 1 ks</t>
  </si>
  <si>
    <t>(0,925+0,4*2)*0,2</t>
  </si>
  <si>
    <t>"vybourání části zdiva (příčky) tl. 200 mm zazděného stoupacího potrubí ÚT</t>
  </si>
  <si>
    <t xml:space="preserve">"š. 200 mm; dl. 300 mm; v. 1000 mm - 2 ks </t>
  </si>
  <si>
    <t>(0,3+1,0*2)*0,2*2</t>
  </si>
  <si>
    <t>"vybourání otvoru vel. 1100 x 1000 mm ve zdivu (příčce) tl. 200 mm - 1 ks (pro dveře 03 do prostoru pod schodištěm)</t>
  </si>
  <si>
    <t>"bourání od stropní kce -0,15 m po s.h. keramobetonových překladů +1,0 m; tj. v 1,15 m</t>
  </si>
  <si>
    <t>(1,1+1,15*2)*0,2</t>
  </si>
  <si>
    <t>"otvory pro VZT ve zdivu tl. 150 mm (přisekání ostění otvoru po hrubém vybourání)</t>
  </si>
  <si>
    <t xml:space="preserve">"západní stěna </t>
  </si>
  <si>
    <t>(0,8+0,6*2)*0,15   "otvor 80 x 60 cm"</t>
  </si>
  <si>
    <t>0,81*2*0,15   "otvor 81 x 81 cm - svislé strany (celková výška 94,5 cm včetně rýhy pro překlad)"</t>
  </si>
  <si>
    <t>"otvor mezi S.H_01 a schodištěm vel. 81 x 81 cm</t>
  </si>
  <si>
    <t>0,81*3*0,15</t>
  </si>
  <si>
    <t>"otvor mezi S.H_02 a schodištěm vel. 81 x 81 cm</t>
  </si>
  <si>
    <t>7</t>
  </si>
  <si>
    <t>9680701.R</t>
  </si>
  <si>
    <t>Vybourání kovových dveřních zárubní pl přes 2 m2 - pro zpětné použití</t>
  </si>
  <si>
    <t>-1015237996</t>
  </si>
  <si>
    <t>Vybourání kovových rámů oken s křídly, dveřních zárubní, vrat, stěn, ostění nebo obkladů dveřních zárubní, plochy přes 2 m2 - pro zpětné použití</t>
  </si>
  <si>
    <t>"vybourání stávajících kovových dveří včetně úhelníkové zárubně vel. 1100 x 1970 mm - 1 ks</t>
  </si>
  <si>
    <t>1,1*2,0</t>
  </si>
  <si>
    <t>8</t>
  </si>
  <si>
    <t>968072455</t>
  </si>
  <si>
    <t>Vybourání kovových dveřních zárubní pl do 2 m2</t>
  </si>
  <si>
    <t>-496488825</t>
  </si>
  <si>
    <t>Vybourání kovových rámů oken s křídly, dveřních zárubní, vrat, stěn, ostění nebo obkladů dveřních zárubní, plochy do 2 m2</t>
  </si>
  <si>
    <t>"demontáž vchodových dveří do učeben 90/197 cm - 3 ks</t>
  </si>
  <si>
    <t>"vybourání zárubní</t>
  </si>
  <si>
    <t>0,9*2,0*3</t>
  </si>
  <si>
    <t>"demontáž dveří z učebny U-11 do prostoru pod schody 60/197 cm - 1 ks</t>
  </si>
  <si>
    <t>"vybourání zárubně</t>
  </si>
  <si>
    <t>0,6*2,0</t>
  </si>
  <si>
    <t>971033441</t>
  </si>
  <si>
    <t>Vybourání otvorů ve zdivu cihelném pl do 0,25 m2 na MVC nebo MV tl do 300 mm</t>
  </si>
  <si>
    <t>-1427709096</t>
  </si>
  <si>
    <t>Vybourání otvorů ve zdivu základovém nebo nadzákladovém z cihel, tvárnic, příčkovek z cihel pálených na maltu vápennou nebo vápenocementovou plochy do 0,25 m2, tl. do 300 mm</t>
  </si>
  <si>
    <t>"vel. 500 x 350 mm - 1 ks (plocha 0,175 m2/kus)</t>
  </si>
  <si>
    <t>10</t>
  </si>
  <si>
    <t>971033521</t>
  </si>
  <si>
    <t>Vybourání otvorů ve zdivu cihelném pl do 1 m2 na MVC nebo MV tl do 100 mm</t>
  </si>
  <si>
    <t>1972239676</t>
  </si>
  <si>
    <t>Vybourání otvorů ve zdivu základovém nebo nadzákladovém z cihel, tvárnic, příčkovek z cihel pálených na maltu vápennou nebo vápenocementovou plochy do 1 m2, tl. do 100 mm</t>
  </si>
  <si>
    <t>"otvor pro VZT v příčce tl. 100 mm (pod stropem)</t>
  </si>
  <si>
    <t>"vel. 925 x 400 mm - 1 ks (plocha 0,37 m2/kus)</t>
  </si>
  <si>
    <t>0,925*0,4</t>
  </si>
  <si>
    <t>"příčka podél ocelové zárubně dveří z učebny U-11 do prostoru pod schody</t>
  </si>
  <si>
    <t>"velikost otvoru včetně dveří 93 x 200 cm - 1 ks</t>
  </si>
  <si>
    <t>0,93*2,15-0,6*2,15</t>
  </si>
  <si>
    <t>11</t>
  </si>
  <si>
    <t>971033531</t>
  </si>
  <si>
    <t>Vybourání otvorů ve zdivu cihelném pl do 1 m2 na MVC nebo MV tl do 150 mm</t>
  </si>
  <si>
    <t>1627966851</t>
  </si>
  <si>
    <t>Vybourání otvorů ve zdivu základovém nebo nadzákladovém z cihel, tvárnic, příčkovek z cihel pálených na maltu vápennou nebo vápenocementovou plochy do 1 m2, tl. do 150 mm</t>
  </si>
  <si>
    <t>"otvory pro VZT ve zdivu tl. 150 mm</t>
  </si>
  <si>
    <t>0,8*0,6   "otvor 80 x 60 cm"</t>
  </si>
  <si>
    <t>0,81*0,81   "otvor 81 x 81 cm (celková výška 94,5 cm včetně rýhy pro překlad)"</t>
  </si>
  <si>
    <t>0,81*0,81</t>
  </si>
  <si>
    <t>12</t>
  </si>
  <si>
    <t>971033541</t>
  </si>
  <si>
    <t>Vybourání otvorů ve zdivu cihelném pl do 1 m2 na MVC nebo MV tl do 300 mm</t>
  </si>
  <si>
    <t>1753189622</t>
  </si>
  <si>
    <t>Vybourání otvorů ve zdivu základovém nebo nadzákladovém z cihel, tvárnic, příčkovek z cihel pálených na maltu vápennou nebo vápenocementovou plochy do 1 m2, tl. do 300 mm</t>
  </si>
  <si>
    <t>"otvory pro VZT ve zdivu (příčce) tl. 200 mm (pod stropem)</t>
  </si>
  <si>
    <t>"vel. 700 x 400 mm - 2 ks (plocha 0,28 m2/kus)</t>
  </si>
  <si>
    <t>0,7*0,4*0,2*2</t>
  </si>
  <si>
    <t>0,925*0,4*0,2</t>
  </si>
  <si>
    <t>"š. 200 mm; dl. 300 mm; v. 1000 mm - 2 ks (plocha 0,3 m2/kus)</t>
  </si>
  <si>
    <t>0,2*0,3*1,0*2</t>
  </si>
  <si>
    <t>13</t>
  </si>
  <si>
    <t>971033631</t>
  </si>
  <si>
    <t>Vybourání otvorů ve zdivu cihelném pl do 4 m2 na MVC nebo MV tl do 150 mm</t>
  </si>
  <si>
    <t>1625525735</t>
  </si>
  <si>
    <t>Vybourání otvorů ve zdivu základovém nebo nadzákladovém z cihel, tvárnic, příčkovek z cihel pálených na maltu vápennou nebo vápenocementovou plochy do 4 m2, tl. do 150 mm</t>
  </si>
  <si>
    <t>"vybourání parapetního zdiva luxferového okna tl. 15 cm vel. 1,4 x 1,44 m - 1 ks (pro přemístění vstupních kovových dveří)</t>
  </si>
  <si>
    <t>1,4*1,44</t>
  </si>
  <si>
    <t>14</t>
  </si>
  <si>
    <t>971033641</t>
  </si>
  <si>
    <t>Vybourání otvorů ve zdivu cihelném pl do 4 m2 na MVC nebo MV tl do 300 mm</t>
  </si>
  <si>
    <t>1728833127</t>
  </si>
  <si>
    <t>Vybourání otvorů ve zdivu základovém nebo nadzákladovém z cihel, tvárnic, příčkovek z cihel pálených na maltu vápennou nebo vápenocementovou plochy do 4 m2, tl. do 300 mm</t>
  </si>
  <si>
    <t>"vybourání otvoru vel. 800 x 1000 mm ve zdivu (příčce) tl. 200 mm - 1 ks (pro dveře 03 z učebny U-12 do prostoru pod schodištěm)</t>
  </si>
  <si>
    <t>0,8*1,15*0,2</t>
  </si>
  <si>
    <t>972055491</t>
  </si>
  <si>
    <t>Vybourání otvorů ve stropech z ŽB prefabrikátů pl do 1 m2 tl přes 120 mm</t>
  </si>
  <si>
    <t>102613280</t>
  </si>
  <si>
    <t>Vybourání otvorů ve stropech nebo klenbách železobetonových ve stropech z dutých prefabrikátů, plochy do 1 m2, tl. přes 120 mm</t>
  </si>
  <si>
    <t>"vybourání otvorů pro VZT potrubí stropní konstrukcí tl. 45 cm</t>
  </si>
  <si>
    <t>"velikost prostupu 600/600 mm - 1 ks</t>
  </si>
  <si>
    <t>0,6*0,6*0,45</t>
  </si>
  <si>
    <t>"velikost prostupu 800/470 mm - 1 ks</t>
  </si>
  <si>
    <t>0,8*0,47*0,45</t>
  </si>
  <si>
    <t>16</t>
  </si>
  <si>
    <t>973031324</t>
  </si>
  <si>
    <t>Vysekání kapes ve zdivu cihelném na MV nebo MVC pl do 0,10 m2 hl do 150 mm</t>
  </si>
  <si>
    <t>-1913969999</t>
  </si>
  <si>
    <t>Vysekání výklenků nebo kapes ve zdivu z cihel na maltu vápennou nebo vápenocementovou kapes, plochy do 0,10 m2, hl. do 150 mm</t>
  </si>
  <si>
    <t>"vysekání kapes 100 x 250 mm, hl. 125 mm - 6 ks (pro osazení nadedveřního žbet překladu 100/190/1500 mm)</t>
  </si>
  <si>
    <t>"vysekání kapes 300 x 100 mm (š x v), hl. 100 mm - 6 ks (pro osazení dvojice keramických překladů š. 145 mm; dl. 1500 mm do bočních stěn výklenku)</t>
  </si>
  <si>
    <t>"kapsy vel. 50/200 mm - 6 ks</t>
  </si>
  <si>
    <t>"po vybourání parapetního zdiva luxferového okna tl. 15 cm vel. 1,4 x 1,44 m - 1 ks (pro přemístění vstupních kovových dveří)</t>
  </si>
  <si>
    <t>"kapsy vel. 50/200 mm - 8 ks</t>
  </si>
  <si>
    <t>"pro ukotvení zazdívky z CP tl. 140 mm - otvoru po vybourání stávajících kovových dveří včetně úhelníkové zárubně vel. 1100 x 1970 mm - 1 ks</t>
  </si>
  <si>
    <t>17</t>
  </si>
  <si>
    <t>974031664</t>
  </si>
  <si>
    <t>Vysekání rýh ve zdivu cihelném pro vtahování nosníků hl do 150 mm v do 150 mm</t>
  </si>
  <si>
    <t>m</t>
  </si>
  <si>
    <t>-1271354573</t>
  </si>
  <si>
    <t>Vysekání rýh ve zdivu cihelném na maltu vápennou nebo vápenocementovou pro vtahování nosníků do zdí, před vybouráním otvoru do hl. 150 mm, při v. nosníku do 150 mm</t>
  </si>
  <si>
    <t>"rýha pro překlad nad novou ocelovou zárubní pro dveře z učebny U-11 do prostoru pod schody (v příčce tl. 100 mm)</t>
  </si>
  <si>
    <t>"nový překlad z 2x L40/5 dl. 1,15 m - 1 kpl</t>
  </si>
  <si>
    <t>1,15</t>
  </si>
  <si>
    <t>"rýhy pro osazení keramických nadedveřních překladů š. 70 mm; v 115 mm; dl. 1250 mm - 2 ks; ve zdivu tl. 200 mm</t>
  </si>
  <si>
    <t>"nad dveřmi 03 v učebně U-12</t>
  </si>
  <si>
    <t>1,25*2</t>
  </si>
  <si>
    <t>"rýhy pro osazení keramických překladů š. 70 mm; v 115 mm nad otvory pro VZT (ve zdivu tl. 150 mm)</t>
  </si>
  <si>
    <t>1,1*2   "západní stěna - dl. 1,1 - 2 ks"</t>
  </si>
  <si>
    <t>1,1   "nad otvorem mezi S.H_01 a schodištěm - dl. 1,1 m"</t>
  </si>
  <si>
    <t>1,1   "nad otvorem mezi S.H_02 a schodištěm - dl. 1,1 m"</t>
  </si>
  <si>
    <t>18</t>
  </si>
  <si>
    <t>977151115</t>
  </si>
  <si>
    <t>Jádrové vrty diamantovými korunkami do D 70 mm do stavebních materiálů</t>
  </si>
  <si>
    <t>1558887221</t>
  </si>
  <si>
    <t>Jádrové vrty diamantovými korunkami do stavebních materiálů (železobetonu, betonu, cihel, obkladů, dlažeb, kamene) průměru přes 60 do 70 mm</t>
  </si>
  <si>
    <t>"vývrt d 70 mm stropní konstrukcí nad 4.NP (mezi učebnou U-12 a strojovnou VZT) pro kondenzátní potrubí od VZT jednotky</t>
  </si>
  <si>
    <t>0,82</t>
  </si>
  <si>
    <t>19</t>
  </si>
  <si>
    <t>9780140.R</t>
  </si>
  <si>
    <t>Otlučení (osekání) vnitřní vápenné nebo vápenocementové omítky stěn v rozsahu do 100 % - rýhy š. do 250 mm</t>
  </si>
  <si>
    <t>1007961786</t>
  </si>
  <si>
    <t>Otlučení vápenných nebo vápenocementových omítek vnitřních ploch stěn s vyškrabáním spar, s očištěním zdiva, v rozsahu přes 50 do 100 % - rýhy š. do 250 mm</t>
  </si>
  <si>
    <t>"vysekání rýhy v omítce š. 250 mm pro osazení nového podomítkového krytu dilatační spáry</t>
  </si>
  <si>
    <t>3,45*2</t>
  </si>
  <si>
    <t>20</t>
  </si>
  <si>
    <t>9780141.R</t>
  </si>
  <si>
    <t>Proškrábání jádrové vrstvy omítky - pás š. do 200 mm</t>
  </si>
  <si>
    <t>1941344692</t>
  </si>
  <si>
    <t>"liniové proškrábnutí jádrové vrstvy omítky v šířce 200 mm (podél styku původní omítky s novým zdivem)</t>
  </si>
  <si>
    <t>2,35*2+1,32+0,3*2</t>
  </si>
  <si>
    <t>3,45*2+1,0+0,3</t>
  </si>
  <si>
    <t>1,5+3,05*2   "kolem vchodových dveří"</t>
  </si>
  <si>
    <t>978035117</t>
  </si>
  <si>
    <t>Odsekání tenkovrstvé omítky obroušením v rozsahu do 100%</t>
  </si>
  <si>
    <t>-1325864088</t>
  </si>
  <si>
    <t>Odstranění tenkovrstvých omítek nebo štuku tloušťky do 2 mm obroušením, rozsahu přes 50 do 100%</t>
  </si>
  <si>
    <t>"odstranění stávající štukové vrstvy omítky stěn celoplošně (SV 3,45 m)</t>
  </si>
  <si>
    <t>(9,52+6,59)*2*3,45</t>
  </si>
  <si>
    <t>(1,32+2,1*2)*0,3*5   "nadpraží a ostění okenních otvorů"</t>
  </si>
  <si>
    <t>0,95*2*0,2*5   "ostění u zapuštěných poprsníků"</t>
  </si>
  <si>
    <t>0,3*3,45*2*4   "boky výklenků"</t>
  </si>
  <si>
    <t>"odpočet otvorů</t>
  </si>
  <si>
    <t>-1,32*2,1*5   "okna"</t>
  </si>
  <si>
    <t>-1,1*3,05   "nové vstupní Al dveře s nadsvětlíkem 110/285 cm včetně překladu"</t>
  </si>
  <si>
    <t>-2,4   "otlučený keramický obklad"</t>
  </si>
  <si>
    <t>-(0,7*0,4*2)   "vybourané otvory pro VZT"</t>
  </si>
  <si>
    <t>-0,3*1,0   "vybourání části zdiva (příčky) tl. 200 mm zazděného stoupacího potrubí ÚT"</t>
  </si>
  <si>
    <t>(9,45+6,59)*2*3,45</t>
  </si>
  <si>
    <t>0,3*3,45*2*3   "boky výklenků"</t>
  </si>
  <si>
    <t>-0,93*2,1   "vybourání příčky s ocelovou zárubní do prostoru pod schodiště"</t>
  </si>
  <si>
    <t>-(0,7*0,4*2+0,925*0,4+0,5*0,35)   "vybourané otvory pro VZT"</t>
  </si>
  <si>
    <t>(9,5+6,59)*2*3,45</t>
  </si>
  <si>
    <t>-1,1*1,2   "vybourání otvoru pro dveře 03 do prostoru pod schodiště"</t>
  </si>
  <si>
    <t>-(0,5*0,35+0,925*0,4)   "vybourané otvory pro VZT"</t>
  </si>
  <si>
    <t>"skladový prostor pod schody (přístup z U-11)</t>
  </si>
  <si>
    <t>2,2*0,735*2</t>
  </si>
  <si>
    <t>(2,2+0,83)*1,865*0,5*2</t>
  </si>
  <si>
    <t>0,93*0,4</t>
  </si>
  <si>
    <t>-(0,8*1,0+0,93*2,1)</t>
  </si>
  <si>
    <t>22</t>
  </si>
  <si>
    <t>978059541</t>
  </si>
  <si>
    <t>Odsekání a odebrání obkladů stěn z vnitřních obkládaček plochy přes 1 m2</t>
  </si>
  <si>
    <t>-713733019</t>
  </si>
  <si>
    <t>Odsekání obkladů stěn včetně otlučení podkladní omítky až na zdivo z obkládaček vnitřních, z jakýchkoliv materiálů, plochy přes 1 m2</t>
  </si>
  <si>
    <t>"odstranění stávajícího keramického obkladu v 140 cm (v umyvadlových koutech)</t>
  </si>
  <si>
    <t>2,4</t>
  </si>
  <si>
    <t>23</t>
  </si>
  <si>
    <t>9791001.R</t>
  </si>
  <si>
    <t>Demontáž konstrukce střešního pláště pro VZT potrubí s přesahem 20 cm za líc prostupu tj. v půdorysné ploše cca 1,0 x 1,0 m</t>
  </si>
  <si>
    <t>-436177770</t>
  </si>
  <si>
    <t>Poznámka k položce:_x000D_
Předpoklad skladby stávajícího střešního pláště:_x000D_
- 2x modifikovaný pás_x000D_
- tepelná izolace z minerální vaty tl. cca 15 cm_x000D_
- spádový lehčený beton (liaporbeton) tl. cca 20 cm_x000D_
- parozábrana</t>
  </si>
  <si>
    <t>997</t>
  </si>
  <si>
    <t>Přesun sutě</t>
  </si>
  <si>
    <t>24</t>
  </si>
  <si>
    <t>997013214</t>
  </si>
  <si>
    <t>Vnitrostaveništní doprava suti a vybouraných hmot pro budovy v do 15 m ručně</t>
  </si>
  <si>
    <t>t</t>
  </si>
  <si>
    <t>1801070309</t>
  </si>
  <si>
    <t>Vnitrostaveništní doprava suti a vybouraných hmot vodorovně do 50 m svisle ručně pro budovy a haly výšky přes 12 do 15 m</t>
  </si>
  <si>
    <t>0,837   "odpad z betonu"</t>
  </si>
  <si>
    <t>4,081   "odpad cihelný"</t>
  </si>
  <si>
    <t>0,49   "odpad keramický"</t>
  </si>
  <si>
    <t>2,854   "odpad dřevěný"</t>
  </si>
  <si>
    <t>35,742   "odpad směsný"</t>
  </si>
  <si>
    <t>0,066   "kovový odpad"</t>
  </si>
  <si>
    <t>0,05   "vybourané hmoty pro zpětné použití (plechové dveře a dveřní ocelová zárubeň v m.č. S.H_02)"</t>
  </si>
  <si>
    <t>25</t>
  </si>
  <si>
    <t>997013509</t>
  </si>
  <si>
    <t>Příplatek k odvozu suti a vybouraných hmot na skládku ZKD 1 km přes 1 km</t>
  </si>
  <si>
    <t>-1487196080</t>
  </si>
  <si>
    <t>Odvoz suti a vybouraných hmot na skládku nebo meziskládku se složením, na vzdálenost Příplatek k ceně za každý další i započatý 1 km přes 1 km</t>
  </si>
  <si>
    <t>"odvoz suti na skládku ve vzdálenosti 30 km (předpoklad)</t>
  </si>
  <si>
    <t>"příplatek za dalších 29 km</t>
  </si>
  <si>
    <t>(0,837+4,081+0,49+2,854+35,742)*29</t>
  </si>
  <si>
    <t>"odvoz kovového odpadu do výkupny druhotných surovin ve vzdálenosti 20 km, uložení bezplatné (předpoklad)</t>
  </si>
  <si>
    <t>"příplatek za dalších 19 km</t>
  </si>
  <si>
    <t>0,066*19</t>
  </si>
  <si>
    <t>26</t>
  </si>
  <si>
    <t>997013511</t>
  </si>
  <si>
    <t>Odvoz suti a vybouraných hmot z meziskládky na skládku do 1 km s naložením a se složením</t>
  </si>
  <si>
    <t>-845708742</t>
  </si>
  <si>
    <t>Odvoz suti a vybouraných hmot z meziskládky na skládku s naložením a se složením, na vzdálenost do 1 km</t>
  </si>
  <si>
    <t>27</t>
  </si>
  <si>
    <t>997013601</t>
  </si>
  <si>
    <t>Poplatek za uložení na skládce (skládkovné) stavebního odpadu betonového kód odpadu 17 01 01</t>
  </si>
  <si>
    <t>32643200</t>
  </si>
  <si>
    <t>Poplatek za uložení stavebního odpadu na skládce (skládkovné) z prostého betonu zatříděného do Katalogu odpadů pod kódem 17 01 01</t>
  </si>
  <si>
    <t>28</t>
  </si>
  <si>
    <t>997013603</t>
  </si>
  <si>
    <t>Poplatek za uložení na skládce (skládkovné) stavebního odpadu cihelného kód odpadu 17 01 02</t>
  </si>
  <si>
    <t>-1388814368</t>
  </si>
  <si>
    <t>Poplatek za uložení stavebního odpadu na skládce (skládkovné) cihelného zatříděného do Katalogu odpadů pod kódem 17 01 02</t>
  </si>
  <si>
    <t>29</t>
  </si>
  <si>
    <t>997013607</t>
  </si>
  <si>
    <t>Poplatek za uložení na skládce (skládkovné) stavebního odpadu keramického kód odpadu 17 01 03</t>
  </si>
  <si>
    <t>-1666549382</t>
  </si>
  <si>
    <t>Poplatek za uložení stavebního odpadu na skládce (skládkovné) z tašek a keramických výrobků zatříděného do Katalogu odpadů pod kódem 17 01 03</t>
  </si>
  <si>
    <t>0,049   "odpad keramický"</t>
  </si>
  <si>
    <t>30</t>
  </si>
  <si>
    <t>997013631</t>
  </si>
  <si>
    <t>Poplatek za uložení na skládce (skládkovné) stavebního odpadu směsného kód odpadu 17 09 04</t>
  </si>
  <si>
    <t>-1143798934</t>
  </si>
  <si>
    <t>Poplatek za uložení stavebního odpadu na skládce (skládkovné) směsného stavebního a demoličního zatříděného do Katalogu odpadů pod kódem 17 09 04</t>
  </si>
  <si>
    <t>31</t>
  </si>
  <si>
    <t>997013811</t>
  </si>
  <si>
    <t>Poplatek za uložení na skládce (skládkovné) stavebního odpadu dřevěného kód odpadu 17 02 01</t>
  </si>
  <si>
    <t>-577991744</t>
  </si>
  <si>
    <t>Poplatek za uložení stavebního odpadu na skládce (skládkovné) dřevěného zatříděného do Katalogu odpadů pod kódem 17 02 01</t>
  </si>
  <si>
    <t>2,854   "odpad dřevěný - parkety"</t>
  </si>
  <si>
    <t>PSV</t>
  </si>
  <si>
    <t>Práce a dodávky PSV</t>
  </si>
  <si>
    <t>725</t>
  </si>
  <si>
    <t>Zdravotechnika - zařizovací předměty</t>
  </si>
  <si>
    <t>32</t>
  </si>
  <si>
    <t>725210821</t>
  </si>
  <si>
    <t>Demontáž umyvadel bez výtokových armatur</t>
  </si>
  <si>
    <t>soubor</t>
  </si>
  <si>
    <t>527450355</t>
  </si>
  <si>
    <t>Demontáž umyvadel bez výtokových armatur umyvadel</t>
  </si>
  <si>
    <t>33</t>
  </si>
  <si>
    <t>725820801</t>
  </si>
  <si>
    <t>Demontáž baterie nástěnné do G 3 / 4</t>
  </si>
  <si>
    <t>58526981</t>
  </si>
  <si>
    <t>Demontáž baterií nástěnných do G 3/4</t>
  </si>
  <si>
    <t>762</t>
  </si>
  <si>
    <t>Konstrukce tesařské</t>
  </si>
  <si>
    <t>34</t>
  </si>
  <si>
    <t>762814812</t>
  </si>
  <si>
    <t>Demontáž záklopů stropů z desek tvrdých</t>
  </si>
  <si>
    <t>1576149915</t>
  </si>
  <si>
    <t>Demontáž záklopů stropů vrchních a zapuštěných z desek tvrdých (cementotřískových, dřevoštěpkových apod.)</t>
  </si>
  <si>
    <t>"demontáž prkenného záklopu z DTD</t>
  </si>
  <si>
    <t>65,53</t>
  </si>
  <si>
    <t>59,74</t>
  </si>
  <si>
    <t>64,97</t>
  </si>
  <si>
    <t>763</t>
  </si>
  <si>
    <t>Konstrukce suché výstavby</t>
  </si>
  <si>
    <t>35</t>
  </si>
  <si>
    <t>763121811</t>
  </si>
  <si>
    <t>Demontáž SDK předsazené/šachtové stěny s jednoduchou nosnou kcí opláštění jednoduché</t>
  </si>
  <si>
    <t>1020783305</t>
  </si>
  <si>
    <t>Demontáž předsazených nebo šachtových stěn ze sádrokartonových desek s nosnou konstrukcí z ocelových profilů jednoduchých, opláštění jednoduché</t>
  </si>
  <si>
    <t>"odstranění opláštění instalační šachty z sdk předstěn v učebně U-12</t>
  </si>
  <si>
    <t>(0,14+0,22)*3,45</t>
  </si>
  <si>
    <t>766</t>
  </si>
  <si>
    <t>Konstrukce truhlářské</t>
  </si>
  <si>
    <t>36</t>
  </si>
  <si>
    <t>766411811</t>
  </si>
  <si>
    <t>Demontáž truhlářského obložení stěn z panelů plochy do 1,5 m2</t>
  </si>
  <si>
    <t>-405115483</t>
  </si>
  <si>
    <t>Demontáž obložení stěn panely, plochy do 1,5 m2</t>
  </si>
  <si>
    <t>"obklad výklenků z lamino desek (věšákové stěny)</t>
  </si>
  <si>
    <t>1,3*0,9*3</t>
  </si>
  <si>
    <t>1,2*1,8*3</t>
  </si>
  <si>
    <t>37</t>
  </si>
  <si>
    <t>7664120.R</t>
  </si>
  <si>
    <t>Demontáž kastlíků z dřevěné konstrukce včetně obkladu ze sololitu v 1,5 m</t>
  </si>
  <si>
    <t>-1811251725</t>
  </si>
  <si>
    <t>38</t>
  </si>
  <si>
    <t>766691914</t>
  </si>
  <si>
    <t>Vyvěšení nebo zavěšení dřevěných křídel dveří pl do 2 m2</t>
  </si>
  <si>
    <t>-2122343160</t>
  </si>
  <si>
    <t>Ostatní práce vyvěšení nebo zavěšení křídel s případným uložením a opětovným zavěšením po provedení stavebních změn dřevěných dveřních, plochy do 2 m2</t>
  </si>
  <si>
    <t>"vyvěšení křídel do suti</t>
  </si>
  <si>
    <t>"vyvěšení křídla do suti</t>
  </si>
  <si>
    <t>39</t>
  </si>
  <si>
    <t>7668201.R</t>
  </si>
  <si>
    <t>Demontáž nábytkové skříňky pod umyvadlo</t>
  </si>
  <si>
    <t>383913041</t>
  </si>
  <si>
    <t>775</t>
  </si>
  <si>
    <t>Podlahy skládané</t>
  </si>
  <si>
    <t>40</t>
  </si>
  <si>
    <t>775511830</t>
  </si>
  <si>
    <t>Demontáž podlah vlysových přibíjených bez lišt do suti</t>
  </si>
  <si>
    <t>-1956979004</t>
  </si>
  <si>
    <t>Demontáž podlah vlysových do suti bez lišt přibíjených</t>
  </si>
  <si>
    <t>"demontáž dřevěných parket (plochy dle tabulky místností SS)</t>
  </si>
  <si>
    <t>776</t>
  </si>
  <si>
    <t>Podlahy povlakové</t>
  </si>
  <si>
    <t>41</t>
  </si>
  <si>
    <t>776201811</t>
  </si>
  <si>
    <t>Demontáž lepených povlakových podlah bez podložky ručně</t>
  </si>
  <si>
    <t>1481429686</t>
  </si>
  <si>
    <t>Demontáž povlakových podlahovin lepených ručně bez podložky</t>
  </si>
  <si>
    <t>"demontáž nášlapné vrstvy podlahy (plochy dle tabulky místností SS)</t>
  </si>
  <si>
    <t>42</t>
  </si>
  <si>
    <t>776410811</t>
  </si>
  <si>
    <t>Odstranění soklíků a lišt pryžových nebo plastových</t>
  </si>
  <si>
    <t>1211071910</t>
  </si>
  <si>
    <t>Demontáž soklíků nebo lišt pryžových nebo plastových</t>
  </si>
  <si>
    <t>"demontáž PVC soklíků (obvod dle tabulky místností SS)</t>
  </si>
  <si>
    <t>36,62-0,9</t>
  </si>
  <si>
    <t>35,88-(0,6+0,9)</t>
  </si>
  <si>
    <t>35,98-0,9</t>
  </si>
  <si>
    <t>784</t>
  </si>
  <si>
    <t>Dokončovací práce - malby a tapety</t>
  </si>
  <si>
    <t>43</t>
  </si>
  <si>
    <t>784121001</t>
  </si>
  <si>
    <t>Oškrabání malby v mísnostech výšky do 3,80 m</t>
  </si>
  <si>
    <t>1707857257</t>
  </si>
  <si>
    <t>Oškrabání malby v místnostech výšky do 3,80 m</t>
  </si>
  <si>
    <t>"m.č. 3.H.08 - nadstřešní část nad schodištěm</t>
  </si>
  <si>
    <t>0,93*2,65   "strop"</t>
  </si>
  <si>
    <t>(0,93+2,65)*2*2,22</t>
  </si>
  <si>
    <t>-(0,6*2,0+0,8*2,0)</t>
  </si>
  <si>
    <t>"m.č. S.H_01 - výlez na střechu</t>
  </si>
  <si>
    <t>5,45*2,65   "strop"</t>
  </si>
  <si>
    <t>(5,45+2,65)*2*2,22</t>
  </si>
  <si>
    <t>-(1,1*2,0+1,83*0,63+0,6*2,0)</t>
  </si>
  <si>
    <t>-(0,81*0,95)   "otvory pro VZT včetně překladů"</t>
  </si>
  <si>
    <t>"m.č. S.H_02 - strojovna VZT</t>
  </si>
  <si>
    <t>4,7*2,65   "strop"</t>
  </si>
  <si>
    <t>(4,7+2,65)*2*2,22</t>
  </si>
  <si>
    <t>"odpočet otvorů a nových vyzdívek</t>
  </si>
  <si>
    <t>-(1,2*2,07+1,4*2,07+0,4*0,63)</t>
  </si>
  <si>
    <t>-(0,81*0,95*2+0,6*0,75)   "otvory pro VZT včetně překladů"</t>
  </si>
  <si>
    <t>44</t>
  </si>
  <si>
    <t>-966413939</t>
  </si>
  <si>
    <t>"oškrabání malby stěn a stropů celoplošně (SV 3,45 m)</t>
  </si>
  <si>
    <t>9,52*6,59   "strop"</t>
  </si>
  <si>
    <t>1,32*0,3*3+0,96*0,3   "strop ve výklencích"</t>
  </si>
  <si>
    <t>8,42*6,59+1,03*1,78   "strop"</t>
  </si>
  <si>
    <t>1,32*0,3*2+1,02*0,3   "strop ve výklencích"</t>
  </si>
  <si>
    <t>9,5*6,59-0,29*0,2   "strop"</t>
  </si>
  <si>
    <t>1,32*0,3*2+1,04*0,3   "strop ve výklencích"</t>
  </si>
  <si>
    <t>-0,8*1,2   "vybourání otvoru pro dveře 03 do prostoru pod schodiště"</t>
  </si>
  <si>
    <t>"m.č. 3.H.08</t>
  </si>
  <si>
    <t>(4,71+0,93)*2*3,45</t>
  </si>
  <si>
    <t>2,65*0,93   "strop"</t>
  </si>
  <si>
    <t>-(0,6*2,0+0,8*1,0+0,93*2,1)</t>
  </si>
  <si>
    <t>786</t>
  </si>
  <si>
    <t>Dokončovací práce - čalounické úpravy</t>
  </si>
  <si>
    <t>45</t>
  </si>
  <si>
    <t>7866301.R</t>
  </si>
  <si>
    <t>Demontáž elektrických interiérových lamelových okenních rolet vel. 140 x 210 cm</t>
  </si>
  <si>
    <t>-802167469</t>
  </si>
  <si>
    <t>46</t>
  </si>
  <si>
    <t>7866302.R</t>
  </si>
  <si>
    <t>Demontáž mechanických látkových okenních rolet vel. 140 x 210 cm</t>
  </si>
  <si>
    <t>1743337903</t>
  </si>
  <si>
    <t>"učebna U-09</t>
  </si>
  <si>
    <t>002 - Nové konstrukce</t>
  </si>
  <si>
    <t xml:space="preserve">    2 - Zakládání</t>
  </si>
  <si>
    <t xml:space="preserve">    3 - Svislé a kompletní konstrukce</t>
  </si>
  <si>
    <t xml:space="preserve">    6 - Úpravy povrchů, podlahy a osazování výplní</t>
  </si>
  <si>
    <t xml:space="preserve">    998 - Přesun hmot</t>
  </si>
  <si>
    <t xml:space="preserve">    712 - Povlakové krytiny</t>
  </si>
  <si>
    <t xml:space="preserve">    714 - Akustická a protiotřesová opatření</t>
  </si>
  <si>
    <t xml:space="preserve">    721 - Zdravotechnika - vnitřní kanalizace</t>
  </si>
  <si>
    <t xml:space="preserve">    767 - Konstrukce zámečnické</t>
  </si>
  <si>
    <t xml:space="preserve">    783 - Dokončovací práce - nátěry</t>
  </si>
  <si>
    <t>Zakládání</t>
  </si>
  <si>
    <t>273351121</t>
  </si>
  <si>
    <t>Zřízení bednění základových desek</t>
  </si>
  <si>
    <t>-710782466</t>
  </si>
  <si>
    <t>Bednění základů desek zřízení</t>
  </si>
  <si>
    <t>"zřízení bednění - žbet blok pod venkovní kondenzační jednotku vel. 1200 x 1000 mm; tl. 100 mm</t>
  </si>
  <si>
    <t>(1,2+1,0)*2*0,15</t>
  </si>
  <si>
    <t>273351122</t>
  </si>
  <si>
    <t>Odstranění bednění základových desek</t>
  </si>
  <si>
    <t>615824333</t>
  </si>
  <si>
    <t>Bednění základů desek odstranění</t>
  </si>
  <si>
    <t>"odstranění bednění - žbet blok pod venkovní kondenzační jednotku vel. 1200 x 1000 mm; tl. 100 mm</t>
  </si>
  <si>
    <t>2733520.R</t>
  </si>
  <si>
    <t>Příplatek k bednění za zkosení hran betonového základu 20/20 mm</t>
  </si>
  <si>
    <t>981983723</t>
  </si>
  <si>
    <t>"žbet blok pod venkovní kondenzační jednotku vel. 1200 x 1000 mm; tl. 100 mm</t>
  </si>
  <si>
    <t>(1,2+1,0)*2+0,1*4</t>
  </si>
  <si>
    <t>273362021</t>
  </si>
  <si>
    <t>Výztuž základových desek svařovanými sítěmi Kari</t>
  </si>
  <si>
    <t>21503488</t>
  </si>
  <si>
    <t>Výztuž základů desek ze svařovaných sítí z drátů typu KARI</t>
  </si>
  <si>
    <t>"ocelová síť KH 30 d6 mm, oka 100 x 100 mm, hmotnost 4,44 kg/m2</t>
  </si>
  <si>
    <t>1,15*0,95*4,44*0,001*1,15</t>
  </si>
  <si>
    <t>278381541</t>
  </si>
  <si>
    <t>Základ pod stroje z betonu do 5 m3 tř. C 20/25 složitosti I</t>
  </si>
  <si>
    <t>776179</t>
  </si>
  <si>
    <t>Základy pod stroje nebo technologická zařízení z betonu s bedněním, odbedněním, bez úpravy povrchu z betonu prostého objemu souvislé základové konstrukce do 5 m3 tř. C 20/25, složitosti I</t>
  </si>
  <si>
    <t>1,2*1,0*0,1</t>
  </si>
  <si>
    <t>Svislé a kompletní konstrukce</t>
  </si>
  <si>
    <t>310238211</t>
  </si>
  <si>
    <t>Zazdívka otvorů pl do 1 m2 ve zdivu nadzákladovém cihlami pálenými na MVC</t>
  </si>
  <si>
    <t>-1985224012</t>
  </si>
  <si>
    <t>Zazdívka otvorů ve zdivu nadzákladovém cihlami pálenými plochy přes 0,25 m2 do 1 m2 na maltu vápenocementovou</t>
  </si>
  <si>
    <t>"doplnění části zdiva (příčky) tl. 200 mm po napojení potrubních přípojek od otopných těles na stoupací potrubí ÚT</t>
  </si>
  <si>
    <t>317121251</t>
  </si>
  <si>
    <t>Montáž ŽB překladů prefabrikovaných do rýh světlosti otvoru do 1800 mm</t>
  </si>
  <si>
    <t>908857351</t>
  </si>
  <si>
    <t>Montáž překladů ze železobetonových prefabrikátů dodatečně do připravených rýh, světlosti otvoru přes 1050 do 1800 mm</t>
  </si>
  <si>
    <t>"dodatečné osazení žbet nadedveřního překladu 100/190/1500 mm (po zkrácení na dl. 1350 mm)</t>
  </si>
  <si>
    <t>M</t>
  </si>
  <si>
    <t>5932101.M</t>
  </si>
  <si>
    <t>překlad ŽB š.100 mm; dl.1500mm; v.190 mm</t>
  </si>
  <si>
    <t>M-položka vlastní</t>
  </si>
  <si>
    <t>1219076057</t>
  </si>
  <si>
    <t>338759084</t>
  </si>
  <si>
    <t>"dodatečné osazení keramických nadedveřních překladů š. 70 mm; v 115 mm; dl. 1250 mm - 2 ks</t>
  </si>
  <si>
    <t>"dodatečné osazení keramických překladů š. 70 mm; v 115 mm nad otvory pro VZT (ve zdivu tl. 150 mm)</t>
  </si>
  <si>
    <t>4   "západní stěna - dl. 1,1 m - 4 ks (po zkrácení překladu dl. 1,25 m)"</t>
  </si>
  <si>
    <t>2   "nad otvorem mezi S.H_01 a schodištěm - dl. 1,1 m - 2 ks (po zkrácení překladu dl. 1,25 m)"</t>
  </si>
  <si>
    <t>2   "nad otvorem mezi S.H_02 a schodištěm - dl. 1,1 m - 2 ks (po zkrácení překladu dl. 1,25 m)"</t>
  </si>
  <si>
    <t>59640001</t>
  </si>
  <si>
    <t>překlad keramický plochý š 115mm dl 1,25m</t>
  </si>
  <si>
    <t>69042948</t>
  </si>
  <si>
    <t>317168021</t>
  </si>
  <si>
    <t>Překlad keramický plochý š 145 mm dl 1000 mm</t>
  </si>
  <si>
    <t>-1447082400</t>
  </si>
  <si>
    <t>Překlady keramické ploché osazené do maltového lože, výšky překladu 71 mm šířky 145 mm, délky 1000 mm</t>
  </si>
  <si>
    <t>"překlad nad otvorem pro VZT vel. 60 x 60 cm (v zazdívce otvoru po vybouraných kovových dveřích)</t>
  </si>
  <si>
    <t>317168023</t>
  </si>
  <si>
    <t>Překlad keramický plochý š 145 mm dl 1500 mm</t>
  </si>
  <si>
    <t>2135386505</t>
  </si>
  <si>
    <t>Překlady keramické ploché osazené do maltového lože, výšky překladu 71 mm šířky 145 mm, délky 1500 mm</t>
  </si>
  <si>
    <t>"m+d keramických překladů š. 145 mm; v 70 mm; dl. 1500 mm</t>
  </si>
  <si>
    <t>"pro založení zazdívky stávajících nik od výšky 1,1 m</t>
  </si>
  <si>
    <t>317944321</t>
  </si>
  <si>
    <t>Válcované nosníky do č.12 dodatečně osazované do připravených otvorů</t>
  </si>
  <si>
    <t>1190597704</t>
  </si>
  <si>
    <t>Válcované nosníky dodatečně osazované do připravených otvorů bez zazdění hlav do č. 12</t>
  </si>
  <si>
    <t>"překlad nad novou ocelovou zárubní pro dveře z učebny U-11 do prostoru pod schody (v příčce tl. 100 mm)</t>
  </si>
  <si>
    <t>"nový překlad z 2x L40/5 dl. 1,15 m - 1 kpl; hmotnost 2,97 kg/m</t>
  </si>
  <si>
    <t>1,15*2*2,97*0,001</t>
  </si>
  <si>
    <t>3192001.R</t>
  </si>
  <si>
    <t>Úprava svislého ostění po vybourané zárubni a přisekání pro osazení nových Al dveří</t>
  </si>
  <si>
    <t>1025589990</t>
  </si>
  <si>
    <t>"úprava otvoru pro nové Al dveře (po přisekání ostění a po vybourání stávající ocelové zárubně)</t>
  </si>
  <si>
    <t>340238212</t>
  </si>
  <si>
    <t>Zazdívka otvorů v příčkách nebo stěnách plochy do 1 m2 cihlami plnými tl přes 100 mm</t>
  </si>
  <si>
    <t>-1048356134</t>
  </si>
  <si>
    <t>Zazdívka otvorů v příčkách nebo stěnách cihlami plnými pálenými plochy přes 0,25 m2 do 1 m2, tloušťky přes 100 mm</t>
  </si>
  <si>
    <t>"úprava vybouraného otvoru pro VZT potrubí v podlaze S.H.01</t>
  </si>
  <si>
    <t>"olemování prostupu příčkou tl. 150 mm z CP v oblasti násypu podlahy</t>
  </si>
  <si>
    <t>(0,95*2+0,47)*0,3</t>
  </si>
  <si>
    <t>"zazdívka části otvoru po vybouraných luxferách vel. 630 x 630 mm</t>
  </si>
  <si>
    <t>0,58*0,63</t>
  </si>
  <si>
    <t>340239212</t>
  </si>
  <si>
    <t>Zazdívka otvorů v příčkách nebo stěnách plochy do 4 m2 cihlami plnými tl přes 100 mm</t>
  </si>
  <si>
    <t>-946416960</t>
  </si>
  <si>
    <t>Zazdívka otvorů v příčkách nebo stěnách cihlami plnými pálenými plochy přes 1 m2 do 4 m2, tloušťky přes 100 mm</t>
  </si>
  <si>
    <t>"zazdívka z CP tl. 140 mm včetně kapes - otvoru po vybourání stávajících kovových dveří včetně úhelníkové zárubně vel. 1100 x 1970 mm - 1 ks</t>
  </si>
  <si>
    <t>1,2*2,07+0,05*0,2*8</t>
  </si>
  <si>
    <t>-0,6*0,6   "ponechaný otvor pro potrubí VZT"</t>
  </si>
  <si>
    <t>342272205</t>
  </si>
  <si>
    <t>Příčka z pórobetonových hladkých tvárnic na tenkovrstvou maltu tl 50 mm</t>
  </si>
  <si>
    <t>-1337212512</t>
  </si>
  <si>
    <t>Příčky z pórobetonových tvárnic hladkých na tenké maltové lože objemová hmotnost do 500 kg/m3, tloušťka příčky 50 mm</t>
  </si>
  <si>
    <t>"obezdívka kanalizačních a vodovodních stoupaček</t>
  </si>
  <si>
    <t>(0,45+0,49)*3,6</t>
  </si>
  <si>
    <t>(0,45+0,3+0,15)*3,6</t>
  </si>
  <si>
    <t>(0,45+0,51)*3,6</t>
  </si>
  <si>
    <t>0,35*2*3,6   "nová instalační šachta (šachta pro potrubí ÚT a stávající stoupací rozvody)</t>
  </si>
  <si>
    <t>342272225</t>
  </si>
  <si>
    <t>Příčka z pórobetonových hladkých tvárnic na tenkovrstvou maltu tl 100 mm</t>
  </si>
  <si>
    <t>1084452657</t>
  </si>
  <si>
    <t>Příčky z pórobetonových tvárnic hladkých na tenké maltové lože objemová hmotnost do 500 kg/m3, tloušťka příčky 100 mm</t>
  </si>
  <si>
    <t>"zazdívka stávajících výklenků</t>
  </si>
  <si>
    <t>"od h.h. osazených keramických překladů +1,17 m po stropní konstrukci +3,45 m; tj. v 2,28 m</t>
  </si>
  <si>
    <t>1,32*2,28</t>
  </si>
  <si>
    <t>342291111</t>
  </si>
  <si>
    <t>Ukotvení příček montážní polyuretanovou pěnou tl příčky do 100 mm</t>
  </si>
  <si>
    <t>-1468024215</t>
  </si>
  <si>
    <t>Ukotvení příček polyuretanovou pěnou, tl. příčky do 100 mm</t>
  </si>
  <si>
    <t>"ukotvení obezdívek stoupaček a zazdívek výklenků z pórobetonových příčkovek ke stropní konstrukci</t>
  </si>
  <si>
    <t>0,45+0,49+1,32</t>
  </si>
  <si>
    <t>0,45+0,3+0,15+1,32</t>
  </si>
  <si>
    <t>0,45+0,51+1,32</t>
  </si>
  <si>
    <t>0,35*2</t>
  </si>
  <si>
    <t>342291121</t>
  </si>
  <si>
    <t>Ukotvení příček k cihelným konstrukcím plochými kotvami</t>
  </si>
  <si>
    <t>-42955519</t>
  </si>
  <si>
    <t>Ukotvení příček plochými kotvami, do konstrukce cihelné</t>
  </si>
  <si>
    <t>"ukotvení obezdívek stoupaček a zazdívek výklenků z pórobetonových příčkovek ke stávajícím stěnám</t>
  </si>
  <si>
    <t>2,28*2+3,6*2</t>
  </si>
  <si>
    <t>2,28*2+3,6*4</t>
  </si>
  <si>
    <t>3492301.R</t>
  </si>
  <si>
    <t>Obetonování ostění včetně zavázání dobetonávky do stávajícího zdiva kapsami přes 80 do 150 mm včetně bednění</t>
  </si>
  <si>
    <t>761650983</t>
  </si>
  <si>
    <t>Obetonování ostění ve vybouraných otvorech včetně zavázání dobetonávky do stávajícího zdiva kapsami s vysekáním kapes pro zavázaní přes 80 do 150 mm včetně bednění</t>
  </si>
  <si>
    <t>Poznámka k položce:_x000D_
- vč</t>
  </si>
  <si>
    <t>"dobetonávka nové ocelové zárubně z učebny U-11 do prostoru pod schody 60/197 cm - 1 ks</t>
  </si>
  <si>
    <t>(0,93-0,6)*2,2</t>
  </si>
  <si>
    <t>"dobetonávka přemístěné úhelníkové zárubně vel. 1100 x 1970 mm - 1 ks (včetně kapes)</t>
  </si>
  <si>
    <t>0,15*(2,07+1,44)+0,05*0,2*6</t>
  </si>
  <si>
    <t>3492302.R</t>
  </si>
  <si>
    <t>Zazdívka, utěsnění a začištění prostupů zdivem a stěnami po montáži VZT potrubí</t>
  </si>
  <si>
    <t>1169036314</t>
  </si>
  <si>
    <t>Zazdívka, tpěsnění a začištění prostupů zdivem a stěnami po montáži VZT potrubí</t>
  </si>
  <si>
    <t>Poznámka k položce:_x000D_
- včetně pomocného lešení</t>
  </si>
  <si>
    <t>1   "prostup stěnou 50 x 35 cm - 1 ks"</t>
  </si>
  <si>
    <t>2   "prostup stěnou 70 x 40 cm - 2 ks"</t>
  </si>
  <si>
    <t>2   "prostup stěnou 92,5 x 40 cm - 2 ks"</t>
  </si>
  <si>
    <t>1   "prostup stropem 60 x 60 cm - 1 ks"</t>
  </si>
  <si>
    <t>1   "prostup stropem 80 x 47 cm - 1 ks"</t>
  </si>
  <si>
    <t>"nadstřešní objekt</t>
  </si>
  <si>
    <t>1   "prostup stěnou 60 x 60 cm - 1 ks"</t>
  </si>
  <si>
    <t>1   "prostup stěnou 80 x 60 cm - 1 ks"</t>
  </si>
  <si>
    <t>3   "prostup stěnou 81 x 81 cm - 3 ks"</t>
  </si>
  <si>
    <t>Úpravy povrchů, podlahy a osazování výplní</t>
  </si>
  <si>
    <t>611325411</t>
  </si>
  <si>
    <t>Oprava vnitřní vápenocementové hladké omítky stropů v rozsahu plochy do 10%</t>
  </si>
  <si>
    <t>-874055382</t>
  </si>
  <si>
    <t>Oprava vápenocementové omítky vnitřních ploch hladké, tloušťky do 20 mm stropů, v rozsahu opravované plochy do 10%</t>
  </si>
  <si>
    <t>"oprava omítky stropů po provedených instalacích</t>
  </si>
  <si>
    <t>9,52*6,59</t>
  </si>
  <si>
    <t>1,32*0,3*2+0,91*0,3   "strop ve výklencích"</t>
  </si>
  <si>
    <t>8,42*6,59+1,03*1,78</t>
  </si>
  <si>
    <t>1,32*0,3+0,97*0,3   "strop ve výklencích"</t>
  </si>
  <si>
    <t>9,5*6,59-0,29*0,2</t>
  </si>
  <si>
    <t>1,32*0,3+0,99*0,3   "strop ve výklencích"</t>
  </si>
  <si>
    <t>612131121</t>
  </si>
  <si>
    <t>Penetrační disperzní nátěr vnitřních stěn nanášený ručně</t>
  </si>
  <si>
    <t>1846265655</t>
  </si>
  <si>
    <t>Podkladní a spojovací vrstva vnitřních omítaných ploch penetrace akrylát-silikonová nanášená ručně stěn</t>
  </si>
  <si>
    <t>"povrchová úprava stěn - penetrace pod štuk (SV 3,45 m)</t>
  </si>
  <si>
    <t>"bez stěny s akustickým stěnovým obkladem</t>
  </si>
  <si>
    <t>(9,52*2+6,59)*3,45</t>
  </si>
  <si>
    <t>0,3*3,45*6   "boky výklenků"</t>
  </si>
  <si>
    <t>(1,32+1,1*2)*0,3   "nadpraží a boky sníženého výklenku"</t>
  </si>
  <si>
    <t>0,15*3,45   "obezdívka stoupaček"</t>
  </si>
  <si>
    <t>-1,1*2,85   "nové vstupní Al dveře s nadsvětlíkem 110/285 cm"</t>
  </si>
  <si>
    <t>0,3*3,45*4   "boky výklenků"</t>
  </si>
  <si>
    <t>0,15*2*3,45   "obezdívka stoupaček"</t>
  </si>
  <si>
    <t>-0,6*2,0   "dveře do prostoru pod schodiště"</t>
  </si>
  <si>
    <t>-0,7*0,4*2   "prostupy VZT"</t>
  </si>
  <si>
    <t>-(4,81+1,28)*3,45   "akustický obklad"</t>
  </si>
  <si>
    <t>(9,5*2+6,59)*3,45</t>
  </si>
  <si>
    <t>(0,15+0,35)*3,45   "obezdívka stoupaček"</t>
  </si>
  <si>
    <t>-1,1*1,0   "dveře 03 - 110/100 cm do prostoru pod schodiště"</t>
  </si>
  <si>
    <t>-(0,5*0,35+0,925*0,4)   "prostupy VZT"</t>
  </si>
  <si>
    <t>0,93*2,6</t>
  </si>
  <si>
    <t>-(0,8*1,0+0,6*2,0)</t>
  </si>
  <si>
    <t>612135011</t>
  </si>
  <si>
    <t>Vyrovnání podkladu vnitřních stěn tmelem tl do 2 mm</t>
  </si>
  <si>
    <t>1057542552</t>
  </si>
  <si>
    <t>Vyrovnání nerovností podkladu vnitřních omítaných ploch tmelem, tloušťky do 2 mm stěn</t>
  </si>
  <si>
    <t>"vyrovnání pod štuk obezdívek kanalizačních a vodovodních stoupaček a zazdívek výklenků s přesahem na stávající omítky</t>
  </si>
  <si>
    <t>(0,45+0,49+0,2*2)*3,6</t>
  </si>
  <si>
    <t>(1,32+0,2*2)*2,35</t>
  </si>
  <si>
    <t>1,2*0,7   "zazdívky stoupaček ÚT"</t>
  </si>
  <si>
    <t>(0,45+0,3+0,15+0,2*2)*3,6</t>
  </si>
  <si>
    <t>(0,45+0,51+0,2*2)*3,6</t>
  </si>
  <si>
    <t>(0,35*2+0,2*2)*3,6   "nová instalační šachta (šachta pro potrubí ÚT a stávající stoupací rozvody)</t>
  </si>
  <si>
    <t>612142001</t>
  </si>
  <si>
    <t>Potažení vnitřních stěn sklovláknitým pletivem vtlačeným do tenkovrstvé hmoty</t>
  </si>
  <si>
    <t>1327825548</t>
  </si>
  <si>
    <t>Potažení vnitřních ploch pletivem v ploše nebo pruzích, na plném podkladu sklovláknitým vtlačením do tmelu stěn</t>
  </si>
  <si>
    <t>"potažení obezdívek kanalizačních a vodovodních stoupaček a zazdívek výklenků s přesahem na stávající proškrábané jádrové vrstvy omítek</t>
  </si>
  <si>
    <t>(1,5+3,05*2)*0,2   "kolem vchodových dveří"</t>
  </si>
  <si>
    <t>612181001</t>
  </si>
  <si>
    <t>Sádrová stěrka tl.do 3 mm vnitřních stěn</t>
  </si>
  <si>
    <t>-1767219771</t>
  </si>
  <si>
    <t>Sádrová stěrka vnitřních povrchů tloušťky do 3 mm bez penetrace, včetně následného přebroušení svislých konstrukcí stěn v podlaží i na schodišti</t>
  </si>
  <si>
    <t>"vyrovnání plochy pod vliesovou fototapetu</t>
  </si>
  <si>
    <t>0,9*1,5   "učebna U10"</t>
  </si>
  <si>
    <t>1,05*1,5   "učebna U11"</t>
  </si>
  <si>
    <t>0,7*1,7   "učebna U12"</t>
  </si>
  <si>
    <t>6121901.R</t>
  </si>
  <si>
    <t>M+D voděodolná betonová stěrka</t>
  </si>
  <si>
    <t>1430482092</t>
  </si>
  <si>
    <t>Poznámka k položce:_x000D_
Stěny nik opatřeny voděodolnou betonovou světle šedou stěrkou v celé ploše niky (pozor na řešení rohu – nutno konzultovat), barevnost koresponduje s použitým šedým laminem.</t>
  </si>
  <si>
    <t>"dle soupisu vnitřního vybyvení</t>
  </si>
  <si>
    <t>"pozice V-13</t>
  </si>
  <si>
    <t>24,0</t>
  </si>
  <si>
    <t>612311131</t>
  </si>
  <si>
    <t>Potažení vnitřních stěn vápenným štukem tloušťky do 3 mm</t>
  </si>
  <si>
    <t>-2145111486</t>
  </si>
  <si>
    <t>Potažení vnitřních ploch štukem tloušťky do 3 mm svislých konstrukcí stěn</t>
  </si>
  <si>
    <t>"povrchová úprava stěn - štuková vrstva (bez stěny s akustickým stěnovým obkladem)</t>
  </si>
  <si>
    <t>-0,8*1,0   "dveře 03 - 80/100 cm do prostoru pod schodiště"</t>
  </si>
  <si>
    <t>612315302</t>
  </si>
  <si>
    <t>Vápenná štuková omítka ostění nebo nadpraží</t>
  </si>
  <si>
    <t>-41278073</t>
  </si>
  <si>
    <t>Vápenná omítka ostění nebo nadpraží štuková</t>
  </si>
  <si>
    <t xml:space="preserve">"m.č. 3.H.02 - chodba </t>
  </si>
  <si>
    <t>"omítka ostění nových otvorů po osazení Al dveří 110 x 285 cm (vč. napojení na stávající plochy)</t>
  </si>
  <si>
    <t>(1,1+2,85*2)*0,5*3</t>
  </si>
  <si>
    <t>612325215</t>
  </si>
  <si>
    <t>Vápenocementová hladká omítka malých ploch do 4,0 m2 na stěnách</t>
  </si>
  <si>
    <t>838808132</t>
  </si>
  <si>
    <t>Vápenocementová omítka jednotlivých malých ploch hladká na stěnách, plochy jednotlivě přes 1,0 do 4 m2</t>
  </si>
  <si>
    <t>"učebna U-10, U-11, U-12</t>
  </si>
  <si>
    <t>"oprava omítky a napojení na stávající plochy podél otvoru po osazení Al dveří s nadsvětlíkem 110 x 285 cm ze strany učeben (plocha cca 3,0 m2) - 3 ks</t>
  </si>
  <si>
    <t>"doplnění omítky po otlučeném keramickém obkladu (umyvadlový kout) - 3 ks</t>
  </si>
  <si>
    <t>3   "plocha omítky cca 2,4 m2/kus"</t>
  </si>
  <si>
    <t>"doplnění omítky na dobetonávce ocelové zárubně z učebny U-11 do prostoru pod schody 60/197 cm - 1 ks</t>
  </si>
  <si>
    <t>1   "plocha cca 3,0 m2"</t>
  </si>
  <si>
    <t>"doplnění omítky na dobetonávce ocelové zárubně 60/197 cm - 1 ks</t>
  </si>
  <si>
    <t>612325223</t>
  </si>
  <si>
    <t>Vápenocementová štuková omítka malých ploch do 1,0 m2 na stěnách</t>
  </si>
  <si>
    <t>439041593</t>
  </si>
  <si>
    <t>Vápenocementová omítka jednotlivých malých ploch štuková na stěnách, plochy jednotlivě přes 0,25 do 1 m2</t>
  </si>
  <si>
    <t>"doplnění omítek kolem prostupů pro VZT potrubí a osazených keramických překladech (plocha do 1,0 m2)</t>
  </si>
  <si>
    <t>"m.č. S.H_01 - výlez na střechu a schodišťový prostor</t>
  </si>
  <si>
    <t>"doplnění omítek na fasádě kolem prostupů pro VZT potrubí a osazených keramických překladech (plocha do 1,0 m2)</t>
  </si>
  <si>
    <t>"západní strana</t>
  </si>
  <si>
    <t>612325225</t>
  </si>
  <si>
    <t>Vápenocementová štuková omítka malých ploch do 4,0 m2 na stěnách</t>
  </si>
  <si>
    <t>117880917</t>
  </si>
  <si>
    <t>Vápenocementová omítka jednotlivých malých ploch štuková na stěnách, plochy jednotlivě přes 1,0 do 4 m2</t>
  </si>
  <si>
    <t>"doplnění omítky na zazdívce otvoru po vybourání stávajících kovových dveří vč. zárubně vel. 110/197 mm - 1 ks</t>
  </si>
  <si>
    <t>1   "plocha cca 2,5 m2"</t>
  </si>
  <si>
    <t>"doplnění omítky na zazdívce a přibetonování přemístěných kovových dveří 110/197 cm - 1 ks</t>
  </si>
  <si>
    <t>1   "plocha cca 2,0 m2"</t>
  </si>
  <si>
    <t>"doplnění omítek na fasádě</t>
  </si>
  <si>
    <t>612325411</t>
  </si>
  <si>
    <t>Oprava vnitřní vápenocementové hladké omítky stěn v rozsahu plochy do 10%</t>
  </si>
  <si>
    <t>1546807254</t>
  </si>
  <si>
    <t>Oprava vápenocementové omítky vnitřních ploch hladké, tloušťky do 20 mm stěn, v rozsahu opravované plochy do 10%</t>
  </si>
  <si>
    <t>"oprava omítky stěn po provedených instalacích (SV 3,45 m)</t>
  </si>
  <si>
    <t>"výška omítek počítána od h.h. stropní konstrukce nad 3.NP; tj. v. 3,6 m</t>
  </si>
  <si>
    <t>(9,52+6,59)*2*3,6</t>
  </si>
  <si>
    <t>1,1*2*0,2*5   "ostění u zapuštěných poprsníků"</t>
  </si>
  <si>
    <t>0,3*3,6*5   "boky výklenků"</t>
  </si>
  <si>
    <t>0,3*1,25*2   "boky výklenku pod zazdívkou"</t>
  </si>
  <si>
    <t>-1,1*3,0   "nové vstupní Al dveře s nadsvětlíkem 110/285 cm"</t>
  </si>
  <si>
    <t>-2,4   "doplnění omítky po otlučeném keramickém obkladu (umyvadlový kout)"</t>
  </si>
  <si>
    <t>-(0,5*0,35*2+0,7*0,4*2)   "prostupy VZT"</t>
  </si>
  <si>
    <t>-1,32*2,35   "zazdívka části výklenku"</t>
  </si>
  <si>
    <t>(9,45+6,59)*2*3,6</t>
  </si>
  <si>
    <t>0,3*3,6*3   "boky výklenků"</t>
  </si>
  <si>
    <t>-0,6*2,15   "dveře do prostoru pod schodiště"</t>
  </si>
  <si>
    <t>-(0,7*0,4*2+0,925*0,4+0,5*0,35)   "prostupy VZT"</t>
  </si>
  <si>
    <t>(9,5+6,59)*2*3,6</t>
  </si>
  <si>
    <t>-0,8*1,15   "dveře 03 - 80/100 cm do prostoru pod schodiště"</t>
  </si>
  <si>
    <t>6221401.R</t>
  </si>
  <si>
    <t>M+D zapuštěných krytů stěnových dilatačních spar pro š. spáry 0-65 mm - kombinace hliníku s koextrudovaným pružným pásem</t>
  </si>
  <si>
    <t>-661298728</t>
  </si>
  <si>
    <t>622142001</t>
  </si>
  <si>
    <t>Potažení vnějších stěn sklovláknitým pletivem vtlačeným do tenkovrstvé hmoty</t>
  </si>
  <si>
    <t>-381288825</t>
  </si>
  <si>
    <t>Potažení vnějších ploch pletivem v ploše nebo pruzích, na plném podkladu sklovláknitým vtlačením do tmelu stěn</t>
  </si>
  <si>
    <t>"doplnění omítek na fasádě - potažení jádrové vrstvy omítky sítí do lepidla</t>
  </si>
  <si>
    <t>2,5*1,2</t>
  </si>
  <si>
    <t>2,0*1,2</t>
  </si>
  <si>
    <t>631311121</t>
  </si>
  <si>
    <t>Doplnění dosavadních mazanin betonem prostým plochy do 1 m2 tloušťky do 80 mm</t>
  </si>
  <si>
    <t>-848947986</t>
  </si>
  <si>
    <t>Doplnění dosavadních mazanin prostým betonem s dodáním hmot, bez potěru, plochy jednotlivě do 1 m2 a tl. do 80 mm</t>
  </si>
  <si>
    <t>"dobetonávka podlahy po montáži VZT potrubí v S.H_01</t>
  </si>
  <si>
    <t>"velikost prostupu 800/470 mm - 1 ks (nový podlahový beton tl. 80 mm s přesahem do volného prostoru 150 mm)</t>
  </si>
  <si>
    <t>(0,95*2+0,47)*0,15*0,08</t>
  </si>
  <si>
    <t>6429401.R</t>
  </si>
  <si>
    <t>Přemístění vybourané úhelníkové zárubně vel. 1100 x 1970 mm</t>
  </si>
  <si>
    <t>145167403</t>
  </si>
  <si>
    <t>"přemístění vybouráné ocelové úhelníkové zárubně vel. 1100 x 1970 mm - 1 ks</t>
  </si>
  <si>
    <t>642944121</t>
  </si>
  <si>
    <t>Osazování ocelových zárubní dodatečné pl do 2,5 m2</t>
  </si>
  <si>
    <t>-1177115157</t>
  </si>
  <si>
    <t>Osazení ocelových dveřních zárubní lisovaných nebo z úhelníků dodatečně s vybetonováním prahu, plochy do 2,5 m2</t>
  </si>
  <si>
    <t>"osazení nové zárubně v učebně U-11 do prostoru pod schody 60/197 cm - 1 ks</t>
  </si>
  <si>
    <t>55331485</t>
  </si>
  <si>
    <t>zárubeň jednokřídlá ocelová pro zdění tl stěny 110-150mm rozměru 600/1970, 2100mm</t>
  </si>
  <si>
    <t>674980519</t>
  </si>
  <si>
    <t>Poznámka k položce:_x000D_
- zárubeň s celoobvodovým těsněním</t>
  </si>
  <si>
    <t>946112112</t>
  </si>
  <si>
    <t>Montáž pojízdných věží trubkových/dílcových š do 1,6 m dl do 3,2 m v do 2,5 m</t>
  </si>
  <si>
    <t>-366317438</t>
  </si>
  <si>
    <t>Montáž pojízdných věží trubkových nebo dílcových s maximálním zatížením podlahy do 200 kg/m2 šířky přes 0,9 do 1,6 m, délky do 3,2 m, výšky přes 1,5 m do 2,5 m</t>
  </si>
  <si>
    <t>"montáž - pojízdné lešení pro vnitřní práce - montáže SDK a instalace - 3 sady</t>
  </si>
  <si>
    <t>946112212</t>
  </si>
  <si>
    <t>Příplatek k pojízdným věžím š do 1,6 m dl do 3,2 m v do 2,5 m za první a ZKD den použití</t>
  </si>
  <si>
    <t>802505166</t>
  </si>
  <si>
    <t>Montáž pojízdných věží trubkových nebo dílcových s maximálním zatížením podlahy do 200 kg/m2 Příplatek za první a každý další den použití pojízdného lešení k ceně -2112</t>
  </si>
  <si>
    <t>"předpooklad použití pojízdného lešení 1 měsíc - 3 sady</t>
  </si>
  <si>
    <t>3*30</t>
  </si>
  <si>
    <t>946112812</t>
  </si>
  <si>
    <t>Demontáž pojízdných věží trubkových/dílcových š do 1,6 m dl do 3,2 m v do 2,5 m</t>
  </si>
  <si>
    <t>808911707</t>
  </si>
  <si>
    <t>Demontáž pojízdných věží trubkových nebo dílcových s maximálním zatížením podlahy do 200 kg/m2 šířky přes 0,9 do 1,6 m, délky do 3,2 m, výšky přes 1,5 m do 2,5 m</t>
  </si>
  <si>
    <t>"demontáž - pojízdné lešení pro vnitřní práce - montáže SDK a instalace - 3 sady</t>
  </si>
  <si>
    <t>949101111</t>
  </si>
  <si>
    <t>Lešení pomocné pro objekty pozemních staveb s lešeňovou podlahou v do 1,9 m zatížení do 150 kg/m2</t>
  </si>
  <si>
    <t>1747144191</t>
  </si>
  <si>
    <t>Lešení pomocné pracovní pro objekty pozemních staveb pro zatížení do 150 kg/m2, o výšce lešeňové podlahy do 1,9 m</t>
  </si>
  <si>
    <t>"pomocné lešení pro opravu omítek stěn a ostění</t>
  </si>
  <si>
    <t>(9,52+6,59)*2*1,5</t>
  </si>
  <si>
    <t>(9,45+6,59)*2*1,5</t>
  </si>
  <si>
    <t>(9,5+6,59)*2*1,5</t>
  </si>
  <si>
    <t>"ostatní prostory (přístup na staveniště)</t>
  </si>
  <si>
    <t>50</t>
  </si>
  <si>
    <t>"lešení pro opravu omítek ostění a nadpraží u nových vchodových dveří ze strany chodby</t>
  </si>
  <si>
    <t>3,0*1,5*3</t>
  </si>
  <si>
    <t>"pomocné lešení pro montáž podhledů a osvětlovacích těles</t>
  </si>
  <si>
    <t>63,75</t>
  </si>
  <si>
    <t>58,26</t>
  </si>
  <si>
    <t>63,5</t>
  </si>
  <si>
    <t>952901111</t>
  </si>
  <si>
    <t>Vyčištění budov bytové a občanské výstavby při výšce podlaží do 4 m</t>
  </si>
  <si>
    <t>2005025289</t>
  </si>
  <si>
    <t>Vyčištění budov nebo objektů před předáním do užívání budov bytové nebo občanské výstavby, světlé výšky podlaží do 4 m</t>
  </si>
  <si>
    <t>"plochy dle legendy místností NS</t>
  </si>
  <si>
    <t>952902121</t>
  </si>
  <si>
    <t>Čištění budov zametení drsných podlah</t>
  </si>
  <si>
    <t>62208942</t>
  </si>
  <si>
    <t>Čištění budov při provádění oprav a udržovacích prací podlah drsných nebo chodníků zametením</t>
  </si>
  <si>
    <t>"vyčištění stropní konstrukce nad 3.NP (hrubá podlaha) po demontáži škvárového násypu</t>
  </si>
  <si>
    <t>"plochy dle tabulky místností SS</t>
  </si>
  <si>
    <t>47</t>
  </si>
  <si>
    <t>9529212.R</t>
  </si>
  <si>
    <t>Zakrytí stávajících okenních výplní, ochrana stávajících vnitřních konstrukcí před poškozením, zakrytí a ochrana přístupových cest při provádění stavebních prací</t>
  </si>
  <si>
    <t>kpl</t>
  </si>
  <si>
    <t>630193279</t>
  </si>
  <si>
    <t>Poznámka k položce:_x000D_
- včetně likvidace opatření po skončení stavebních prací</t>
  </si>
  <si>
    <t>48</t>
  </si>
  <si>
    <t>9533101.R</t>
  </si>
  <si>
    <t>Výplň dilatační objektové spáry ve stropě š. 20 mm polyuretanovým tmelem včetně vymezení spáry těsnící šňůrou</t>
  </si>
  <si>
    <t>1622030393</t>
  </si>
  <si>
    <t>6,59</t>
  </si>
  <si>
    <t>49</t>
  </si>
  <si>
    <t>953943111</t>
  </si>
  <si>
    <t>Osazování výrobků do 1 kg/kus do vysekaných kapes zdiva</t>
  </si>
  <si>
    <t>-2071157672</t>
  </si>
  <si>
    <t>Osazování drobných kovových předmětů výrobků ostatních jinde neuvedených do vynechaných či vysekaných kapes zdiva, se zajištěním polohy se zalitím maltou cementovou, hmotnosti do 1 kg/kus</t>
  </si>
  <si>
    <t>"revizní dvířka do nové (zvětšené) instalační šachty v učebně U-12</t>
  </si>
  <si>
    <t>55347203</t>
  </si>
  <si>
    <t>dvířka vanová nerezová 200x200mm</t>
  </si>
  <si>
    <t>1336292301</t>
  </si>
  <si>
    <t>51</t>
  </si>
  <si>
    <t>953961114</t>
  </si>
  <si>
    <t>Kotvy chemickým tmelem M 16 hl 125 mm do betonu, ŽB nebo kamene s vyvrtáním otvoru</t>
  </si>
  <si>
    <t>-850137199</t>
  </si>
  <si>
    <t>Kotvy chemické s vyvrtáním otvoru do betonu, železobetonu nebo tvrdého kamene tmel, velikost M 16, hloubka 125 mm</t>
  </si>
  <si>
    <t>"ocelové výměny u prostupů VZT stropem</t>
  </si>
  <si>
    <t>"ukotvení nosných prvků výměn so žeber stropní konstrukce - 8 ks</t>
  </si>
  <si>
    <t>52</t>
  </si>
  <si>
    <t>953965131</t>
  </si>
  <si>
    <t>Kotevní šroub pro chemické kotvy M 16 dl 190 mm</t>
  </si>
  <si>
    <t>-1252900479</t>
  </si>
  <si>
    <t>Kotvy chemické s vyvrtáním otvoru kotevní šrouby pro chemické kotvy, velikost M 16, délka 190 mm</t>
  </si>
  <si>
    <t>"ukotvení nosných prvků výměn do žeber stropní konstrukce - 8 ks</t>
  </si>
  <si>
    <t>"materiál 8.8, pevnost v tahu min. 15 kN</t>
  </si>
  <si>
    <t>53</t>
  </si>
  <si>
    <t>9591001.R</t>
  </si>
  <si>
    <t>Doplnění konstrukce střešního pláště po osazení VZT potrubí v ploše do 1,0 m2</t>
  </si>
  <si>
    <t>1768198354</t>
  </si>
  <si>
    <t>Poznámka k položce:_x000D_
Předpoklad skladby stávajícího střešního pláště:_x000D_
- 2x modifikovaný pás včetně vytažení na průchozí manžetu_x000D_
- tepelná izolace z minerální vaty tl. cca 15 cm_x000D_
- spádový lehčený beton (liaporbeton)_x000D_
- parozábrana</t>
  </si>
  <si>
    <t>54</t>
  </si>
  <si>
    <t>9772101.R</t>
  </si>
  <si>
    <t>Řezání ŽB kcí - zkrácení žbet překladů průřezu 100/190 mm</t>
  </si>
  <si>
    <t>99902915</t>
  </si>
  <si>
    <t>"nadedveřní žbet překlady 100/190/1500 mm - 3 ks</t>
  </si>
  <si>
    <t>"zkrácení na dl. 1350 mm</t>
  </si>
  <si>
    <t>55</t>
  </si>
  <si>
    <t>9772102.R</t>
  </si>
  <si>
    <t>Řezání ŽB kcí - zkrácení keramobetonových překladů průřezu 70/115 mm</t>
  </si>
  <si>
    <t>-285012933</t>
  </si>
  <si>
    <t>"střecha - překlady nad otvory pro VZT</t>
  </si>
  <si>
    <t>"keramobetonové překlady š. 70 mm; v 115 mm; dl. 1250 mm - 6 ks</t>
  </si>
  <si>
    <t>"zkrácení na dl. 1100 mm</t>
  </si>
  <si>
    <t>56</t>
  </si>
  <si>
    <t>977312112</t>
  </si>
  <si>
    <t>Řezání stávajících betonových mazanin vyztužených hl do 100 mm</t>
  </si>
  <si>
    <t>-1610062801</t>
  </si>
  <si>
    <t>Řezání stávajících betonových mazanin s vyztužením hloubky přes 50 do 100 mm</t>
  </si>
  <si>
    <t>"vybourání otvorů pro VZT potrubí v podlaze S.H_01</t>
  </si>
  <si>
    <t>"velikost prostupu 800/470 mm - 1 ks (bourání podlahového betonu tl. 80 mm s přesahem do volného prostoru 150 mm - odříznutí)</t>
  </si>
  <si>
    <t>0,95*2+0,77</t>
  </si>
  <si>
    <t>998</t>
  </si>
  <si>
    <t>Přesun hmot</t>
  </si>
  <si>
    <t>57</t>
  </si>
  <si>
    <t>998018003</t>
  </si>
  <si>
    <t>Přesun hmot ruční pro budovy v do 24 m</t>
  </si>
  <si>
    <t>1743194536</t>
  </si>
  <si>
    <t>Přesun hmot pro budovy občanské výstavby, bydlení, výrobu a služby ruční - bez užití mechanizace vodorovná dopravní vzdálenost do 100 m pro budovy s jakoukoliv nosnou konstrukcí výšky přes 12 do 24 m</t>
  </si>
  <si>
    <t>712</t>
  </si>
  <si>
    <t>Povlakové krytiny</t>
  </si>
  <si>
    <t>58</t>
  </si>
  <si>
    <t>7129001.R</t>
  </si>
  <si>
    <t>Doplnění konstrukce střešního pláště po osazení potrubí VZT v ploše cca 0,7 m2</t>
  </si>
  <si>
    <t>197597342</t>
  </si>
  <si>
    <t>59</t>
  </si>
  <si>
    <t>7129002.R</t>
  </si>
  <si>
    <t>Úprava střešní krytiny v oblasti vytažení krytiny na boční zdivo nadstřešního objektu</t>
  </si>
  <si>
    <t>1816638422</t>
  </si>
  <si>
    <t>Úprava střešní krytiny v oblasti vytažení krytiny na boční zdivo nadstřešního objektu vyvolané přemístěním vchodových dveří ve strojovně VZT</t>
  </si>
  <si>
    <t>Poznámka k položce:_x000D_
Položka zahrnuje:_x000D_
- nové vytažení modifikovaných pásů na dozdívky po demontovaných dveřích včetně zárubně_x000D_
- ukončení vytažené krytiny klempířskou lemovkou_x000D_
- úprava vytažení modifikovaných pásů u nově osazených dveří včetně zatažení krytiny na dveřní práh</t>
  </si>
  <si>
    <t>60</t>
  </si>
  <si>
    <t>7129003.R</t>
  </si>
  <si>
    <t>Obalení žbet bloku vel. 1,2x1,0x0,1 m pod venkovní kondenzační jednotku hydroizolačním asfaltovým modifikovaným pásem</t>
  </si>
  <si>
    <t>1342011684</t>
  </si>
  <si>
    <t>Obalení žbet bloku vel. 1,2x1,0x0,1 m pod venkovní kondenzační jednotku hydroizolačním asfaltovým modifikovaným pásem včetně penetrace</t>
  </si>
  <si>
    <t>Poznámka k položce:_x000D_
Položka zahrnuje:_x000D_
- penetraci betonového základu_x000D_
- obalení modifikovaným pásem včetně napojení na stávající živičnou krytinu</t>
  </si>
  <si>
    <t>61</t>
  </si>
  <si>
    <t>998712203</t>
  </si>
  <si>
    <t>Přesun hmot procentní pro krytiny povlakové v objektech v do 24 m</t>
  </si>
  <si>
    <t>%</t>
  </si>
  <si>
    <t>514851713</t>
  </si>
  <si>
    <t>Přesun hmot pro povlakové krytiny stanovený procentní sazbou (%) z ceny vodorovná dopravní vzdálenost do 50 m v objektech výšky přes 12 do 24 m</t>
  </si>
  <si>
    <t>714</t>
  </si>
  <si>
    <t>Akustická a protiotřesová opatření</t>
  </si>
  <si>
    <t>62</t>
  </si>
  <si>
    <t>5903621.M</t>
  </si>
  <si>
    <t>rastrový podhled širokopásmový s přídavným absorbérem</t>
  </si>
  <si>
    <t>-74958158</t>
  </si>
  <si>
    <t xml:space="preserve">Poznámka k položce:_x000D_
- akustický podhledový panel do rastru 600 x 600 mm na bázi minerální / skelné vaty, tl. min. 120 mm, včetně rastru_x000D_
- svěšení min. 400 mm_x000D_
- koeficient akustické absorpce větší než 0,75 na 125 Hz a 0,95 pro 250 Hz - 4 kHz_x000D_
- barva bílá_x000D_
</t>
  </si>
  <si>
    <t>63</t>
  </si>
  <si>
    <t>5903623.M</t>
  </si>
  <si>
    <t>rastrový podhled nízkofrekvenční</t>
  </si>
  <si>
    <t>-482954936</t>
  </si>
  <si>
    <t>Poznámka k položce:_x000D_
- doplňující stropní nízkofrekvenční panel tl. min. 70 mm_x000D_
- koeficient akustické absorpce alespoň 0,55 na 125 Hz a méně než 0,3 na kmitočtech vyšších - jedná se o doplněk k širokopásmovým panelům pro zamezení přetlumení prostoru na středních a vysokých kmitočtech_x000D_
- zhotovitel může poměr těchto desek modifikovat v závislosti na přesných parametrech nabízených typů a na etapovém měření</t>
  </si>
  <si>
    <t>64</t>
  </si>
  <si>
    <t>5903605.M</t>
  </si>
  <si>
    <t>podhled SDK plný</t>
  </si>
  <si>
    <t>2135823443</t>
  </si>
  <si>
    <t>Poznámka k položce:_x000D_
- obvodová snížená část podhledu, včetně otvorů pro VZT a koncového lemování na vnitřním okraji (viditelná hrana)_x000D_
- doplňková minerální vata tl. 50 m pro zatlumení na nízkých kmitočtech, obj. hmotnost min. 25 kg/m3</t>
  </si>
  <si>
    <t>"podhled SDK plný (včetně napojení na obvodové zdivo a okenní rámy)</t>
  </si>
  <si>
    <t>"vodorovná část</t>
  </si>
  <si>
    <t>9,52*6,59-6,94*4,5</t>
  </si>
  <si>
    <t>1,32*0,3*2+0,91*0,3   "výklenky"</t>
  </si>
  <si>
    <t>1,32*0,3*5   "nadpraží okenních otvorů k okenním rámům"</t>
  </si>
  <si>
    <t>"svislá část</t>
  </si>
  <si>
    <t>(7,24+4,8)*2*0,43</t>
  </si>
  <si>
    <t>8,42*6,59-5,7*4,5</t>
  </si>
  <si>
    <t>1,03*1,78</t>
  </si>
  <si>
    <t>1,32*0,3+0,97*0,3   "výklenky"</t>
  </si>
  <si>
    <t>(6,0+4,8)*2*0,43</t>
  </si>
  <si>
    <t>9,5*6,59-7,5*4,5</t>
  </si>
  <si>
    <t>1,32*0,3+0,99*0,3   "výklenky"</t>
  </si>
  <si>
    <t>(7,8+4,8)*2*0,43</t>
  </si>
  <si>
    <t>65</t>
  </si>
  <si>
    <t>5903606.M</t>
  </si>
  <si>
    <t>stěnový akustický obklad</t>
  </si>
  <si>
    <t>-420106990</t>
  </si>
  <si>
    <t xml:space="preserve">Poznámka k položce:_x000D_
- akustický obklad zadních stěn učeben, materiál MDF desky s frézovanou perforací, povrch lamino, celková tl. skladby 150-200 mm dle místnosti, včetně nosného roštu z dřevotřískových desek tl. 25 mm a minerální vaty tl. 100 mm s obj. hmotností min. 25 kg/m3_x000D_
- plný obvodový rám / sokl, dva pásy s věšáky dle výkresové dokumentace interiéru_x000D_
- koeficient akustické absorpce alespoň 0,5 v celém kmitočtovém rozsahu 125 Hz - 4 kHz_x000D_
</t>
  </si>
  <si>
    <t>"aku obklad stěny od h.h. stropní konstrukce tj. -0,15 m; předpokládaná tl. 180 mm</t>
  </si>
  <si>
    <t>6,59*3,2</t>
  </si>
  <si>
    <t>(4,81+1,3)*3,2</t>
  </si>
  <si>
    <t>6,24*3,2</t>
  </si>
  <si>
    <t>66</t>
  </si>
  <si>
    <t>7142001.R</t>
  </si>
  <si>
    <t>Montážní a instalační práce</t>
  </si>
  <si>
    <t>854199042</t>
  </si>
  <si>
    <t>Poznámka k položce:_x000D_
- kompletní instalační práce prostorové akustiky - včetně kooperace s ostatními profesemi (instalace koncových zařízení VZT, EPS, osvětlení a kabelových tras silnoproudu, slaboproudu a AV techniky)</t>
  </si>
  <si>
    <t>67</t>
  </si>
  <si>
    <t>7142002.R</t>
  </si>
  <si>
    <t>Akustický dozor</t>
  </si>
  <si>
    <t>1759441359</t>
  </si>
  <si>
    <t>Poznámka k položce:_x000D_
- etapové a závěrečné měření doby dozvuku, včetně přepočtů a protokolu z měření</t>
  </si>
  <si>
    <t>68</t>
  </si>
  <si>
    <t>7142090.R</t>
  </si>
  <si>
    <t>M+D dilatace kazetového podhledu včetně krytu v místě dilatační objektové spáry</t>
  </si>
  <si>
    <t>-256700924</t>
  </si>
  <si>
    <t>4,8</t>
  </si>
  <si>
    <t>69</t>
  </si>
  <si>
    <t>998714203</t>
  </si>
  <si>
    <t>Přesun hmot procentní pro akustická a protiotřesová opatření v objektech v do 24 m</t>
  </si>
  <si>
    <t>2030021139</t>
  </si>
  <si>
    <t>Přesun hmot pro akustická a protiotřesová opatření stanovený procentní sazbou (%) z ceny vodorovná dopravní vzdálenost do 50 m v objektech výšky přes 12 do 24 m</t>
  </si>
  <si>
    <t>721</t>
  </si>
  <si>
    <t>Zdravotechnika - vnitřní kanalizace</t>
  </si>
  <si>
    <t>70</t>
  </si>
  <si>
    <t>7211702.R</t>
  </si>
  <si>
    <t>Napojení odvodu kondenzátu z VZT jednotky do stávajícího připojovacího potrubí umyvadlového koutu</t>
  </si>
  <si>
    <t>2045066933</t>
  </si>
  <si>
    <t>Poznámka k položce:_x000D_
- délka potrubí HT 50 cca 8,0 m</t>
  </si>
  <si>
    <t xml:space="preserve">"od VZT jednotky umístěné ve strojovně VZT k odpadnímu potrubí v učebně U-12 </t>
  </si>
  <si>
    <t>71</t>
  </si>
  <si>
    <t>998721203</t>
  </si>
  <si>
    <t>Přesun hmot procentní pro vnitřní kanalizace v objektech v do 24 m</t>
  </si>
  <si>
    <t>88769338</t>
  </si>
  <si>
    <t>Přesun hmot pro vnitřní kanalizace stanovený procentní sazbou (%) z ceny vodorovná dopravní vzdálenost do 50 m v objektech výšky přes 12 do 24 m</t>
  </si>
  <si>
    <t>72</t>
  </si>
  <si>
    <t>762083121</t>
  </si>
  <si>
    <t>Impregnace řeziva proti dřevokaznému hmyzu, houbám a plísním máčením třída ohrožení 1 a 2</t>
  </si>
  <si>
    <t>-795792614</t>
  </si>
  <si>
    <t>Práce společné pro tesařské konstrukce impregnace řeziva máčením proti dřevokaznému hmyzu, houbám a plísním, třída ohrožení 1 a 2 (dřevo v interiéru)</t>
  </si>
  <si>
    <t>"impregnace prken včetně ztratného</t>
  </si>
  <si>
    <t>"prkna 25/140 mm - celková délka 326,8 m</t>
  </si>
  <si>
    <t>326,8*0,14*0,025*1,1</t>
  </si>
  <si>
    <t>73</t>
  </si>
  <si>
    <t>7625101.R</t>
  </si>
  <si>
    <t>Montáž podlahové kce podkladové - prkno tl. 25 mm do stavebního flex lepidla</t>
  </si>
  <si>
    <t>-1003837421</t>
  </si>
  <si>
    <t>Podlahové konstrukce podkladové montáž roštu - prkno tl. 25 mm do stavebního flex lepidla</t>
  </si>
  <si>
    <t>"vyrovnávací podkladní vrstva pod stavitelné nožičky nosného podlahového systému</t>
  </si>
  <si>
    <t>"prkna kladené v podélném směru do flex lepidla v tl. 10 - 15 mm dle nerovnosti podkladu</t>
  </si>
  <si>
    <t>9,32*12</t>
  </si>
  <si>
    <t>8,22*8+9,25*4</t>
  </si>
  <si>
    <t>9,35*12</t>
  </si>
  <si>
    <t>74</t>
  </si>
  <si>
    <t>60511085</t>
  </si>
  <si>
    <t>řezivo jehličnaté středové smrk, borovice š 120/150mm tl 24mm dl 4m</t>
  </si>
  <si>
    <t>1065278048</t>
  </si>
  <si>
    <t>"prořez, ztratné 10%</t>
  </si>
  <si>
    <t>75</t>
  </si>
  <si>
    <t>998762203</t>
  </si>
  <si>
    <t>Přesun hmot procentní pro kce tesařské v objektech v do 24 m</t>
  </si>
  <si>
    <t>1273097941</t>
  </si>
  <si>
    <t>Přesun hmot pro konstrukce tesařské stanovený procentní sazbou (%) z ceny vodorovná dopravní vzdálenost do 50 m v objektech výšky přes 12 do 24 m</t>
  </si>
  <si>
    <t>76</t>
  </si>
  <si>
    <t>763121411</t>
  </si>
  <si>
    <t>SDK stěna předsazená tl 62,5 mm profil CW+UW 50 deska 1xA 12,5 bez izolace EI 15</t>
  </si>
  <si>
    <t>-103183147</t>
  </si>
  <si>
    <t>Stěna předsazená ze sádrokartonových desek s nosnou konstrukcí z ocelových profilů CW, UW jednoduše opláštěná deskou standardní A tl. 12,5 mm bez izolace, EI 15, stěna tl. 62,5 mm, profil 50</t>
  </si>
  <si>
    <t>"SDK předstěna pod ocelovým schodištěm v m.č. 3.H.08</t>
  </si>
  <si>
    <t>0,93*0,735</t>
  </si>
  <si>
    <t>77</t>
  </si>
  <si>
    <t>763121714</t>
  </si>
  <si>
    <t>SDK stěna předsazená základní penetrační nátěr</t>
  </si>
  <si>
    <t>-957610960</t>
  </si>
  <si>
    <t>Stěna předsazená ze sádrokartonových desek ostatní konstrukce a práce na předsazených stěnách ze sádrokartonových desek základní penetrační nátěr</t>
  </si>
  <si>
    <t>78</t>
  </si>
  <si>
    <t>763121715</t>
  </si>
  <si>
    <t>SDK stěna předsazená úprava styku stěny a podhledu separační páskou a akrylátem</t>
  </si>
  <si>
    <t>-787776426</t>
  </si>
  <si>
    <t>Stěna předsazená ze sádrokartonových desek ostatní konstrukce a práce na předsazených stěnách ze sádrokartonových desek úprava styku stěny a podhledu separační páskou s akrylátem</t>
  </si>
  <si>
    <t>0,735*2</t>
  </si>
  <si>
    <t>79</t>
  </si>
  <si>
    <t>763121751</t>
  </si>
  <si>
    <t>Příplatek k SDK stěně předsazené za plochu do 6 m2 jednotlivě</t>
  </si>
  <si>
    <t>1665393184</t>
  </si>
  <si>
    <t>Stěna předsazená ze sádrokartonových desek Příplatek k cenám za plochu do 6 m2 jednotlivě</t>
  </si>
  <si>
    <t>80</t>
  </si>
  <si>
    <t>7631301.R</t>
  </si>
  <si>
    <t>SDK podhled dilatace včetně krytu</t>
  </si>
  <si>
    <t>264876305</t>
  </si>
  <si>
    <t>Podhled ze sádrokartonových desek ostatní práce a konstrukce na podhledech ze sádrokartonových desek dilatace</t>
  </si>
  <si>
    <t>"dilatace včetně krytu objektové dilatační spáry v rámci podhledu SDK</t>
  </si>
  <si>
    <t>1,045*2+0,43*2</t>
  </si>
  <si>
    <t>81</t>
  </si>
  <si>
    <t>763131411</t>
  </si>
  <si>
    <t>SDK podhled desky 1xA 12,5 bez izolace dvouvrstvá spodní kce profil CD+UD</t>
  </si>
  <si>
    <t>-415139036</t>
  </si>
  <si>
    <t>Podhled ze sádrokartonových desek dvouvrstvá zavěšená spodní konstrukce z ocelových profilů CD, UD jednoduše opláštěná deskou standardní A, tl. 12,5 mm, bez izolace</t>
  </si>
  <si>
    <t>"SDK podhled pod ocelovým schodištěm v m.č. 3.H.08</t>
  </si>
  <si>
    <t>"SDK podhled - rovný</t>
  </si>
  <si>
    <t>0,93*0,83</t>
  </si>
  <si>
    <t>"SDK podhled - šikmina</t>
  </si>
  <si>
    <t>0,93*2,315</t>
  </si>
  <si>
    <t>82</t>
  </si>
  <si>
    <t>763131712</t>
  </si>
  <si>
    <t>SDK podhled napojení na jiný druh podhledu</t>
  </si>
  <si>
    <t>-242884001</t>
  </si>
  <si>
    <t>Podhled ze sádrokartonových desek ostatní práce a konstrukce na podhledech ze sádrokartonových desek napojení na jiný druh podhledu</t>
  </si>
  <si>
    <t>"napojení podhledu na obvodové konstrukce</t>
  </si>
  <si>
    <t>"SDK podhled a šikmina pod ocelovým schodištěm v m.č. 3.H.08</t>
  </si>
  <si>
    <t>0,93+0,83*2   "podhled"</t>
  </si>
  <si>
    <t>2,315*2   "šimina"</t>
  </si>
  <si>
    <t>83</t>
  </si>
  <si>
    <t>763131714</t>
  </si>
  <si>
    <t>SDK podhled základní penetrační nátěr</t>
  </si>
  <si>
    <t>-886813968</t>
  </si>
  <si>
    <t>Podhled ze sádrokartonových desek ostatní práce a konstrukce na podhledech ze sádrokartonových desek základní penetrační nátěr</t>
  </si>
  <si>
    <t>"podhled SDK plný - penetrace</t>
  </si>
  <si>
    <t>34,552+10,354</t>
  </si>
  <si>
    <t>34,338+9,288</t>
  </si>
  <si>
    <t>31,528+10,836</t>
  </si>
  <si>
    <t>84</t>
  </si>
  <si>
    <t>-1186839014</t>
  </si>
  <si>
    <t>85</t>
  </si>
  <si>
    <t>763131761</t>
  </si>
  <si>
    <t>Příplatek k SDK podhledu za plochu do 3 m2 jednotlivě</t>
  </si>
  <si>
    <t>-1741686934</t>
  </si>
  <si>
    <t>Podhled ze sádrokartonových desek Příplatek k cenám za plochu do 3 m2 jednotlivě</t>
  </si>
  <si>
    <t>86</t>
  </si>
  <si>
    <t>7631420.R</t>
  </si>
  <si>
    <t>Příplatek k SDK podhledu za vyhotovení prostupu pro rolety</t>
  </si>
  <si>
    <t>558323629</t>
  </si>
  <si>
    <t>87</t>
  </si>
  <si>
    <t>7631421.R</t>
  </si>
  <si>
    <t>Příplatek k SDK podhledu za vyhotovení niky pro LED pásek</t>
  </si>
  <si>
    <t>-1157871654</t>
  </si>
  <si>
    <t>(7,24+4,8)*2</t>
  </si>
  <si>
    <t>(6,0+4,8)*2</t>
  </si>
  <si>
    <t>(7,8+4,8)*2</t>
  </si>
  <si>
    <t>88</t>
  </si>
  <si>
    <t>998763403</t>
  </si>
  <si>
    <t>Přesun hmot procentní pro sádrokartonové konstrukce v objektech v do 24 m</t>
  </si>
  <si>
    <t>1200205722</t>
  </si>
  <si>
    <t>Přesun hmot pro konstrukce montované z desek stanovený procentní sazbou (%) z ceny vodorovná dopravní vzdálenost do 50 m v objektech výšky přes 12 do 24 m</t>
  </si>
  <si>
    <t>89</t>
  </si>
  <si>
    <t>7666601.R</t>
  </si>
  <si>
    <t>M+D vnitřních dveří 60/197 cm do ocelové zárubně včetně doplňků</t>
  </si>
  <si>
    <t>750360865</t>
  </si>
  <si>
    <t xml:space="preserve">Poznámka k položce:_x000D_
- jednokřídlé plné, světlá šířka 600 mm, světlá výška 1970 mm_x000D_
- montáž do ocelové zárubně pro zděné příčky, Š=100 mm, s celoobvodovým těsněním_x000D_
- plné hladké křídlo – DTD deska_x000D_
- křídlo s průchodkou k elektromechanickému zámku – napojení na čtečku karet_x000D_
- kartáčová těsnící lišta – pevná_x000D_
- povrchová úprava CPL lamino 0,2 mm, barva RAL 9006 (bude odsouhlasena investorem, nebo jeho zástupcem)_x000D_
- otvírání klika / klika_x000D_
- elektrický zadlabací zámek_x000D_
- štítové kování – kartáčová nerez, rozšíření generálního klíče_x000D_
</t>
  </si>
  <si>
    <t>"dveře z učebny U-11 pod schody</t>
  </si>
  <si>
    <t>90</t>
  </si>
  <si>
    <t>7666603.R</t>
  </si>
  <si>
    <t>M+D vnitřních dvířek 80/100 cm s dřevěnou obložkovou zárubní včetně doplňků</t>
  </si>
  <si>
    <t>-1449333702</t>
  </si>
  <si>
    <t xml:space="preserve">Poznámka k položce:_x000D_
Dvířka pod schody:_x000D_
- jednokřídlé plné, průchodná světlost 700/950 mm_x000D_
- dřevotřísková obložková zárubeň š=200 mm, s celoobvodovým těsněním, povrchová úprava a barevnost shodná s dveřním křídlem_x000D_
- plné hladké křídlo – plná DTD deska_x000D_
- křídlo s průchodkou k elektromechanickému zámku s propojením na čtečku karet_x000D_
- kartáčová těsnící lišta – pevná_x000D_
- povrchová úprava CPL lamino 0,2 mm, barva RAL 9006 (bude odsouhlasena investorem, nebo jeho zástupcem)_x000D_
- otvírání zapuštěné madlo – kartáčová nerez_x000D_
- elektrický zadlabací zámek_x000D_
</t>
  </si>
  <si>
    <t>"dvířka z učebny U-12 pod schody</t>
  </si>
  <si>
    <t>91</t>
  </si>
  <si>
    <t>7669010.R</t>
  </si>
  <si>
    <t>M+D pomocné provizorní stěny proti šíření prachu ze stavební činnosti po budově</t>
  </si>
  <si>
    <t>332796324</t>
  </si>
  <si>
    <t>Poznámka k položce:_x000D_
- včetně demontáže a likvidace po ukončení prací</t>
  </si>
  <si>
    <t>"v chodbě 3.H.02 před vstupy do učeben</t>
  </si>
  <si>
    <t>(2,5+1,5*2)*3,45*3</t>
  </si>
  <si>
    <t>92</t>
  </si>
  <si>
    <t>998766203</t>
  </si>
  <si>
    <t>Přesun hmot procentní pro konstrukce truhlářské v objektech v do 24 m</t>
  </si>
  <si>
    <t>1182156653</t>
  </si>
  <si>
    <t>Přesun hmot pro konstrukce truhlářské stanovený procentní sazbou (%) z ceny vodorovná dopravní vzdálenost do 50 m v objektech výšky přes 12 do 24 m</t>
  </si>
  <si>
    <t>767</t>
  </si>
  <si>
    <t>Konstrukce zámečnické</t>
  </si>
  <si>
    <t>93</t>
  </si>
  <si>
    <t>7675901.R</t>
  </si>
  <si>
    <t>M+D dutinová dvojitá nerozebiratelná podlaha s kalcium-sulfátovým panelem s odskoky pro katedru a zadní část posluchárny</t>
  </si>
  <si>
    <t>-1860239378</t>
  </si>
  <si>
    <t>M+D dutinová dvojitá nerozebiratelná podlaha s kalcium-sulfátovým panelem s odskoky pro katedru a zadní část posluchárny včetně čel odskoků</t>
  </si>
  <si>
    <t>Poznámka k položce:_x000D_
- stavitelné nožičky roštu podlahy budou kladeny na pásy z prken_x000D_
- na rošt v rastru 600/600 mm uloženy calcium-sulfátové desky PD v tl. 36 mm_x000D_
- desky k sobě a podkladu lepeny systémovým lepidlem</t>
  </si>
  <si>
    <t>9,32*6,59</t>
  </si>
  <si>
    <t>(1,32*3+0,91)*0,3   "niky výklenků"</t>
  </si>
  <si>
    <t>1,32*5*0,2   "niky poprsníků"</t>
  </si>
  <si>
    <t>-0,49*0,15</t>
  </si>
  <si>
    <t>8,22*6,59+1,23*1,78-0,18*1,28</t>
  </si>
  <si>
    <t>(1,32*2+0,97)*0,3   "niky výklenků"</t>
  </si>
  <si>
    <t>-0,3*0,15</t>
  </si>
  <si>
    <t>9,35*6,59</t>
  </si>
  <si>
    <t>(1,32*2+0,99)*0,3   "niky výklenků"</t>
  </si>
  <si>
    <t>-(0,35*0,35+0,51*0,15)</t>
  </si>
  <si>
    <t>94</t>
  </si>
  <si>
    <t>7675910.R</t>
  </si>
  <si>
    <t>M+D revizní otvory vel. 60/60 cm do prostoru pod podlahou</t>
  </si>
  <si>
    <t>584984909</t>
  </si>
  <si>
    <t>Poznámka k položce:_x000D_
- revizní otvory pro zajištění protažitelnosti kabelových rozvodů</t>
  </si>
  <si>
    <t>95</t>
  </si>
  <si>
    <t>7676401.R</t>
  </si>
  <si>
    <t>Montáž dveří ocelových vchodových jednokřídlových s nadsvětlíkem včetně doplňků</t>
  </si>
  <si>
    <t>1178344884</t>
  </si>
  <si>
    <t>Montáž dveří ocelových vchodových jednokřídlových s nadsvětlíkem včetně doplňků</t>
  </si>
  <si>
    <t>"vchodové dveře jednokřídlové s nadsvětlíkem do učeben vel. 110 x 285 cm - 3 ks</t>
  </si>
  <si>
    <t>96</t>
  </si>
  <si>
    <t>5534304.M</t>
  </si>
  <si>
    <t>vnitřní jednokřídlové dveře s nadsvětlíkem z AL rámových komorových profilů 1100 x 2800 mm včetně vybavení</t>
  </si>
  <si>
    <t>1631314802</t>
  </si>
  <si>
    <t xml:space="preserve">Poznámka k položce:_x000D_
- jednokřídlé prosklené s nadsvětlíkem, průchodná světlost min. 900 mm_x000D_
- hliníkový rámový komorový profil_x000D_
- celoprosklené křídlo s příčkou ve výšce H.H. 900 mm (od +/-0,0 m)_x000D_
- bezpečnostní zasklení dvojsklem – vrstvené sklo s PVB fólií_x000D_
- křídlo s průchodkou k elektromechanickému zámku s propojením na čtečku karet_x000D_
- přechodový bezbariérový hliníkový práh v úrovni podlahy (bezprahové)_x000D_
- podkladový profil z purenitu na výšku podlahy s odečtem hliníkového bezbariérového prahu zapuštěným v podlaze v=cca 130 mm_x000D_
- otvírání klika / paniková klika (ve směru úniku)_x000D_
- elektrický zadlabací zámek_x000D_
- výška kliky max. 1100 mm, výška zámku max. 1000 mm_x000D_
- pevné vodorovné madlo pro invalidy na šířku dveřního křídla ve výšce 800 – 900 mm, na opačné straně než jsou závěsy_x000D_
- okopový zvýšený rám výšky v=400 mm_x000D_
- štítové kování – kartáčová nerez, rozšíření generálního klíče_x000D_
- příprava pro magnetický zabezpečovací kontakt EZS_x000D_
- barva RAL 9006 (bude odsouhlasena investorem, nebo jeho zástupcem)_x000D_
_x000D_
Dodavatel je povinen doložit příslušný certifikát na vlastnosti výrobku._x000D_
</t>
  </si>
  <si>
    <t>"pozice 01 dle výpisu dveří</t>
  </si>
  <si>
    <t>97</t>
  </si>
  <si>
    <t>767640311</t>
  </si>
  <si>
    <t>Montáž dveří ocelových vnitřních jednokřídlových</t>
  </si>
  <si>
    <t>2035402969</t>
  </si>
  <si>
    <t>"osazení stávajících ocelových dveří do přemístěné ocelové úhelníkové zárubně vel. 1100 x 1970 mm - 1 ks</t>
  </si>
  <si>
    <t>98</t>
  </si>
  <si>
    <t>767995113</t>
  </si>
  <si>
    <t>Montáž atypických zámečnických konstrukcí hmotnosti do 20 kg</t>
  </si>
  <si>
    <t>kg</t>
  </si>
  <si>
    <t>672932227</t>
  </si>
  <si>
    <t>Montáž ostatních atypických zámečnických konstrukcí hmotnosti přes 10 do 20 kg</t>
  </si>
  <si>
    <t>"jekl silnostěnný 100/50/6 mm, dl. 1,8 m - 4 ks; hmotnost 11,93 kg/m</t>
  </si>
  <si>
    <t>1,8*4*11,93</t>
  </si>
  <si>
    <t>"jekl silnostěnný 50/30/3 mm; hmotnost 3,404 kg/m</t>
  </si>
  <si>
    <t>0,51*2*3,404   "dl. 0,51 m - 2 ks"</t>
  </si>
  <si>
    <t>0,64*2*3,404   "dl. 0,64 m - 2 ks"</t>
  </si>
  <si>
    <t>99</t>
  </si>
  <si>
    <t>14550138</t>
  </si>
  <si>
    <t>profil ocelový obdélníkový svařovaný 50x30x3mm</t>
  </si>
  <si>
    <t>-2056525268</t>
  </si>
  <si>
    <t>Poznámka k položce:_x000D_
Hmotnost: 3,404 kg/m</t>
  </si>
  <si>
    <t>"jekl silnostěnný 50/30/3 mm</t>
  </si>
  <si>
    <t>(0,51*2+0,64*2)*3,404*0,001*1,1</t>
  </si>
  <si>
    <t>100</t>
  </si>
  <si>
    <t>1455001.M</t>
  </si>
  <si>
    <t>profil ocelový obdélníkový svařovaný 100x50x6mm</t>
  </si>
  <si>
    <t>420692046</t>
  </si>
  <si>
    <t>Poznámka k položce:_x000D_
Hmotnost: 11,93 kg/m</t>
  </si>
  <si>
    <t>"jekl silnostěnný 100/50/6 mm, dl. 1,8 m - 4 ks</t>
  </si>
  <si>
    <t>1,8*4*11,93*0,001*1,1</t>
  </si>
  <si>
    <t>101</t>
  </si>
  <si>
    <t>998767203</t>
  </si>
  <si>
    <t>Přesun hmot procentní pro zámečnické konstrukce v objektech v do 24 m</t>
  </si>
  <si>
    <t>432973233</t>
  </si>
  <si>
    <t>Přesun hmot pro zámečnické konstrukce stanovený procentní sazbou (%) z ceny vodorovná dopravní vzdálenost do 50 m v objektech výšky přes 12 do 24 m</t>
  </si>
  <si>
    <t>102</t>
  </si>
  <si>
    <t>776221111</t>
  </si>
  <si>
    <t>Lepení pásů z PVC standardním lepidlem</t>
  </si>
  <si>
    <t>-230298179</t>
  </si>
  <si>
    <t>Montáž podlahovin z PVC lepením standardním lepidlem z pásů standardních</t>
  </si>
  <si>
    <t>"montáž nášlapné vrstvy podlahy - čiré PVC s potiskem</t>
  </si>
  <si>
    <t>103</t>
  </si>
  <si>
    <t>776223111</t>
  </si>
  <si>
    <t>Spoj povlakových podlahovin z PVC svařováním za tepla</t>
  </si>
  <si>
    <t>796737370</t>
  </si>
  <si>
    <t>Montáž podlahovin z PVC spoj podlah svařováním za tepla (včetně frézování)</t>
  </si>
  <si>
    <t>"svařování vodorovné plochy</t>
  </si>
  <si>
    <t>"šířka pásu PVC 1,5 m</t>
  </si>
  <si>
    <t>185,51/1,5*1,1</t>
  </si>
  <si>
    <t>104</t>
  </si>
  <si>
    <t>2842101.M</t>
  </si>
  <si>
    <t>čiré PVC s potiskem vlastního designu - vodní hladina, šířka pásu 1,5 m, barva modrá</t>
  </si>
  <si>
    <t>828857968</t>
  </si>
  <si>
    <t>"prořez, ztratné 15%</t>
  </si>
  <si>
    <t>53,14*1,15</t>
  </si>
  <si>
    <t>105</t>
  </si>
  <si>
    <t>2842102.M</t>
  </si>
  <si>
    <t>čiré PVC s potiskem vlastního designu - plážový písek, šířka pásu 1,5 m, barva písková</t>
  </si>
  <si>
    <t>1652060949</t>
  </si>
  <si>
    <t>47,81*1,15</t>
  </si>
  <si>
    <t>106</t>
  </si>
  <si>
    <t>2842103.M</t>
  </si>
  <si>
    <t>čiré PVC s potiskem vlastního designu - antuka, šířka pásu 1,5 m, barva cihlová</t>
  </si>
  <si>
    <t>1146612195</t>
  </si>
  <si>
    <t>53,38*1,15</t>
  </si>
  <si>
    <t>107</t>
  </si>
  <si>
    <t>2842105.M</t>
  </si>
  <si>
    <t>podlahovina PVC, šířka pásu 1,5 m, barva světle šedá</t>
  </si>
  <si>
    <t>1915729563</t>
  </si>
  <si>
    <t>10,35</t>
  </si>
  <si>
    <t>10,42</t>
  </si>
  <si>
    <t>10,34</t>
  </si>
  <si>
    <t>31,11*0,15</t>
  </si>
  <si>
    <t>108</t>
  </si>
  <si>
    <t>776411111</t>
  </si>
  <si>
    <t>Montáž obvodových soklíků výšky do 80 mm</t>
  </si>
  <si>
    <t>479308816</t>
  </si>
  <si>
    <t>Montáž soklíků lepením obvodových, výšky do 80 mm</t>
  </si>
  <si>
    <t>"sokl k PVC podlaze</t>
  </si>
  <si>
    <t>(9,32+6,59)*2</t>
  </si>
  <si>
    <t>0,3*7+0,45+0,2*10</t>
  </si>
  <si>
    <t>-1,1   "vstupní Al dveře"</t>
  </si>
  <si>
    <t>8,22+9,27+6,59*2+1,23+0,18</t>
  </si>
  <si>
    <t>0,3*5+0,45+0,15+0,2*10</t>
  </si>
  <si>
    <t>-0,6   "dveře do prostoru pod schodiště"</t>
  </si>
  <si>
    <t>(9,35+6,59)*2</t>
  </si>
  <si>
    <t>0,3*5+0,45+0,2*10</t>
  </si>
  <si>
    <t>-0,8   "dveře 03 - 80/100 cm do prostoru pod schodiště"</t>
  </si>
  <si>
    <t>109</t>
  </si>
  <si>
    <t>2841120.M</t>
  </si>
  <si>
    <t>lišta soklová ke sportovnímu PVC v 50 mm</t>
  </si>
  <si>
    <t>-418828293</t>
  </si>
  <si>
    <t>103,68*1,05 'Přepočtené koeficientem množství</t>
  </si>
  <si>
    <t>110</t>
  </si>
  <si>
    <t>998776203</t>
  </si>
  <si>
    <t>Přesun hmot procentní pro podlahy povlakové v objektech v do 24 m</t>
  </si>
  <si>
    <t>1493618958</t>
  </si>
  <si>
    <t>Přesun hmot pro podlahy povlakové stanovený procentní sazbou (%) z ceny vodorovná dopravní vzdálenost do 50 m v objektech výšky přes 12 do 24 m</t>
  </si>
  <si>
    <t>783</t>
  </si>
  <si>
    <t>Dokončovací práce - nátěry</t>
  </si>
  <si>
    <t>111</t>
  </si>
  <si>
    <t>783801201</t>
  </si>
  <si>
    <t>Obroušení omítek před provedením nátěru</t>
  </si>
  <si>
    <t>1894957014</t>
  </si>
  <si>
    <t>Příprava podkladu omítek před provedením nátěru obroušení</t>
  </si>
  <si>
    <t>"oprava fasádního nátěru nadstřešní části - příprava podkladu (čelní strana po přemístění vstupních dveří do strojovny VZT)</t>
  </si>
  <si>
    <t>"od západního rohu po svislé ostění okna z luxfer v délce 5,05 m</t>
  </si>
  <si>
    <t>5,05*2,3</t>
  </si>
  <si>
    <t>112</t>
  </si>
  <si>
    <t>783823131</t>
  </si>
  <si>
    <t>Penetrační akrylátový nátěr hladkých, tenkovrstvých zrnitých nebo štukových omítek</t>
  </si>
  <si>
    <t>-2109376901</t>
  </si>
  <si>
    <t>Penetrační nátěr omítek hladkých omítek hladkých, zrnitých tenkovrstvých nebo štukových stupně členitosti 1 a 2 akrylátový</t>
  </si>
  <si>
    <t>"oprava fasádního nátěru nadstřešní části - penetrace (čelní strana po přemístění vstupních dveří do strojovny VZT)</t>
  </si>
  <si>
    <t>113</t>
  </si>
  <si>
    <t>783827421</t>
  </si>
  <si>
    <t>Krycí dvojnásobný akrylátový nátěr omítek stupně členitosti 1 a 2</t>
  </si>
  <si>
    <t>1875878625</t>
  </si>
  <si>
    <t>Krycí (ochranný ) nátěr omítek dvojnásobný hladkých omítek hladkých, zrnitých tenkovrstvých nebo štukových stupně členitosti 1 a 2 akrylátový</t>
  </si>
  <si>
    <t>"oprava fasádního nátěru nadstřešní části - krycí nátěr (čelní strana po přemístění vstupních dveří do strojovny VZT)</t>
  </si>
  <si>
    <t>"barevně sladit se stávajícím nátěrem</t>
  </si>
  <si>
    <t>114</t>
  </si>
  <si>
    <t>784111011</t>
  </si>
  <si>
    <t>Obroušení podkladu omítnutého v místnostech výšky do 3,80 m</t>
  </si>
  <si>
    <t>-585314427</t>
  </si>
  <si>
    <t>Obroušení podkladu omítky v místnostech výšky do 3,80 m</t>
  </si>
  <si>
    <t>"povrchová úprava stěn - příprava pod malby (bez stěn s akustickým stěnovým obkladem)</t>
  </si>
  <si>
    <t>115</t>
  </si>
  <si>
    <t>784121011</t>
  </si>
  <si>
    <t>Rozmývání podkladu po oškrabání malby v místnostech výšky do 3,80 m</t>
  </si>
  <si>
    <t>-248180661</t>
  </si>
  <si>
    <t>(0,93+2,65*2)*0,82   "v tl. stropu"</t>
  </si>
  <si>
    <t>116</t>
  </si>
  <si>
    <t>784181101</t>
  </si>
  <si>
    <t>Základní akrylátová jednonásobná bezbarvá penetrace podkladu v místnostech výšky do 3,80 m</t>
  </si>
  <si>
    <t>1092739842</t>
  </si>
  <si>
    <t>Penetrace podkladu jednonásobná základní akrylátová bezbarvá v místnostech výšky do 3,80 m</t>
  </si>
  <si>
    <t>"malby stěn - penetrace SV 3,45 m (bez stěn s akustickým stěnovým obkladem)</t>
  </si>
  <si>
    <t>"odpočet</t>
  </si>
  <si>
    <t>117</t>
  </si>
  <si>
    <t>-438661798</t>
  </si>
  <si>
    <t>118</t>
  </si>
  <si>
    <t>784221001</t>
  </si>
  <si>
    <t>Jednonásobné bílé malby ze směsí za sucha dobře otěruvzdorných v místnostech do 3,80 m</t>
  </si>
  <si>
    <t>-1066402184</t>
  </si>
  <si>
    <t>Malby z malířských směsí otěruvzdorných za sucha jednonásobné, bílé za sucha otěruvzdorné dobře v místnostech výšky do 3,80 m</t>
  </si>
  <si>
    <t>"malby stěn - základní nátěr SV 3,45 cm (bez stěn s akustickým stěnovým obkladem)</t>
  </si>
  <si>
    <t>"malby SDK konstrukcí - základní nátěr</t>
  </si>
  <si>
    <t>130,896   "podhled SDK plný"</t>
  </si>
  <si>
    <t>0,684   "SDK předstěna pod ocelovým schodištěm v m.č. 3.H.08</t>
  </si>
  <si>
    <t>2,925   "SDK podhled pod ocelovým schodištěm v m.č. 3.H.08</t>
  </si>
  <si>
    <t>119</t>
  </si>
  <si>
    <t>784221101</t>
  </si>
  <si>
    <t>Dvojnásobné bílé malby ze směsí za sucha dobře otěruvzdorných v místnostech do 3,80 m</t>
  </si>
  <si>
    <t>690983734</t>
  </si>
  <si>
    <t>Malby z malířských směsí otěruvzdorných za sucha dvojnásobné, bílé za sucha otěruvzdorné dobře v místnostech výšky do 3,80 m</t>
  </si>
  <si>
    <t>120</t>
  </si>
  <si>
    <t>-179430835</t>
  </si>
  <si>
    <t>"malby stěn (bez stěn s akustickým stěnovým obkladem)</t>
  </si>
  <si>
    <t>121</t>
  </si>
  <si>
    <t>7842301.R</t>
  </si>
  <si>
    <t>Oprava maleb v chodbě 3.H.02 po osazení nových vstupních dveří do učeben</t>
  </si>
  <si>
    <t>-2116437318</t>
  </si>
  <si>
    <t>003 - Elektroinstalace</t>
  </si>
  <si>
    <t xml:space="preserve">    741 - Elektroinstalace - silnoproud</t>
  </si>
  <si>
    <t xml:space="preserve">    742 - Elektroinstalace - slaboproud</t>
  </si>
  <si>
    <t>M - Práce a dodávky M</t>
  </si>
  <si>
    <t xml:space="preserve">    21-M - Elektromontáže</t>
  </si>
  <si>
    <t xml:space="preserve">    22-M - Montáže slaboproud</t>
  </si>
  <si>
    <t xml:space="preserve">    22-M.1 - Montáže slaboproud - ACS</t>
  </si>
  <si>
    <t xml:space="preserve">    22-M.2 - Montáže slaboproud - Systémové komponenty - dveře</t>
  </si>
  <si>
    <t xml:space="preserve">    36-M - Montáž prov.,měř. a regul. zařízení</t>
  </si>
  <si>
    <t xml:space="preserve">    46-M - Zemní práce při extr.mont.pracích</t>
  </si>
  <si>
    <t>OST - Ostatní</t>
  </si>
  <si>
    <t xml:space="preserve">    HZS - Hodinové zúčtovací sazby</t>
  </si>
  <si>
    <t>741</t>
  </si>
  <si>
    <t>Elektroinstalace - silnoproud</t>
  </si>
  <si>
    <t>741110002</t>
  </si>
  <si>
    <t>Montáž trubka plastová tuhá D přes 23 do 35 mm uložená pevně</t>
  </si>
  <si>
    <t>1847926267</t>
  </si>
  <si>
    <t>Montáž trubek elektroinstalačních s nasunutím nebo našroubováním do krabic plastových tuhých, uložených pevně, vnější Ø přes 23 do 35 mm</t>
  </si>
  <si>
    <t>10.039.957</t>
  </si>
  <si>
    <t>Trubka pevná 1532 pr.32 320N šedá,2m</t>
  </si>
  <si>
    <t>externí ceník dodavatele</t>
  </si>
  <si>
    <t>-649376215</t>
  </si>
  <si>
    <t>Poznámka k položce:_x000D_
Tuhá hrdlovaná elektroinstalační trubka PVC 32 mm, 22411, mechanická odolnost 320N/5cm, světle šedá, délka 2 m, lze montovat do prostoru s nebezpečím výbuchu hořlavých plynů a par, nebezpečná zóna 2 a do prostor s nebezpečím výbuchu prachu</t>
  </si>
  <si>
    <t>180*1,05 'Přepočtené koeficientem množství</t>
  </si>
  <si>
    <t>741110021</t>
  </si>
  <si>
    <t>Montáž trubka plastová tuhá D přes 16 do 23 mm uložená pod omítku</t>
  </si>
  <si>
    <t>1916760772</t>
  </si>
  <si>
    <t>Montáž trubek elektroinstalačních s nasunutím nebo našroubováním do krabic plastových tuhých, uložených pod omítku, vnější Ø přes 16 do 23 mm</t>
  </si>
  <si>
    <t>34571154</t>
  </si>
  <si>
    <t>trubka elektroinstalační ohebná z PH, D 22,9/28,5mm</t>
  </si>
  <si>
    <t>382690899</t>
  </si>
  <si>
    <t>240*1,05 'Přepočtené koeficientem množství</t>
  </si>
  <si>
    <t>10.044.057</t>
  </si>
  <si>
    <t>Sádra balená á 30 kg</t>
  </si>
  <si>
    <t>741110371</t>
  </si>
  <si>
    <t>Montáž trubka ochranná do krabic ocelová bez závitu D do 70 mm volně</t>
  </si>
  <si>
    <t>-1856387605</t>
  </si>
  <si>
    <t>Montáž trubek ochranných s nasunutím nebo našroubováním do krabic ocelových bez závitu, uložených volně, Ø do 70 mm</t>
  </si>
  <si>
    <t>34571362</t>
  </si>
  <si>
    <t>trubka elektroinstalační HDPE tuhá dvouplášťová korugovaná D 52/63mm</t>
  </si>
  <si>
    <t>1102934850</t>
  </si>
  <si>
    <t>90*1,05 'Přepočtené koeficientem množství</t>
  </si>
  <si>
    <t>741111002</t>
  </si>
  <si>
    <t>Montáž podlahových kanálů - krabice s vývody</t>
  </si>
  <si>
    <t>1475507142</t>
  </si>
  <si>
    <t>Montáž systému podlahových kanálů se spojkami, ohyby a rohy a s nasunutím do krabic krabic s vývody</t>
  </si>
  <si>
    <t>1133288</t>
  </si>
  <si>
    <t>PODLAHOVA KRABICE pro 5přístrojů včetně nivelační sady</t>
  </si>
  <si>
    <t>741112001</t>
  </si>
  <si>
    <t>Montáž krabice zapuštěná plastová kruhová</t>
  </si>
  <si>
    <t>-838507540</t>
  </si>
  <si>
    <t>Montáž krabic elektroinstalačních bez napojení na trubky a lišty, demontáže a montáže víčka a přístroje protahovacích nebo odbočných zapuštěných plastových kruhových</t>
  </si>
  <si>
    <t>10.079.363</t>
  </si>
  <si>
    <t>Krabice KU 68-1902</t>
  </si>
  <si>
    <t>-1506087582</t>
  </si>
  <si>
    <t>Poznámka k položce:_x000D_
KU 68-1902 - KRABICE UNIVERZÁLNÍ, konfigurace KA, barva ŠEDÁ, balení - 100 ks  -  krabice osazeny víčkem, víčko možno objednat i samostatně</t>
  </si>
  <si>
    <t>741112011</t>
  </si>
  <si>
    <t>Montáž krabice nástěnná plastová kruhová</t>
  </si>
  <si>
    <t>1908617982</t>
  </si>
  <si>
    <t>Montáž krabic elektroinstalačních bez napojení na trubky a lišty, demontáže a montáže víčka a přístroje protahovacích nebo odbočných nástěnných plastových kruhových</t>
  </si>
  <si>
    <t>10.074.803</t>
  </si>
  <si>
    <t>Krabice KU 68-1903</t>
  </si>
  <si>
    <t>741112104</t>
  </si>
  <si>
    <t>Montáž rozvodka zapuštěná plastová čtyřhranná bez svorkovnic</t>
  </si>
  <si>
    <t>-91885474</t>
  </si>
  <si>
    <t>Montáž krabic elektroinstalačních bez napojení na trubky a lišty, demontáže a montáže víčka a přístroje rozvodek se zapojením vodičů na svorkovnici zapuštěných plastových čtyřhranných bez svorkovnic</t>
  </si>
  <si>
    <t>10.076.622</t>
  </si>
  <si>
    <t>Krabice KT 250 rozvodná</t>
  </si>
  <si>
    <t>18992413</t>
  </si>
  <si>
    <t>741112353</t>
  </si>
  <si>
    <t>Otevření nebo uzavření krabice pancéřové víčkem na 4 šrouby</t>
  </si>
  <si>
    <t>-216681146</t>
  </si>
  <si>
    <t>Montáž krabic pancéřových bez napojení na trubky a lišty a demontáže a montáže víčka otevření nebo uzavření krabic víčkem na 4 šrouby</t>
  </si>
  <si>
    <t>741122211</t>
  </si>
  <si>
    <t>Montáž kabel Cu plný kulatý žíla 3x1,5 až 6 mm2 uložený volně (např. CYKY)</t>
  </si>
  <si>
    <t>1917775851</t>
  </si>
  <si>
    <t>Montáž kabelů měděných bez ukončení uložených volně nebo v liště plných kulatých (např. CYKY) počtu a průřezu žil 3x1,5 až 6 mm2</t>
  </si>
  <si>
    <t>PKB.726697</t>
  </si>
  <si>
    <t>PRAFlaDur-J 3x1,5 RE P60-R</t>
  </si>
  <si>
    <t>km</t>
  </si>
  <si>
    <t>CS ÚRS 2021 01_firemní varianta</t>
  </si>
  <si>
    <t>1871409783</t>
  </si>
  <si>
    <t>Poznámka k položce:_x000D_
kabel s požární odolností</t>
  </si>
  <si>
    <t>80*0,001 'Přepočtené koeficientem množství</t>
  </si>
  <si>
    <t>741130001</t>
  </si>
  <si>
    <t>Ukončení vodič izolovaný do 2,5 mm2 v rozváděči nebo na přístroji</t>
  </si>
  <si>
    <t>Ukončení vodičů izolovaných s označením a zapojením v rozváděči nebo na přístroji, průřezu žíly do 2,5 mm2</t>
  </si>
  <si>
    <t>741130003</t>
  </si>
  <si>
    <t>Ukončení vodič izolovaný do 4 mm2 v rozváděči nebo na přístroji</t>
  </si>
  <si>
    <t>Ukončení vodičů izolovaných s označením a zapojením v rozváděči nebo na přístroji, průřezu žíly do 4 mm2</t>
  </si>
  <si>
    <t>741210001</t>
  </si>
  <si>
    <t>Montáž rozvodnice oceloplechová nebo plastová běžná do 20 kg</t>
  </si>
  <si>
    <t>-2112427208</t>
  </si>
  <si>
    <t>Montáž rozvodnic oceloplechových nebo plastových bez zapojení vodičů běžných, hmotnosti do 20 kg</t>
  </si>
  <si>
    <t>7412191.R</t>
  </si>
  <si>
    <t>Doplnění rozvaděče RP kompletní včetně zapojení</t>
  </si>
  <si>
    <t>-590048979</t>
  </si>
  <si>
    <t>741310001</t>
  </si>
  <si>
    <t>Montáž vypínač nástěnný 1-jednopólový prostředí normální</t>
  </si>
  <si>
    <t>-1455120745</t>
  </si>
  <si>
    <t>Montáž spínačů jedno nebo dvoupólových nástěnných se zapojením vodičů, pro prostředí normální vypínačů, řazení 1-jednopólových</t>
  </si>
  <si>
    <t>10.555.033</t>
  </si>
  <si>
    <t>Spínač TANGO 3558A-05940S2 IP44</t>
  </si>
  <si>
    <t>7413101.R</t>
  </si>
  <si>
    <t>Montáž zásuvka vestavná šroubové připojení 2P+PE se zapojením vodičů - zásuvková lišta</t>
  </si>
  <si>
    <t>574126506</t>
  </si>
  <si>
    <t>Montáž zásuvek domovních se zapojením vodičů šroubové připojení vestavných 10 popř. 16 A bez odvrtání profilovaného otvoru, provedení 2P + PE s víčkem - zásuvková lišta</t>
  </si>
  <si>
    <t>3455501.M</t>
  </si>
  <si>
    <t>zásuvková lišta pro montáž do stolu 2 ks 230V,2 ks USB, kompletní lišta</t>
  </si>
  <si>
    <t>-691741819</t>
  </si>
  <si>
    <t>34562693</t>
  </si>
  <si>
    <t>svorkovnice krabicová bezšroubová jednopólová pro 2 vodiče 0,5-2,5mm2, 400V 24A</t>
  </si>
  <si>
    <t>499375703</t>
  </si>
  <si>
    <t>34562694</t>
  </si>
  <si>
    <t>svorkovnice krabicová bezšroubová jednopólová pro 3 vodiče 0,5-2,5mm2, 400V 24A</t>
  </si>
  <si>
    <t>-1753874687</t>
  </si>
  <si>
    <t>34562695</t>
  </si>
  <si>
    <t>svorkovnice krabicová bezšroubová jednopólová pro 4 vodiče 0,5-2,5mm2, 400V 24A</t>
  </si>
  <si>
    <t>-694968361</t>
  </si>
  <si>
    <t>34562696</t>
  </si>
  <si>
    <t>svorkovnice krabicová bezšroubová jednopólová pro 5 vodičů 0,5-2,5mm2, 400V 24A</t>
  </si>
  <si>
    <t>-672102664</t>
  </si>
  <si>
    <t>741310101</t>
  </si>
  <si>
    <t>Montáž vypínač (polo)zapuštěný bezšroubové připojení 1-jednopólový</t>
  </si>
  <si>
    <t>-2068307851</t>
  </si>
  <si>
    <t>Montáž spínačů jedno nebo dvoupólových polozapuštěných nebo zapuštěných se zapojením vodičů bezšroubové připojení vypínačů, řazení 1-jednopólových</t>
  </si>
  <si>
    <t>34535515</t>
  </si>
  <si>
    <t>spínač jednopólový 10A bílý, slonová kost</t>
  </si>
  <si>
    <t>CS ÚRS 2019 01</t>
  </si>
  <si>
    <t>1732346259</t>
  </si>
  <si>
    <t>741310122</t>
  </si>
  <si>
    <t>Montáž přepínač (polo)zapuštěný bezšroubové připojení 6-střídavý</t>
  </si>
  <si>
    <t>1835262966</t>
  </si>
  <si>
    <t>Montáž spínačů jedno nebo dvoupólových polozapuštěných nebo zapuštěných se zapojením vodičů bezšroubové připojení přepínačů, řazení 6-střídavých</t>
  </si>
  <si>
    <t>34535555</t>
  </si>
  <si>
    <t>přepínač střídavý řazení 6 10A bílý, slonová kost</t>
  </si>
  <si>
    <t>-500948285</t>
  </si>
  <si>
    <t>741311004</t>
  </si>
  <si>
    <t>Montáž čidlo pohybu nástěnné se zapojením vodičů</t>
  </si>
  <si>
    <t>1698263707</t>
  </si>
  <si>
    <t>Montáž spínačů speciálních se zapojením vodičů čidla pohybu nástěnného</t>
  </si>
  <si>
    <t>3455502.M</t>
  </si>
  <si>
    <t>čidlo pohybové zabezpečovací</t>
  </si>
  <si>
    <t>-1090600787</t>
  </si>
  <si>
    <t>741313033</t>
  </si>
  <si>
    <t>Montáž zásuvka vestavná šroubové připojení 2P+PE se zapojením vodičů</t>
  </si>
  <si>
    <t>952126514</t>
  </si>
  <si>
    <t>Montáž zásuvek domovních se zapojením vodičů šroubové připojení vestavných 10 popř. 16 A bez odvrtání profilovaného otvoru, provedení 2P + PE s víčkem</t>
  </si>
  <si>
    <t>34555123</t>
  </si>
  <si>
    <t>zásuvka 2násobná 16A bílá, slonová kost</t>
  </si>
  <si>
    <t>-1012751995</t>
  </si>
  <si>
    <t>741370032</t>
  </si>
  <si>
    <t>Montáž svítidlo žárovkové bytové nástěnné přisazené 1 zdroj se sklem</t>
  </si>
  <si>
    <t>-464105555</t>
  </si>
  <si>
    <t>Montáž svítidel žárovkových se zapojením vodičů bytových nebo společenských místností nástěnných přisazených 1 zdroj se sklem</t>
  </si>
  <si>
    <t>10.681.158</t>
  </si>
  <si>
    <t>LED svítidlo, 230 V AC, šroub</t>
  </si>
  <si>
    <t>741370034</t>
  </si>
  <si>
    <t>Montáž svítidlo žárovkové bytové nástěnné přisazené 2 zdroje nouzové</t>
  </si>
  <si>
    <t>-1224369656</t>
  </si>
  <si>
    <t>Montáž svítidel žárovkových se zapojením vodičů bytových nebo společenských místností nástěnných přisazených 2 zdroje nouzové</t>
  </si>
  <si>
    <t>3483801.M</t>
  </si>
  <si>
    <t>Sví.nouz. LED 11W 1h</t>
  </si>
  <si>
    <t>1422008758</t>
  </si>
  <si>
    <t>741371004</t>
  </si>
  <si>
    <t>Montáž svítidlo zářivkové bytové stropní přisazené 2 zdroje s krytem</t>
  </si>
  <si>
    <t>Montáž svítidel zářivkových se zapojením vodičů bytových nebo společenských místností stropních přisazených 2 zdroje s krytem</t>
  </si>
  <si>
    <t>3481401.M</t>
  </si>
  <si>
    <t>svítidlo zářivkové 236-EP, 2x36W, IP66, včetně zdrojů</t>
  </si>
  <si>
    <t>-1040818207</t>
  </si>
  <si>
    <t>Svítidlo zářivkové 236-EP, 2x36W, IP66, včetně zdrojů</t>
  </si>
  <si>
    <t>Poznámka k položce:_x000D_
Poznámka k položce: T26 / G13, el.předřadník, přímo-nepřímé osvětlení</t>
  </si>
  <si>
    <t>741810002</t>
  </si>
  <si>
    <t>Celková prohlídka elektrického rozvodu a zařízení do 500 000,- Kč</t>
  </si>
  <si>
    <t>Zkoušky a prohlídky elektrických rozvodů a zařízení celková prohlídka a vyhotovení revizní zprávy pro objem montážních prací přes 100 do 500 tis. Kč</t>
  </si>
  <si>
    <t>741910412</t>
  </si>
  <si>
    <t>Montáž žlab kovový šířky do 100 mm bez víka</t>
  </si>
  <si>
    <t>141309757</t>
  </si>
  <si>
    <t>Montáž žlabů bez stojiny a výložníků kovových s podpěrkami a příslušenstvím bez víka, šířky do 100 mm</t>
  </si>
  <si>
    <t>3457501.M</t>
  </si>
  <si>
    <t>Kabelový žlab Mars EKO 125/100 mm, 5105, délka 2 m včetně držáků</t>
  </si>
  <si>
    <t>-1554981954</t>
  </si>
  <si>
    <t>741910413</t>
  </si>
  <si>
    <t>Montáž žlab kovový šířky do 125 mm bez víka</t>
  </si>
  <si>
    <t>463448222</t>
  </si>
  <si>
    <t>Montáž žlabů bez stojiny a výložníků kovových s podpěrkami a příslušenstvím bez víka, šířky do 125 mm</t>
  </si>
  <si>
    <t>3457502.M</t>
  </si>
  <si>
    <t>Žlab MERKUR 100/50 M2 galv. zinek včetně držáků</t>
  </si>
  <si>
    <t>-1398459664</t>
  </si>
  <si>
    <t>741990041</t>
  </si>
  <si>
    <t>Montáž tabulka výstražná a označovací pro rozvodny</t>
  </si>
  <si>
    <t>-1264707071</t>
  </si>
  <si>
    <t>Ostatní doplňkové práce elektromontážní montáž tabulek pro rozvodny a elektrická zařízení výstražné a označovací</t>
  </si>
  <si>
    <t>73534510</t>
  </si>
  <si>
    <t>tabulka bezpečnostní s tiskem 2 barvy A4 210x297mm</t>
  </si>
  <si>
    <t>-1673090229</t>
  </si>
  <si>
    <t>998741203</t>
  </si>
  <si>
    <t>Přesun hmot procentní pro silnoproud v objektech v do 24 m</t>
  </si>
  <si>
    <t>445794011</t>
  </si>
  <si>
    <t>Přesun hmot pro silnoproud stanovený procentní sazbou (%) z ceny vodorovná dopravní vzdálenost do 50 m v objektech výšky přes 12 do 24 m</t>
  </si>
  <si>
    <t>742</t>
  </si>
  <si>
    <t>Elektroinstalace - slaboproud</t>
  </si>
  <si>
    <t>742121001</t>
  </si>
  <si>
    <t>Montáž kabelů sdělovacích pro vnitřní rozvody do 15 žil</t>
  </si>
  <si>
    <t>-1855115772</t>
  </si>
  <si>
    <t>Montáž kabelů sdělovacích pro vnitřní rozvody počtu žil do 15</t>
  </si>
  <si>
    <t>10.049.129</t>
  </si>
  <si>
    <t>JYSTY 4x2x0,8 rot</t>
  </si>
  <si>
    <t>998742203</t>
  </si>
  <si>
    <t>Přesun hmot procentní pro slaboproud v objektech v do 24 m</t>
  </si>
  <si>
    <t>-1873955849</t>
  </si>
  <si>
    <t>Přesun hmot pro slaboproud stanovený procentní sazbou (%) z ceny vodorovná dopravní vzdálenost do 50 m v objektech výšky přes 12 do 24 m</t>
  </si>
  <si>
    <t>Práce a dodávky M</t>
  </si>
  <si>
    <t>21-M</t>
  </si>
  <si>
    <t>Elektromontáže</t>
  </si>
  <si>
    <t>000002.1</t>
  </si>
  <si>
    <t>Protipožární sáček PS 750</t>
  </si>
  <si>
    <t>ks</t>
  </si>
  <si>
    <t>128</t>
  </si>
  <si>
    <t>2101024.R</t>
  </si>
  <si>
    <t>Připojení VZT, klimatizace</t>
  </si>
  <si>
    <t>-293578963</t>
  </si>
  <si>
    <t>210220101</t>
  </si>
  <si>
    <t>Montáž hromosvodného vedení svodových vodičů s podpěrami průměru do 10 mm</t>
  </si>
  <si>
    <t>Montáž hromosvodného vedení svodových vodičů s podpěrami, průměru do 10 mm</t>
  </si>
  <si>
    <t>35441860</t>
  </si>
  <si>
    <t>svorka FeZn k jímací tyči - 4 šrouby</t>
  </si>
  <si>
    <t>243866625</t>
  </si>
  <si>
    <t>35441077</t>
  </si>
  <si>
    <t>drát D 8mm AlMgSi</t>
  </si>
  <si>
    <t>1699003343</t>
  </si>
  <si>
    <t>210220231</t>
  </si>
  <si>
    <t>Montáž tyčí jímacích délky do 3 m na stojan</t>
  </si>
  <si>
    <t>122</t>
  </si>
  <si>
    <t>Montáž hromosvodného vedení jímacích tyčí délky do 3 m na stojan</t>
  </si>
  <si>
    <t>35441070</t>
  </si>
  <si>
    <t>tyč jímací s rovným koncem 2000mm FeZn</t>
  </si>
  <si>
    <t>-958606342</t>
  </si>
  <si>
    <t>210220301</t>
  </si>
  <si>
    <t>Montáž svorek hromosvodných se 2 šrouby</t>
  </si>
  <si>
    <t>126</t>
  </si>
  <si>
    <t>Montáž hromosvodného vedení svorek se 2 šrouby</t>
  </si>
  <si>
    <t>35441885</t>
  </si>
  <si>
    <t>svorka spojovací pro lano D 8-10mm</t>
  </si>
  <si>
    <t>-1692281981</t>
  </si>
  <si>
    <t>130</t>
  </si>
  <si>
    <t>10.062.245</t>
  </si>
  <si>
    <t>Svorka SUB univerzální bez destičky</t>
  </si>
  <si>
    <t>-2130542437</t>
  </si>
  <si>
    <t>210220321</t>
  </si>
  <si>
    <t>Montáž svorek hromosvodných na potrubí typ Bernard se zhotovením pásku</t>
  </si>
  <si>
    <t>134</t>
  </si>
  <si>
    <t>Montáž hromosvodného vedení svorek na potrubí se zhotovením pásku</t>
  </si>
  <si>
    <t>1209301</t>
  </si>
  <si>
    <t>SVORKA ST 4 NA POTRUBI</t>
  </si>
  <si>
    <t>2068730926</t>
  </si>
  <si>
    <t>210220451</t>
  </si>
  <si>
    <t>Montáž vedení hromosvodné - ochranného pospojování volně nebo pod omítku</t>
  </si>
  <si>
    <t>138</t>
  </si>
  <si>
    <t>Montáž hromosvodného vedení ochranných prvků a doplňků ochranného pospojování volně nebo pod omítku</t>
  </si>
  <si>
    <t>1203640</t>
  </si>
  <si>
    <t>VODIC CYY 2,5 ZELENOZLUTA</t>
  </si>
  <si>
    <t>618324198</t>
  </si>
  <si>
    <t>60*1,05 'Přepočtené koeficientem množství</t>
  </si>
  <si>
    <t>142</t>
  </si>
  <si>
    <t>1504708</t>
  </si>
  <si>
    <t>VODIC CYY 4 ZELENOZLUTY</t>
  </si>
  <si>
    <t>1947192270</t>
  </si>
  <si>
    <t>100*1,05 'Přepočtené koeficientem množství</t>
  </si>
  <si>
    <t>210813001</t>
  </si>
  <si>
    <t>Montáž kabel Cu plný kulatý do 1 kV 2x1,5 až 6 mm2 uložený pevně (např. CYKY)</t>
  </si>
  <si>
    <t>1574484369</t>
  </si>
  <si>
    <t>Montáž izolovaných kabelů měděných do 1 kV bez ukončení plných a kulatých (např. CYKY, CHKE-R) uložených pevně počtu a průřezu žil 2x1,5 až 6 mm2</t>
  </si>
  <si>
    <t>34111005</t>
  </si>
  <si>
    <t>kabel instalační jádro Cu plné izolace PVC plášť PVC 450/750V (CYKY) 2x1,5mm2</t>
  </si>
  <si>
    <t>270363936</t>
  </si>
  <si>
    <t>380*1,05 'Přepočtené koeficientem množství</t>
  </si>
  <si>
    <t>210813011</t>
  </si>
  <si>
    <t>Montáž kabel Cu plný kulatý do 1 kV 3x1,5 až 6 mm2 uložený pevně (např. CYKY)</t>
  </si>
  <si>
    <t>205510844</t>
  </si>
  <si>
    <t>Montáž izolovaných kabelů měděných do 1 kV bez ukončení plných a kulatých (např. CYKY, CHKE-R) uložených pevně počtu a průřezu žil 3x1,5 až 6 mm2</t>
  </si>
  <si>
    <t>34111030</t>
  </si>
  <si>
    <t>kabel instalační jádro Cu plné izolace PVC plášť PVC 450/750V (CYKY) 3x1,5mm2</t>
  </si>
  <si>
    <t>1435199673</t>
  </si>
  <si>
    <t>270*1,05 'Přepočtené koeficientem množství</t>
  </si>
  <si>
    <t>158674966</t>
  </si>
  <si>
    <t>1980   "CYKY 3x2,5"</t>
  </si>
  <si>
    <t>34111036</t>
  </si>
  <si>
    <t>kabel instalační jádro Cu plné izolace PVC plášť PVC 450/750V (CYKY) 3x2,5mm2</t>
  </si>
  <si>
    <t>-711660905</t>
  </si>
  <si>
    <t>1980*1,05 'Přepočtené koeficientem množství</t>
  </si>
  <si>
    <t>210813061</t>
  </si>
  <si>
    <t>Montáž kabel Cu plný kulatý do 1 kV 5x1,5 až 2,5 mm2 uložený pevně (např. CYKY)</t>
  </si>
  <si>
    <t>1382886538</t>
  </si>
  <si>
    <t>Montáž izolovaných kabelů měděných do 1 kV bez ukončení plných a kulatých (např. CYKY, CHKE-R) uložených pevně počtu a průřezu žil 5x1,5 až 2,5 mm2</t>
  </si>
  <si>
    <t>34111094</t>
  </si>
  <si>
    <t>kabel instalační jádro Cu plné izolace PVC plášť PVC 450/750V (CYKY) 5x2,5mm2</t>
  </si>
  <si>
    <t>747655096</t>
  </si>
  <si>
    <t>460*1,05 'Přepočtené koeficientem množství</t>
  </si>
  <si>
    <t>PD</t>
  </si>
  <si>
    <t>Přesun dodávek</t>
  </si>
  <si>
    <t>162</t>
  </si>
  <si>
    <t>PM</t>
  </si>
  <si>
    <t>Přidružený materiál</t>
  </si>
  <si>
    <t>164</t>
  </si>
  <si>
    <t>PPV</t>
  </si>
  <si>
    <t>Podíl přidružených výkonů</t>
  </si>
  <si>
    <t>166</t>
  </si>
  <si>
    <t>ZV.1</t>
  </si>
  <si>
    <t>Zednické výpomoci</t>
  </si>
  <si>
    <t>168</t>
  </si>
  <si>
    <t>22-M</t>
  </si>
  <si>
    <t>Montáže slaboproud</t>
  </si>
  <si>
    <t>220260103</t>
  </si>
  <si>
    <t>Montáž krabicové rozvodky ACIDUR se 4 vývody</t>
  </si>
  <si>
    <t>Montáž krabicové rozvodky včetně upevnění, úpravy otvoru, zavedení vodičů do krabice, utěsnění otvorů, zapojení vodičů na věstavěnou svorkovnici, odvíčkování a zavíčkování se 4 vývody</t>
  </si>
  <si>
    <t>1187324</t>
  </si>
  <si>
    <t>KRABICE ACIDUR 6455-12 P/2 4P SV.SEDA</t>
  </si>
  <si>
    <t>-918482740</t>
  </si>
  <si>
    <t>220270242</t>
  </si>
  <si>
    <t>Montáž vodič sdělovací izolovaný uložený do trubkovodu nebo lišty U do 4 x 0,8 mm</t>
  </si>
  <si>
    <t>-372425045</t>
  </si>
  <si>
    <t>Montáž vodiče sdělovacího izolovaného pro vnitřní instalaci včetně zatažení vodičů do trubek nebo lišt, montáž, manipulace s vodičem uložený do trubkovodu nebo lišty U do 4 x 0,8 mm</t>
  </si>
  <si>
    <t>10.049.551</t>
  </si>
  <si>
    <t>UTP 4x2x0,5 cat.6 drát bal.305m</t>
  </si>
  <si>
    <t>172</t>
  </si>
  <si>
    <t>840*1,05 'Přepočtené koeficientem množství</t>
  </si>
  <si>
    <t>220280221</t>
  </si>
  <si>
    <t>Montáž kabely bytové uložené v trubkách nebo lištách SYKFY 5 x 2 x 0,5 mm</t>
  </si>
  <si>
    <t>174</t>
  </si>
  <si>
    <t>Montáž kabelu uloženého v trubkách nebo v lištách včetně odvinutí kabelu z bubnu, natáhnutí, odříznutí, zaizolování a zatažení do trubek nebo lišt, pročištění trubky, prozvonění a označení kabelu SYKFY 5 x 2 x 0,5 mm</t>
  </si>
  <si>
    <t>10.049.145</t>
  </si>
  <si>
    <t>SYKFY 3x2x0,5</t>
  </si>
  <si>
    <t>-2007877225</t>
  </si>
  <si>
    <t>340*1,05 'Přepočtené koeficientem množství</t>
  </si>
  <si>
    <t>220301012</t>
  </si>
  <si>
    <t>Montáž lišta elektroinstalační typu LV vkládací</t>
  </si>
  <si>
    <t>178</t>
  </si>
  <si>
    <t>Montáž lišty včetně odřezání, provrtání, uchycení elektroinstační vkládací typu LV</t>
  </si>
  <si>
    <t>10.074.475</t>
  </si>
  <si>
    <t>Lišta LH 60x40 vkládací bílá 3m</t>
  </si>
  <si>
    <t>1789722148</t>
  </si>
  <si>
    <t>50*1,05 'Přepočtené koeficientem množství</t>
  </si>
  <si>
    <t>220301201</t>
  </si>
  <si>
    <t>Montáž zásuvka telefonní 4-pólové pod omítku</t>
  </si>
  <si>
    <t>182</t>
  </si>
  <si>
    <t>Montáž zásuvky telefonní včetně přípravných a pomocných prací a zapojení vodičů čtyřpólové pod omítku</t>
  </si>
  <si>
    <t>10.942.065</t>
  </si>
  <si>
    <t>Zásuvka Asfora dat.RJ45 5e UTP bílá</t>
  </si>
  <si>
    <t>184</t>
  </si>
  <si>
    <t>220320022</t>
  </si>
  <si>
    <t>Montáž hodin hlavních HH 1 nebo EH 1</t>
  </si>
  <si>
    <t>238</t>
  </si>
  <si>
    <t xml:space="preserve">Montáž hodin včetně montáže na připravené úchytné body, připojení přívodů, přezkoušení hodin a signalizace, seřízení na jednotný čas hlavních kyvadlových nebo elektronických </t>
  </si>
  <si>
    <t>10.220.157.1</t>
  </si>
  <si>
    <t>Jednostranné interiérové hodiny o průměru číselníku 300 nebo 400 mm určené k zavěšení na stěnu</t>
  </si>
  <si>
    <t>758592036</t>
  </si>
  <si>
    <t>220331002</t>
  </si>
  <si>
    <t>Montáž součástí pro EPS hlásiče, tlačítka, sirény nebo majáku</t>
  </si>
  <si>
    <t>242</t>
  </si>
  <si>
    <t>0001.1</t>
  </si>
  <si>
    <t>Dvoutónová nezálohovaná bílá polarizovaná plastová siréna, napájení 9 až 28Vss</t>
  </si>
  <si>
    <t>244</t>
  </si>
  <si>
    <t>EPS4</t>
  </si>
  <si>
    <t>Drobný materiál pro EPS, svorkovnice, držáky, podložky pro MHY</t>
  </si>
  <si>
    <t>246</t>
  </si>
  <si>
    <t>ADI.0035262.URS</t>
  </si>
  <si>
    <t>Hlásič multisenzorový interaktivní</t>
  </si>
  <si>
    <t>1189695308</t>
  </si>
  <si>
    <t>2348914.M</t>
  </si>
  <si>
    <t>Reléový modul pro spínání pomocí PH</t>
  </si>
  <si>
    <t>-1744242114</t>
  </si>
  <si>
    <t>10008.M</t>
  </si>
  <si>
    <t>WiFi AP POE</t>
  </si>
  <si>
    <t>764718112</t>
  </si>
  <si>
    <t>2203401.R</t>
  </si>
  <si>
    <t>Montáž součástí pro EZS hlásiče, tlačítka, magnety, tříštivé čidlo</t>
  </si>
  <si>
    <t>-1636840863</t>
  </si>
  <si>
    <t>1000012.M</t>
  </si>
  <si>
    <t>magnetické čidlo na okna nebo dveře</t>
  </si>
  <si>
    <t>1492253755</t>
  </si>
  <si>
    <t>22-M.1</t>
  </si>
  <si>
    <t>Montáže slaboproud - ACS</t>
  </si>
  <si>
    <t>M002</t>
  </si>
  <si>
    <t>multicon řídící kontrolér, paměť 2MB, připojení Ethernet, 1xRS485, 2xRS232</t>
  </si>
  <si>
    <t>188</t>
  </si>
  <si>
    <t>2201001.R</t>
  </si>
  <si>
    <t>Montáž multicon</t>
  </si>
  <si>
    <t>-2070089747</t>
  </si>
  <si>
    <t>M004</t>
  </si>
  <si>
    <t>eReader bezkontaktní snímač 13,56 MHz</t>
  </si>
  <si>
    <t>192</t>
  </si>
  <si>
    <t>M006</t>
  </si>
  <si>
    <t>kryt snímače ER-3xx, šedý (grey)</t>
  </si>
  <si>
    <t>196</t>
  </si>
  <si>
    <t>2201002.R</t>
  </si>
  <si>
    <t>Montáž bezkontaktní snímač</t>
  </si>
  <si>
    <t>-1837238171</t>
  </si>
  <si>
    <t>M007</t>
  </si>
  <si>
    <t>Lineární zdroj v kovovém krytu 13,8 Vss / 3A se signalizačními výstupy</t>
  </si>
  <si>
    <t>198</t>
  </si>
  <si>
    <t>2201003.R</t>
  </si>
  <si>
    <t>Montáž lineární zdroj</t>
  </si>
  <si>
    <t>28766076</t>
  </si>
  <si>
    <t>M009</t>
  </si>
  <si>
    <t>AKU 12V/17Ah</t>
  </si>
  <si>
    <t>202</t>
  </si>
  <si>
    <t>2201004.R</t>
  </si>
  <si>
    <t>Montáž AKU</t>
  </si>
  <si>
    <t>-689275687</t>
  </si>
  <si>
    <t>2201005.R</t>
  </si>
  <si>
    <t>Demontáž a montáž stávajících modulů milticon</t>
  </si>
  <si>
    <t>1997001418</t>
  </si>
  <si>
    <t>22-M.2</t>
  </si>
  <si>
    <t>Montáže slaboproud - Systémové komponenty - dveře</t>
  </si>
  <si>
    <t>M013</t>
  </si>
  <si>
    <t>Elektromechanický zámek, SZ zámek,el.P,92/55,typ E - DIN D levé ven</t>
  </si>
  <si>
    <t>210</t>
  </si>
  <si>
    <t>2202001.R</t>
  </si>
  <si>
    <t>Montáž elektromechanického zámku</t>
  </si>
  <si>
    <t>912208164</t>
  </si>
  <si>
    <t>M014</t>
  </si>
  <si>
    <t>kabel k zámku E,D,V</t>
  </si>
  <si>
    <t>214</t>
  </si>
  <si>
    <t>2202002.R</t>
  </si>
  <si>
    <t>Montáž kabelu k zámku</t>
  </si>
  <si>
    <t>1147364435</t>
  </si>
  <si>
    <t>M016</t>
  </si>
  <si>
    <t>Kabelová průchodka</t>
  </si>
  <si>
    <t>218</t>
  </si>
  <si>
    <t>2202003.R</t>
  </si>
  <si>
    <t>Montáž kabelové průchodky pro kabel k zámku</t>
  </si>
  <si>
    <t>961280581</t>
  </si>
  <si>
    <t>M017</t>
  </si>
  <si>
    <t>Kování - Klika/klika,L,nerez,brus</t>
  </si>
  <si>
    <t>222</t>
  </si>
  <si>
    <t>123</t>
  </si>
  <si>
    <t>2202004.R</t>
  </si>
  <si>
    <t>Montáž kování</t>
  </si>
  <si>
    <t>2106240827</t>
  </si>
  <si>
    <t>124</t>
  </si>
  <si>
    <t>M019</t>
  </si>
  <si>
    <t>čtyřhran 8mm dělený 80+80 mm</t>
  </si>
  <si>
    <t>226</t>
  </si>
  <si>
    <t>125</t>
  </si>
  <si>
    <t>2202005.R</t>
  </si>
  <si>
    <t>Montáž čtyřhranu</t>
  </si>
  <si>
    <t>1588130990</t>
  </si>
  <si>
    <t>M021</t>
  </si>
  <si>
    <t>Lišta rovná pro SZ, nerez</t>
  </si>
  <si>
    <t>230</t>
  </si>
  <si>
    <t>127</t>
  </si>
  <si>
    <t>2202006.R</t>
  </si>
  <si>
    <t>Montáž lišty rovné pro SZ</t>
  </si>
  <si>
    <t>-2128012766</t>
  </si>
  <si>
    <t>2202007.R</t>
  </si>
  <si>
    <t>Úprava dveří</t>
  </si>
  <si>
    <t>1687809379</t>
  </si>
  <si>
    <t>129</t>
  </si>
  <si>
    <t>2202090.R</t>
  </si>
  <si>
    <t>Doprava</t>
  </si>
  <si>
    <t>-857115724</t>
  </si>
  <si>
    <t>36-M</t>
  </si>
  <si>
    <t>Montáž prov.,měř. a regul. zařízení</t>
  </si>
  <si>
    <t>3600201.R</t>
  </si>
  <si>
    <t>Vyvrtání otvoru v betonovém zdivu tl. do 150 mm, průměru 30 mm</t>
  </si>
  <si>
    <t>1222132614</t>
  </si>
  <si>
    <t>46-M</t>
  </si>
  <si>
    <t>Zemní práce při extr.mont.pracích</t>
  </si>
  <si>
    <t>131</t>
  </si>
  <si>
    <t>460600061</t>
  </si>
  <si>
    <t>Odvoz suti a vybouraných hmot při elektromontážích do 1 km</t>
  </si>
  <si>
    <t>260</t>
  </si>
  <si>
    <t>Odvoz suti a vybouraných hmot odvoz suti a vybouraných hmot do 1 km</t>
  </si>
  <si>
    <t>132</t>
  </si>
  <si>
    <t>460680592</t>
  </si>
  <si>
    <t>Vysekání rýh pro montáž trubek a kabelů v cihelných zdech hloubky do 5 cm a šířky do 5 cm</t>
  </si>
  <si>
    <t>262</t>
  </si>
  <si>
    <t>Vysekání rýh pro montáž trubek a kabelů v cihelných zdech hloubky přes 3 do 5 cm a šířky do 5 cm</t>
  </si>
  <si>
    <t>133</t>
  </si>
  <si>
    <t>460680593</t>
  </si>
  <si>
    <t>Vysekání rýh pro montáž trubek a kabelů v cihelných zdech hloubky do 5 cm a šířky do 7 cm</t>
  </si>
  <si>
    <t>264</t>
  </si>
  <si>
    <t>Vysekání rýh pro montáž trubek a kabelů v cihelných zdech hloubky přes 3 do 5 cm a šířky přes 5 do 7 cm</t>
  </si>
  <si>
    <t>460680604</t>
  </si>
  <si>
    <t>Vysekání rýh pro montáž trubek a kabelů v cihelných zdech hloubky do 7 cm a šířky do 10 cm</t>
  </si>
  <si>
    <t>266</t>
  </si>
  <si>
    <t>Vysekání rýh pro montáž trubek a kabelů v cihelných zdech hloubky přes 5 do 7 cm a šířky přes 7 do 10 cm</t>
  </si>
  <si>
    <t>135</t>
  </si>
  <si>
    <t>460690031</t>
  </si>
  <si>
    <t>Osazení hmoždinek pro elektroinstalace včetně vyvrtání otvoru ve stěnách cihelných průměru do 8 mm</t>
  </si>
  <si>
    <t>268</t>
  </si>
  <si>
    <t>Osazení kotevních prvků hmoždinek včetně vyvrtání otvorů, pro upevnění elektroinstalací ve stěnách cihelných, vnějšího průměru do 8 mm</t>
  </si>
  <si>
    <t>136</t>
  </si>
  <si>
    <t>56281006</t>
  </si>
  <si>
    <t>hmoždinky do dutých konstrukcí ocelová 8x21</t>
  </si>
  <si>
    <t>100 kus</t>
  </si>
  <si>
    <t>256</t>
  </si>
  <si>
    <t>-647812743</t>
  </si>
  <si>
    <t>OST</t>
  </si>
  <si>
    <t>Ostatní</t>
  </si>
  <si>
    <t>HZS</t>
  </si>
  <si>
    <t>Hodinové zúčtovací sazby</t>
  </si>
  <si>
    <t>137</t>
  </si>
  <si>
    <t>50001</t>
  </si>
  <si>
    <t>Likvidace stávající elektroinstalace</t>
  </si>
  <si>
    <t>262144</t>
  </si>
  <si>
    <t>272</t>
  </si>
  <si>
    <t>HZS1332</t>
  </si>
  <si>
    <t>Hodinová zúčtovací sazba montér konstrukcí specialista</t>
  </si>
  <si>
    <t>hod</t>
  </si>
  <si>
    <t>274</t>
  </si>
  <si>
    <t>Hodinové zúčtovací sazby profesí HSV provádění konstrukcí montér konstrukcí specialista</t>
  </si>
  <si>
    <t>"demontáž + zpětná montáž obkladů na chodbě</t>
  </si>
  <si>
    <t>139</t>
  </si>
  <si>
    <t>HZS2222</t>
  </si>
  <si>
    <t>Hodinová zúčtovací sazba elektrikář odborný</t>
  </si>
  <si>
    <t>276</t>
  </si>
  <si>
    <t>Hodinové zúčtovací sazby profesí PSV provádění stavebních instalací topenář odborný</t>
  </si>
  <si>
    <t>"demontáž stávající elektroinstalace, přepojení stávajících vývodů</t>
  </si>
  <si>
    <t>004 - AV technika, silnoproud</t>
  </si>
  <si>
    <t>Soupis:</t>
  </si>
  <si>
    <t>402 - AV, EI - Učebna U-10</t>
  </si>
  <si>
    <t xml:space="preserve">      741.1 - Silnoproud a osvětlení</t>
  </si>
  <si>
    <t xml:space="preserve">      741.2 - Zatemňovací systém</t>
  </si>
  <si>
    <t xml:space="preserve">      742.1 - AV Technika</t>
  </si>
  <si>
    <t>741.1</t>
  </si>
  <si>
    <t>Silnoproud a osvětlení</t>
  </si>
  <si>
    <t>3454001.M</t>
  </si>
  <si>
    <t>Oceloplechová rozvodnicová skříň zapuštená</t>
  </si>
  <si>
    <t>Poznámka k položce:_x000D_
Rozvodnicová skříň pro zapuštěnou montáž neprůhledné dveře počet řad 3 počet modulů v řadě 24 krytí IP30 PE+N materiál ocel-plech, rozměr otvoru pro zapuštění: š x v x g = 545 x 585 x 156, ,</t>
  </si>
  <si>
    <t>3454002.M</t>
  </si>
  <si>
    <t>Svorkový blok 2x25 + 23x16 mm2 (N)</t>
  </si>
  <si>
    <t>Poznámka k položce:_x000D_
Svorkový blok, pro N, 23 x 16 mm2, 2x 25 mm2, samolepící popisovací páska N, 2x izolační držák N, spojovací materiál pro upevnění PD-RB-DS24, 2x samořezný šroub 3,5 x 9; M5 x 20 (min. M5 x 15), malá hlava</t>
  </si>
  <si>
    <t>3454003.M</t>
  </si>
  <si>
    <t>Svorkový blok 2x25 + 28x16 mm2 (N)</t>
  </si>
  <si>
    <t>Poznámka k položce:_x000D_
Svorkový blok, pro N, 28 x 16 mm2, 2x 25 mm2, samolepící popisovací páska N, 2x izolační držák N, spojovací materiál pro upevnění PD-RB-DS24, 2x samořezný šroub 3,5 x 9; M5 x 20 (min. M5 x 15), malá hlava</t>
  </si>
  <si>
    <t>3454004.M</t>
  </si>
  <si>
    <t>Svorkový blok 2x25 + 60x16 mm2 (PE)</t>
  </si>
  <si>
    <t>Poznámka k položce:_x000D_
Svorkový blok, pro PE, 60 x 16 mm2, 2x 25 mm2, samolepící popisovací páska PE, spojovací materiál 2x samořezný šroub 1x M5 x 20, ocelová podložka 5,3 tloušťka 4 mm 3 ks</t>
  </si>
  <si>
    <t>3454005.M</t>
  </si>
  <si>
    <t>Svorkový blok 7x16 mm2 (N)</t>
  </si>
  <si>
    <t>Poznámka k položce:_x000D_
Svorkový blok, pro N, 7 x 16 mm2, izolační držák N</t>
  </si>
  <si>
    <t>3454006.M</t>
  </si>
  <si>
    <t>Držák svorkových bloků</t>
  </si>
  <si>
    <t>Poznámka k položce:_x000D_
Držák, pro RZB, počet modulů v řadě 24, držák pro ...-SB25, ...-SB30, 3x PD-RB-SBN7, 2x samořezný šroub 3,5 x 9</t>
  </si>
  <si>
    <t>3454007.M</t>
  </si>
  <si>
    <t>Bílá záslepka (RAL 9003), 55 modulů</t>
  </si>
  <si>
    <t>Poznámka k položce:_x000D_
Záslepka, šířka 1000 mm ( šířka 55 modulů ), barva bílá, pro RZB</t>
  </si>
  <si>
    <t>3454008.M</t>
  </si>
  <si>
    <t>Lemovka</t>
  </si>
  <si>
    <t>Poznámka k položce:_x000D_
Lemovka, lemovka okolo otvoru pro kabely, šířka 24 modulů v řadě, pro 1 maximálně otevřený otvor</t>
  </si>
  <si>
    <t>3454009.M</t>
  </si>
  <si>
    <t>Spínač MSN</t>
  </si>
  <si>
    <t>Poznámka k položce:_x000D_
Vypínač, In 40 A, Ue AC 230/400 V, 3pól</t>
  </si>
  <si>
    <t>3454010.M</t>
  </si>
  <si>
    <t>Propojovací lišta</t>
  </si>
  <si>
    <t>Poznámka k položce:_x000D_
Propojovací lišta, 3pól. provedení, průřez 10 mm2, rozteč 17,8 mm, počet vývodů 19 x 3, kolíky</t>
  </si>
  <si>
    <t>3454011.M</t>
  </si>
  <si>
    <t>Koncová krytka</t>
  </si>
  <si>
    <t>Poznámka k položce:_x000D_
Koncová krytka, pro třípólové lišty, průřez 10 mm2</t>
  </si>
  <si>
    <t>3454012.M</t>
  </si>
  <si>
    <t>Sběrnicový převodník</t>
  </si>
  <si>
    <t>Poznámka k položce:_x000D_
Převodník RS485(PEXBus)/RS232</t>
  </si>
  <si>
    <t>3454013.M</t>
  </si>
  <si>
    <t>Svítidlo typ F</t>
  </si>
  <si>
    <t>Poznámka k položce:_x000D_
LED panel stmívatelný DALI, 40W/840, 3500lm, IP40, M600, UGR&lt;19. mikroprizmatický kryt 595x595xmm, vyšší standard</t>
  </si>
  <si>
    <t>3454014.M</t>
  </si>
  <si>
    <t>Svítidlo typ G</t>
  </si>
  <si>
    <t>Poznámka k položce:_x000D_
Asymetrické LED svítidlo DALI, 39W/840, 3250lm, M600, 1195*187mm</t>
  </si>
  <si>
    <t>3454015.M</t>
  </si>
  <si>
    <t>Svítidlo typ H</t>
  </si>
  <si>
    <t>Poznámka k položce:_x000D_
Provozní napětí 12V, Příkon 14,4W/m, krytí IP20, barva LED - RGB, stmívatelnost pomocí PWM, počet LED na 1m - 60 kusů, životnost 50 000h, celková délka 55m, 11x zdroj 12VDC/90W pro LED pásek, 11x Stmívač DALI pro RGB režim DT8, vstupní napětí 12V-48V, maximální vstupní proud 8A, stmívané rozpětí 0,1%-100%</t>
  </si>
  <si>
    <t>3454016.M</t>
  </si>
  <si>
    <t>Tlačítko S</t>
  </si>
  <si>
    <t>Poznámka k položce:_x000D_
Nástěnné tlačítko s rámečkem, jednopólové provedení</t>
  </si>
  <si>
    <t>3454017.M</t>
  </si>
  <si>
    <t>Zásuvka 230</t>
  </si>
  <si>
    <t>Poznámka k položce:_x000D_
Zásuvka jednonásobna s ochranným kolíkem, 16A, 250 VAC, krabice pro povrchovou montáž</t>
  </si>
  <si>
    <t>3454018.M</t>
  </si>
  <si>
    <t>Jistič LTN</t>
  </si>
  <si>
    <t>Poznámka k položce:_x000D_
Jistič, In 4 A, Ue AC 230/400 V / DC 72 V, charakteristika B, 1pól, Icn 10 kA</t>
  </si>
  <si>
    <t>3454019.M</t>
  </si>
  <si>
    <t>Jistič LTN 10B</t>
  </si>
  <si>
    <t>Poznámka k položce:_x000D_
Jistič, In 10 A, Ue AC 230/400 V / DC 72 V, charakteristika B, 1pól, Icn 10 kA</t>
  </si>
  <si>
    <t>3454020.M</t>
  </si>
  <si>
    <t>Jistič LTN 16B</t>
  </si>
  <si>
    <t>Poznámka k položce:_x000D_
Jistič, In 16 A, Ue AC 230/400 V / DC 72 V, charakteristika B, 1pól, Icn 10 kA</t>
  </si>
  <si>
    <t>3454021.M</t>
  </si>
  <si>
    <t>Instalační stykač</t>
  </si>
  <si>
    <t>Poznámka k položce:_x000D_
Instalační stykač, Ith 20 A, Uc AC 230 V, 1x zapínací kontakt, 1x rozpínací kontakt</t>
  </si>
  <si>
    <t>3454022.M</t>
  </si>
  <si>
    <t>3454023.M</t>
  </si>
  <si>
    <t>Proudový chránič</t>
  </si>
  <si>
    <t>Poznámka k položce:_x000D_
Proudový chránič s nadproudovou ochranou, In 10 A, Ue AC 230 V, charakteristika B, Idn 30 mA, 1+N-pól, Icn 10 kA, typ A</t>
  </si>
  <si>
    <t>3454024.M</t>
  </si>
  <si>
    <t>Releová jednotka se sběrnicí</t>
  </si>
  <si>
    <t>Poznámka k položce:_x000D_
Releová jednotka, montáž na DIN lištu, 6x relé dvoupolóvé, zatížitelnost kontaktů 230V/10A, ovládací tlačítko pro každé relé s funkcí toggle, ovládání přes systémovou sběrnici RS485 (PEXBus), ovládání pomocí bezpepotenciálového kontaktu</t>
  </si>
  <si>
    <t>3454025.M</t>
  </si>
  <si>
    <t>Rozhraní DALI/RS485</t>
  </si>
  <si>
    <t>Poznámka k položce:_x000D_
Jednotka pro řízení elektronických předřadníků osvětovacích těles, kapacita až 64 předřadníků na sběrnici, až 15 skupin na sběrnici, vstupní sběrnice RS485(PEXBus), výstupní sběrnice DALI, tlačítka na předním panelu</t>
  </si>
  <si>
    <t>3454026.M</t>
  </si>
  <si>
    <t>Silnoproudý kabel 5x1,5</t>
  </si>
  <si>
    <t>Poznámka k položce:_x000D_
Kabel 1-CXKH-R (J) 5x1,5mm2 - barevné značení J (C) pro napájení 230V pohonů, včetně protažení celé smyčky mezi jednotlivými svítidly a k plátnům, třída reakce na oheň B2caS1d0</t>
  </si>
  <si>
    <t>3454027.M</t>
  </si>
  <si>
    <t>Silnoproudý kabel 3x2,5</t>
  </si>
  <si>
    <t>Poznámka k položce:_x000D_
Kabel 1-CXKH-R (J) 3x2,5 mm2 - barevné značení J (C) pro napájení 230V okruhů zásuvek</t>
  </si>
  <si>
    <t>3454028.M</t>
  </si>
  <si>
    <t>Silnoproudý kabel 3x1,5</t>
  </si>
  <si>
    <t>Poznámka k položce:_x000D_
Kabel 1-CXKH-R (J) 3x1,5 mm2 - barevné značení J (O) pro 230V</t>
  </si>
  <si>
    <t>7411001.R</t>
  </si>
  <si>
    <t>Montážní práce a služby elektro</t>
  </si>
  <si>
    <t>Poznámka k položce:_x000D_
Osazení rozváděče, natahání silnoproudé kabeláže k osvětlení, zásuvkám, talčítkům a plátnům, zapojení přívodních a odchozích kabelů, propojení přístrojů uvnitř rozvaděče dle schématu zapojení, výchozí revize elektro, konfigurace DALI komponent, adresace, programování rozhranní.</t>
  </si>
  <si>
    <t>741.2</t>
  </si>
  <si>
    <t>Zatemňovací systém</t>
  </si>
  <si>
    <t>3455001.M</t>
  </si>
  <si>
    <t>Předokenní roleta</t>
  </si>
  <si>
    <t>Poznámka k položce:_x000D_
Předokenní roleta, lamelový systém z hliníkových profilů, úplné zatemnění, zaomítací box v 71, barva sněhově bílá RAL9016, velikost boxu 180x180mm, šířka 1450mm, délka vč. boxu 2500, motorický pohon 10N/m, příkon 120W, připojení svorkovnicí pro 5 vodičů</t>
  </si>
  <si>
    <t>7412001.R</t>
  </si>
  <si>
    <t>Demontáž, montážní a instalační práce</t>
  </si>
  <si>
    <t>Poznámka k položce:_x000D_
Demontáž staré rolety, odvoz a recyklace staré rolety, doprava nové rolety, kompletace, příprava pro instalaci, montáž tělěsa rolety, instalace vodících lišt, začištění, zapravení podhledu SDK</t>
  </si>
  <si>
    <t>742.1</t>
  </si>
  <si>
    <t>AV Technika</t>
  </si>
  <si>
    <t>3824001.M</t>
  </si>
  <si>
    <t>Motorové promítací plátno, 3 m</t>
  </si>
  <si>
    <t>Poznámka k položce:_x000D_
Motoricky ovládané promítací plátno, povrch matně bílý, šíře 3 m, poměr stran 16:10, nehlučný bezúdržbový motor, příslušenství pro montáž (strop/podhled/stěna).</t>
  </si>
  <si>
    <t>3824002.M</t>
  </si>
  <si>
    <t>Projektor s vyměnitelným objektivem</t>
  </si>
  <si>
    <t>Poznámka k položce:_x000D_
Projektor s laserovým zdrojem, minimální parametry: výkon 6500 lumenů, rozlišení min WUXGA (1920x1200), H/V posun objektivu, obrazové vstupy digitální i analog., HDBaseT, řízení RS232, LAN, provozní hlučnost projektoru max. 39 dB. Životnost světelného zdroje 20 000 hodin.</t>
  </si>
  <si>
    <t>3824003.M</t>
  </si>
  <si>
    <t>Objektiv pro projektor</t>
  </si>
  <si>
    <t>Poznámka k položce:_x000D_
Kompatibilní s projektorem. Celkové Throw Ratio: 0.87 - 1.05</t>
  </si>
  <si>
    <t>3824004.M</t>
  </si>
  <si>
    <t>Držák projektoru univerzální</t>
  </si>
  <si>
    <t>Poznámka k položce:_x000D_
Kompatibilní s projektorem</t>
  </si>
  <si>
    <t>3824005.M</t>
  </si>
  <si>
    <t>Interaktivní displej</t>
  </si>
  <si>
    <t>Poznámka k položce:_x000D_
Interaktivní dotykový displej 24", 1920x1080, vstup a výstup DVI, snímání až 10 dotyků a dotykového pera</t>
  </si>
  <si>
    <t>3824006.M</t>
  </si>
  <si>
    <t>Mikrofon pro záznam</t>
  </si>
  <si>
    <t>Poznámka k položce:_x000D_
Kondenzátorový mikrofon pro zavěšení na strop, superkardioidní charakteristika, fantomové napájení, systém pro zavěšení do stropu s navíjecím tenkým přívodem. Frekvenční rozsah min. 50Hz až 20kHz, SPL nejméně 130 dB.</t>
  </si>
  <si>
    <t>3824007.M</t>
  </si>
  <si>
    <t>Kamera PTZ</t>
  </si>
  <si>
    <t>Poznámka k položce:_x000D_
PTZ kamera, min. rozlišení fullHD, optický zoom min. 10x, dig. video výstup HDMI, IP.. Mini PC typu NUC, instalovaný algoritmus s detekcí obličeje a konverzí na pocitovou/náladovou stupnici, výstup pro řízení barvy RGB LED pásu.</t>
  </si>
  <si>
    <t>3824008.M</t>
  </si>
  <si>
    <t>Držák náhledové kamery</t>
  </si>
  <si>
    <t>Poznámka k položce:_x000D_
Kompatibilní s PTZ kamerou</t>
  </si>
  <si>
    <t>3824009.M</t>
  </si>
  <si>
    <t>Streamingová jednotka pro e-learning</t>
  </si>
  <si>
    <t>Poznámka k položce:_x000D_
Procesor pro záznam a streamování výuky, záznam ve formátu MP4/M4A H.264/AVC, RTMP/RTP/RTSP/TS streaming, náhledový stream, 2x HDMI vstup, HDMI výstup, analogový zvukový vstup a výstup, ethernet, PiP, interní SSD s kapacitou min 80GB, možnost záznamu na USB, podpora SMBv2/3, čelní ovládací panel, webové rozhraní</t>
  </si>
  <si>
    <t>3824010.M</t>
  </si>
  <si>
    <t>Stropní reproduktory</t>
  </si>
  <si>
    <t>Poznámka k položce:_x000D_
Reproduktor určený pro vestavbu do kazetového podhledového systému s ratrem 600x600mm, maximální hloubka 85 mm, široká vyzařovací charakteristika 170°, jednopásmové provedení, frekvenční rozsah nejméně 70 Hz až 18 kHz, příkon 16W RMS, vstupy 8ohm/100V</t>
  </si>
  <si>
    <t>3824011.M</t>
  </si>
  <si>
    <t>Zesilovač pro indukční smyčku</t>
  </si>
  <si>
    <t>Poznámka k položce:_x000D_
Zesilovač pro indukční smyčku, AGC a limiter, 2x analogový vstup, max. špičkový výstupní proud 10A (6A kontinuální)</t>
  </si>
  <si>
    <t>3824026.M</t>
  </si>
  <si>
    <t>Indukční smyčka</t>
  </si>
  <si>
    <t>-911346243</t>
  </si>
  <si>
    <t>Poznámka k položce:_x000D_
Kabel 5x1,5 v celkové délce 54m včetně uložení do tvaru smyčky dle výkresu.</t>
  </si>
  <si>
    <t>3824013.M</t>
  </si>
  <si>
    <t>Přípojné místo pro prezentaci v katedře</t>
  </si>
  <si>
    <t>Poznámka k položce:_x000D_
Přípojné místo zápustné. Materiál kov, povrchová úprava hliník. Integrovaná AV kabeláž s konektivitou HDMI, DP, USB-C, VGA, audio, v textilním obalu/separátoru. Vč. dvojice zásuvek 230VAC.</t>
  </si>
  <si>
    <t>3824014.M</t>
  </si>
  <si>
    <t>Převodník USB-C na HDMI</t>
  </si>
  <si>
    <t>Poznámka k položce:_x000D_
1x HDMI 4K Ultra HD, 1x Gigabit Ethernet, 2x USB 3.0 port, 1x USB-C port, 1x USB-C Power Delivery/Data port, kompatibilní s Thunderbolt 3, pro Windows, Mac OS, Android, Chrome</t>
  </si>
  <si>
    <t>3824015.M</t>
  </si>
  <si>
    <t>AV maticový přepínač s řídícím systémem</t>
  </si>
  <si>
    <t>Poznámka k položce:_x000D_
AV centrála - minimální konfigurace: 8 vstupů (2x TP, 6x HDMI, 2x VGA), 3 výstupy (2x HDMI, 1x TP), 2x mic vstup - 48V fantom napájení, 6x stereo line vstup, 2x stereo line výstup, integrovaný zesilovač s výkonem min. 2x50W/4ohm, integrovaný řídící procesor (3x RS232 port, 4x relé, 3x LAN port, 4x GPIO, 2x IR serial, expanzní sběrnice), dodávka, montáž, instalace, programování. Součástí dodávky je i otevřený zdrojový kód s vnitřním programem.</t>
  </si>
  <si>
    <t>3824016.M</t>
  </si>
  <si>
    <t>Dotykový ovládací LCD panel</t>
  </si>
  <si>
    <t>Poznámka k položce:_x000D_
Dotykový ovládací panel, úhlopříčka min 7'', PoE napájení, linkový audio výstup a reproduktor pro odposlech, světelný senzor, USB rozhraní, barva čierná. Panel musí v souladu s programováním řídícího systému obsahovat rozhraní pro ovládání AV techniky, osvětlení i žaluzií.</t>
  </si>
  <si>
    <t>3824017.M</t>
  </si>
  <si>
    <t>Sada klopového bezdrátového mikrofonu</t>
  </si>
  <si>
    <t>Poznámka k položce:_x000D_
Digitální mikroportová sada bezdrátového mikrofonního vysílače s přijímačem, klopový  bezdrátový mikrofon  (všesměrový) s kapesním vysílačem.</t>
  </si>
  <si>
    <t>3824018.M</t>
  </si>
  <si>
    <t>Samostatný náhlavní mikrofon k sadě ID 62</t>
  </si>
  <si>
    <t>Poznámka k položce:_x000D_
Citlivost min. 5 mV/Pa, dynamický rozsah  &gt;120 dB(A), harmonické zkreslení (THD):  &lt; 0,1% (1 kHz). Modulace:  GFSK se zpětným kanálem. Provozní doba alespoň 15 hodin, dobíjení přes USB rozhraní nebo v originálním nabíječi. 19" rack montáž.</t>
  </si>
  <si>
    <t>3824019.M</t>
  </si>
  <si>
    <t>Akumulátorový blok</t>
  </si>
  <si>
    <t>Poznámka k položce:_x000D_
Akumulátorový Li-Ion blok přenosných vysílačů bezdrátových mikrofonů, min. kapacita  2000 mAh.</t>
  </si>
  <si>
    <t>3824020.M</t>
  </si>
  <si>
    <t>Nabíječka akumulátorových bloků</t>
  </si>
  <si>
    <t>Poznámka k položce:_x000D_
Nabíječka pro mikrofonní sady, pro nabíjení dvojice mikrofonních vysílačů  (pro vysílače klopového/náhlavního a ručního mikrofonu zároveň) bez nutnosti vyndání akumulátorových bloků, nabíjecí proud min. 2 x 1000 mA.</t>
  </si>
  <si>
    <t>3824021.M</t>
  </si>
  <si>
    <t>Kombinovaný převodník VGA+A, DP a HDMI na TP</t>
  </si>
  <si>
    <t>Poznámka k položce:_x000D_
Multiformátový přepínač se třemi video vstupy, integrovaný TP převodník (pro vzd. min. 70m). Vstupy: DisplayPort, HDMI, VGA + audio, automatické přepínaní vstupů, podporované rozlišené až 4K.</t>
  </si>
  <si>
    <t>3824022.M</t>
  </si>
  <si>
    <t>AV rack katedra</t>
  </si>
  <si>
    <t>Poznámka k položce:_x000D_
Rack pro instalaci AV techniky do katedry, výška 12RU, bez bočnic.</t>
  </si>
  <si>
    <t>3824023.M</t>
  </si>
  <si>
    <t>Datový přepínač</t>
  </si>
  <si>
    <t>Poznámka k položce:_x000D_
L2 switch s fixní konfigurací, výška zařízení 1RU, s možností instalace do racku, min. 8x metalických portů 10/100/1000(RJ-45), podpora PoE a PoE+, min. 2x portů 1 Gbit/s SFP</t>
  </si>
  <si>
    <t>3824024.M</t>
  </si>
  <si>
    <t>AV kabely</t>
  </si>
  <si>
    <t>3824025.M</t>
  </si>
  <si>
    <t>Montážní a instalační materiál</t>
  </si>
  <si>
    <t>-1466427705</t>
  </si>
  <si>
    <t>7422002.R</t>
  </si>
  <si>
    <t>Instalační práce a programování AV</t>
  </si>
  <si>
    <t>Poznámka k položce:_x000D_
Kotvení stropní konzole projektoru, osazení podhledových rámů pláten, instalace podhledových reproduktorů, protažení kabeláže, zapojení. Osazení AV techniky, naprogramování řídicího softwaru v centrále řídícího systému.</t>
  </si>
  <si>
    <t>403 - AV, EI - Učebna U-11</t>
  </si>
  <si>
    <t>3824012.M</t>
  </si>
  <si>
    <t>-1690383768</t>
  </si>
  <si>
    <t>404 - AV, EI - Učebna U-12</t>
  </si>
  <si>
    <t>-973504181</t>
  </si>
  <si>
    <t>-550334211</t>
  </si>
  <si>
    <t>005 - ÚT</t>
  </si>
  <si>
    <t xml:space="preserve">    733 - Ústřední vytápění - rozvodné potrubí</t>
  </si>
  <si>
    <t xml:space="preserve">    734 - Ústřední vytápění - armatury</t>
  </si>
  <si>
    <t xml:space="preserve">    735 - Ústřední vytápění - otopná tělesa</t>
  </si>
  <si>
    <t xml:space="preserve">    736.1 - Ústřední vytápění - ostatní</t>
  </si>
  <si>
    <t>9595001.R</t>
  </si>
  <si>
    <t>Uprava a utěsnéní prostupů skrz stropní konstrukci pro stoupačky ÚT</t>
  </si>
  <si>
    <t>-1805173402</t>
  </si>
  <si>
    <t>-762742885</t>
  </si>
  <si>
    <t>1,585*19</t>
  </si>
  <si>
    <t>433001050</t>
  </si>
  <si>
    <t>733</t>
  </si>
  <si>
    <t>Ústřední vytápění - rozvodné potrubí</t>
  </si>
  <si>
    <t>733110806</t>
  </si>
  <si>
    <t>Demontáž potrubí ocelového závitového do DN 32</t>
  </si>
  <si>
    <t>1124781576</t>
  </si>
  <si>
    <t>Demontáž potrubí z trubek ocelových závitových DN přes 15 do 32</t>
  </si>
  <si>
    <t>733122224</t>
  </si>
  <si>
    <t>Potrubí uhlíkové oceli tenkostěnné vně pozink spojované lisováním D 22x1,5 mm</t>
  </si>
  <si>
    <t>-306403725</t>
  </si>
  <si>
    <t>Potrubí z trubek ocelových hladkých spojovaných lisováním z uhlíkové oceli tenkostěnné vně pozinkované PN 16, T= +110°C Ø 22/1,5</t>
  </si>
  <si>
    <t>Poznámka k položce:_x000D_
včetně tvarovek</t>
  </si>
  <si>
    <t>733190217</t>
  </si>
  <si>
    <t>Zkouška těsnosti potrubí ocelové hladké do D 51x2,6</t>
  </si>
  <si>
    <t>-464670870</t>
  </si>
  <si>
    <t>Zkoušky těsnosti potrubí, manžety prostupové z trubek ocelových zkoušky těsnosti potrubí (za provozu) z trubek ocelových hladkých Ø do 51/2,6</t>
  </si>
  <si>
    <t>40   "DN 20"</t>
  </si>
  <si>
    <t>733194912</t>
  </si>
  <si>
    <t>Navaření odbočky na potrubí ocelové hladké D 28x2,6 mm</t>
  </si>
  <si>
    <t>-1833160315</t>
  </si>
  <si>
    <t>Opravy rozvodů potrubí z trubek ocelových hladkých navaření odbočky na stávající potrubí odbočka Ø 28/2,6</t>
  </si>
  <si>
    <t>"napojení stoupaček na stávající potrubí - navaření hrdel</t>
  </si>
  <si>
    <t>6*2   "v 3. NP na stávající stoupačky"</t>
  </si>
  <si>
    <t>733890803</t>
  </si>
  <si>
    <t>Přemístění potrubí demontovaného vodorovně do 100 m v objektech výšky přes 6 do 24 m</t>
  </si>
  <si>
    <t>503208499</t>
  </si>
  <si>
    <t>Vnitrostaveništní přemístění vybouraných (demontovaných) hmot rozvodů potrubí vodorovně do 100 m v objektech výšky přes 6 do 24 m</t>
  </si>
  <si>
    <t>998733202</t>
  </si>
  <si>
    <t>Přesun hmot procentní pro rozvody potrubí v objektech v do 12 m</t>
  </si>
  <si>
    <t>2044127775</t>
  </si>
  <si>
    <t>Přesun hmot pro rozvody potrubí stanovený procentní sazbou z ceny vodorovná dopravní vzdálenost do 50 m v objektech výšky přes 6 do 12 m</t>
  </si>
  <si>
    <t>734</t>
  </si>
  <si>
    <t>Ústřední vytápění - armatury</t>
  </si>
  <si>
    <t>734221552</t>
  </si>
  <si>
    <t>Ventil závitový termostatický přímý dvouregulační G 1/2 PN 16 do 110°C bez hlavice ovládání</t>
  </si>
  <si>
    <t>-1457177989</t>
  </si>
  <si>
    <t>Ventily regulační závitové termostatické, bez hlavice ovládání PN 16 do 110°C přímé dvouregulační G 1/2</t>
  </si>
  <si>
    <t>7342301.R</t>
  </si>
  <si>
    <t>M+D termostatická hlavice se servopohonem</t>
  </si>
  <si>
    <t>1385099102</t>
  </si>
  <si>
    <t>7342320.R</t>
  </si>
  <si>
    <t>M+D ovládací panel termostatických hlavic s termostatem</t>
  </si>
  <si>
    <t>1799391854</t>
  </si>
  <si>
    <t>998734202</t>
  </si>
  <si>
    <t>Přesun hmot procentní pro armatury v objektech v do 12 m</t>
  </si>
  <si>
    <t>-936576553</t>
  </si>
  <si>
    <t>Přesun hmot pro armatury stanovený procentní sazbou (%) z ceny vodorovná dopravní vzdálenost do 50 m v objektech výšky přes 6 do 12 m</t>
  </si>
  <si>
    <t>735</t>
  </si>
  <si>
    <t>Ústřední vytápění - otopná tělesa</t>
  </si>
  <si>
    <t>735111350</t>
  </si>
  <si>
    <t>Otopné těleso litinové článkové 500/160 mm 0,255 m2/kus se základním nátěrem</t>
  </si>
  <si>
    <t>-1054577837</t>
  </si>
  <si>
    <t>Otopná tělesa litinová článková se základním nátěrem výkon 53-152 W/článek připojovací rozteč/hloubka (mm) 500/160 (0,255 m2/kus)</t>
  </si>
  <si>
    <t>"M+D litinových otopných těles</t>
  </si>
  <si>
    <t>"500/160 mm - 15 ks těles po 16 článcích (0,255 m2 / článek)</t>
  </si>
  <si>
    <t>15*16*0,255</t>
  </si>
  <si>
    <t>735111810</t>
  </si>
  <si>
    <t>Demontáž otopného tělesa litinového článkového</t>
  </si>
  <si>
    <t>-498360553</t>
  </si>
  <si>
    <t>Demontáž otopných těles litinových článkových</t>
  </si>
  <si>
    <t>"demontáž stávajících litinových otopných těles</t>
  </si>
  <si>
    <t>735117110</t>
  </si>
  <si>
    <t>Odpojení a připojení otopného tělesa litinového po nátěru</t>
  </si>
  <si>
    <t>267227711</t>
  </si>
  <si>
    <t>Otopná tělesa litinová článková se základním nátěrem výkon 88-136,1 W/článek odpojení a připojení po nátěru</t>
  </si>
  <si>
    <t>735118110</t>
  </si>
  <si>
    <t>Zkoušky těsnosti otopných těles litinových článkových vodou</t>
  </si>
  <si>
    <t>-1898301117</t>
  </si>
  <si>
    <t>Otopná tělesa litinová zkoušky těsnosti vodou těles článkových</t>
  </si>
  <si>
    <t>735890802</t>
  </si>
  <si>
    <t>Přemístění demontovaného otopného tělesa vodorovně 100 m v objektech výšky přes 6 do 12 m</t>
  </si>
  <si>
    <t>-386467015</t>
  </si>
  <si>
    <t>Vnitrostaveništní přemístění vybouraných (demontovaných) hmot otopných těles vodorovně do 100 m v objektech výšky přes 6 do 12 m</t>
  </si>
  <si>
    <t>998735202</t>
  </si>
  <si>
    <t>Přesun hmot procentní pro otopná tělesa v objektech v do 12 m</t>
  </si>
  <si>
    <t>-1043574097</t>
  </si>
  <si>
    <t>Přesun hmot pro otopná tělesa stanovený procentní sazbou (%) z ceny vodorovná dopravní vzdálenost do 50 m v objektech výšky přes 6 do 12 m</t>
  </si>
  <si>
    <t>736.1</t>
  </si>
  <si>
    <t>Ústřední vytápění - ostatní</t>
  </si>
  <si>
    <t>7361001.R</t>
  </si>
  <si>
    <t>Proplach potrubí</t>
  </si>
  <si>
    <t>830320707</t>
  </si>
  <si>
    <t>"ocelové potrubí</t>
  </si>
  <si>
    <t>7361002.R</t>
  </si>
  <si>
    <t>Vypuštění a napuštění otopné soustavy objektu</t>
  </si>
  <si>
    <t>2147113104</t>
  </si>
  <si>
    <t>7361003.R</t>
  </si>
  <si>
    <t>Zkoušky dle ČSN 060310 včetně předání protokolů</t>
  </si>
  <si>
    <t>-198451149</t>
  </si>
  <si>
    <t>7361004.R</t>
  </si>
  <si>
    <t>Topná zkouška</t>
  </si>
  <si>
    <t>1319201248</t>
  </si>
  <si>
    <t>7361005.R</t>
  </si>
  <si>
    <t>Hydronické vyregulování</t>
  </si>
  <si>
    <t>897874864</t>
  </si>
  <si>
    <t>7361006.R</t>
  </si>
  <si>
    <t>Dokumentace skutečného provedení ÚT</t>
  </si>
  <si>
    <t>345438533</t>
  </si>
  <si>
    <t>783617117</t>
  </si>
  <si>
    <t>Krycí dvojnásobný syntetický nátěr článkových otopných těles</t>
  </si>
  <si>
    <t>-1566098877</t>
  </si>
  <si>
    <t>Krycí nátěr (email) otopných těles článkových dvojnásobný syntetický</t>
  </si>
  <si>
    <t>"nátěr litinových otopných těles</t>
  </si>
  <si>
    <t>006 - VZT</t>
  </si>
  <si>
    <t xml:space="preserve">    713 - Izolace tepelné</t>
  </si>
  <si>
    <t xml:space="preserve">    751 - Vzduchotechnika</t>
  </si>
  <si>
    <t>713</t>
  </si>
  <si>
    <t>Izolace tepelné</t>
  </si>
  <si>
    <t>7133001.R</t>
  </si>
  <si>
    <t>M+D tepelná izolace na čtyřhranné potrubí tl. 30 mm (potrubí přívodu vzduchu e2 v prostoru učeben pod stropem)</t>
  </si>
  <si>
    <t>7133002.R</t>
  </si>
  <si>
    <t>M+D tepelná izolace na čtyřhranné potrubí tl. 50 mm (potrubí přívodu/odvodu e2/i1 nad střechou), potrubí bude dodatečně oplechováno</t>
  </si>
  <si>
    <t>998713202</t>
  </si>
  <si>
    <t>Přesun hmot procentní pro izolace tepelné v objektech v do 12 m</t>
  </si>
  <si>
    <t>-1856361765</t>
  </si>
  <si>
    <t>Přesun hmot pro izolace tepelné stanovený procentní sazbou (%) z ceny vodorovná dopravní vzdálenost do 50 m v objektech výšky přes 6 do 12 m</t>
  </si>
  <si>
    <t>751</t>
  </si>
  <si>
    <t>Vzduchotechnika</t>
  </si>
  <si>
    <t>4292001.M</t>
  </si>
  <si>
    <t>vzduchotechnická jednotka v podstropním provedení Atrea DUPLEX 4500 Multi Eco včetně příslušenství a náhradních filtrů</t>
  </si>
  <si>
    <t>Vzduchotechnická jednotka v podstropním provedení Atrea DUPLEX 4500 Multi Eco včetně příslušenství a náhradních filtrů</t>
  </si>
  <si>
    <t>4292002.M</t>
  </si>
  <si>
    <t>venkovní kondenzační jednotka Atrea AOYG-72LRLA včetně příslušenství a doplňkového modulu řízení DMCH-ATW</t>
  </si>
  <si>
    <t>Venkovní kondenzační jednotka Atrea AOYG-72LRLA včetně příslušenství a doplňkového modulu řízení DMCH-ATW</t>
  </si>
  <si>
    <t>4292003.M</t>
  </si>
  <si>
    <t>tlumič hluku čtyřhranný kolenový Lindab BDLD 700x500/300-300/30-08 (instalován za hrdlem vzduchu e1)</t>
  </si>
  <si>
    <t>Tlumič hluku čtyřhranný kolenový Lindab BDLD 700x500/300-300/30-08 (instalován za hrdlem vzduchu e1)</t>
  </si>
  <si>
    <t>4292004.M</t>
  </si>
  <si>
    <t>tlumič hluku čtyřhranný kolenový Lindab BDLD 710x710/450-450/30-08 (instalován za hrdlem vzduchu e2 v pořadí první)</t>
  </si>
  <si>
    <t>Tlumič hluku čtyřhranný kolenový Lindab BDLD 710x710/450-450/30-08 (instalován za hrdlem vzduchu e2 v pořadí první)</t>
  </si>
  <si>
    <t>4292005.M</t>
  </si>
  <si>
    <t>tlumič hluku čtyřhranný přímý Lindab SLRS 200-155/710x710-500 (instalován za hrdlem vzduchu e2 v pořadí druhý)</t>
  </si>
  <si>
    <t>Tlumič hluku čtyřhranný přímý Lindab SLRS 200-155/710x710-500 (instalován za hrdlem vzduchu e2 v pořadí druhý)</t>
  </si>
  <si>
    <t>4292006.M</t>
  </si>
  <si>
    <t>tlumič hluku čtyřhranný kolenový Lindab BDLD 500x500/150-150/30-07 (instalován za hrdlem vzduchu i1)</t>
  </si>
  <si>
    <t>Tlumič hluku čtyřhranný kolenový Lindab BDLD 500x500/150-150/30-07 (instalován za hrdlem vzduchu i1)</t>
  </si>
  <si>
    <t>4292007.M</t>
  </si>
  <si>
    <t>tlumič hluku čtyřhranný kolenový Lindab BDLD 710x710/450-450/30-07 (instalován za hrdlem vzduchu i2 v pořadí první)</t>
  </si>
  <si>
    <t>Tlumič hluku čtyřhranný kolenový Lindab BDLD 710x710/450-450/30-07 (instalován za hrdlem vzduchu i2 v pořadí první)</t>
  </si>
  <si>
    <t>4292008.M</t>
  </si>
  <si>
    <t>tlumič hluku čtyřhranný přímý Lindab SLRS 200-155/710x710-1000 (instalován za hrdlem vzduchu i2 v pořadí druhý)</t>
  </si>
  <si>
    <t>Tlumič hluku čtyřhranný přímý Lindab SLRS 200-155/710x710-1000 (instalován za hrdlem vzduchu i2 v pořadí druhý)</t>
  </si>
  <si>
    <t>4292009.M</t>
  </si>
  <si>
    <t>přeslechový tlumič hluku čtyřhranný přímý Lindab SLRS 200-200/400x250-1000</t>
  </si>
  <si>
    <t>Přeslechový tlumič hluku čtyřhranný přímý Lindab SLRS 200-200/400x250-1000</t>
  </si>
  <si>
    <t>4292010.M</t>
  </si>
  <si>
    <t>přeslechový tlumič hluku čtyřhranný přímý Lindab SLRS 200-100/600x350-1000</t>
  </si>
  <si>
    <t>Přeslechový tlumič hluku čtyřhranný přímý Lindab SLRS 200-100/600x350-1000</t>
  </si>
  <si>
    <t>4292011.M</t>
  </si>
  <si>
    <t>čtyřhranná mřížka pro přívod vzduchu Systemair NOVA-A 600x150 mm včetně regulačního ústrojí</t>
  </si>
  <si>
    <t>Čtyřhranná mřížka pro přívod vzduchu Systemair NOVA-A 600x150 mm včetně regulačního ústrojí</t>
  </si>
  <si>
    <t>4292012.M</t>
  </si>
  <si>
    <t>čtyřhranná mřížka pro odvod vzduchu Systemair NOVA-A 1200x300 mm včetně regulačního ústrojí</t>
  </si>
  <si>
    <t>Čtyřhranná mřížka pro odvod vzduchu Systemair NOVA-A 1200x300 mm včetně regulačního ústrojí</t>
  </si>
  <si>
    <t>4292013.M</t>
  </si>
  <si>
    <t>pružná spojka pro čtyřhranné potrubí 500x250 mm (délka spojky min. 140 mm) kvůli stavební dilataci budov</t>
  </si>
  <si>
    <t>Pružná spojka pro čtyřhranné potrubí 500x250 mm (délka spojky min. 140 mm) kvůli stavební dilataci budov</t>
  </si>
  <si>
    <t>4292014.M</t>
  </si>
  <si>
    <t>protidešťová žaluzie Systemair 700x500 mm (instalována na sání vzduchu)</t>
  </si>
  <si>
    <t>Protidešťová žaluzie Systemair 700x500 mm (instalována na sání vzduchu)</t>
  </si>
  <si>
    <t>4292015.M</t>
  </si>
  <si>
    <t>protidešťová žaluzie Systemair 700x700 mm (instalována na výfuku vzduchu)</t>
  </si>
  <si>
    <t>Protidešťová žaluzie Systemair 700x700 mm (instalována na výfuku vzduchu)</t>
  </si>
  <si>
    <t>4292016.M</t>
  </si>
  <si>
    <t>elektricky vyhřívaný odvod kondenzátu</t>
  </si>
  <si>
    <t>Elektricky vyhřívaný odvod kondenzátu</t>
  </si>
  <si>
    <t>4292017.M</t>
  </si>
  <si>
    <t>čtyřhranné plechové potrubí pozinkované včetně tvarovek a záslepek, tl. plechu 0,8 mm</t>
  </si>
  <si>
    <t>Čtyřhranné plechové potrubí pozinkované včetně tvarovek a záslepek, tl. plechu 0,8 mm</t>
  </si>
  <si>
    <t>4293001.M</t>
  </si>
  <si>
    <t>IR senzor (čidlo CO2)</t>
  </si>
  <si>
    <t>1861473472</t>
  </si>
  <si>
    <t>4294090.M</t>
  </si>
  <si>
    <t>montážní a spojovací materiál</t>
  </si>
  <si>
    <t>-1275089662</t>
  </si>
  <si>
    <t>7513001.R</t>
  </si>
  <si>
    <t>Montáž VZT jednotky v podstropním provedení</t>
  </si>
  <si>
    <t>7513002.R</t>
  </si>
  <si>
    <t>Montáž venkovní kondenzační jednotky včetně propojovací sady</t>
  </si>
  <si>
    <t>7513003.R</t>
  </si>
  <si>
    <t>Montáž pružné spojky určené pro dilataci rovzodů (pozice č. 14)</t>
  </si>
  <si>
    <t>7513004.R</t>
  </si>
  <si>
    <t>Montáž vyústě čtyřhranné do čtyřhranného potrubí, průřezu přes 0,04 do 0,08 m2</t>
  </si>
  <si>
    <t>7513005.R</t>
  </si>
  <si>
    <t>Montáž vyústě čtyřhranné do čtyřhranného potrubí, průřezu přes 0,08 do 0,15 m2</t>
  </si>
  <si>
    <t>7513006.R</t>
  </si>
  <si>
    <t>Montáž vyústě čtyřhranné do čtyřhranného potrubí, průřezu přes 0,15 do 0,20 m2</t>
  </si>
  <si>
    <t>7513007.R</t>
  </si>
  <si>
    <t>Montáž tlumiče hluku pro čtyřhranné potrubí, průřezu do 0,15 m2</t>
  </si>
  <si>
    <t>7513008.R</t>
  </si>
  <si>
    <t>Montáž tlumiče hluku pro čtyřhranné potrubí, průřezu přes 0,15 do 0,3 m2</t>
  </si>
  <si>
    <t>7513009.R</t>
  </si>
  <si>
    <t>Montáž tlumiče hluku pro čtyřhranné potrubí, průřezu přes 0,45 do 0,6 m2</t>
  </si>
  <si>
    <t>7513010.R</t>
  </si>
  <si>
    <t>Montáž vzduchotechnického potrubí z pozinkovaného plechu čtyřhranné s přírubou, průřezu přes 0,07 do 0,13 m2</t>
  </si>
  <si>
    <t>7513011.R</t>
  </si>
  <si>
    <t>Montáž vzduchotechnického potrubí z pozinkovaného plechu čtyřhranné s přírubou, průřezu přes 0,13 do 0,28 m2</t>
  </si>
  <si>
    <t>7513012.R</t>
  </si>
  <si>
    <t>Montáž vzduchotechnického potrubí z pozinkovaného plechu čtyřhranné s přírubou, průřezu přes 0,28 do 0,5 m2</t>
  </si>
  <si>
    <t>7513013.R</t>
  </si>
  <si>
    <t>Montáž závěsu čtyřhranného potrubí do betonového stropu, průřezu potrubí přes 0,07 do 0,13 m2</t>
  </si>
  <si>
    <t>7513014.R</t>
  </si>
  <si>
    <t>Montáž závěsu čtyřhranného potrubí do betonového stropu, průřezu potrubí přes 0,13 do 0,28 m2</t>
  </si>
  <si>
    <t>7513015.R</t>
  </si>
  <si>
    <t>Montáž závěsu čtyřhranného potrubí do betonového stropu, průřezu potrubí přes 0,28 do 0,5 m2</t>
  </si>
  <si>
    <t>7513016.R</t>
  </si>
  <si>
    <t>Montáž IR senzoru</t>
  </si>
  <si>
    <t>1215068809</t>
  </si>
  <si>
    <t>751398053</t>
  </si>
  <si>
    <t>Mtž protidešťové žaluzie potrubí do 0,450 m2</t>
  </si>
  <si>
    <t>1559078031</t>
  </si>
  <si>
    <t>Montáž ostatních zařízení protidešťové žaluzie nebo žaluziové klapky na čtyřhranné potrubí, průřezu přes 0,300 do 0,450 m2</t>
  </si>
  <si>
    <t>751398054</t>
  </si>
  <si>
    <t>Mtž protidešťové žaluzie potrubí do 0,600 m2</t>
  </si>
  <si>
    <t>2117905635</t>
  </si>
  <si>
    <t>Montáž ostatních zařízení protidešťové žaluzie nebo žaluziové klapky na čtyřhranné potrubí, průřezu přes 0,450 do 0,600 m2</t>
  </si>
  <si>
    <t>7514001.R</t>
  </si>
  <si>
    <t>Zaregulování včetně vypracování protokolu</t>
  </si>
  <si>
    <t>375293069</t>
  </si>
  <si>
    <t>7514002.R</t>
  </si>
  <si>
    <t>Měření hluku</t>
  </si>
  <si>
    <t>-1192672029</t>
  </si>
  <si>
    <t>7514003.R</t>
  </si>
  <si>
    <t>Dopravní náklady</t>
  </si>
  <si>
    <t>2055894311</t>
  </si>
  <si>
    <t>7515001.R</t>
  </si>
  <si>
    <t>M+D podpůrný systém pro kotvení potrubí vzduchotechniky na střeše</t>
  </si>
  <si>
    <t>-1240261331</t>
  </si>
  <si>
    <t>Poznámka k položce:_x000D_
- podpůrná konstrukce tvořena rámy ze systémových montážních lišt z oceli_x000D_
- perforované lišty montovány do prostorové podpůrné konstrukce, která bude osazena na ploché střeše přes systémové modulární podpory_x000D_
- modulární podpory - nastavitelný sklon, antivibrační neklouzavá podložka a zátěžové bloky pro zvýšení stability_x000D_
- součástí položky je dílenská dokumentace</t>
  </si>
  <si>
    <t>998751202</t>
  </si>
  <si>
    <t>Přesun hmot procentní pro vzduchotechniku v objektech v do 24 m</t>
  </si>
  <si>
    <t>-197522263</t>
  </si>
  <si>
    <t>Přesun hmot pro vzduchotechniku stanovený procentní sazbou (%) z ceny vodorovná dopravní vzdálenost do 50 m v objektech výšky přes 12 do 60 m</t>
  </si>
  <si>
    <t>007 - Vedlejší náklady</t>
  </si>
  <si>
    <t>VRN - Vedlejší rozpočtové náklady</t>
  </si>
  <si>
    <t>VRN</t>
  </si>
  <si>
    <t>Vedlejší rozpočtové náklady</t>
  </si>
  <si>
    <t>013254000</t>
  </si>
  <si>
    <t>Dokumentace skutečného provedení stavby</t>
  </si>
  <si>
    <t>1024</t>
  </si>
  <si>
    <t>-1412031372</t>
  </si>
  <si>
    <t>Poznámka k položce:_x000D_
- bez dokumentace skutečného provedení ÚT (uvedeno v oddíle ÚT)</t>
  </si>
  <si>
    <t>030001000</t>
  </si>
  <si>
    <t>Zařízení staveniště</t>
  </si>
  <si>
    <t>2048984483</t>
  </si>
  <si>
    <t>045002000</t>
  </si>
  <si>
    <t>Kompletační a koordinační činnost</t>
  </si>
  <si>
    <t>-398874474</t>
  </si>
  <si>
    <t>065002000</t>
  </si>
  <si>
    <t>Mimostaveništní doprava materiálů</t>
  </si>
  <si>
    <t>394110803</t>
  </si>
  <si>
    <t>071002000</t>
  </si>
  <si>
    <t>Provoz investora, třetích osob</t>
  </si>
  <si>
    <t>349869330</t>
  </si>
  <si>
    <t>Poznámka k položce:_x000D_
- kolize s probíhající činností investora, zejména minimalizace hluku v době výuky</t>
  </si>
  <si>
    <t>081002000</t>
  </si>
  <si>
    <t>Doprava zaměstnanců</t>
  </si>
  <si>
    <t>-1551959069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</si>
  <si>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</si>
  <si>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</si>
  <si>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</si>
  <si>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</si>
  <si>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</si>
  <si>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</si>
  <si>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</si>
  <si>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</si>
  <si>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</si>
  <si>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</si>
  <si>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</si>
  <si>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</si>
  <si>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</si>
  <si>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</si>
  <si>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</si>
  <si>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</si>
  <si>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Vedlejší a ostatní náklady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</si>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</sst>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5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9" fillId="0" borderId="0" applyNumberFormat="0" applyFill="0" applyBorder="0" applyAlignment="0" applyProtection="0"/>
  </cellStyleXfs>
  <cellXfs count="40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9" fillId="0" borderId="15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7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5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6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166" fontId="29" fillId="0" borderId="21" xfId="0" applyNumberFormat="1" applyFont="1" applyBorder="1" applyAlignment="1" applyProtection="1">
      <alignment vertical="center"/>
    </xf>
    <xf numFmtId="4" fontId="29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3" fillId="0" borderId="13" xfId="0" applyNumberFormat="1" applyFont="1" applyBorder="1" applyAlignment="1" applyProtection="1"/>
    <xf numFmtId="166" fontId="33" fillId="0" borderId="14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7" fillId="0" borderId="0" xfId="0" applyFont="1" applyAlignment="1" applyProtection="1">
      <alignment vertical="center" wrapText="1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4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4" xfId="0" applyFont="1" applyBorder="1" applyAlignment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6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11" fillId="0" borderId="20" xfId="0" applyFont="1" applyBorder="1" applyAlignment="1" applyProtection="1">
      <alignment vertical="center"/>
    </xf>
    <xf numFmtId="0" fontId="11" fillId="0" borderId="21" xfId="0" applyFont="1" applyBorder="1" applyAlignment="1" applyProtection="1">
      <alignment vertical="center"/>
    </xf>
    <xf numFmtId="0" fontId="11" fillId="0" borderId="22" xfId="0" applyFont="1" applyBorder="1" applyAlignment="1" applyProtection="1">
      <alignment vertical="center"/>
    </xf>
    <xf numFmtId="0" fontId="38" fillId="0" borderId="23" xfId="0" applyFont="1" applyBorder="1" applyAlignment="1" applyProtection="1">
      <alignment horizontal="center" vertical="center"/>
    </xf>
    <xf numFmtId="49" fontId="38" fillId="0" borderId="23" xfId="0" applyNumberFormat="1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center" vertical="center" wrapText="1"/>
    </xf>
    <xf numFmtId="167" fontId="38" fillId="0" borderId="23" xfId="0" applyNumberFormat="1" applyFont="1" applyBorder="1" applyAlignment="1" applyProtection="1">
      <alignment vertical="center"/>
    </xf>
    <xf numFmtId="4" fontId="38" fillId="2" borderId="23" xfId="0" applyNumberFormat="1" applyFont="1" applyFill="1" applyBorder="1" applyAlignment="1" applyProtection="1">
      <alignment vertical="center"/>
      <protection locked="0"/>
    </xf>
    <xf numFmtId="4" fontId="38" fillId="0" borderId="23" xfId="0" applyNumberFormat="1" applyFont="1" applyBorder="1" applyAlignment="1" applyProtection="1">
      <alignment vertical="center"/>
    </xf>
    <xf numFmtId="0" fontId="39" fillId="0" borderId="4" xfId="0" applyFont="1" applyBorder="1" applyAlignment="1">
      <alignment vertical="center"/>
    </xf>
    <xf numFmtId="0" fontId="38" fillId="2" borderId="15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 applyProtection="1">
      <alignment horizontal="center" vertical="center"/>
    </xf>
    <xf numFmtId="167" fontId="22" fillId="2" borderId="23" xfId="0" applyNumberFormat="1" applyFont="1" applyFill="1" applyBorder="1" applyAlignment="1" applyProtection="1">
      <alignment vertical="center"/>
      <protection locked="0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1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40" fillId="0" borderId="24" xfId="0" applyFont="1" applyBorder="1" applyAlignment="1">
      <alignment vertical="center" wrapText="1"/>
    </xf>
    <xf numFmtId="0" fontId="40" fillId="0" borderId="25" xfId="0" applyFont="1" applyBorder="1" applyAlignment="1">
      <alignment vertical="center" wrapText="1"/>
    </xf>
    <xf numFmtId="0" fontId="40" fillId="0" borderId="26" xfId="0" applyFont="1" applyBorder="1" applyAlignment="1">
      <alignment vertical="center" wrapText="1"/>
    </xf>
    <xf numFmtId="0" fontId="40" fillId="0" borderId="27" xfId="0" applyFont="1" applyBorder="1" applyAlignment="1">
      <alignment horizontal="center" vertical="center" wrapText="1"/>
    </xf>
    <xf numFmtId="0" fontId="40" fillId="0" borderId="28" xfId="0" applyFont="1" applyBorder="1" applyAlignment="1">
      <alignment horizontal="center" vertical="center" wrapText="1"/>
    </xf>
    <xf numFmtId="0" fontId="40" fillId="0" borderId="27" xfId="0" applyFont="1" applyBorder="1" applyAlignment="1">
      <alignment vertical="center" wrapText="1"/>
    </xf>
    <xf numFmtId="0" fontId="40" fillId="0" borderId="28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27" xfId="0" applyFont="1" applyBorder="1" applyAlignment="1">
      <alignment vertical="center" wrapText="1"/>
    </xf>
    <xf numFmtId="0" fontId="43" fillId="0" borderId="1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vertical="center"/>
    </xf>
    <xf numFmtId="49" fontId="43" fillId="0" borderId="1" xfId="0" applyNumberFormat="1" applyFont="1" applyBorder="1" applyAlignment="1">
      <alignment vertical="center" wrapText="1"/>
    </xf>
    <xf numFmtId="0" fontId="40" fillId="0" borderId="30" xfId="0" applyFont="1" applyBorder="1" applyAlignment="1">
      <alignment vertical="center" wrapText="1"/>
    </xf>
    <xf numFmtId="0" fontId="45" fillId="0" borderId="29" xfId="0" applyFont="1" applyBorder="1" applyAlignment="1">
      <alignment vertical="center" wrapText="1"/>
    </xf>
    <xf numFmtId="0" fontId="40" fillId="0" borderId="31" xfId="0" applyFont="1" applyBorder="1" applyAlignment="1">
      <alignment vertical="center" wrapText="1"/>
    </xf>
    <xf numFmtId="0" fontId="40" fillId="0" borderId="1" xfId="0" applyFont="1" applyBorder="1" applyAlignment="1">
      <alignment vertical="top"/>
    </xf>
    <xf numFmtId="0" fontId="40" fillId="0" borderId="0" xfId="0" applyFont="1" applyAlignment="1">
      <alignment vertical="top"/>
    </xf>
    <xf numFmtId="0" fontId="40" fillId="0" borderId="24" xfId="0" applyFont="1" applyBorder="1" applyAlignment="1">
      <alignment horizontal="left" vertical="center"/>
    </xf>
    <xf numFmtId="0" fontId="40" fillId="0" borderId="25" xfId="0" applyFont="1" applyBorder="1" applyAlignment="1">
      <alignment horizontal="left" vertical="center"/>
    </xf>
    <xf numFmtId="0" fontId="40" fillId="0" borderId="26" xfId="0" applyFont="1" applyBorder="1" applyAlignment="1">
      <alignment horizontal="left" vertical="center"/>
    </xf>
    <xf numFmtId="0" fontId="40" fillId="0" borderId="27" xfId="0" applyFont="1" applyBorder="1" applyAlignment="1">
      <alignment horizontal="left" vertical="center"/>
    </xf>
    <xf numFmtId="0" fontId="40" fillId="0" borderId="28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6" fillId="0" borderId="0" xfId="0" applyFont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42" fillId="0" borderId="29" xfId="0" applyFont="1" applyBorder="1" applyAlignment="1">
      <alignment horizontal="center" vertical="center"/>
    </xf>
    <xf numFmtId="0" fontId="46" fillId="0" borderId="29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3" fillId="0" borderId="0" xfId="0" applyFont="1" applyAlignment="1">
      <alignment horizontal="left" vertical="center"/>
    </xf>
    <xf numFmtId="0" fontId="44" fillId="0" borderId="27" xfId="0" applyFont="1" applyBorder="1" applyAlignment="1">
      <alignment horizontal="left" vertical="center"/>
    </xf>
    <xf numFmtId="0" fontId="43" fillId="0" borderId="1" xfId="0" applyFont="1" applyFill="1" applyBorder="1" applyAlignment="1">
      <alignment horizontal="left" vertical="center"/>
    </xf>
    <xf numFmtId="0" fontId="43" fillId="0" borderId="1" xfId="0" applyFont="1" applyFill="1" applyBorder="1" applyAlignment="1">
      <alignment horizontal="center" vertical="center"/>
    </xf>
    <xf numFmtId="0" fontId="40" fillId="0" borderId="30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center" vertical="center" wrapText="1"/>
    </xf>
    <xf numFmtId="0" fontId="40" fillId="0" borderId="24" xfId="0" applyFont="1" applyBorder="1" applyAlignment="1">
      <alignment horizontal="left" vertical="center" wrapText="1"/>
    </xf>
    <xf numFmtId="0" fontId="40" fillId="0" borderId="25" xfId="0" applyFont="1" applyBorder="1" applyAlignment="1">
      <alignment horizontal="left" vertical="center" wrapText="1"/>
    </xf>
    <xf numFmtId="0" fontId="40" fillId="0" borderId="26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46" fillId="0" borderId="27" xfId="0" applyFont="1" applyBorder="1" applyAlignment="1">
      <alignment horizontal="left" vertical="center" wrapText="1"/>
    </xf>
    <xf numFmtId="0" fontId="46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/>
    </xf>
    <xf numFmtId="0" fontId="44" fillId="0" borderId="28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/>
    </xf>
    <xf numFmtId="0" fontId="44" fillId="0" borderId="30" xfId="0" applyFont="1" applyBorder="1" applyAlignment="1">
      <alignment horizontal="left" vertical="center" wrapText="1"/>
    </xf>
    <xf numFmtId="0" fontId="44" fillId="0" borderId="29" xfId="0" applyFont="1" applyBorder="1" applyAlignment="1">
      <alignment horizontal="left" vertical="center" wrapText="1"/>
    </xf>
    <xf numFmtId="0" fontId="44" fillId="0" borderId="3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top"/>
    </xf>
    <xf numFmtId="0" fontId="43" fillId="0" borderId="1" xfId="0" applyFont="1" applyBorder="1" applyAlignment="1">
      <alignment horizontal="center" vertical="top"/>
    </xf>
    <xf numFmtId="0" fontId="44" fillId="0" borderId="30" xfId="0" applyFont="1" applyBorder="1" applyAlignment="1">
      <alignment horizontal="left" vertical="center"/>
    </xf>
    <xf numFmtId="0" fontId="44" fillId="0" borderId="3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6" fillId="0" borderId="0" xfId="0" applyFont="1" applyAlignment="1">
      <alignment vertical="center"/>
    </xf>
    <xf numFmtId="0" fontId="42" fillId="0" borderId="1" xfId="0" applyFont="1" applyBorder="1" applyAlignment="1">
      <alignment vertical="center"/>
    </xf>
    <xf numFmtId="0" fontId="46" fillId="0" borderId="29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43" fillId="0" borderId="1" xfId="0" applyFont="1" applyBorder="1" applyAlignment="1">
      <alignment vertical="top"/>
    </xf>
    <xf numFmtId="49" fontId="43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2" fillId="0" borderId="29" xfId="0" applyFont="1" applyBorder="1" applyAlignment="1">
      <alignment horizontal="left"/>
    </xf>
    <xf numFmtId="0" fontId="46" fillId="0" borderId="29" xfId="0" applyFont="1" applyBorder="1" applyAlignment="1"/>
    <xf numFmtId="0" fontId="40" fillId="0" borderId="27" xfId="0" applyFont="1" applyBorder="1" applyAlignment="1">
      <alignment vertical="top"/>
    </xf>
    <xf numFmtId="0" fontId="40" fillId="0" borderId="28" xfId="0" applyFont="1" applyBorder="1" applyAlignment="1">
      <alignment vertical="top"/>
    </xf>
    <xf numFmtId="0" fontId="40" fillId="0" borderId="30" xfId="0" applyFont="1" applyBorder="1" applyAlignment="1">
      <alignment vertical="top"/>
    </xf>
    <xf numFmtId="0" fontId="40" fillId="0" borderId="29" xfId="0" applyFont="1" applyBorder="1" applyAlignment="1">
      <alignment vertical="top"/>
    </xf>
    <xf numFmtId="0" fontId="40" fillId="0" borderId="31" xfId="0" applyFont="1" applyBorder="1" applyAlignment="1">
      <alignment vertical="top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27" fillId="0" borderId="0" xfId="0" applyFont="1" applyAlignment="1" applyProtection="1">
      <alignment horizontal="left" vertical="center" wrapText="1"/>
    </xf>
    <xf numFmtId="0" fontId="30" fillId="0" borderId="0" xfId="0" applyFont="1" applyAlignment="1" applyProtection="1">
      <alignment horizontal="left" vertical="center" wrapText="1"/>
    </xf>
    <xf numFmtId="0" fontId="22" fillId="4" borderId="8" xfId="0" applyFont="1" applyFill="1" applyBorder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8" fillId="0" borderId="6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9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left" vertical="center"/>
    </xf>
    <xf numFmtId="0" fontId="0" fillId="0" borderId="0" xfId="0"/>
    <xf numFmtId="4" fontId="7" fillId="0" borderId="0" xfId="0" applyNumberFormat="1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right"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4" fontId="24" fillId="0" borderId="0" xfId="0" applyNumberFormat="1" applyFont="1" applyAlignment="1" applyProtection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41" fillId="0" borderId="1" xfId="0" applyFont="1" applyBorder="1" applyAlignment="1">
      <alignment horizontal="center" vertical="center"/>
    </xf>
    <xf numFmtId="0" fontId="41" fillId="0" borderId="1" xfId="0" applyFont="1" applyBorder="1" applyAlignment="1">
      <alignment horizontal="center" vertical="center" wrapText="1"/>
    </xf>
    <xf numFmtId="0" fontId="42" fillId="0" borderId="29" xfId="0" applyFont="1" applyBorder="1" applyAlignment="1">
      <alignment horizontal="left"/>
    </xf>
    <xf numFmtId="0" fontId="43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top"/>
    </xf>
    <xf numFmtId="0" fontId="43" fillId="0" borderId="1" xfId="0" applyFont="1" applyBorder="1" applyAlignment="1">
      <alignment horizontal="left" vertical="center" wrapText="1"/>
    </xf>
    <xf numFmtId="0" fontId="42" fillId="0" borderId="29" xfId="0" applyFont="1" applyBorder="1" applyAlignment="1">
      <alignment horizontal="left" wrapText="1"/>
    </xf>
    <xf numFmtId="49" fontId="43" fillId="0" borderId="1" xfId="0" applyNumberFormat="1" applyFont="1" applyBorder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66"/>
  <sheetViews>
    <sheetView showGridLines="0" tabSelected="1" workbookViewId="0">
      <selection activeCell="D5" sqref="D5"/>
    </sheetView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8" t="s">
        <v>0</v>
      </c>
      <c r="AZ1" s="18" t="s">
        <v>1</v>
      </c>
      <c r="BA1" s="18" t="s">
        <v>2</v>
      </c>
      <c r="BB1" s="18" t="s">
        <v>3</v>
      </c>
      <c r="BT1" s="18" t="s">
        <v>4</v>
      </c>
      <c r="BU1" s="18" t="s">
        <v>4</v>
      </c>
      <c r="BV1" s="18" t="s">
        <v>5</v>
      </c>
    </row>
    <row r="2" spans="1:74" s="1" customFormat="1" ht="36.950000000000003" customHeight="1">
      <c r="AR2" s="371"/>
      <c r="AS2" s="371"/>
      <c r="AT2" s="371"/>
      <c r="AU2" s="371"/>
      <c r="AV2" s="371"/>
      <c r="AW2" s="371"/>
      <c r="AX2" s="371"/>
      <c r="AY2" s="371"/>
      <c r="AZ2" s="371"/>
      <c r="BA2" s="371"/>
      <c r="BB2" s="371"/>
      <c r="BC2" s="371"/>
      <c r="BD2" s="371"/>
      <c r="BE2" s="371"/>
      <c r="BS2" s="19" t="s">
        <v>6</v>
      </c>
      <c r="BT2" s="19" t="s">
        <v>7</v>
      </c>
    </row>
    <row r="3" spans="1:74" s="1" customFormat="1" ht="6.95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6</v>
      </c>
      <c r="BT3" s="19" t="s">
        <v>8</v>
      </c>
    </row>
    <row r="4" spans="1:74" s="1" customFormat="1" ht="24.95" customHeight="1">
      <c r="B4" s="23"/>
      <c r="C4" s="24"/>
      <c r="D4" s="25" t="s">
        <v>9</v>
      </c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2"/>
      <c r="AS4" s="26" t="s">
        <v>10</v>
      </c>
      <c r="BE4" s="27" t="s">
        <v>11</v>
      </c>
      <c r="BS4" s="19" t="s">
        <v>12</v>
      </c>
    </row>
    <row r="5" spans="1:74" s="1" customFormat="1" ht="12" customHeight="1">
      <c r="B5" s="23"/>
      <c r="C5" s="24"/>
      <c r="D5" s="28" t="s">
        <v>13</v>
      </c>
      <c r="E5" s="24"/>
      <c r="F5" s="24"/>
      <c r="G5" s="24"/>
      <c r="H5" s="24"/>
      <c r="I5" s="24"/>
      <c r="J5" s="24"/>
      <c r="K5" s="355" t="s">
        <v>14</v>
      </c>
      <c r="L5" s="356"/>
      <c r="M5" s="356"/>
      <c r="N5" s="356"/>
      <c r="O5" s="356"/>
      <c r="P5" s="356"/>
      <c r="Q5" s="356"/>
      <c r="R5" s="356"/>
      <c r="S5" s="356"/>
      <c r="T5" s="356"/>
      <c r="U5" s="356"/>
      <c r="V5" s="356"/>
      <c r="W5" s="356"/>
      <c r="X5" s="356"/>
      <c r="Y5" s="356"/>
      <c r="Z5" s="356"/>
      <c r="AA5" s="356"/>
      <c r="AB5" s="356"/>
      <c r="AC5" s="356"/>
      <c r="AD5" s="356"/>
      <c r="AE5" s="356"/>
      <c r="AF5" s="356"/>
      <c r="AG5" s="356"/>
      <c r="AH5" s="356"/>
      <c r="AI5" s="356"/>
      <c r="AJ5" s="356"/>
      <c r="AK5" s="356"/>
      <c r="AL5" s="356"/>
      <c r="AM5" s="356"/>
      <c r="AN5" s="356"/>
      <c r="AO5" s="356"/>
      <c r="AP5" s="24"/>
      <c r="AQ5" s="24"/>
      <c r="AR5" s="22"/>
      <c r="BE5" s="352" t="s">
        <v>15</v>
      </c>
      <c r="BS5" s="19" t="s">
        <v>6</v>
      </c>
    </row>
    <row r="6" spans="1:74" s="1" customFormat="1" ht="36.950000000000003" customHeight="1">
      <c r="B6" s="23"/>
      <c r="C6" s="24"/>
      <c r="D6" s="30" t="s">
        <v>16</v>
      </c>
      <c r="E6" s="24"/>
      <c r="F6" s="24"/>
      <c r="G6" s="24"/>
      <c r="H6" s="24"/>
      <c r="I6" s="24"/>
      <c r="J6" s="24"/>
      <c r="K6" s="357" t="s">
        <v>17</v>
      </c>
      <c r="L6" s="356"/>
      <c r="M6" s="356"/>
      <c r="N6" s="356"/>
      <c r="O6" s="356"/>
      <c r="P6" s="356"/>
      <c r="Q6" s="356"/>
      <c r="R6" s="356"/>
      <c r="S6" s="356"/>
      <c r="T6" s="356"/>
      <c r="U6" s="356"/>
      <c r="V6" s="356"/>
      <c r="W6" s="356"/>
      <c r="X6" s="356"/>
      <c r="Y6" s="356"/>
      <c r="Z6" s="356"/>
      <c r="AA6" s="356"/>
      <c r="AB6" s="356"/>
      <c r="AC6" s="356"/>
      <c r="AD6" s="356"/>
      <c r="AE6" s="356"/>
      <c r="AF6" s="356"/>
      <c r="AG6" s="356"/>
      <c r="AH6" s="356"/>
      <c r="AI6" s="356"/>
      <c r="AJ6" s="356"/>
      <c r="AK6" s="356"/>
      <c r="AL6" s="356"/>
      <c r="AM6" s="356"/>
      <c r="AN6" s="356"/>
      <c r="AO6" s="356"/>
      <c r="AP6" s="24"/>
      <c r="AQ6" s="24"/>
      <c r="AR6" s="22"/>
      <c r="BE6" s="353"/>
      <c r="BS6" s="19" t="s">
        <v>6</v>
      </c>
    </row>
    <row r="7" spans="1:74" s="1" customFormat="1" ht="12" customHeight="1">
      <c r="B7" s="23"/>
      <c r="C7" s="24"/>
      <c r="D7" s="31" t="s">
        <v>18</v>
      </c>
      <c r="E7" s="24"/>
      <c r="F7" s="24"/>
      <c r="G7" s="24"/>
      <c r="H7" s="24"/>
      <c r="I7" s="24"/>
      <c r="J7" s="24"/>
      <c r="K7" s="29" t="s">
        <v>19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31" t="s">
        <v>20</v>
      </c>
      <c r="AL7" s="24"/>
      <c r="AM7" s="24"/>
      <c r="AN7" s="29" t="s">
        <v>19</v>
      </c>
      <c r="AO7" s="24"/>
      <c r="AP7" s="24"/>
      <c r="AQ7" s="24"/>
      <c r="AR7" s="22"/>
      <c r="BE7" s="353"/>
      <c r="BS7" s="19" t="s">
        <v>6</v>
      </c>
    </row>
    <row r="8" spans="1:74" s="1" customFormat="1" ht="12" customHeight="1">
      <c r="B8" s="23"/>
      <c r="C8" s="24"/>
      <c r="D8" s="31" t="s">
        <v>21</v>
      </c>
      <c r="E8" s="24"/>
      <c r="F8" s="24"/>
      <c r="G8" s="24"/>
      <c r="H8" s="24"/>
      <c r="I8" s="24"/>
      <c r="J8" s="24"/>
      <c r="K8" s="29" t="s">
        <v>22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31" t="s">
        <v>23</v>
      </c>
      <c r="AL8" s="24"/>
      <c r="AM8" s="24"/>
      <c r="AN8" s="32" t="s">
        <v>24</v>
      </c>
      <c r="AO8" s="24"/>
      <c r="AP8" s="24"/>
      <c r="AQ8" s="24"/>
      <c r="AR8" s="22"/>
      <c r="BE8" s="353"/>
      <c r="BS8" s="19" t="s">
        <v>6</v>
      </c>
    </row>
    <row r="9" spans="1:74" s="1" customFormat="1" ht="14.45" customHeight="1">
      <c r="B9" s="23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2"/>
      <c r="BE9" s="353"/>
      <c r="BS9" s="19" t="s">
        <v>6</v>
      </c>
    </row>
    <row r="10" spans="1:74" s="1" customFormat="1" ht="12" customHeight="1">
      <c r="B10" s="23"/>
      <c r="C10" s="24"/>
      <c r="D10" s="31" t="s">
        <v>25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31" t="s">
        <v>26</v>
      </c>
      <c r="AL10" s="24"/>
      <c r="AM10" s="24"/>
      <c r="AN10" s="29" t="s">
        <v>27</v>
      </c>
      <c r="AO10" s="24"/>
      <c r="AP10" s="24"/>
      <c r="AQ10" s="24"/>
      <c r="AR10" s="22"/>
      <c r="BE10" s="353"/>
      <c r="BS10" s="19" t="s">
        <v>6</v>
      </c>
    </row>
    <row r="11" spans="1:74" s="1" customFormat="1" ht="18.399999999999999" customHeight="1">
      <c r="B11" s="23"/>
      <c r="C11" s="24"/>
      <c r="D11" s="24"/>
      <c r="E11" s="29" t="s">
        <v>28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31" t="s">
        <v>29</v>
      </c>
      <c r="AL11" s="24"/>
      <c r="AM11" s="24"/>
      <c r="AN11" s="29" t="s">
        <v>30</v>
      </c>
      <c r="AO11" s="24"/>
      <c r="AP11" s="24"/>
      <c r="AQ11" s="24"/>
      <c r="AR11" s="22"/>
      <c r="BE11" s="353"/>
      <c r="BS11" s="19" t="s">
        <v>6</v>
      </c>
    </row>
    <row r="12" spans="1:74" s="1" customFormat="1" ht="6.95" customHeight="1">
      <c r="B12" s="23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2"/>
      <c r="BE12" s="353"/>
      <c r="BS12" s="19" t="s">
        <v>6</v>
      </c>
    </row>
    <row r="13" spans="1:74" s="1" customFormat="1" ht="12" customHeight="1">
      <c r="B13" s="23"/>
      <c r="C13" s="24"/>
      <c r="D13" s="31" t="s">
        <v>31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31" t="s">
        <v>26</v>
      </c>
      <c r="AL13" s="24"/>
      <c r="AM13" s="24"/>
      <c r="AN13" s="33" t="s">
        <v>32</v>
      </c>
      <c r="AO13" s="24"/>
      <c r="AP13" s="24"/>
      <c r="AQ13" s="24"/>
      <c r="AR13" s="22"/>
      <c r="BE13" s="353"/>
      <c r="BS13" s="19" t="s">
        <v>6</v>
      </c>
    </row>
    <row r="14" spans="1:74" ht="12.75">
      <c r="B14" s="23"/>
      <c r="C14" s="24"/>
      <c r="D14" s="24"/>
      <c r="E14" s="358" t="s">
        <v>32</v>
      </c>
      <c r="F14" s="359"/>
      <c r="G14" s="359"/>
      <c r="H14" s="359"/>
      <c r="I14" s="359"/>
      <c r="J14" s="359"/>
      <c r="K14" s="359"/>
      <c r="L14" s="359"/>
      <c r="M14" s="359"/>
      <c r="N14" s="359"/>
      <c r="O14" s="359"/>
      <c r="P14" s="359"/>
      <c r="Q14" s="359"/>
      <c r="R14" s="359"/>
      <c r="S14" s="359"/>
      <c r="T14" s="359"/>
      <c r="U14" s="359"/>
      <c r="V14" s="359"/>
      <c r="W14" s="359"/>
      <c r="X14" s="359"/>
      <c r="Y14" s="359"/>
      <c r="Z14" s="359"/>
      <c r="AA14" s="359"/>
      <c r="AB14" s="359"/>
      <c r="AC14" s="359"/>
      <c r="AD14" s="359"/>
      <c r="AE14" s="359"/>
      <c r="AF14" s="359"/>
      <c r="AG14" s="359"/>
      <c r="AH14" s="359"/>
      <c r="AI14" s="359"/>
      <c r="AJ14" s="359"/>
      <c r="AK14" s="31" t="s">
        <v>29</v>
      </c>
      <c r="AL14" s="24"/>
      <c r="AM14" s="24"/>
      <c r="AN14" s="33" t="s">
        <v>32</v>
      </c>
      <c r="AO14" s="24"/>
      <c r="AP14" s="24"/>
      <c r="AQ14" s="24"/>
      <c r="AR14" s="22"/>
      <c r="BE14" s="353"/>
      <c r="BS14" s="19" t="s">
        <v>6</v>
      </c>
    </row>
    <row r="15" spans="1:74" s="1" customFormat="1" ht="6.95" customHeight="1">
      <c r="B15" s="23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2"/>
      <c r="BE15" s="353"/>
      <c r="BS15" s="19" t="s">
        <v>4</v>
      </c>
    </row>
    <row r="16" spans="1:74" s="1" customFormat="1" ht="12" customHeight="1">
      <c r="B16" s="23"/>
      <c r="C16" s="24"/>
      <c r="D16" s="31" t="s">
        <v>33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31" t="s">
        <v>26</v>
      </c>
      <c r="AL16" s="24"/>
      <c r="AM16" s="24"/>
      <c r="AN16" s="29" t="s">
        <v>34</v>
      </c>
      <c r="AO16" s="24"/>
      <c r="AP16" s="24"/>
      <c r="AQ16" s="24"/>
      <c r="AR16" s="22"/>
      <c r="BE16" s="353"/>
      <c r="BS16" s="19" t="s">
        <v>4</v>
      </c>
    </row>
    <row r="17" spans="1:71" s="1" customFormat="1" ht="18.399999999999999" customHeight="1">
      <c r="B17" s="23"/>
      <c r="C17" s="24"/>
      <c r="D17" s="24"/>
      <c r="E17" s="29" t="s">
        <v>35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31" t="s">
        <v>29</v>
      </c>
      <c r="AL17" s="24"/>
      <c r="AM17" s="24"/>
      <c r="AN17" s="29" t="s">
        <v>19</v>
      </c>
      <c r="AO17" s="24"/>
      <c r="AP17" s="24"/>
      <c r="AQ17" s="24"/>
      <c r="AR17" s="22"/>
      <c r="BE17" s="353"/>
      <c r="BS17" s="19" t="s">
        <v>36</v>
      </c>
    </row>
    <row r="18" spans="1:71" s="1" customFormat="1" ht="6.95" customHeight="1">
      <c r="B18" s="23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2"/>
      <c r="BE18" s="353"/>
      <c r="BS18" s="19" t="s">
        <v>6</v>
      </c>
    </row>
    <row r="19" spans="1:71" s="1" customFormat="1" ht="12" customHeight="1">
      <c r="B19" s="23"/>
      <c r="C19" s="24"/>
      <c r="D19" s="31" t="s">
        <v>37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31" t="s">
        <v>26</v>
      </c>
      <c r="AL19" s="24"/>
      <c r="AM19" s="24"/>
      <c r="AN19" s="29" t="s">
        <v>38</v>
      </c>
      <c r="AO19" s="24"/>
      <c r="AP19" s="24"/>
      <c r="AQ19" s="24"/>
      <c r="AR19" s="22"/>
      <c r="BE19" s="353"/>
      <c r="BS19" s="19" t="s">
        <v>6</v>
      </c>
    </row>
    <row r="20" spans="1:71" s="1" customFormat="1" ht="18.399999999999999" customHeight="1">
      <c r="B20" s="23"/>
      <c r="C20" s="24"/>
      <c r="D20" s="24"/>
      <c r="E20" s="29" t="s">
        <v>39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31" t="s">
        <v>29</v>
      </c>
      <c r="AL20" s="24"/>
      <c r="AM20" s="24"/>
      <c r="AN20" s="29" t="s">
        <v>19</v>
      </c>
      <c r="AO20" s="24"/>
      <c r="AP20" s="24"/>
      <c r="AQ20" s="24"/>
      <c r="AR20" s="22"/>
      <c r="BE20" s="353"/>
      <c r="BS20" s="19" t="s">
        <v>36</v>
      </c>
    </row>
    <row r="21" spans="1:71" s="1" customFormat="1" ht="6.95" customHeight="1">
      <c r="B21" s="23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2"/>
      <c r="BE21" s="353"/>
    </row>
    <row r="22" spans="1:71" s="1" customFormat="1" ht="12" customHeight="1">
      <c r="B22" s="23"/>
      <c r="C22" s="24"/>
      <c r="D22" s="31" t="s">
        <v>40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2"/>
      <c r="BE22" s="353"/>
    </row>
    <row r="23" spans="1:71" s="1" customFormat="1" ht="83.25" customHeight="1">
      <c r="B23" s="23"/>
      <c r="C23" s="24"/>
      <c r="D23" s="24"/>
      <c r="E23" s="360" t="s">
        <v>41</v>
      </c>
      <c r="F23" s="360"/>
      <c r="G23" s="360"/>
      <c r="H23" s="360"/>
      <c r="I23" s="360"/>
      <c r="J23" s="360"/>
      <c r="K23" s="360"/>
      <c r="L23" s="360"/>
      <c r="M23" s="360"/>
      <c r="N23" s="360"/>
      <c r="O23" s="360"/>
      <c r="P23" s="360"/>
      <c r="Q23" s="360"/>
      <c r="R23" s="360"/>
      <c r="S23" s="360"/>
      <c r="T23" s="360"/>
      <c r="U23" s="360"/>
      <c r="V23" s="360"/>
      <c r="W23" s="360"/>
      <c r="X23" s="360"/>
      <c r="Y23" s="360"/>
      <c r="Z23" s="360"/>
      <c r="AA23" s="360"/>
      <c r="AB23" s="360"/>
      <c r="AC23" s="360"/>
      <c r="AD23" s="360"/>
      <c r="AE23" s="360"/>
      <c r="AF23" s="360"/>
      <c r="AG23" s="360"/>
      <c r="AH23" s="360"/>
      <c r="AI23" s="360"/>
      <c r="AJ23" s="360"/>
      <c r="AK23" s="360"/>
      <c r="AL23" s="360"/>
      <c r="AM23" s="360"/>
      <c r="AN23" s="360"/>
      <c r="AO23" s="24"/>
      <c r="AP23" s="24"/>
      <c r="AQ23" s="24"/>
      <c r="AR23" s="22"/>
      <c r="BE23" s="353"/>
    </row>
    <row r="24" spans="1:71" s="1" customFormat="1" ht="6.95" customHeight="1">
      <c r="B24" s="23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2"/>
      <c r="BE24" s="353"/>
    </row>
    <row r="25" spans="1:71" s="1" customFormat="1" ht="6.95" customHeight="1">
      <c r="B25" s="23"/>
      <c r="C25" s="24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24"/>
      <c r="AQ25" s="24"/>
      <c r="AR25" s="22"/>
      <c r="BE25" s="353"/>
    </row>
    <row r="26" spans="1:71" s="2" customFormat="1" ht="25.9" customHeight="1">
      <c r="A26" s="36"/>
      <c r="B26" s="37"/>
      <c r="C26" s="38"/>
      <c r="D26" s="39" t="s">
        <v>42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361">
        <f>ROUND(AG54,2)</f>
        <v>0</v>
      </c>
      <c r="AL26" s="362"/>
      <c r="AM26" s="362"/>
      <c r="AN26" s="362"/>
      <c r="AO26" s="362"/>
      <c r="AP26" s="38"/>
      <c r="AQ26" s="38"/>
      <c r="AR26" s="41"/>
      <c r="BE26" s="353"/>
    </row>
    <row r="27" spans="1:71" s="2" customFormat="1" ht="6.95" customHeight="1">
      <c r="A27" s="36"/>
      <c r="B27" s="37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41"/>
      <c r="BE27" s="353"/>
    </row>
    <row r="28" spans="1:71" s="2" customFormat="1" ht="12.75">
      <c r="A28" s="36"/>
      <c r="B28" s="37"/>
      <c r="C28" s="38"/>
      <c r="D28" s="38"/>
      <c r="E28" s="38"/>
      <c r="F28" s="38"/>
      <c r="G28" s="38"/>
      <c r="H28" s="38"/>
      <c r="I28" s="38"/>
      <c r="J28" s="38"/>
      <c r="K28" s="38"/>
      <c r="L28" s="363" t="s">
        <v>43</v>
      </c>
      <c r="M28" s="363"/>
      <c r="N28" s="363"/>
      <c r="O28" s="363"/>
      <c r="P28" s="363"/>
      <c r="Q28" s="38"/>
      <c r="R28" s="38"/>
      <c r="S28" s="38"/>
      <c r="T28" s="38"/>
      <c r="U28" s="38"/>
      <c r="V28" s="38"/>
      <c r="W28" s="363" t="s">
        <v>44</v>
      </c>
      <c r="X28" s="363"/>
      <c r="Y28" s="363"/>
      <c r="Z28" s="363"/>
      <c r="AA28" s="363"/>
      <c r="AB28" s="363"/>
      <c r="AC28" s="363"/>
      <c r="AD28" s="363"/>
      <c r="AE28" s="363"/>
      <c r="AF28" s="38"/>
      <c r="AG28" s="38"/>
      <c r="AH28" s="38"/>
      <c r="AI28" s="38"/>
      <c r="AJ28" s="38"/>
      <c r="AK28" s="363" t="s">
        <v>45</v>
      </c>
      <c r="AL28" s="363"/>
      <c r="AM28" s="363"/>
      <c r="AN28" s="363"/>
      <c r="AO28" s="363"/>
      <c r="AP28" s="38"/>
      <c r="AQ28" s="38"/>
      <c r="AR28" s="41"/>
      <c r="BE28" s="353"/>
    </row>
    <row r="29" spans="1:71" s="3" customFormat="1" ht="14.45" customHeight="1">
      <c r="B29" s="42"/>
      <c r="C29" s="43"/>
      <c r="D29" s="31" t="s">
        <v>46</v>
      </c>
      <c r="E29" s="43"/>
      <c r="F29" s="31" t="s">
        <v>47</v>
      </c>
      <c r="G29" s="43"/>
      <c r="H29" s="43"/>
      <c r="I29" s="43"/>
      <c r="J29" s="43"/>
      <c r="K29" s="43"/>
      <c r="L29" s="366">
        <v>0.21</v>
      </c>
      <c r="M29" s="365"/>
      <c r="N29" s="365"/>
      <c r="O29" s="365"/>
      <c r="P29" s="365"/>
      <c r="Q29" s="43"/>
      <c r="R29" s="43"/>
      <c r="S29" s="43"/>
      <c r="T29" s="43"/>
      <c r="U29" s="43"/>
      <c r="V29" s="43"/>
      <c r="W29" s="364">
        <f>ROUND(AZ54, 2)</f>
        <v>0</v>
      </c>
      <c r="X29" s="365"/>
      <c r="Y29" s="365"/>
      <c r="Z29" s="365"/>
      <c r="AA29" s="365"/>
      <c r="AB29" s="365"/>
      <c r="AC29" s="365"/>
      <c r="AD29" s="365"/>
      <c r="AE29" s="365"/>
      <c r="AF29" s="43"/>
      <c r="AG29" s="43"/>
      <c r="AH29" s="43"/>
      <c r="AI29" s="43"/>
      <c r="AJ29" s="43"/>
      <c r="AK29" s="364">
        <f>ROUND(AV54, 2)</f>
        <v>0</v>
      </c>
      <c r="AL29" s="365"/>
      <c r="AM29" s="365"/>
      <c r="AN29" s="365"/>
      <c r="AO29" s="365"/>
      <c r="AP29" s="43"/>
      <c r="AQ29" s="43"/>
      <c r="AR29" s="44"/>
      <c r="BE29" s="354"/>
    </row>
    <row r="30" spans="1:71" s="3" customFormat="1" ht="14.45" customHeight="1">
      <c r="B30" s="42"/>
      <c r="C30" s="43"/>
      <c r="D30" s="43"/>
      <c r="E30" s="43"/>
      <c r="F30" s="31" t="s">
        <v>48</v>
      </c>
      <c r="G30" s="43"/>
      <c r="H30" s="43"/>
      <c r="I30" s="43"/>
      <c r="J30" s="43"/>
      <c r="K30" s="43"/>
      <c r="L30" s="366">
        <v>0.15</v>
      </c>
      <c r="M30" s="365"/>
      <c r="N30" s="365"/>
      <c r="O30" s="365"/>
      <c r="P30" s="365"/>
      <c r="Q30" s="43"/>
      <c r="R30" s="43"/>
      <c r="S30" s="43"/>
      <c r="T30" s="43"/>
      <c r="U30" s="43"/>
      <c r="V30" s="43"/>
      <c r="W30" s="364">
        <f>ROUND(BA54, 2)</f>
        <v>0</v>
      </c>
      <c r="X30" s="365"/>
      <c r="Y30" s="365"/>
      <c r="Z30" s="365"/>
      <c r="AA30" s="365"/>
      <c r="AB30" s="365"/>
      <c r="AC30" s="365"/>
      <c r="AD30" s="365"/>
      <c r="AE30" s="365"/>
      <c r="AF30" s="43"/>
      <c r="AG30" s="43"/>
      <c r="AH30" s="43"/>
      <c r="AI30" s="43"/>
      <c r="AJ30" s="43"/>
      <c r="AK30" s="364">
        <f>ROUND(AW54, 2)</f>
        <v>0</v>
      </c>
      <c r="AL30" s="365"/>
      <c r="AM30" s="365"/>
      <c r="AN30" s="365"/>
      <c r="AO30" s="365"/>
      <c r="AP30" s="43"/>
      <c r="AQ30" s="43"/>
      <c r="AR30" s="44"/>
      <c r="BE30" s="354"/>
    </row>
    <row r="31" spans="1:71" s="3" customFormat="1" ht="14.45" hidden="1" customHeight="1">
      <c r="B31" s="42"/>
      <c r="C31" s="43"/>
      <c r="D31" s="43"/>
      <c r="E31" s="43"/>
      <c r="F31" s="31" t="s">
        <v>49</v>
      </c>
      <c r="G31" s="43"/>
      <c r="H31" s="43"/>
      <c r="I31" s="43"/>
      <c r="J31" s="43"/>
      <c r="K31" s="43"/>
      <c r="L31" s="366">
        <v>0.21</v>
      </c>
      <c r="M31" s="365"/>
      <c r="N31" s="365"/>
      <c r="O31" s="365"/>
      <c r="P31" s="365"/>
      <c r="Q31" s="43"/>
      <c r="R31" s="43"/>
      <c r="S31" s="43"/>
      <c r="T31" s="43"/>
      <c r="U31" s="43"/>
      <c r="V31" s="43"/>
      <c r="W31" s="364">
        <f>ROUND(BB54, 2)</f>
        <v>0</v>
      </c>
      <c r="X31" s="365"/>
      <c r="Y31" s="365"/>
      <c r="Z31" s="365"/>
      <c r="AA31" s="365"/>
      <c r="AB31" s="365"/>
      <c r="AC31" s="365"/>
      <c r="AD31" s="365"/>
      <c r="AE31" s="365"/>
      <c r="AF31" s="43"/>
      <c r="AG31" s="43"/>
      <c r="AH31" s="43"/>
      <c r="AI31" s="43"/>
      <c r="AJ31" s="43"/>
      <c r="AK31" s="364">
        <v>0</v>
      </c>
      <c r="AL31" s="365"/>
      <c r="AM31" s="365"/>
      <c r="AN31" s="365"/>
      <c r="AO31" s="365"/>
      <c r="AP31" s="43"/>
      <c r="AQ31" s="43"/>
      <c r="AR31" s="44"/>
      <c r="BE31" s="354"/>
    </row>
    <row r="32" spans="1:71" s="3" customFormat="1" ht="14.45" hidden="1" customHeight="1">
      <c r="B32" s="42"/>
      <c r="C32" s="43"/>
      <c r="D32" s="43"/>
      <c r="E32" s="43"/>
      <c r="F32" s="31" t="s">
        <v>50</v>
      </c>
      <c r="G32" s="43"/>
      <c r="H32" s="43"/>
      <c r="I32" s="43"/>
      <c r="J32" s="43"/>
      <c r="K32" s="43"/>
      <c r="L32" s="366">
        <v>0.15</v>
      </c>
      <c r="M32" s="365"/>
      <c r="N32" s="365"/>
      <c r="O32" s="365"/>
      <c r="P32" s="365"/>
      <c r="Q32" s="43"/>
      <c r="R32" s="43"/>
      <c r="S32" s="43"/>
      <c r="T32" s="43"/>
      <c r="U32" s="43"/>
      <c r="V32" s="43"/>
      <c r="W32" s="364">
        <f>ROUND(BC54, 2)</f>
        <v>0</v>
      </c>
      <c r="X32" s="365"/>
      <c r="Y32" s="365"/>
      <c r="Z32" s="365"/>
      <c r="AA32" s="365"/>
      <c r="AB32" s="365"/>
      <c r="AC32" s="365"/>
      <c r="AD32" s="365"/>
      <c r="AE32" s="365"/>
      <c r="AF32" s="43"/>
      <c r="AG32" s="43"/>
      <c r="AH32" s="43"/>
      <c r="AI32" s="43"/>
      <c r="AJ32" s="43"/>
      <c r="AK32" s="364">
        <v>0</v>
      </c>
      <c r="AL32" s="365"/>
      <c r="AM32" s="365"/>
      <c r="AN32" s="365"/>
      <c r="AO32" s="365"/>
      <c r="AP32" s="43"/>
      <c r="AQ32" s="43"/>
      <c r="AR32" s="44"/>
      <c r="BE32" s="354"/>
    </row>
    <row r="33" spans="1:57" s="3" customFormat="1" ht="14.45" hidden="1" customHeight="1">
      <c r="B33" s="42"/>
      <c r="C33" s="43"/>
      <c r="D33" s="43"/>
      <c r="E33" s="43"/>
      <c r="F33" s="31" t="s">
        <v>51</v>
      </c>
      <c r="G33" s="43"/>
      <c r="H33" s="43"/>
      <c r="I33" s="43"/>
      <c r="J33" s="43"/>
      <c r="K33" s="43"/>
      <c r="L33" s="366">
        <v>0</v>
      </c>
      <c r="M33" s="365"/>
      <c r="N33" s="365"/>
      <c r="O33" s="365"/>
      <c r="P33" s="365"/>
      <c r="Q33" s="43"/>
      <c r="R33" s="43"/>
      <c r="S33" s="43"/>
      <c r="T33" s="43"/>
      <c r="U33" s="43"/>
      <c r="V33" s="43"/>
      <c r="W33" s="364">
        <f>ROUND(BD54, 2)</f>
        <v>0</v>
      </c>
      <c r="X33" s="365"/>
      <c r="Y33" s="365"/>
      <c r="Z33" s="365"/>
      <c r="AA33" s="365"/>
      <c r="AB33" s="365"/>
      <c r="AC33" s="365"/>
      <c r="AD33" s="365"/>
      <c r="AE33" s="365"/>
      <c r="AF33" s="43"/>
      <c r="AG33" s="43"/>
      <c r="AH33" s="43"/>
      <c r="AI33" s="43"/>
      <c r="AJ33" s="43"/>
      <c r="AK33" s="364">
        <v>0</v>
      </c>
      <c r="AL33" s="365"/>
      <c r="AM33" s="365"/>
      <c r="AN33" s="365"/>
      <c r="AO33" s="365"/>
      <c r="AP33" s="43"/>
      <c r="AQ33" s="43"/>
      <c r="AR33" s="44"/>
    </row>
    <row r="34" spans="1:57" s="2" customFormat="1" ht="6.95" customHeight="1">
      <c r="A34" s="36"/>
      <c r="B34" s="37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41"/>
      <c r="BE34" s="36"/>
    </row>
    <row r="35" spans="1:57" s="2" customFormat="1" ht="25.9" customHeight="1">
      <c r="A35" s="36"/>
      <c r="B35" s="37"/>
      <c r="C35" s="45"/>
      <c r="D35" s="46" t="s">
        <v>52</v>
      </c>
      <c r="E35" s="47"/>
      <c r="F35" s="47"/>
      <c r="G35" s="47"/>
      <c r="H35" s="47"/>
      <c r="I35" s="47"/>
      <c r="J35" s="47"/>
      <c r="K35" s="47"/>
      <c r="L35" s="47"/>
      <c r="M35" s="47"/>
      <c r="N35" s="47"/>
      <c r="O35" s="47"/>
      <c r="P35" s="47"/>
      <c r="Q35" s="47"/>
      <c r="R35" s="47"/>
      <c r="S35" s="47"/>
      <c r="T35" s="48" t="s">
        <v>53</v>
      </c>
      <c r="U35" s="47"/>
      <c r="V35" s="47"/>
      <c r="W35" s="47"/>
      <c r="X35" s="370" t="s">
        <v>54</v>
      </c>
      <c r="Y35" s="368"/>
      <c r="Z35" s="368"/>
      <c r="AA35" s="368"/>
      <c r="AB35" s="368"/>
      <c r="AC35" s="47"/>
      <c r="AD35" s="47"/>
      <c r="AE35" s="47"/>
      <c r="AF35" s="47"/>
      <c r="AG35" s="47"/>
      <c r="AH35" s="47"/>
      <c r="AI35" s="47"/>
      <c r="AJ35" s="47"/>
      <c r="AK35" s="367">
        <f>SUM(AK26:AK33)</f>
        <v>0</v>
      </c>
      <c r="AL35" s="368"/>
      <c r="AM35" s="368"/>
      <c r="AN35" s="368"/>
      <c r="AO35" s="369"/>
      <c r="AP35" s="45"/>
      <c r="AQ35" s="45"/>
      <c r="AR35" s="41"/>
      <c r="BE35" s="36"/>
    </row>
    <row r="36" spans="1:57" s="2" customFormat="1" ht="6.95" customHeight="1">
      <c r="A36" s="36"/>
      <c r="B36" s="37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41"/>
      <c r="BE36" s="36"/>
    </row>
    <row r="37" spans="1:57" s="2" customFormat="1" ht="6.95" customHeight="1">
      <c r="A37" s="36"/>
      <c r="B37" s="49"/>
      <c r="C37" s="50"/>
      <c r="D37" s="50"/>
      <c r="E37" s="50"/>
      <c r="F37" s="50"/>
      <c r="G37" s="50"/>
      <c r="H37" s="50"/>
      <c r="I37" s="50"/>
      <c r="J37" s="50"/>
      <c r="K37" s="50"/>
      <c r="L37" s="50"/>
      <c r="M37" s="50"/>
      <c r="N37" s="50"/>
      <c r="O37" s="50"/>
      <c r="P37" s="50"/>
      <c r="Q37" s="50"/>
      <c r="R37" s="50"/>
      <c r="S37" s="50"/>
      <c r="T37" s="50"/>
      <c r="U37" s="50"/>
      <c r="V37" s="50"/>
      <c r="W37" s="50"/>
      <c r="X37" s="50"/>
      <c r="Y37" s="50"/>
      <c r="Z37" s="50"/>
      <c r="AA37" s="50"/>
      <c r="AB37" s="50"/>
      <c r="AC37" s="50"/>
      <c r="AD37" s="50"/>
      <c r="AE37" s="50"/>
      <c r="AF37" s="50"/>
      <c r="AG37" s="50"/>
      <c r="AH37" s="50"/>
      <c r="AI37" s="50"/>
      <c r="AJ37" s="50"/>
      <c r="AK37" s="50"/>
      <c r="AL37" s="50"/>
      <c r="AM37" s="50"/>
      <c r="AN37" s="50"/>
      <c r="AO37" s="50"/>
      <c r="AP37" s="50"/>
      <c r="AQ37" s="50"/>
      <c r="AR37" s="41"/>
      <c r="BE37" s="36"/>
    </row>
    <row r="41" spans="1:57" s="2" customFormat="1" ht="6.95" customHeight="1">
      <c r="A41" s="36"/>
      <c r="B41" s="51"/>
      <c r="C41" s="52"/>
      <c r="D41" s="52"/>
      <c r="E41" s="52"/>
      <c r="F41" s="52"/>
      <c r="G41" s="52"/>
      <c r="H41" s="52"/>
      <c r="I41" s="52"/>
      <c r="J41" s="52"/>
      <c r="K41" s="52"/>
      <c r="L41" s="52"/>
      <c r="M41" s="52"/>
      <c r="N41" s="52"/>
      <c r="O41" s="52"/>
      <c r="P41" s="52"/>
      <c r="Q41" s="52"/>
      <c r="R41" s="52"/>
      <c r="S41" s="52"/>
      <c r="T41" s="52"/>
      <c r="U41" s="52"/>
      <c r="V41" s="52"/>
      <c r="W41" s="52"/>
      <c r="X41" s="52"/>
      <c r="Y41" s="52"/>
      <c r="Z41" s="52"/>
      <c r="AA41" s="52"/>
      <c r="AB41" s="52"/>
      <c r="AC41" s="52"/>
      <c r="AD41" s="52"/>
      <c r="AE41" s="52"/>
      <c r="AF41" s="52"/>
      <c r="AG41" s="52"/>
      <c r="AH41" s="52"/>
      <c r="AI41" s="52"/>
      <c r="AJ41" s="52"/>
      <c r="AK41" s="52"/>
      <c r="AL41" s="52"/>
      <c r="AM41" s="52"/>
      <c r="AN41" s="52"/>
      <c r="AO41" s="52"/>
      <c r="AP41" s="52"/>
      <c r="AQ41" s="52"/>
      <c r="AR41" s="41"/>
      <c r="BE41" s="36"/>
    </row>
    <row r="42" spans="1:57" s="2" customFormat="1" ht="24.95" customHeight="1">
      <c r="A42" s="36"/>
      <c r="B42" s="37"/>
      <c r="C42" s="25" t="s">
        <v>55</v>
      </c>
      <c r="D42" s="38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38"/>
      <c r="P42" s="38"/>
      <c r="Q42" s="38"/>
      <c r="R42" s="38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  <c r="AF42" s="38"/>
      <c r="AG42" s="38"/>
      <c r="AH42" s="38"/>
      <c r="AI42" s="38"/>
      <c r="AJ42" s="38"/>
      <c r="AK42" s="38"/>
      <c r="AL42" s="38"/>
      <c r="AM42" s="38"/>
      <c r="AN42" s="38"/>
      <c r="AO42" s="38"/>
      <c r="AP42" s="38"/>
      <c r="AQ42" s="38"/>
      <c r="AR42" s="41"/>
      <c r="BE42" s="36"/>
    </row>
    <row r="43" spans="1:57" s="2" customFormat="1" ht="6.95" customHeight="1">
      <c r="A43" s="36"/>
      <c r="B43" s="37"/>
      <c r="C43" s="38"/>
      <c r="D43" s="38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38"/>
      <c r="Q43" s="38"/>
      <c r="R43" s="38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  <c r="AF43" s="38"/>
      <c r="AG43" s="38"/>
      <c r="AH43" s="38"/>
      <c r="AI43" s="38"/>
      <c r="AJ43" s="38"/>
      <c r="AK43" s="38"/>
      <c r="AL43" s="38"/>
      <c r="AM43" s="38"/>
      <c r="AN43" s="38"/>
      <c r="AO43" s="38"/>
      <c r="AP43" s="38"/>
      <c r="AQ43" s="38"/>
      <c r="AR43" s="41"/>
      <c r="BE43" s="36"/>
    </row>
    <row r="44" spans="1:57" s="4" customFormat="1" ht="12" customHeight="1">
      <c r="B44" s="53"/>
      <c r="C44" s="31" t="s">
        <v>13</v>
      </c>
      <c r="D44" s="54"/>
      <c r="E44" s="54"/>
      <c r="F44" s="54"/>
      <c r="G44" s="54"/>
      <c r="H44" s="54"/>
      <c r="I44" s="54"/>
      <c r="J44" s="54"/>
      <c r="K44" s="54"/>
      <c r="L44" s="54" t="str">
        <f>K5</f>
        <v>2019030443</v>
      </c>
      <c r="M44" s="54"/>
      <c r="N44" s="54"/>
      <c r="O44" s="54"/>
      <c r="P44" s="54"/>
      <c r="Q44" s="54"/>
      <c r="R44" s="54"/>
      <c r="S44" s="54"/>
      <c r="T44" s="54"/>
      <c r="U44" s="54"/>
      <c r="V44" s="54"/>
      <c r="W44" s="54"/>
      <c r="X44" s="54"/>
      <c r="Y44" s="54"/>
      <c r="Z44" s="54"/>
      <c r="AA44" s="54"/>
      <c r="AB44" s="54"/>
      <c r="AC44" s="54"/>
      <c r="AD44" s="54"/>
      <c r="AE44" s="54"/>
      <c r="AF44" s="54"/>
      <c r="AG44" s="54"/>
      <c r="AH44" s="54"/>
      <c r="AI44" s="54"/>
      <c r="AJ44" s="54"/>
      <c r="AK44" s="54"/>
      <c r="AL44" s="54"/>
      <c r="AM44" s="54"/>
      <c r="AN44" s="54"/>
      <c r="AO44" s="54"/>
      <c r="AP44" s="54"/>
      <c r="AQ44" s="54"/>
      <c r="AR44" s="55"/>
    </row>
    <row r="45" spans="1:57" s="5" customFormat="1" ht="36.950000000000003" customHeight="1">
      <c r="B45" s="56"/>
      <c r="C45" s="57" t="s">
        <v>16</v>
      </c>
      <c r="D45" s="58"/>
      <c r="E45" s="58"/>
      <c r="F45" s="58"/>
      <c r="G45" s="58"/>
      <c r="H45" s="58"/>
      <c r="I45" s="58"/>
      <c r="J45" s="58"/>
      <c r="K45" s="58"/>
      <c r="L45" s="349" t="str">
        <f>K6</f>
        <v>Renovace výukových učeben U-10, U-11, U-12</v>
      </c>
      <c r="M45" s="350"/>
      <c r="N45" s="350"/>
      <c r="O45" s="350"/>
      <c r="P45" s="350"/>
      <c r="Q45" s="350"/>
      <c r="R45" s="350"/>
      <c r="S45" s="350"/>
      <c r="T45" s="350"/>
      <c r="U45" s="350"/>
      <c r="V45" s="350"/>
      <c r="W45" s="350"/>
      <c r="X45" s="350"/>
      <c r="Y45" s="350"/>
      <c r="Z45" s="350"/>
      <c r="AA45" s="350"/>
      <c r="AB45" s="350"/>
      <c r="AC45" s="350"/>
      <c r="AD45" s="350"/>
      <c r="AE45" s="350"/>
      <c r="AF45" s="350"/>
      <c r="AG45" s="350"/>
      <c r="AH45" s="350"/>
      <c r="AI45" s="350"/>
      <c r="AJ45" s="350"/>
      <c r="AK45" s="350"/>
      <c r="AL45" s="350"/>
      <c r="AM45" s="350"/>
      <c r="AN45" s="350"/>
      <c r="AO45" s="350"/>
      <c r="AP45" s="58"/>
      <c r="AQ45" s="58"/>
      <c r="AR45" s="59"/>
    </row>
    <row r="46" spans="1:57" s="2" customFormat="1" ht="6.95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41"/>
      <c r="BE46" s="36"/>
    </row>
    <row r="47" spans="1:57" s="2" customFormat="1" ht="12" customHeight="1">
      <c r="A47" s="36"/>
      <c r="B47" s="37"/>
      <c r="C47" s="31" t="s">
        <v>21</v>
      </c>
      <c r="D47" s="38"/>
      <c r="E47" s="38"/>
      <c r="F47" s="38"/>
      <c r="G47" s="38"/>
      <c r="H47" s="38"/>
      <c r="I47" s="38"/>
      <c r="J47" s="38"/>
      <c r="K47" s="38"/>
      <c r="L47" s="60" t="str">
        <f>IF(K8="","",K8)</f>
        <v>Praha 6, Veleslavín, José Martího 269/31</v>
      </c>
      <c r="M47" s="38"/>
      <c r="N47" s="38"/>
      <c r="O47" s="38"/>
      <c r="P47" s="38"/>
      <c r="Q47" s="38"/>
      <c r="R47" s="38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  <c r="AF47" s="38"/>
      <c r="AG47" s="38"/>
      <c r="AH47" s="38"/>
      <c r="AI47" s="31" t="s">
        <v>23</v>
      </c>
      <c r="AJ47" s="38"/>
      <c r="AK47" s="38"/>
      <c r="AL47" s="38"/>
      <c r="AM47" s="378" t="str">
        <f>IF(AN8= "","",AN8)</f>
        <v>2.4.2021</v>
      </c>
      <c r="AN47" s="378"/>
      <c r="AO47" s="38"/>
      <c r="AP47" s="38"/>
      <c r="AQ47" s="38"/>
      <c r="AR47" s="41"/>
      <c r="BE47" s="36"/>
    </row>
    <row r="48" spans="1:57" s="2" customFormat="1" ht="6.95" customHeight="1">
      <c r="A48" s="36"/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  <c r="AF48" s="38"/>
      <c r="AG48" s="38"/>
      <c r="AH48" s="38"/>
      <c r="AI48" s="38"/>
      <c r="AJ48" s="38"/>
      <c r="AK48" s="38"/>
      <c r="AL48" s="38"/>
      <c r="AM48" s="38"/>
      <c r="AN48" s="38"/>
      <c r="AO48" s="38"/>
      <c r="AP48" s="38"/>
      <c r="AQ48" s="38"/>
      <c r="AR48" s="41"/>
      <c r="BE48" s="36"/>
    </row>
    <row r="49" spans="1:91" s="2" customFormat="1" ht="15.2" customHeight="1">
      <c r="A49" s="36"/>
      <c r="B49" s="37"/>
      <c r="C49" s="31" t="s">
        <v>25</v>
      </c>
      <c r="D49" s="38"/>
      <c r="E49" s="38"/>
      <c r="F49" s="38"/>
      <c r="G49" s="38"/>
      <c r="H49" s="38"/>
      <c r="I49" s="38"/>
      <c r="J49" s="38"/>
      <c r="K49" s="38"/>
      <c r="L49" s="54" t="str">
        <f>IF(E11= "","",E11)</f>
        <v>UNIVERZITA KARLOVA V PRAZE_x000D_
_x000D_
, FTVS</v>
      </c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8"/>
      <c r="AI49" s="31" t="s">
        <v>33</v>
      </c>
      <c r="AJ49" s="38"/>
      <c r="AK49" s="38"/>
      <c r="AL49" s="38"/>
      <c r="AM49" s="379" t="str">
        <f>IF(E17="","",E17)</f>
        <v>Werkplan s.r.o.</v>
      </c>
      <c r="AN49" s="380"/>
      <c r="AO49" s="380"/>
      <c r="AP49" s="380"/>
      <c r="AQ49" s="38"/>
      <c r="AR49" s="41"/>
      <c r="AS49" s="381" t="s">
        <v>56</v>
      </c>
      <c r="AT49" s="382"/>
      <c r="AU49" s="62"/>
      <c r="AV49" s="62"/>
      <c r="AW49" s="62"/>
      <c r="AX49" s="62"/>
      <c r="AY49" s="62"/>
      <c r="AZ49" s="62"/>
      <c r="BA49" s="62"/>
      <c r="BB49" s="62"/>
      <c r="BC49" s="62"/>
      <c r="BD49" s="63"/>
      <c r="BE49" s="36"/>
    </row>
    <row r="50" spans="1:91" s="2" customFormat="1" ht="15.2" customHeight="1">
      <c r="A50" s="36"/>
      <c r="B50" s="37"/>
      <c r="C50" s="31" t="s">
        <v>31</v>
      </c>
      <c r="D50" s="38"/>
      <c r="E50" s="38"/>
      <c r="F50" s="38"/>
      <c r="G50" s="38"/>
      <c r="H50" s="38"/>
      <c r="I50" s="38"/>
      <c r="J50" s="38"/>
      <c r="K50" s="38"/>
      <c r="L50" s="54" t="str">
        <f>IF(E14= "Vyplň údaj","",E14)</f>
        <v/>
      </c>
      <c r="M50" s="38"/>
      <c r="N50" s="38"/>
      <c r="O50" s="38"/>
      <c r="P50" s="38"/>
      <c r="Q50" s="38"/>
      <c r="R50" s="38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  <c r="AF50" s="38"/>
      <c r="AG50" s="38"/>
      <c r="AH50" s="38"/>
      <c r="AI50" s="31" t="s">
        <v>37</v>
      </c>
      <c r="AJ50" s="38"/>
      <c r="AK50" s="38"/>
      <c r="AL50" s="38"/>
      <c r="AM50" s="379" t="str">
        <f>IF(E20="","",E20)</f>
        <v>Ing. Pavel Vochozka</v>
      </c>
      <c r="AN50" s="380"/>
      <c r="AO50" s="380"/>
      <c r="AP50" s="380"/>
      <c r="AQ50" s="38"/>
      <c r="AR50" s="41"/>
      <c r="AS50" s="383"/>
      <c r="AT50" s="384"/>
      <c r="AU50" s="64"/>
      <c r="AV50" s="64"/>
      <c r="AW50" s="64"/>
      <c r="AX50" s="64"/>
      <c r="AY50" s="64"/>
      <c r="AZ50" s="64"/>
      <c r="BA50" s="64"/>
      <c r="BB50" s="64"/>
      <c r="BC50" s="64"/>
      <c r="BD50" s="65"/>
      <c r="BE50" s="36"/>
    </row>
    <row r="51" spans="1:91" s="2" customFormat="1" ht="10.9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38"/>
      <c r="M51" s="38"/>
      <c r="N51" s="38"/>
      <c r="O51" s="38"/>
      <c r="P51" s="38"/>
      <c r="Q51" s="38"/>
      <c r="R51" s="38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  <c r="AF51" s="38"/>
      <c r="AG51" s="38"/>
      <c r="AH51" s="38"/>
      <c r="AI51" s="38"/>
      <c r="AJ51" s="38"/>
      <c r="AK51" s="38"/>
      <c r="AL51" s="38"/>
      <c r="AM51" s="38"/>
      <c r="AN51" s="38"/>
      <c r="AO51" s="38"/>
      <c r="AP51" s="38"/>
      <c r="AQ51" s="38"/>
      <c r="AR51" s="41"/>
      <c r="AS51" s="385"/>
      <c r="AT51" s="386"/>
      <c r="AU51" s="66"/>
      <c r="AV51" s="66"/>
      <c r="AW51" s="66"/>
      <c r="AX51" s="66"/>
      <c r="AY51" s="66"/>
      <c r="AZ51" s="66"/>
      <c r="BA51" s="66"/>
      <c r="BB51" s="66"/>
      <c r="BC51" s="66"/>
      <c r="BD51" s="67"/>
      <c r="BE51" s="36"/>
    </row>
    <row r="52" spans="1:91" s="2" customFormat="1" ht="29.25" customHeight="1">
      <c r="A52" s="36"/>
      <c r="B52" s="37"/>
      <c r="C52" s="344" t="s">
        <v>57</v>
      </c>
      <c r="D52" s="345"/>
      <c r="E52" s="345"/>
      <c r="F52" s="345"/>
      <c r="G52" s="345"/>
      <c r="H52" s="68"/>
      <c r="I52" s="348" t="s">
        <v>58</v>
      </c>
      <c r="J52" s="345"/>
      <c r="K52" s="345"/>
      <c r="L52" s="345"/>
      <c r="M52" s="345"/>
      <c r="N52" s="345"/>
      <c r="O52" s="345"/>
      <c r="P52" s="345"/>
      <c r="Q52" s="345"/>
      <c r="R52" s="345"/>
      <c r="S52" s="345"/>
      <c r="T52" s="345"/>
      <c r="U52" s="345"/>
      <c r="V52" s="345"/>
      <c r="W52" s="345"/>
      <c r="X52" s="345"/>
      <c r="Y52" s="345"/>
      <c r="Z52" s="345"/>
      <c r="AA52" s="345"/>
      <c r="AB52" s="345"/>
      <c r="AC52" s="345"/>
      <c r="AD52" s="345"/>
      <c r="AE52" s="345"/>
      <c r="AF52" s="345"/>
      <c r="AG52" s="377" t="s">
        <v>59</v>
      </c>
      <c r="AH52" s="345"/>
      <c r="AI52" s="345"/>
      <c r="AJ52" s="345"/>
      <c r="AK52" s="345"/>
      <c r="AL52" s="345"/>
      <c r="AM52" s="345"/>
      <c r="AN52" s="348" t="s">
        <v>60</v>
      </c>
      <c r="AO52" s="345"/>
      <c r="AP52" s="345"/>
      <c r="AQ52" s="69" t="s">
        <v>61</v>
      </c>
      <c r="AR52" s="41"/>
      <c r="AS52" s="70" t="s">
        <v>62</v>
      </c>
      <c r="AT52" s="71" t="s">
        <v>63</v>
      </c>
      <c r="AU52" s="71" t="s">
        <v>64</v>
      </c>
      <c r="AV52" s="71" t="s">
        <v>65</v>
      </c>
      <c r="AW52" s="71" t="s">
        <v>66</v>
      </c>
      <c r="AX52" s="71" t="s">
        <v>67</v>
      </c>
      <c r="AY52" s="71" t="s">
        <v>68</v>
      </c>
      <c r="AZ52" s="71" t="s">
        <v>69</v>
      </c>
      <c r="BA52" s="71" t="s">
        <v>70</v>
      </c>
      <c r="BB52" s="71" t="s">
        <v>71</v>
      </c>
      <c r="BC52" s="71" t="s">
        <v>72</v>
      </c>
      <c r="BD52" s="72" t="s">
        <v>73</v>
      </c>
      <c r="BE52" s="36"/>
    </row>
    <row r="53" spans="1:91" s="2" customFormat="1" ht="10.9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  <c r="AF53" s="38"/>
      <c r="AG53" s="38"/>
      <c r="AH53" s="38"/>
      <c r="AI53" s="38"/>
      <c r="AJ53" s="38"/>
      <c r="AK53" s="38"/>
      <c r="AL53" s="38"/>
      <c r="AM53" s="38"/>
      <c r="AN53" s="38"/>
      <c r="AO53" s="38"/>
      <c r="AP53" s="38"/>
      <c r="AQ53" s="38"/>
      <c r="AR53" s="41"/>
      <c r="AS53" s="73"/>
      <c r="AT53" s="74"/>
      <c r="AU53" s="74"/>
      <c r="AV53" s="74"/>
      <c r="AW53" s="74"/>
      <c r="AX53" s="74"/>
      <c r="AY53" s="74"/>
      <c r="AZ53" s="74"/>
      <c r="BA53" s="74"/>
      <c r="BB53" s="74"/>
      <c r="BC53" s="74"/>
      <c r="BD53" s="75"/>
      <c r="BE53" s="36"/>
    </row>
    <row r="54" spans="1:91" s="6" customFormat="1" ht="32.450000000000003" customHeight="1">
      <c r="B54" s="76"/>
      <c r="C54" s="77" t="s">
        <v>74</v>
      </c>
      <c r="D54" s="78"/>
      <c r="E54" s="78"/>
      <c r="F54" s="78"/>
      <c r="G54" s="78"/>
      <c r="H54" s="78"/>
      <c r="I54" s="78"/>
      <c r="J54" s="78"/>
      <c r="K54" s="78"/>
      <c r="L54" s="78"/>
      <c r="M54" s="78"/>
      <c r="N54" s="78"/>
      <c r="O54" s="78"/>
      <c r="P54" s="78"/>
      <c r="Q54" s="78"/>
      <c r="R54" s="78"/>
      <c r="S54" s="78"/>
      <c r="T54" s="78"/>
      <c r="U54" s="78"/>
      <c r="V54" s="78"/>
      <c r="W54" s="78"/>
      <c r="X54" s="78"/>
      <c r="Y54" s="78"/>
      <c r="Z54" s="78"/>
      <c r="AA54" s="78"/>
      <c r="AB54" s="78"/>
      <c r="AC54" s="78"/>
      <c r="AD54" s="78"/>
      <c r="AE54" s="78"/>
      <c r="AF54" s="78"/>
      <c r="AG54" s="351">
        <f>ROUND(AG55+SUM(AG56:AG58)+SUM(AG62:AG64),2)</f>
        <v>0</v>
      </c>
      <c r="AH54" s="351"/>
      <c r="AI54" s="351"/>
      <c r="AJ54" s="351"/>
      <c r="AK54" s="351"/>
      <c r="AL54" s="351"/>
      <c r="AM54" s="351"/>
      <c r="AN54" s="387">
        <f t="shared" ref="AN54:AN64" si="0">SUM(AG54,AT54)</f>
        <v>0</v>
      </c>
      <c r="AO54" s="387"/>
      <c r="AP54" s="387"/>
      <c r="AQ54" s="80" t="s">
        <v>19</v>
      </c>
      <c r="AR54" s="81"/>
      <c r="AS54" s="82">
        <f>ROUND(AS55+SUM(AS56:AS58)+SUM(AS62:AS64),2)</f>
        <v>0</v>
      </c>
      <c r="AT54" s="83">
        <f t="shared" ref="AT54:AT64" si="1">ROUND(SUM(AV54:AW54),2)</f>
        <v>0</v>
      </c>
      <c r="AU54" s="84">
        <f>ROUND(AU55+SUM(AU56:AU58)+SUM(AU62:AU64),5)</f>
        <v>0</v>
      </c>
      <c r="AV54" s="83">
        <f>ROUND(AZ54*L29,2)</f>
        <v>0</v>
      </c>
      <c r="AW54" s="83">
        <f>ROUND(BA54*L30,2)</f>
        <v>0</v>
      </c>
      <c r="AX54" s="83">
        <f>ROUND(BB54*L29,2)</f>
        <v>0</v>
      </c>
      <c r="AY54" s="83">
        <f>ROUND(BC54*L30,2)</f>
        <v>0</v>
      </c>
      <c r="AZ54" s="83">
        <f>ROUND(AZ55+SUM(AZ56:AZ58)+SUM(AZ62:AZ64),2)</f>
        <v>0</v>
      </c>
      <c r="BA54" s="83">
        <f>ROUND(BA55+SUM(BA56:BA58)+SUM(BA62:BA64),2)</f>
        <v>0</v>
      </c>
      <c r="BB54" s="83">
        <f>ROUND(BB55+SUM(BB56:BB58)+SUM(BB62:BB64),2)</f>
        <v>0</v>
      </c>
      <c r="BC54" s="83">
        <f>ROUND(BC55+SUM(BC56:BC58)+SUM(BC62:BC64),2)</f>
        <v>0</v>
      </c>
      <c r="BD54" s="85">
        <f>ROUND(BD55+SUM(BD56:BD58)+SUM(BD62:BD64),2)</f>
        <v>0</v>
      </c>
      <c r="BS54" s="86" t="s">
        <v>75</v>
      </c>
      <c r="BT54" s="86" t="s">
        <v>76</v>
      </c>
      <c r="BU54" s="87" t="s">
        <v>77</v>
      </c>
      <c r="BV54" s="86" t="s">
        <v>78</v>
      </c>
      <c r="BW54" s="86" t="s">
        <v>5</v>
      </c>
      <c r="BX54" s="86" t="s">
        <v>79</v>
      </c>
      <c r="CL54" s="86" t="s">
        <v>19</v>
      </c>
    </row>
    <row r="55" spans="1:91" s="7" customFormat="1" ht="16.5" customHeight="1">
      <c r="A55" s="88" t="s">
        <v>80</v>
      </c>
      <c r="B55" s="89"/>
      <c r="C55" s="90"/>
      <c r="D55" s="346" t="s">
        <v>81</v>
      </c>
      <c r="E55" s="346"/>
      <c r="F55" s="346"/>
      <c r="G55" s="346"/>
      <c r="H55" s="346"/>
      <c r="I55" s="91"/>
      <c r="J55" s="346" t="s">
        <v>82</v>
      </c>
      <c r="K55" s="346"/>
      <c r="L55" s="346"/>
      <c r="M55" s="346"/>
      <c r="N55" s="346"/>
      <c r="O55" s="346"/>
      <c r="P55" s="346"/>
      <c r="Q55" s="346"/>
      <c r="R55" s="346"/>
      <c r="S55" s="346"/>
      <c r="T55" s="346"/>
      <c r="U55" s="346"/>
      <c r="V55" s="346"/>
      <c r="W55" s="346"/>
      <c r="X55" s="346"/>
      <c r="Y55" s="346"/>
      <c r="Z55" s="346"/>
      <c r="AA55" s="346"/>
      <c r="AB55" s="346"/>
      <c r="AC55" s="346"/>
      <c r="AD55" s="346"/>
      <c r="AE55" s="346"/>
      <c r="AF55" s="346"/>
      <c r="AG55" s="374">
        <f>'001 - Bourací práce'!J30</f>
        <v>0</v>
      </c>
      <c r="AH55" s="375"/>
      <c r="AI55" s="375"/>
      <c r="AJ55" s="375"/>
      <c r="AK55" s="375"/>
      <c r="AL55" s="375"/>
      <c r="AM55" s="375"/>
      <c r="AN55" s="374">
        <f t="shared" si="0"/>
        <v>0</v>
      </c>
      <c r="AO55" s="375"/>
      <c r="AP55" s="375"/>
      <c r="AQ55" s="92" t="s">
        <v>83</v>
      </c>
      <c r="AR55" s="93"/>
      <c r="AS55" s="94">
        <v>0</v>
      </c>
      <c r="AT55" s="95">
        <f t="shared" si="1"/>
        <v>0</v>
      </c>
      <c r="AU55" s="96">
        <f>'001 - Bourací práce'!P91</f>
        <v>0</v>
      </c>
      <c r="AV55" s="95">
        <f>'001 - Bourací práce'!J33</f>
        <v>0</v>
      </c>
      <c r="AW55" s="95">
        <f>'001 - Bourací práce'!J34</f>
        <v>0</v>
      </c>
      <c r="AX55" s="95">
        <f>'001 - Bourací práce'!J35</f>
        <v>0</v>
      </c>
      <c r="AY55" s="95">
        <f>'001 - Bourací práce'!J36</f>
        <v>0</v>
      </c>
      <c r="AZ55" s="95">
        <f>'001 - Bourací práce'!F33</f>
        <v>0</v>
      </c>
      <c r="BA55" s="95">
        <f>'001 - Bourací práce'!F34</f>
        <v>0</v>
      </c>
      <c r="BB55" s="95">
        <f>'001 - Bourací práce'!F35</f>
        <v>0</v>
      </c>
      <c r="BC55" s="95">
        <f>'001 - Bourací práce'!F36</f>
        <v>0</v>
      </c>
      <c r="BD55" s="97">
        <f>'001 - Bourací práce'!F37</f>
        <v>0</v>
      </c>
      <c r="BT55" s="98" t="s">
        <v>84</v>
      </c>
      <c r="BV55" s="98" t="s">
        <v>78</v>
      </c>
      <c r="BW55" s="98" t="s">
        <v>85</v>
      </c>
      <c r="BX55" s="98" t="s">
        <v>5</v>
      </c>
      <c r="CL55" s="98" t="s">
        <v>19</v>
      </c>
      <c r="CM55" s="98" t="s">
        <v>86</v>
      </c>
    </row>
    <row r="56" spans="1:91" s="7" customFormat="1" ht="16.5" customHeight="1">
      <c r="A56" s="88" t="s">
        <v>80</v>
      </c>
      <c r="B56" s="89"/>
      <c r="C56" s="90"/>
      <c r="D56" s="346" t="s">
        <v>87</v>
      </c>
      <c r="E56" s="346"/>
      <c r="F56" s="346"/>
      <c r="G56" s="346"/>
      <c r="H56" s="346"/>
      <c r="I56" s="91"/>
      <c r="J56" s="346" t="s">
        <v>88</v>
      </c>
      <c r="K56" s="346"/>
      <c r="L56" s="346"/>
      <c r="M56" s="346"/>
      <c r="N56" s="346"/>
      <c r="O56" s="346"/>
      <c r="P56" s="346"/>
      <c r="Q56" s="346"/>
      <c r="R56" s="346"/>
      <c r="S56" s="346"/>
      <c r="T56" s="346"/>
      <c r="U56" s="346"/>
      <c r="V56" s="346"/>
      <c r="W56" s="346"/>
      <c r="X56" s="346"/>
      <c r="Y56" s="346"/>
      <c r="Z56" s="346"/>
      <c r="AA56" s="346"/>
      <c r="AB56" s="346"/>
      <c r="AC56" s="346"/>
      <c r="AD56" s="346"/>
      <c r="AE56" s="346"/>
      <c r="AF56" s="346"/>
      <c r="AG56" s="374">
        <f>'002 - Nové konstrukce'!J30</f>
        <v>0</v>
      </c>
      <c r="AH56" s="375"/>
      <c r="AI56" s="375"/>
      <c r="AJ56" s="375"/>
      <c r="AK56" s="375"/>
      <c r="AL56" s="375"/>
      <c r="AM56" s="375"/>
      <c r="AN56" s="374">
        <f t="shared" si="0"/>
        <v>0</v>
      </c>
      <c r="AO56" s="375"/>
      <c r="AP56" s="375"/>
      <c r="AQ56" s="92" t="s">
        <v>83</v>
      </c>
      <c r="AR56" s="93"/>
      <c r="AS56" s="94">
        <v>0</v>
      </c>
      <c r="AT56" s="95">
        <f t="shared" si="1"/>
        <v>0</v>
      </c>
      <c r="AU56" s="96">
        <f>'002 - Nové konstrukce'!P96</f>
        <v>0</v>
      </c>
      <c r="AV56" s="95">
        <f>'002 - Nové konstrukce'!J33</f>
        <v>0</v>
      </c>
      <c r="AW56" s="95">
        <f>'002 - Nové konstrukce'!J34</f>
        <v>0</v>
      </c>
      <c r="AX56" s="95">
        <f>'002 - Nové konstrukce'!J35</f>
        <v>0</v>
      </c>
      <c r="AY56" s="95">
        <f>'002 - Nové konstrukce'!J36</f>
        <v>0</v>
      </c>
      <c r="AZ56" s="95">
        <f>'002 - Nové konstrukce'!F33</f>
        <v>0</v>
      </c>
      <c r="BA56" s="95">
        <f>'002 - Nové konstrukce'!F34</f>
        <v>0</v>
      </c>
      <c r="BB56" s="95">
        <f>'002 - Nové konstrukce'!F35</f>
        <v>0</v>
      </c>
      <c r="BC56" s="95">
        <f>'002 - Nové konstrukce'!F36</f>
        <v>0</v>
      </c>
      <c r="BD56" s="97">
        <f>'002 - Nové konstrukce'!F37</f>
        <v>0</v>
      </c>
      <c r="BT56" s="98" t="s">
        <v>84</v>
      </c>
      <c r="BV56" s="98" t="s">
        <v>78</v>
      </c>
      <c r="BW56" s="98" t="s">
        <v>89</v>
      </c>
      <c r="BX56" s="98" t="s">
        <v>5</v>
      </c>
      <c r="CL56" s="98" t="s">
        <v>19</v>
      </c>
      <c r="CM56" s="98" t="s">
        <v>86</v>
      </c>
    </row>
    <row r="57" spans="1:91" s="7" customFormat="1" ht="16.5" customHeight="1">
      <c r="A57" s="88" t="s">
        <v>80</v>
      </c>
      <c r="B57" s="89"/>
      <c r="C57" s="90"/>
      <c r="D57" s="346" t="s">
        <v>90</v>
      </c>
      <c r="E57" s="346"/>
      <c r="F57" s="346"/>
      <c r="G57" s="346"/>
      <c r="H57" s="346"/>
      <c r="I57" s="91"/>
      <c r="J57" s="346" t="s">
        <v>91</v>
      </c>
      <c r="K57" s="346"/>
      <c r="L57" s="346"/>
      <c r="M57" s="346"/>
      <c r="N57" s="346"/>
      <c r="O57" s="346"/>
      <c r="P57" s="346"/>
      <c r="Q57" s="346"/>
      <c r="R57" s="346"/>
      <c r="S57" s="346"/>
      <c r="T57" s="346"/>
      <c r="U57" s="346"/>
      <c r="V57" s="346"/>
      <c r="W57" s="346"/>
      <c r="X57" s="346"/>
      <c r="Y57" s="346"/>
      <c r="Z57" s="346"/>
      <c r="AA57" s="346"/>
      <c r="AB57" s="346"/>
      <c r="AC57" s="346"/>
      <c r="AD57" s="346"/>
      <c r="AE57" s="346"/>
      <c r="AF57" s="346"/>
      <c r="AG57" s="374">
        <f>'003 - Elektroinstalace'!J30</f>
        <v>0</v>
      </c>
      <c r="AH57" s="375"/>
      <c r="AI57" s="375"/>
      <c r="AJ57" s="375"/>
      <c r="AK57" s="375"/>
      <c r="AL57" s="375"/>
      <c r="AM57" s="375"/>
      <c r="AN57" s="374">
        <f t="shared" si="0"/>
        <v>0</v>
      </c>
      <c r="AO57" s="375"/>
      <c r="AP57" s="375"/>
      <c r="AQ57" s="92" t="s">
        <v>83</v>
      </c>
      <c r="AR57" s="93"/>
      <c r="AS57" s="94">
        <v>0</v>
      </c>
      <c r="AT57" s="95">
        <f t="shared" si="1"/>
        <v>0</v>
      </c>
      <c r="AU57" s="96">
        <f>'003 - Elektroinstalace'!P91</f>
        <v>0</v>
      </c>
      <c r="AV57" s="95">
        <f>'003 - Elektroinstalace'!J33</f>
        <v>0</v>
      </c>
      <c r="AW57" s="95">
        <f>'003 - Elektroinstalace'!J34</f>
        <v>0</v>
      </c>
      <c r="AX57" s="95">
        <f>'003 - Elektroinstalace'!J35</f>
        <v>0</v>
      </c>
      <c r="AY57" s="95">
        <f>'003 - Elektroinstalace'!J36</f>
        <v>0</v>
      </c>
      <c r="AZ57" s="95">
        <f>'003 - Elektroinstalace'!F33</f>
        <v>0</v>
      </c>
      <c r="BA57" s="95">
        <f>'003 - Elektroinstalace'!F34</f>
        <v>0</v>
      </c>
      <c r="BB57" s="95">
        <f>'003 - Elektroinstalace'!F35</f>
        <v>0</v>
      </c>
      <c r="BC57" s="95">
        <f>'003 - Elektroinstalace'!F36</f>
        <v>0</v>
      </c>
      <c r="BD57" s="97">
        <f>'003 - Elektroinstalace'!F37</f>
        <v>0</v>
      </c>
      <c r="BT57" s="98" t="s">
        <v>84</v>
      </c>
      <c r="BV57" s="98" t="s">
        <v>78</v>
      </c>
      <c r="BW57" s="98" t="s">
        <v>92</v>
      </c>
      <c r="BX57" s="98" t="s">
        <v>5</v>
      </c>
      <c r="CL57" s="98" t="s">
        <v>19</v>
      </c>
      <c r="CM57" s="98" t="s">
        <v>86</v>
      </c>
    </row>
    <row r="58" spans="1:91" s="7" customFormat="1" ht="16.5" customHeight="1">
      <c r="B58" s="89"/>
      <c r="C58" s="90"/>
      <c r="D58" s="346" t="s">
        <v>93</v>
      </c>
      <c r="E58" s="346"/>
      <c r="F58" s="346"/>
      <c r="G58" s="346"/>
      <c r="H58" s="346"/>
      <c r="I58" s="91"/>
      <c r="J58" s="346" t="s">
        <v>94</v>
      </c>
      <c r="K58" s="346"/>
      <c r="L58" s="346"/>
      <c r="M58" s="346"/>
      <c r="N58" s="346"/>
      <c r="O58" s="346"/>
      <c r="P58" s="346"/>
      <c r="Q58" s="346"/>
      <c r="R58" s="346"/>
      <c r="S58" s="346"/>
      <c r="T58" s="346"/>
      <c r="U58" s="346"/>
      <c r="V58" s="346"/>
      <c r="W58" s="346"/>
      <c r="X58" s="346"/>
      <c r="Y58" s="346"/>
      <c r="Z58" s="346"/>
      <c r="AA58" s="346"/>
      <c r="AB58" s="346"/>
      <c r="AC58" s="346"/>
      <c r="AD58" s="346"/>
      <c r="AE58" s="346"/>
      <c r="AF58" s="346"/>
      <c r="AG58" s="376">
        <f>ROUND(SUM(AG59:AG61),2)</f>
        <v>0</v>
      </c>
      <c r="AH58" s="375"/>
      <c r="AI58" s="375"/>
      <c r="AJ58" s="375"/>
      <c r="AK58" s="375"/>
      <c r="AL58" s="375"/>
      <c r="AM58" s="375"/>
      <c r="AN58" s="374">
        <f t="shared" si="0"/>
        <v>0</v>
      </c>
      <c r="AO58" s="375"/>
      <c r="AP58" s="375"/>
      <c r="AQ58" s="92" t="s">
        <v>83</v>
      </c>
      <c r="AR58" s="93"/>
      <c r="AS58" s="94">
        <f>ROUND(SUM(AS59:AS61),2)</f>
        <v>0</v>
      </c>
      <c r="AT58" s="95">
        <f t="shared" si="1"/>
        <v>0</v>
      </c>
      <c r="AU58" s="96">
        <f>ROUND(SUM(AU59:AU61),5)</f>
        <v>0</v>
      </c>
      <c r="AV58" s="95">
        <f>ROUND(AZ58*L29,2)</f>
        <v>0</v>
      </c>
      <c r="AW58" s="95">
        <f>ROUND(BA58*L30,2)</f>
        <v>0</v>
      </c>
      <c r="AX58" s="95">
        <f>ROUND(BB58*L29,2)</f>
        <v>0</v>
      </c>
      <c r="AY58" s="95">
        <f>ROUND(BC58*L30,2)</f>
        <v>0</v>
      </c>
      <c r="AZ58" s="95">
        <f>ROUND(SUM(AZ59:AZ61),2)</f>
        <v>0</v>
      </c>
      <c r="BA58" s="95">
        <f>ROUND(SUM(BA59:BA61),2)</f>
        <v>0</v>
      </c>
      <c r="BB58" s="95">
        <f>ROUND(SUM(BB59:BB61),2)</f>
        <v>0</v>
      </c>
      <c r="BC58" s="95">
        <f>ROUND(SUM(BC59:BC61),2)</f>
        <v>0</v>
      </c>
      <c r="BD58" s="97">
        <f>ROUND(SUM(BD59:BD61),2)</f>
        <v>0</v>
      </c>
      <c r="BS58" s="98" t="s">
        <v>75</v>
      </c>
      <c r="BT58" s="98" t="s">
        <v>84</v>
      </c>
      <c r="BU58" s="98" t="s">
        <v>77</v>
      </c>
      <c r="BV58" s="98" t="s">
        <v>78</v>
      </c>
      <c r="BW58" s="98" t="s">
        <v>95</v>
      </c>
      <c r="BX58" s="98" t="s">
        <v>5</v>
      </c>
      <c r="CL58" s="98" t="s">
        <v>19</v>
      </c>
      <c r="CM58" s="98" t="s">
        <v>86</v>
      </c>
    </row>
    <row r="59" spans="1:91" s="4" customFormat="1" ht="16.5" customHeight="1">
      <c r="A59" s="88" t="s">
        <v>80</v>
      </c>
      <c r="B59" s="53"/>
      <c r="C59" s="99"/>
      <c r="D59" s="99"/>
      <c r="E59" s="347" t="s">
        <v>96</v>
      </c>
      <c r="F59" s="347"/>
      <c r="G59" s="347"/>
      <c r="H59" s="347"/>
      <c r="I59" s="347"/>
      <c r="J59" s="99"/>
      <c r="K59" s="347" t="s">
        <v>97</v>
      </c>
      <c r="L59" s="347"/>
      <c r="M59" s="347"/>
      <c r="N59" s="347"/>
      <c r="O59" s="347"/>
      <c r="P59" s="347"/>
      <c r="Q59" s="347"/>
      <c r="R59" s="347"/>
      <c r="S59" s="347"/>
      <c r="T59" s="347"/>
      <c r="U59" s="347"/>
      <c r="V59" s="347"/>
      <c r="W59" s="347"/>
      <c r="X59" s="347"/>
      <c r="Y59" s="347"/>
      <c r="Z59" s="347"/>
      <c r="AA59" s="347"/>
      <c r="AB59" s="347"/>
      <c r="AC59" s="347"/>
      <c r="AD59" s="347"/>
      <c r="AE59" s="347"/>
      <c r="AF59" s="347"/>
      <c r="AG59" s="372">
        <f>'402 - AV, EI - Učebna U-10'!J32</f>
        <v>0</v>
      </c>
      <c r="AH59" s="373"/>
      <c r="AI59" s="373"/>
      <c r="AJ59" s="373"/>
      <c r="AK59" s="373"/>
      <c r="AL59" s="373"/>
      <c r="AM59" s="373"/>
      <c r="AN59" s="372">
        <f t="shared" si="0"/>
        <v>0</v>
      </c>
      <c r="AO59" s="373"/>
      <c r="AP59" s="373"/>
      <c r="AQ59" s="100" t="s">
        <v>98</v>
      </c>
      <c r="AR59" s="55"/>
      <c r="AS59" s="101">
        <v>0</v>
      </c>
      <c r="AT59" s="102">
        <f t="shared" si="1"/>
        <v>0</v>
      </c>
      <c r="AU59" s="103">
        <f>'402 - AV, EI - Učebna U-10'!P91</f>
        <v>0</v>
      </c>
      <c r="AV59" s="102">
        <f>'402 - AV, EI - Učebna U-10'!J35</f>
        <v>0</v>
      </c>
      <c r="AW59" s="102">
        <f>'402 - AV, EI - Učebna U-10'!J36</f>
        <v>0</v>
      </c>
      <c r="AX59" s="102">
        <f>'402 - AV, EI - Učebna U-10'!J37</f>
        <v>0</v>
      </c>
      <c r="AY59" s="102">
        <f>'402 - AV, EI - Učebna U-10'!J38</f>
        <v>0</v>
      </c>
      <c r="AZ59" s="102">
        <f>'402 - AV, EI - Učebna U-10'!F35</f>
        <v>0</v>
      </c>
      <c r="BA59" s="102">
        <f>'402 - AV, EI - Učebna U-10'!F36</f>
        <v>0</v>
      </c>
      <c r="BB59" s="102">
        <f>'402 - AV, EI - Učebna U-10'!F37</f>
        <v>0</v>
      </c>
      <c r="BC59" s="102">
        <f>'402 - AV, EI - Učebna U-10'!F38</f>
        <v>0</v>
      </c>
      <c r="BD59" s="104">
        <f>'402 - AV, EI - Učebna U-10'!F39</f>
        <v>0</v>
      </c>
      <c r="BT59" s="105" t="s">
        <v>86</v>
      </c>
      <c r="BV59" s="105" t="s">
        <v>78</v>
      </c>
      <c r="BW59" s="105" t="s">
        <v>99</v>
      </c>
      <c r="BX59" s="105" t="s">
        <v>95</v>
      </c>
      <c r="CL59" s="105" t="s">
        <v>19</v>
      </c>
    </row>
    <row r="60" spans="1:91" s="4" customFormat="1" ht="16.5" customHeight="1">
      <c r="A60" s="88" t="s">
        <v>80</v>
      </c>
      <c r="B60" s="53"/>
      <c r="C60" s="99"/>
      <c r="D60" s="99"/>
      <c r="E60" s="347" t="s">
        <v>100</v>
      </c>
      <c r="F60" s="347"/>
      <c r="G60" s="347"/>
      <c r="H60" s="347"/>
      <c r="I60" s="347"/>
      <c r="J60" s="99"/>
      <c r="K60" s="347" t="s">
        <v>101</v>
      </c>
      <c r="L60" s="347"/>
      <c r="M60" s="347"/>
      <c r="N60" s="347"/>
      <c r="O60" s="347"/>
      <c r="P60" s="347"/>
      <c r="Q60" s="347"/>
      <c r="R60" s="347"/>
      <c r="S60" s="347"/>
      <c r="T60" s="347"/>
      <c r="U60" s="347"/>
      <c r="V60" s="347"/>
      <c r="W60" s="347"/>
      <c r="X60" s="347"/>
      <c r="Y60" s="347"/>
      <c r="Z60" s="347"/>
      <c r="AA60" s="347"/>
      <c r="AB60" s="347"/>
      <c r="AC60" s="347"/>
      <c r="AD60" s="347"/>
      <c r="AE60" s="347"/>
      <c r="AF60" s="347"/>
      <c r="AG60" s="372">
        <f>'403 - AV, EI - Učebna U-11'!J32</f>
        <v>0</v>
      </c>
      <c r="AH60" s="373"/>
      <c r="AI60" s="373"/>
      <c r="AJ60" s="373"/>
      <c r="AK60" s="373"/>
      <c r="AL60" s="373"/>
      <c r="AM60" s="373"/>
      <c r="AN60" s="372">
        <f t="shared" si="0"/>
        <v>0</v>
      </c>
      <c r="AO60" s="373"/>
      <c r="AP60" s="373"/>
      <c r="AQ60" s="100" t="s">
        <v>98</v>
      </c>
      <c r="AR60" s="55"/>
      <c r="AS60" s="101">
        <v>0</v>
      </c>
      <c r="AT60" s="102">
        <f t="shared" si="1"/>
        <v>0</v>
      </c>
      <c r="AU60" s="103">
        <f>'403 - AV, EI - Učebna U-11'!P91</f>
        <v>0</v>
      </c>
      <c r="AV60" s="102">
        <f>'403 - AV, EI - Učebna U-11'!J35</f>
        <v>0</v>
      </c>
      <c r="AW60" s="102">
        <f>'403 - AV, EI - Učebna U-11'!J36</f>
        <v>0</v>
      </c>
      <c r="AX60" s="102">
        <f>'403 - AV, EI - Učebna U-11'!J37</f>
        <v>0</v>
      </c>
      <c r="AY60" s="102">
        <f>'403 - AV, EI - Učebna U-11'!J38</f>
        <v>0</v>
      </c>
      <c r="AZ60" s="102">
        <f>'403 - AV, EI - Učebna U-11'!F35</f>
        <v>0</v>
      </c>
      <c r="BA60" s="102">
        <f>'403 - AV, EI - Učebna U-11'!F36</f>
        <v>0</v>
      </c>
      <c r="BB60" s="102">
        <f>'403 - AV, EI - Učebna U-11'!F37</f>
        <v>0</v>
      </c>
      <c r="BC60" s="102">
        <f>'403 - AV, EI - Učebna U-11'!F38</f>
        <v>0</v>
      </c>
      <c r="BD60" s="104">
        <f>'403 - AV, EI - Učebna U-11'!F39</f>
        <v>0</v>
      </c>
      <c r="BT60" s="105" t="s">
        <v>86</v>
      </c>
      <c r="BV60" s="105" t="s">
        <v>78</v>
      </c>
      <c r="BW60" s="105" t="s">
        <v>102</v>
      </c>
      <c r="BX60" s="105" t="s">
        <v>95</v>
      </c>
      <c r="CL60" s="105" t="s">
        <v>19</v>
      </c>
    </row>
    <row r="61" spans="1:91" s="4" customFormat="1" ht="16.5" customHeight="1">
      <c r="A61" s="88" t="s">
        <v>80</v>
      </c>
      <c r="B61" s="53"/>
      <c r="C61" s="99"/>
      <c r="D61" s="99"/>
      <c r="E61" s="347" t="s">
        <v>103</v>
      </c>
      <c r="F61" s="347"/>
      <c r="G61" s="347"/>
      <c r="H61" s="347"/>
      <c r="I61" s="347"/>
      <c r="J61" s="99"/>
      <c r="K61" s="347" t="s">
        <v>104</v>
      </c>
      <c r="L61" s="347"/>
      <c r="M61" s="347"/>
      <c r="N61" s="347"/>
      <c r="O61" s="347"/>
      <c r="P61" s="347"/>
      <c r="Q61" s="347"/>
      <c r="R61" s="347"/>
      <c r="S61" s="347"/>
      <c r="T61" s="347"/>
      <c r="U61" s="347"/>
      <c r="V61" s="347"/>
      <c r="W61" s="347"/>
      <c r="X61" s="347"/>
      <c r="Y61" s="347"/>
      <c r="Z61" s="347"/>
      <c r="AA61" s="347"/>
      <c r="AB61" s="347"/>
      <c r="AC61" s="347"/>
      <c r="AD61" s="347"/>
      <c r="AE61" s="347"/>
      <c r="AF61" s="347"/>
      <c r="AG61" s="372">
        <f>'404 - AV, EI - Učebna U-12'!J32</f>
        <v>0</v>
      </c>
      <c r="AH61" s="373"/>
      <c r="AI61" s="373"/>
      <c r="AJ61" s="373"/>
      <c r="AK61" s="373"/>
      <c r="AL61" s="373"/>
      <c r="AM61" s="373"/>
      <c r="AN61" s="372">
        <f t="shared" si="0"/>
        <v>0</v>
      </c>
      <c r="AO61" s="373"/>
      <c r="AP61" s="373"/>
      <c r="AQ61" s="100" t="s">
        <v>98</v>
      </c>
      <c r="AR61" s="55"/>
      <c r="AS61" s="101">
        <v>0</v>
      </c>
      <c r="AT61" s="102">
        <f t="shared" si="1"/>
        <v>0</v>
      </c>
      <c r="AU61" s="103">
        <f>'404 - AV, EI - Učebna U-12'!P91</f>
        <v>0</v>
      </c>
      <c r="AV61" s="102">
        <f>'404 - AV, EI - Učebna U-12'!J35</f>
        <v>0</v>
      </c>
      <c r="AW61" s="102">
        <f>'404 - AV, EI - Učebna U-12'!J36</f>
        <v>0</v>
      </c>
      <c r="AX61" s="102">
        <f>'404 - AV, EI - Učebna U-12'!J37</f>
        <v>0</v>
      </c>
      <c r="AY61" s="102">
        <f>'404 - AV, EI - Učebna U-12'!J38</f>
        <v>0</v>
      </c>
      <c r="AZ61" s="102">
        <f>'404 - AV, EI - Učebna U-12'!F35</f>
        <v>0</v>
      </c>
      <c r="BA61" s="102">
        <f>'404 - AV, EI - Učebna U-12'!F36</f>
        <v>0</v>
      </c>
      <c r="BB61" s="102">
        <f>'404 - AV, EI - Učebna U-12'!F37</f>
        <v>0</v>
      </c>
      <c r="BC61" s="102">
        <f>'404 - AV, EI - Učebna U-12'!F38</f>
        <v>0</v>
      </c>
      <c r="BD61" s="104">
        <f>'404 - AV, EI - Učebna U-12'!F39</f>
        <v>0</v>
      </c>
      <c r="BT61" s="105" t="s">
        <v>86</v>
      </c>
      <c r="BV61" s="105" t="s">
        <v>78</v>
      </c>
      <c r="BW61" s="105" t="s">
        <v>105</v>
      </c>
      <c r="BX61" s="105" t="s">
        <v>95</v>
      </c>
      <c r="CL61" s="105" t="s">
        <v>19</v>
      </c>
    </row>
    <row r="62" spans="1:91" s="7" customFormat="1" ht="16.5" customHeight="1">
      <c r="A62" s="88" t="s">
        <v>80</v>
      </c>
      <c r="B62" s="89"/>
      <c r="C62" s="90"/>
      <c r="D62" s="346" t="s">
        <v>106</v>
      </c>
      <c r="E62" s="346"/>
      <c r="F62" s="346"/>
      <c r="G62" s="346"/>
      <c r="H62" s="346"/>
      <c r="I62" s="91"/>
      <c r="J62" s="346" t="s">
        <v>107</v>
      </c>
      <c r="K62" s="346"/>
      <c r="L62" s="346"/>
      <c r="M62" s="346"/>
      <c r="N62" s="346"/>
      <c r="O62" s="346"/>
      <c r="P62" s="346"/>
      <c r="Q62" s="346"/>
      <c r="R62" s="346"/>
      <c r="S62" s="346"/>
      <c r="T62" s="346"/>
      <c r="U62" s="346"/>
      <c r="V62" s="346"/>
      <c r="W62" s="346"/>
      <c r="X62" s="346"/>
      <c r="Y62" s="346"/>
      <c r="Z62" s="346"/>
      <c r="AA62" s="346"/>
      <c r="AB62" s="346"/>
      <c r="AC62" s="346"/>
      <c r="AD62" s="346"/>
      <c r="AE62" s="346"/>
      <c r="AF62" s="346"/>
      <c r="AG62" s="374">
        <f>'005 - ÚT'!J30</f>
        <v>0</v>
      </c>
      <c r="AH62" s="375"/>
      <c r="AI62" s="375"/>
      <c r="AJ62" s="375"/>
      <c r="AK62" s="375"/>
      <c r="AL62" s="375"/>
      <c r="AM62" s="375"/>
      <c r="AN62" s="374">
        <f t="shared" si="0"/>
        <v>0</v>
      </c>
      <c r="AO62" s="375"/>
      <c r="AP62" s="375"/>
      <c r="AQ62" s="92" t="s">
        <v>83</v>
      </c>
      <c r="AR62" s="93"/>
      <c r="AS62" s="94">
        <v>0</v>
      </c>
      <c r="AT62" s="95">
        <f t="shared" si="1"/>
        <v>0</v>
      </c>
      <c r="AU62" s="96">
        <f>'005 - ÚT'!P88</f>
        <v>0</v>
      </c>
      <c r="AV62" s="95">
        <f>'005 - ÚT'!J33</f>
        <v>0</v>
      </c>
      <c r="AW62" s="95">
        <f>'005 - ÚT'!J34</f>
        <v>0</v>
      </c>
      <c r="AX62" s="95">
        <f>'005 - ÚT'!J35</f>
        <v>0</v>
      </c>
      <c r="AY62" s="95">
        <f>'005 - ÚT'!J36</f>
        <v>0</v>
      </c>
      <c r="AZ62" s="95">
        <f>'005 - ÚT'!F33</f>
        <v>0</v>
      </c>
      <c r="BA62" s="95">
        <f>'005 - ÚT'!F34</f>
        <v>0</v>
      </c>
      <c r="BB62" s="95">
        <f>'005 - ÚT'!F35</f>
        <v>0</v>
      </c>
      <c r="BC62" s="95">
        <f>'005 - ÚT'!F36</f>
        <v>0</v>
      </c>
      <c r="BD62" s="97">
        <f>'005 - ÚT'!F37</f>
        <v>0</v>
      </c>
      <c r="BT62" s="98" t="s">
        <v>84</v>
      </c>
      <c r="BV62" s="98" t="s">
        <v>78</v>
      </c>
      <c r="BW62" s="98" t="s">
        <v>108</v>
      </c>
      <c r="BX62" s="98" t="s">
        <v>5</v>
      </c>
      <c r="CL62" s="98" t="s">
        <v>19</v>
      </c>
      <c r="CM62" s="98" t="s">
        <v>86</v>
      </c>
    </row>
    <row r="63" spans="1:91" s="7" customFormat="1" ht="16.5" customHeight="1">
      <c r="A63" s="88" t="s">
        <v>80</v>
      </c>
      <c r="B63" s="89"/>
      <c r="C63" s="90"/>
      <c r="D63" s="346" t="s">
        <v>109</v>
      </c>
      <c r="E63" s="346"/>
      <c r="F63" s="346"/>
      <c r="G63" s="346"/>
      <c r="H63" s="346"/>
      <c r="I63" s="91"/>
      <c r="J63" s="346" t="s">
        <v>110</v>
      </c>
      <c r="K63" s="346"/>
      <c r="L63" s="346"/>
      <c r="M63" s="346"/>
      <c r="N63" s="346"/>
      <c r="O63" s="346"/>
      <c r="P63" s="346"/>
      <c r="Q63" s="346"/>
      <c r="R63" s="346"/>
      <c r="S63" s="346"/>
      <c r="T63" s="346"/>
      <c r="U63" s="346"/>
      <c r="V63" s="346"/>
      <c r="W63" s="346"/>
      <c r="X63" s="346"/>
      <c r="Y63" s="346"/>
      <c r="Z63" s="346"/>
      <c r="AA63" s="346"/>
      <c r="AB63" s="346"/>
      <c r="AC63" s="346"/>
      <c r="AD63" s="346"/>
      <c r="AE63" s="346"/>
      <c r="AF63" s="346"/>
      <c r="AG63" s="374">
        <f>'006 - VZT'!J30</f>
        <v>0</v>
      </c>
      <c r="AH63" s="375"/>
      <c r="AI63" s="375"/>
      <c r="AJ63" s="375"/>
      <c r="AK63" s="375"/>
      <c r="AL63" s="375"/>
      <c r="AM63" s="375"/>
      <c r="AN63" s="374">
        <f t="shared" si="0"/>
        <v>0</v>
      </c>
      <c r="AO63" s="375"/>
      <c r="AP63" s="375"/>
      <c r="AQ63" s="92" t="s">
        <v>83</v>
      </c>
      <c r="AR63" s="93"/>
      <c r="AS63" s="94">
        <v>0</v>
      </c>
      <c r="AT63" s="95">
        <f t="shared" si="1"/>
        <v>0</v>
      </c>
      <c r="AU63" s="96">
        <f>'006 - VZT'!P82</f>
        <v>0</v>
      </c>
      <c r="AV63" s="95">
        <f>'006 - VZT'!J33</f>
        <v>0</v>
      </c>
      <c r="AW63" s="95">
        <f>'006 - VZT'!J34</f>
        <v>0</v>
      </c>
      <c r="AX63" s="95">
        <f>'006 - VZT'!J35</f>
        <v>0</v>
      </c>
      <c r="AY63" s="95">
        <f>'006 - VZT'!J36</f>
        <v>0</v>
      </c>
      <c r="AZ63" s="95">
        <f>'006 - VZT'!F33</f>
        <v>0</v>
      </c>
      <c r="BA63" s="95">
        <f>'006 - VZT'!F34</f>
        <v>0</v>
      </c>
      <c r="BB63" s="95">
        <f>'006 - VZT'!F35</f>
        <v>0</v>
      </c>
      <c r="BC63" s="95">
        <f>'006 - VZT'!F36</f>
        <v>0</v>
      </c>
      <c r="BD63" s="97">
        <f>'006 - VZT'!F37</f>
        <v>0</v>
      </c>
      <c r="BT63" s="98" t="s">
        <v>84</v>
      </c>
      <c r="BV63" s="98" t="s">
        <v>78</v>
      </c>
      <c r="BW63" s="98" t="s">
        <v>111</v>
      </c>
      <c r="BX63" s="98" t="s">
        <v>5</v>
      </c>
      <c r="CL63" s="98" t="s">
        <v>19</v>
      </c>
      <c r="CM63" s="98" t="s">
        <v>86</v>
      </c>
    </row>
    <row r="64" spans="1:91" s="7" customFormat="1" ht="16.5" customHeight="1">
      <c r="A64" s="88" t="s">
        <v>80</v>
      </c>
      <c r="B64" s="89"/>
      <c r="C64" s="90"/>
      <c r="D64" s="346" t="s">
        <v>112</v>
      </c>
      <c r="E64" s="346"/>
      <c r="F64" s="346"/>
      <c r="G64" s="346"/>
      <c r="H64" s="346"/>
      <c r="I64" s="91"/>
      <c r="J64" s="346" t="s">
        <v>113</v>
      </c>
      <c r="K64" s="346"/>
      <c r="L64" s="346"/>
      <c r="M64" s="346"/>
      <c r="N64" s="346"/>
      <c r="O64" s="346"/>
      <c r="P64" s="346"/>
      <c r="Q64" s="346"/>
      <c r="R64" s="346"/>
      <c r="S64" s="346"/>
      <c r="T64" s="346"/>
      <c r="U64" s="346"/>
      <c r="V64" s="346"/>
      <c r="W64" s="346"/>
      <c r="X64" s="346"/>
      <c r="Y64" s="346"/>
      <c r="Z64" s="346"/>
      <c r="AA64" s="346"/>
      <c r="AB64" s="346"/>
      <c r="AC64" s="346"/>
      <c r="AD64" s="346"/>
      <c r="AE64" s="346"/>
      <c r="AF64" s="346"/>
      <c r="AG64" s="374">
        <f>'007 - Vedlejší náklady'!J30</f>
        <v>0</v>
      </c>
      <c r="AH64" s="375"/>
      <c r="AI64" s="375"/>
      <c r="AJ64" s="375"/>
      <c r="AK64" s="375"/>
      <c r="AL64" s="375"/>
      <c r="AM64" s="375"/>
      <c r="AN64" s="374">
        <f t="shared" si="0"/>
        <v>0</v>
      </c>
      <c r="AO64" s="375"/>
      <c r="AP64" s="375"/>
      <c r="AQ64" s="92" t="s">
        <v>114</v>
      </c>
      <c r="AR64" s="93"/>
      <c r="AS64" s="106">
        <v>0</v>
      </c>
      <c r="AT64" s="107">
        <f t="shared" si="1"/>
        <v>0</v>
      </c>
      <c r="AU64" s="108">
        <f>'007 - Vedlejší náklady'!P80</f>
        <v>0</v>
      </c>
      <c r="AV64" s="107">
        <f>'007 - Vedlejší náklady'!J33</f>
        <v>0</v>
      </c>
      <c r="AW64" s="107">
        <f>'007 - Vedlejší náklady'!J34</f>
        <v>0</v>
      </c>
      <c r="AX64" s="107">
        <f>'007 - Vedlejší náklady'!J35</f>
        <v>0</v>
      </c>
      <c r="AY64" s="107">
        <f>'007 - Vedlejší náklady'!J36</f>
        <v>0</v>
      </c>
      <c r="AZ64" s="107">
        <f>'007 - Vedlejší náklady'!F33</f>
        <v>0</v>
      </c>
      <c r="BA64" s="107">
        <f>'007 - Vedlejší náklady'!F34</f>
        <v>0</v>
      </c>
      <c r="BB64" s="107">
        <f>'007 - Vedlejší náklady'!F35</f>
        <v>0</v>
      </c>
      <c r="BC64" s="107">
        <f>'007 - Vedlejší náklady'!F36</f>
        <v>0</v>
      </c>
      <c r="BD64" s="109">
        <f>'007 - Vedlejší náklady'!F37</f>
        <v>0</v>
      </c>
      <c r="BT64" s="98" t="s">
        <v>84</v>
      </c>
      <c r="BV64" s="98" t="s">
        <v>78</v>
      </c>
      <c r="BW64" s="98" t="s">
        <v>115</v>
      </c>
      <c r="BX64" s="98" t="s">
        <v>5</v>
      </c>
      <c r="CL64" s="98" t="s">
        <v>19</v>
      </c>
      <c r="CM64" s="98" t="s">
        <v>86</v>
      </c>
    </row>
    <row r="65" spans="1:57" s="2" customFormat="1" ht="30" customHeight="1">
      <c r="A65" s="36"/>
      <c r="B65" s="37"/>
      <c r="C65" s="38"/>
      <c r="D65" s="38"/>
      <c r="E65" s="38"/>
      <c r="F65" s="38"/>
      <c r="G65" s="38"/>
      <c r="H65" s="38"/>
      <c r="I65" s="38"/>
      <c r="J65" s="38"/>
      <c r="K65" s="38"/>
      <c r="L65" s="38"/>
      <c r="M65" s="38"/>
      <c r="N65" s="38"/>
      <c r="O65" s="38"/>
      <c r="P65" s="38"/>
      <c r="Q65" s="38"/>
      <c r="R65" s="38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  <c r="AF65" s="38"/>
      <c r="AG65" s="38"/>
      <c r="AH65" s="38"/>
      <c r="AI65" s="38"/>
      <c r="AJ65" s="38"/>
      <c r="AK65" s="38"/>
      <c r="AL65" s="38"/>
      <c r="AM65" s="38"/>
      <c r="AN65" s="38"/>
      <c r="AO65" s="38"/>
      <c r="AP65" s="38"/>
      <c r="AQ65" s="38"/>
      <c r="AR65" s="41"/>
      <c r="AS65" s="36"/>
      <c r="AT65" s="36"/>
      <c r="AU65" s="36"/>
      <c r="AV65" s="36"/>
      <c r="AW65" s="36"/>
      <c r="AX65" s="36"/>
      <c r="AY65" s="36"/>
      <c r="AZ65" s="36"/>
      <c r="BA65" s="36"/>
      <c r="BB65" s="36"/>
      <c r="BC65" s="36"/>
      <c r="BD65" s="36"/>
      <c r="BE65" s="36"/>
    </row>
    <row r="66" spans="1:57" s="2" customFormat="1" ht="6.95" customHeight="1">
      <c r="A66" s="36"/>
      <c r="B66" s="49"/>
      <c r="C66" s="50"/>
      <c r="D66" s="50"/>
      <c r="E66" s="50"/>
      <c r="F66" s="50"/>
      <c r="G66" s="50"/>
      <c r="H66" s="50"/>
      <c r="I66" s="50"/>
      <c r="J66" s="50"/>
      <c r="K66" s="50"/>
      <c r="L66" s="50"/>
      <c r="M66" s="50"/>
      <c r="N66" s="50"/>
      <c r="O66" s="50"/>
      <c r="P66" s="50"/>
      <c r="Q66" s="50"/>
      <c r="R66" s="50"/>
      <c r="S66" s="50"/>
      <c r="T66" s="50"/>
      <c r="U66" s="50"/>
      <c r="V66" s="50"/>
      <c r="W66" s="50"/>
      <c r="X66" s="50"/>
      <c r="Y66" s="50"/>
      <c r="Z66" s="50"/>
      <c r="AA66" s="50"/>
      <c r="AB66" s="50"/>
      <c r="AC66" s="50"/>
      <c r="AD66" s="50"/>
      <c r="AE66" s="50"/>
      <c r="AF66" s="50"/>
      <c r="AG66" s="50"/>
      <c r="AH66" s="50"/>
      <c r="AI66" s="50"/>
      <c r="AJ66" s="50"/>
      <c r="AK66" s="50"/>
      <c r="AL66" s="50"/>
      <c r="AM66" s="50"/>
      <c r="AN66" s="50"/>
      <c r="AO66" s="50"/>
      <c r="AP66" s="50"/>
      <c r="AQ66" s="50"/>
      <c r="AR66" s="41"/>
      <c r="AS66" s="36"/>
      <c r="AT66" s="36"/>
      <c r="AU66" s="36"/>
      <c r="AV66" s="36"/>
      <c r="AW66" s="36"/>
      <c r="AX66" s="36"/>
      <c r="AY66" s="36"/>
      <c r="AZ66" s="36"/>
      <c r="BA66" s="36"/>
      <c r="BB66" s="36"/>
      <c r="BC66" s="36"/>
      <c r="BD66" s="36"/>
      <c r="BE66" s="36"/>
    </row>
  </sheetData>
  <sheetProtection algorithmName="SHA-512" hashValue="oPczZBY4XS4ssp4L0xAyQNA4VnbVW90LdtzZpYjWBjf6MAsCBeGbAYQ8AZHhQmZPe2PZphPe3dwUxpUfNU60PQ==" saltValue="meWY0eSWCWHh10NYlqfI9IPIOKkFzqzB6XcioUP8lEz9jZKi1yI3hNjl2E0EiC73jEWUCwSbGbjYs06Z+9Uumg==" spinCount="100000" sheet="1" objects="1" scenarios="1" formatColumns="0" formatRows="0"/>
  <mergeCells count="78">
    <mergeCell ref="AN64:AP64"/>
    <mergeCell ref="AN63:AP63"/>
    <mergeCell ref="AN52:AP52"/>
    <mergeCell ref="AN59:AP59"/>
    <mergeCell ref="AN61:AP61"/>
    <mergeCell ref="AN55:AP55"/>
    <mergeCell ref="AN56:AP56"/>
    <mergeCell ref="AN60:AP60"/>
    <mergeCell ref="AN57:AP57"/>
    <mergeCell ref="AN62:AP62"/>
    <mergeCell ref="AN58:AP58"/>
    <mergeCell ref="AN54:AP54"/>
    <mergeCell ref="AG64:AM64"/>
    <mergeCell ref="AG58:AM58"/>
    <mergeCell ref="AG57:AM57"/>
    <mergeCell ref="AG56:AM56"/>
    <mergeCell ref="AG55:AM55"/>
    <mergeCell ref="AG59:AM59"/>
    <mergeCell ref="AR2:BE2"/>
    <mergeCell ref="AG61:AM61"/>
    <mergeCell ref="AG60:AM60"/>
    <mergeCell ref="AG62:AM62"/>
    <mergeCell ref="AG63:AM63"/>
    <mergeCell ref="AG52:AM52"/>
    <mergeCell ref="AM47:AN47"/>
    <mergeCell ref="AM49:AP49"/>
    <mergeCell ref="AM50:AP50"/>
    <mergeCell ref="AS49:AT51"/>
    <mergeCell ref="AK33:AO33"/>
    <mergeCell ref="L33:P33"/>
    <mergeCell ref="W33:AE33"/>
    <mergeCell ref="AK35:AO35"/>
    <mergeCell ref="X35:AB35"/>
    <mergeCell ref="W30:AE30"/>
    <mergeCell ref="L31:P31"/>
    <mergeCell ref="W31:AE31"/>
    <mergeCell ref="AK31:AO31"/>
    <mergeCell ref="AK32:AO32"/>
    <mergeCell ref="L32:P32"/>
    <mergeCell ref="W32:AE32"/>
    <mergeCell ref="L45:AO45"/>
    <mergeCell ref="AG54:AM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J64:AF64"/>
    <mergeCell ref="J62:AF62"/>
    <mergeCell ref="J63:AF63"/>
    <mergeCell ref="K61:AF61"/>
    <mergeCell ref="K59:AF59"/>
    <mergeCell ref="K60:AF60"/>
    <mergeCell ref="C52:G52"/>
    <mergeCell ref="D64:H64"/>
    <mergeCell ref="D58:H58"/>
    <mergeCell ref="D63:H63"/>
    <mergeCell ref="D62:H62"/>
    <mergeCell ref="D57:H57"/>
    <mergeCell ref="D55:H55"/>
    <mergeCell ref="D56:H56"/>
    <mergeCell ref="E59:I59"/>
    <mergeCell ref="E61:I61"/>
    <mergeCell ref="E60:I60"/>
    <mergeCell ref="I52:AF52"/>
    <mergeCell ref="J58:AF58"/>
    <mergeCell ref="J57:AF57"/>
    <mergeCell ref="J56:AF56"/>
    <mergeCell ref="J55:AF55"/>
  </mergeCells>
  <hyperlinks>
    <hyperlink ref="A55" location="'001 - Bourací práce'!C2" display="/"/>
    <hyperlink ref="A56" location="'002 - Nové konstrukce'!C2" display="/"/>
    <hyperlink ref="A57" location="'003 - Elektroinstalace'!C2" display="/"/>
    <hyperlink ref="A59" location="'402 - AV, EI - Učebna U-10'!C2" display="/"/>
    <hyperlink ref="A60" location="'403 - AV, EI - Učebna U-11'!C2" display="/"/>
    <hyperlink ref="A61" location="'404 - AV, EI - Učebna U-12'!C2" display="/"/>
    <hyperlink ref="A62" location="'005 - ÚT'!C2" display="/"/>
    <hyperlink ref="A63" location="'006 - VZT'!C2" display="/"/>
    <hyperlink ref="A64" location="'007 - Vedlejší náklady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96"/>
  <sheetViews>
    <sheetView showGridLines="0" workbookViewId="0">
      <selection activeCell="D6" sqref="D6"/>
    </sheetView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71"/>
      <c r="M2" s="371"/>
      <c r="N2" s="371"/>
      <c r="O2" s="371"/>
      <c r="P2" s="371"/>
      <c r="Q2" s="371"/>
      <c r="R2" s="371"/>
      <c r="S2" s="371"/>
      <c r="T2" s="371"/>
      <c r="U2" s="371"/>
      <c r="V2" s="371"/>
      <c r="AT2" s="19" t="s">
        <v>115</v>
      </c>
    </row>
    <row r="3" spans="1:46" s="1" customFormat="1" ht="6.95" customHeight="1">
      <c r="B3" s="110"/>
      <c r="C3" s="111"/>
      <c r="D3" s="111"/>
      <c r="E3" s="111"/>
      <c r="F3" s="111"/>
      <c r="G3" s="111"/>
      <c r="H3" s="111"/>
      <c r="I3" s="111"/>
      <c r="J3" s="111"/>
      <c r="K3" s="111"/>
      <c r="L3" s="22"/>
      <c r="AT3" s="19" t="s">
        <v>86</v>
      </c>
    </row>
    <row r="4" spans="1:46" s="1" customFormat="1" ht="24.95" customHeight="1">
      <c r="B4" s="22"/>
      <c r="D4" s="112" t="s">
        <v>116</v>
      </c>
      <c r="L4" s="22"/>
      <c r="M4" s="113" t="s">
        <v>10</v>
      </c>
      <c r="AT4" s="19" t="s">
        <v>4</v>
      </c>
    </row>
    <row r="5" spans="1:46" s="1" customFormat="1" ht="6.95" customHeight="1">
      <c r="B5" s="22"/>
      <c r="L5" s="22"/>
    </row>
    <row r="6" spans="1:46" s="1" customFormat="1" ht="12" customHeight="1">
      <c r="B6" s="22"/>
      <c r="D6" s="114" t="s">
        <v>16</v>
      </c>
      <c r="L6" s="22"/>
    </row>
    <row r="7" spans="1:46" s="1" customFormat="1" ht="16.5" customHeight="1">
      <c r="B7" s="22"/>
      <c r="E7" s="388" t="str">
        <f>'Rekapitulace stavby'!K6</f>
        <v>Renovace výukových učeben U-10, U-11, U-12</v>
      </c>
      <c r="F7" s="389"/>
      <c r="G7" s="389"/>
      <c r="H7" s="389"/>
      <c r="L7" s="22"/>
    </row>
    <row r="8" spans="1:46" s="2" customFormat="1" ht="12" customHeight="1">
      <c r="A8" s="36"/>
      <c r="B8" s="41"/>
      <c r="C8" s="36"/>
      <c r="D8" s="114" t="s">
        <v>117</v>
      </c>
      <c r="E8" s="36"/>
      <c r="F8" s="36"/>
      <c r="G8" s="36"/>
      <c r="H8" s="36"/>
      <c r="I8" s="36"/>
      <c r="J8" s="36"/>
      <c r="K8" s="36"/>
      <c r="L8" s="115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pans="1:46" s="2" customFormat="1" ht="16.5" customHeight="1">
      <c r="A9" s="36"/>
      <c r="B9" s="41"/>
      <c r="C9" s="36"/>
      <c r="D9" s="36"/>
      <c r="E9" s="390" t="s">
        <v>2393</v>
      </c>
      <c r="F9" s="391"/>
      <c r="G9" s="391"/>
      <c r="H9" s="391"/>
      <c r="I9" s="36"/>
      <c r="J9" s="36"/>
      <c r="K9" s="36"/>
      <c r="L9" s="115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pans="1:46" s="2" customFormat="1" ht="11.25">
      <c r="A10" s="36"/>
      <c r="B10" s="41"/>
      <c r="C10" s="36"/>
      <c r="D10" s="36"/>
      <c r="E10" s="36"/>
      <c r="F10" s="36"/>
      <c r="G10" s="36"/>
      <c r="H10" s="36"/>
      <c r="I10" s="36"/>
      <c r="J10" s="36"/>
      <c r="K10" s="36"/>
      <c r="L10" s="115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pans="1:46" s="2" customFormat="1" ht="12" customHeight="1">
      <c r="A11" s="36"/>
      <c r="B11" s="41"/>
      <c r="C11" s="36"/>
      <c r="D11" s="114" t="s">
        <v>18</v>
      </c>
      <c r="E11" s="36"/>
      <c r="F11" s="105" t="s">
        <v>19</v>
      </c>
      <c r="G11" s="36"/>
      <c r="H11" s="36"/>
      <c r="I11" s="114" t="s">
        <v>20</v>
      </c>
      <c r="J11" s="105" t="s">
        <v>19</v>
      </c>
      <c r="K11" s="36"/>
      <c r="L11" s="115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pans="1:46" s="2" customFormat="1" ht="12" customHeight="1">
      <c r="A12" s="36"/>
      <c r="B12" s="41"/>
      <c r="C12" s="36"/>
      <c r="D12" s="114" t="s">
        <v>21</v>
      </c>
      <c r="E12" s="36"/>
      <c r="F12" s="105" t="s">
        <v>22</v>
      </c>
      <c r="G12" s="36"/>
      <c r="H12" s="36"/>
      <c r="I12" s="114" t="s">
        <v>23</v>
      </c>
      <c r="J12" s="116" t="str">
        <f>'Rekapitulace stavby'!AN8</f>
        <v>2.4.2021</v>
      </c>
      <c r="K12" s="36"/>
      <c r="L12" s="115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pans="1:46" s="2" customFormat="1" ht="10.9" customHeight="1">
      <c r="A13" s="36"/>
      <c r="B13" s="41"/>
      <c r="C13" s="36"/>
      <c r="D13" s="36"/>
      <c r="E13" s="36"/>
      <c r="F13" s="36"/>
      <c r="G13" s="36"/>
      <c r="H13" s="36"/>
      <c r="I13" s="36"/>
      <c r="J13" s="36"/>
      <c r="K13" s="36"/>
      <c r="L13" s="115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pans="1:46" s="2" customFormat="1" ht="12" customHeight="1">
      <c r="A14" s="36"/>
      <c r="B14" s="41"/>
      <c r="C14" s="36"/>
      <c r="D14" s="114" t="s">
        <v>25</v>
      </c>
      <c r="E14" s="36"/>
      <c r="F14" s="36"/>
      <c r="G14" s="36"/>
      <c r="H14" s="36"/>
      <c r="I14" s="114" t="s">
        <v>26</v>
      </c>
      <c r="J14" s="105" t="s">
        <v>27</v>
      </c>
      <c r="K14" s="36"/>
      <c r="L14" s="115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pans="1:46" s="2" customFormat="1" ht="18" customHeight="1">
      <c r="A15" s="36"/>
      <c r="B15" s="41"/>
      <c r="C15" s="36"/>
      <c r="D15" s="36"/>
      <c r="E15" s="105" t="s">
        <v>28</v>
      </c>
      <c r="F15" s="36"/>
      <c r="G15" s="36"/>
      <c r="H15" s="36"/>
      <c r="I15" s="114" t="s">
        <v>29</v>
      </c>
      <c r="J15" s="105" t="s">
        <v>30</v>
      </c>
      <c r="K15" s="36"/>
      <c r="L15" s="115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pans="1:46" s="2" customFormat="1" ht="6.95" customHeight="1">
      <c r="A16" s="36"/>
      <c r="B16" s="41"/>
      <c r="C16" s="36"/>
      <c r="D16" s="36"/>
      <c r="E16" s="36"/>
      <c r="F16" s="36"/>
      <c r="G16" s="36"/>
      <c r="H16" s="36"/>
      <c r="I16" s="36"/>
      <c r="J16" s="36"/>
      <c r="K16" s="36"/>
      <c r="L16" s="115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pans="1:31" s="2" customFormat="1" ht="12" customHeight="1">
      <c r="A17" s="36"/>
      <c r="B17" s="41"/>
      <c r="C17" s="36"/>
      <c r="D17" s="114" t="s">
        <v>31</v>
      </c>
      <c r="E17" s="36"/>
      <c r="F17" s="36"/>
      <c r="G17" s="36"/>
      <c r="H17" s="36"/>
      <c r="I17" s="114" t="s">
        <v>26</v>
      </c>
      <c r="J17" s="32" t="str">
        <f>'Rekapitulace stavby'!AN13</f>
        <v>Vyplň údaj</v>
      </c>
      <c r="K17" s="36"/>
      <c r="L17" s="115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pans="1:31" s="2" customFormat="1" ht="18" customHeight="1">
      <c r="A18" s="36"/>
      <c r="B18" s="41"/>
      <c r="C18" s="36"/>
      <c r="D18" s="36"/>
      <c r="E18" s="392" t="str">
        <f>'Rekapitulace stavby'!E14</f>
        <v>Vyplň údaj</v>
      </c>
      <c r="F18" s="393"/>
      <c r="G18" s="393"/>
      <c r="H18" s="393"/>
      <c r="I18" s="114" t="s">
        <v>29</v>
      </c>
      <c r="J18" s="32" t="str">
        <f>'Rekapitulace stavby'!AN14</f>
        <v>Vyplň údaj</v>
      </c>
      <c r="K18" s="36"/>
      <c r="L18" s="115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pans="1:31" s="2" customFormat="1" ht="6.95" customHeight="1">
      <c r="A19" s="36"/>
      <c r="B19" s="41"/>
      <c r="C19" s="36"/>
      <c r="D19" s="36"/>
      <c r="E19" s="36"/>
      <c r="F19" s="36"/>
      <c r="G19" s="36"/>
      <c r="H19" s="36"/>
      <c r="I19" s="36"/>
      <c r="J19" s="36"/>
      <c r="K19" s="36"/>
      <c r="L19" s="115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pans="1:31" s="2" customFormat="1" ht="12" customHeight="1">
      <c r="A20" s="36"/>
      <c r="B20" s="41"/>
      <c r="C20" s="36"/>
      <c r="D20" s="114" t="s">
        <v>33</v>
      </c>
      <c r="E20" s="36"/>
      <c r="F20" s="36"/>
      <c r="G20" s="36"/>
      <c r="H20" s="36"/>
      <c r="I20" s="114" t="s">
        <v>26</v>
      </c>
      <c r="J20" s="105" t="s">
        <v>34</v>
      </c>
      <c r="K20" s="36"/>
      <c r="L20" s="115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pans="1:31" s="2" customFormat="1" ht="18" customHeight="1">
      <c r="A21" s="36"/>
      <c r="B21" s="41"/>
      <c r="C21" s="36"/>
      <c r="D21" s="36"/>
      <c r="E21" s="105" t="s">
        <v>35</v>
      </c>
      <c r="F21" s="36"/>
      <c r="G21" s="36"/>
      <c r="H21" s="36"/>
      <c r="I21" s="114" t="s">
        <v>29</v>
      </c>
      <c r="J21" s="105" t="s">
        <v>19</v>
      </c>
      <c r="K21" s="36"/>
      <c r="L21" s="115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pans="1:31" s="2" customFormat="1" ht="6.95" customHeight="1">
      <c r="A22" s="36"/>
      <c r="B22" s="41"/>
      <c r="C22" s="36"/>
      <c r="D22" s="36"/>
      <c r="E22" s="36"/>
      <c r="F22" s="36"/>
      <c r="G22" s="36"/>
      <c r="H22" s="36"/>
      <c r="I22" s="36"/>
      <c r="J22" s="36"/>
      <c r="K22" s="36"/>
      <c r="L22" s="115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pans="1:31" s="2" customFormat="1" ht="12" customHeight="1">
      <c r="A23" s="36"/>
      <c r="B23" s="41"/>
      <c r="C23" s="36"/>
      <c r="D23" s="114" t="s">
        <v>37</v>
      </c>
      <c r="E23" s="36"/>
      <c r="F23" s="36"/>
      <c r="G23" s="36"/>
      <c r="H23" s="36"/>
      <c r="I23" s="114" t="s">
        <v>26</v>
      </c>
      <c r="J23" s="105" t="s">
        <v>38</v>
      </c>
      <c r="K23" s="36"/>
      <c r="L23" s="115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pans="1:31" s="2" customFormat="1" ht="18" customHeight="1">
      <c r="A24" s="36"/>
      <c r="B24" s="41"/>
      <c r="C24" s="36"/>
      <c r="D24" s="36"/>
      <c r="E24" s="105" t="s">
        <v>39</v>
      </c>
      <c r="F24" s="36"/>
      <c r="G24" s="36"/>
      <c r="H24" s="36"/>
      <c r="I24" s="114" t="s">
        <v>29</v>
      </c>
      <c r="J24" s="105" t="s">
        <v>19</v>
      </c>
      <c r="K24" s="36"/>
      <c r="L24" s="115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pans="1:31" s="2" customFormat="1" ht="6.95" customHeight="1">
      <c r="A25" s="36"/>
      <c r="B25" s="41"/>
      <c r="C25" s="36"/>
      <c r="D25" s="36"/>
      <c r="E25" s="36"/>
      <c r="F25" s="36"/>
      <c r="G25" s="36"/>
      <c r="H25" s="36"/>
      <c r="I25" s="36"/>
      <c r="J25" s="36"/>
      <c r="K25" s="36"/>
      <c r="L25" s="115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pans="1:31" s="2" customFormat="1" ht="12" customHeight="1">
      <c r="A26" s="36"/>
      <c r="B26" s="41"/>
      <c r="C26" s="36"/>
      <c r="D26" s="114" t="s">
        <v>40</v>
      </c>
      <c r="E26" s="36"/>
      <c r="F26" s="36"/>
      <c r="G26" s="36"/>
      <c r="H26" s="36"/>
      <c r="I26" s="36"/>
      <c r="J26" s="36"/>
      <c r="K26" s="36"/>
      <c r="L26" s="115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pans="1:31" s="8" customFormat="1" ht="16.5" customHeight="1">
      <c r="A27" s="117"/>
      <c r="B27" s="118"/>
      <c r="C27" s="117"/>
      <c r="D27" s="117"/>
      <c r="E27" s="394" t="s">
        <v>19</v>
      </c>
      <c r="F27" s="394"/>
      <c r="G27" s="394"/>
      <c r="H27" s="394"/>
      <c r="I27" s="117"/>
      <c r="J27" s="117"/>
      <c r="K27" s="117"/>
      <c r="L27" s="119"/>
      <c r="S27" s="117"/>
      <c r="T27" s="117"/>
      <c r="U27" s="117"/>
      <c r="V27" s="117"/>
      <c r="W27" s="117"/>
      <c r="X27" s="117"/>
      <c r="Y27" s="117"/>
      <c r="Z27" s="117"/>
      <c r="AA27" s="117"/>
      <c r="AB27" s="117"/>
      <c r="AC27" s="117"/>
      <c r="AD27" s="117"/>
      <c r="AE27" s="117"/>
    </row>
    <row r="28" spans="1:31" s="2" customFormat="1" ht="6.95" customHeight="1">
      <c r="A28" s="36"/>
      <c r="B28" s="41"/>
      <c r="C28" s="36"/>
      <c r="D28" s="36"/>
      <c r="E28" s="36"/>
      <c r="F28" s="36"/>
      <c r="G28" s="36"/>
      <c r="H28" s="36"/>
      <c r="I28" s="36"/>
      <c r="J28" s="36"/>
      <c r="K28" s="36"/>
      <c r="L28" s="115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pans="1:31" s="2" customFormat="1" ht="6.95" customHeight="1">
      <c r="A29" s="36"/>
      <c r="B29" s="41"/>
      <c r="C29" s="36"/>
      <c r="D29" s="120"/>
      <c r="E29" s="120"/>
      <c r="F29" s="120"/>
      <c r="G29" s="120"/>
      <c r="H29" s="120"/>
      <c r="I29" s="120"/>
      <c r="J29" s="120"/>
      <c r="K29" s="120"/>
      <c r="L29" s="115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pans="1:31" s="2" customFormat="1" ht="25.35" customHeight="1">
      <c r="A30" s="36"/>
      <c r="B30" s="41"/>
      <c r="C30" s="36"/>
      <c r="D30" s="121" t="s">
        <v>42</v>
      </c>
      <c r="E30" s="36"/>
      <c r="F30" s="36"/>
      <c r="G30" s="36"/>
      <c r="H30" s="36"/>
      <c r="I30" s="36"/>
      <c r="J30" s="122">
        <f>ROUND(J80, 2)</f>
        <v>0</v>
      </c>
      <c r="K30" s="36"/>
      <c r="L30" s="115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pans="1:31" s="2" customFormat="1" ht="6.95" customHeight="1">
      <c r="A31" s="36"/>
      <c r="B31" s="41"/>
      <c r="C31" s="36"/>
      <c r="D31" s="120"/>
      <c r="E31" s="120"/>
      <c r="F31" s="120"/>
      <c r="G31" s="120"/>
      <c r="H31" s="120"/>
      <c r="I31" s="120"/>
      <c r="J31" s="120"/>
      <c r="K31" s="120"/>
      <c r="L31" s="115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pans="1:31" s="2" customFormat="1" ht="14.45" customHeight="1">
      <c r="A32" s="36"/>
      <c r="B32" s="41"/>
      <c r="C32" s="36"/>
      <c r="D32" s="36"/>
      <c r="E32" s="36"/>
      <c r="F32" s="123" t="s">
        <v>44</v>
      </c>
      <c r="G32" s="36"/>
      <c r="H32" s="36"/>
      <c r="I32" s="123" t="s">
        <v>43</v>
      </c>
      <c r="J32" s="123" t="s">
        <v>45</v>
      </c>
      <c r="K32" s="36"/>
      <c r="L32" s="115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pans="1:31" s="2" customFormat="1" ht="14.45" customHeight="1">
      <c r="A33" s="36"/>
      <c r="B33" s="41"/>
      <c r="C33" s="36"/>
      <c r="D33" s="124" t="s">
        <v>46</v>
      </c>
      <c r="E33" s="114" t="s">
        <v>47</v>
      </c>
      <c r="F33" s="125">
        <f>ROUND((SUM(BE80:BE95)),  2)</f>
        <v>0</v>
      </c>
      <c r="G33" s="36"/>
      <c r="H33" s="36"/>
      <c r="I33" s="126">
        <v>0.21</v>
      </c>
      <c r="J33" s="125">
        <f>ROUND(((SUM(BE80:BE95))*I33),  2)</f>
        <v>0</v>
      </c>
      <c r="K33" s="36"/>
      <c r="L33" s="115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pans="1:31" s="2" customFormat="1" ht="14.45" customHeight="1">
      <c r="A34" s="36"/>
      <c r="B34" s="41"/>
      <c r="C34" s="36"/>
      <c r="D34" s="36"/>
      <c r="E34" s="114" t="s">
        <v>48</v>
      </c>
      <c r="F34" s="125">
        <f>ROUND((SUM(BF80:BF95)),  2)</f>
        <v>0</v>
      </c>
      <c r="G34" s="36"/>
      <c r="H34" s="36"/>
      <c r="I34" s="126">
        <v>0.15</v>
      </c>
      <c r="J34" s="125">
        <f>ROUND(((SUM(BF80:BF95))*I34),  2)</f>
        <v>0</v>
      </c>
      <c r="K34" s="36"/>
      <c r="L34" s="115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pans="1:31" s="2" customFormat="1" ht="14.45" hidden="1" customHeight="1">
      <c r="A35" s="36"/>
      <c r="B35" s="41"/>
      <c r="C35" s="36"/>
      <c r="D35" s="36"/>
      <c r="E35" s="114" t="s">
        <v>49</v>
      </c>
      <c r="F35" s="125">
        <f>ROUND((SUM(BG80:BG95)),  2)</f>
        <v>0</v>
      </c>
      <c r="G35" s="36"/>
      <c r="H35" s="36"/>
      <c r="I35" s="126">
        <v>0.21</v>
      </c>
      <c r="J35" s="125">
        <f>0</f>
        <v>0</v>
      </c>
      <c r="K35" s="36"/>
      <c r="L35" s="115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pans="1:31" s="2" customFormat="1" ht="14.45" hidden="1" customHeight="1">
      <c r="A36" s="36"/>
      <c r="B36" s="41"/>
      <c r="C36" s="36"/>
      <c r="D36" s="36"/>
      <c r="E36" s="114" t="s">
        <v>50</v>
      </c>
      <c r="F36" s="125">
        <f>ROUND((SUM(BH80:BH95)),  2)</f>
        <v>0</v>
      </c>
      <c r="G36" s="36"/>
      <c r="H36" s="36"/>
      <c r="I36" s="126">
        <v>0.15</v>
      </c>
      <c r="J36" s="125">
        <f>0</f>
        <v>0</v>
      </c>
      <c r="K36" s="36"/>
      <c r="L36" s="115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pans="1:31" s="2" customFormat="1" ht="14.45" hidden="1" customHeight="1">
      <c r="A37" s="36"/>
      <c r="B37" s="41"/>
      <c r="C37" s="36"/>
      <c r="D37" s="36"/>
      <c r="E37" s="114" t="s">
        <v>51</v>
      </c>
      <c r="F37" s="125">
        <f>ROUND((SUM(BI80:BI95)),  2)</f>
        <v>0</v>
      </c>
      <c r="G37" s="36"/>
      <c r="H37" s="36"/>
      <c r="I37" s="126">
        <v>0</v>
      </c>
      <c r="J37" s="125">
        <f>0</f>
        <v>0</v>
      </c>
      <c r="K37" s="36"/>
      <c r="L37" s="115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pans="1:31" s="2" customFormat="1" ht="6.95" customHeight="1">
      <c r="A38" s="36"/>
      <c r="B38" s="41"/>
      <c r="C38" s="36"/>
      <c r="D38" s="36"/>
      <c r="E38" s="36"/>
      <c r="F38" s="36"/>
      <c r="G38" s="36"/>
      <c r="H38" s="36"/>
      <c r="I38" s="36"/>
      <c r="J38" s="36"/>
      <c r="K38" s="36"/>
      <c r="L38" s="115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pans="1:31" s="2" customFormat="1" ht="25.35" customHeight="1">
      <c r="A39" s="36"/>
      <c r="B39" s="41"/>
      <c r="C39" s="127"/>
      <c r="D39" s="128" t="s">
        <v>52</v>
      </c>
      <c r="E39" s="129"/>
      <c r="F39" s="129"/>
      <c r="G39" s="130" t="s">
        <v>53</v>
      </c>
      <c r="H39" s="131" t="s">
        <v>54</v>
      </c>
      <c r="I39" s="129"/>
      <c r="J39" s="132">
        <f>SUM(J30:J37)</f>
        <v>0</v>
      </c>
      <c r="K39" s="133"/>
      <c r="L39" s="115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pans="1:31" s="2" customFormat="1" ht="14.45" customHeight="1">
      <c r="A40" s="36"/>
      <c r="B40" s="134"/>
      <c r="C40" s="135"/>
      <c r="D40" s="135"/>
      <c r="E40" s="135"/>
      <c r="F40" s="135"/>
      <c r="G40" s="135"/>
      <c r="H40" s="135"/>
      <c r="I40" s="135"/>
      <c r="J40" s="135"/>
      <c r="K40" s="135"/>
      <c r="L40" s="115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4" spans="1:31" s="2" customFormat="1" ht="6.95" customHeight="1">
      <c r="A44" s="36"/>
      <c r="B44" s="136"/>
      <c r="C44" s="137"/>
      <c r="D44" s="137"/>
      <c r="E44" s="137"/>
      <c r="F44" s="137"/>
      <c r="G44" s="137"/>
      <c r="H44" s="137"/>
      <c r="I44" s="137"/>
      <c r="J44" s="137"/>
      <c r="K44" s="137"/>
      <c r="L44" s="115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pans="1:31" s="2" customFormat="1" ht="24.95" customHeight="1">
      <c r="A45" s="36"/>
      <c r="B45" s="37"/>
      <c r="C45" s="25" t="s">
        <v>119</v>
      </c>
      <c r="D45" s="38"/>
      <c r="E45" s="38"/>
      <c r="F45" s="38"/>
      <c r="G45" s="38"/>
      <c r="H45" s="38"/>
      <c r="I45" s="38"/>
      <c r="J45" s="38"/>
      <c r="K45" s="38"/>
      <c r="L45" s="115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spans="1:31" s="2" customFormat="1" ht="6.95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115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pans="1:31" s="2" customFormat="1" ht="12" customHeight="1">
      <c r="A47" s="36"/>
      <c r="B47" s="37"/>
      <c r="C47" s="31" t="s">
        <v>16</v>
      </c>
      <c r="D47" s="38"/>
      <c r="E47" s="38"/>
      <c r="F47" s="38"/>
      <c r="G47" s="38"/>
      <c r="H47" s="38"/>
      <c r="I47" s="38"/>
      <c r="J47" s="38"/>
      <c r="K47" s="38"/>
      <c r="L47" s="115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pans="1:31" s="2" customFormat="1" ht="16.5" customHeight="1">
      <c r="A48" s="36"/>
      <c r="B48" s="37"/>
      <c r="C48" s="38"/>
      <c r="D48" s="38"/>
      <c r="E48" s="395" t="str">
        <f>E7</f>
        <v>Renovace výukových učeben U-10, U-11, U-12</v>
      </c>
      <c r="F48" s="396"/>
      <c r="G48" s="396"/>
      <c r="H48" s="396"/>
      <c r="I48" s="38"/>
      <c r="J48" s="38"/>
      <c r="K48" s="38"/>
      <c r="L48" s="115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pans="1:47" s="2" customFormat="1" ht="12" customHeight="1">
      <c r="A49" s="36"/>
      <c r="B49" s="37"/>
      <c r="C49" s="31" t="s">
        <v>117</v>
      </c>
      <c r="D49" s="38"/>
      <c r="E49" s="38"/>
      <c r="F49" s="38"/>
      <c r="G49" s="38"/>
      <c r="H49" s="38"/>
      <c r="I49" s="38"/>
      <c r="J49" s="38"/>
      <c r="K49" s="38"/>
      <c r="L49" s="115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pans="1:47" s="2" customFormat="1" ht="16.5" customHeight="1">
      <c r="A50" s="36"/>
      <c r="B50" s="37"/>
      <c r="C50" s="38"/>
      <c r="D50" s="38"/>
      <c r="E50" s="349" t="str">
        <f>E9</f>
        <v>007 - Vedlejší náklady</v>
      </c>
      <c r="F50" s="397"/>
      <c r="G50" s="397"/>
      <c r="H50" s="397"/>
      <c r="I50" s="38"/>
      <c r="J50" s="38"/>
      <c r="K50" s="38"/>
      <c r="L50" s="115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pans="1:47" s="2" customFormat="1" ht="6.95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115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pans="1:47" s="2" customFormat="1" ht="12" customHeight="1">
      <c r="A52" s="36"/>
      <c r="B52" s="37"/>
      <c r="C52" s="31" t="s">
        <v>21</v>
      </c>
      <c r="D52" s="38"/>
      <c r="E52" s="38"/>
      <c r="F52" s="29" t="str">
        <f>F12</f>
        <v>Praha 6, Veleslavín, José Martího 269/31</v>
      </c>
      <c r="G52" s="38"/>
      <c r="H52" s="38"/>
      <c r="I52" s="31" t="s">
        <v>23</v>
      </c>
      <c r="J52" s="61" t="str">
        <f>IF(J12="","",J12)</f>
        <v>2.4.2021</v>
      </c>
      <c r="K52" s="38"/>
      <c r="L52" s="115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pans="1:47" s="2" customFormat="1" ht="6.95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115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pans="1:47" s="2" customFormat="1" ht="15.2" customHeight="1">
      <c r="A54" s="36"/>
      <c r="B54" s="37"/>
      <c r="C54" s="31" t="s">
        <v>25</v>
      </c>
      <c r="D54" s="38"/>
      <c r="E54" s="38"/>
      <c r="F54" s="29" t="str">
        <f>E15</f>
        <v>UNIVERZITA KARLOVA V PRAZE_x000D_
_x000D_
, FTVS</v>
      </c>
      <c r="G54" s="38"/>
      <c r="H54" s="38"/>
      <c r="I54" s="31" t="s">
        <v>33</v>
      </c>
      <c r="J54" s="34" t="str">
        <f>E21</f>
        <v>Werkplan s.r.o.</v>
      </c>
      <c r="K54" s="38"/>
      <c r="L54" s="115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pans="1:47" s="2" customFormat="1" ht="15.2" customHeight="1">
      <c r="A55" s="36"/>
      <c r="B55" s="37"/>
      <c r="C55" s="31" t="s">
        <v>31</v>
      </c>
      <c r="D55" s="38"/>
      <c r="E55" s="38"/>
      <c r="F55" s="29" t="str">
        <f>IF(E18="","",E18)</f>
        <v>Vyplň údaj</v>
      </c>
      <c r="G55" s="38"/>
      <c r="H55" s="38"/>
      <c r="I55" s="31" t="s">
        <v>37</v>
      </c>
      <c r="J55" s="34" t="str">
        <f>E24</f>
        <v>Ing. Pavel Vochozka</v>
      </c>
      <c r="K55" s="38"/>
      <c r="L55" s="115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pans="1:47" s="2" customFormat="1" ht="10.35" customHeight="1">
      <c r="A56" s="36"/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115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pans="1:47" s="2" customFormat="1" ht="29.25" customHeight="1">
      <c r="A57" s="36"/>
      <c r="B57" s="37"/>
      <c r="C57" s="138" t="s">
        <v>120</v>
      </c>
      <c r="D57" s="139"/>
      <c r="E57" s="139"/>
      <c r="F57" s="139"/>
      <c r="G57" s="139"/>
      <c r="H57" s="139"/>
      <c r="I57" s="139"/>
      <c r="J57" s="140" t="s">
        <v>121</v>
      </c>
      <c r="K57" s="139"/>
      <c r="L57" s="115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pans="1:47" s="2" customFormat="1" ht="10.35" customHeight="1">
      <c r="A58" s="36"/>
      <c r="B58" s="37"/>
      <c r="C58" s="38"/>
      <c r="D58" s="38"/>
      <c r="E58" s="38"/>
      <c r="F58" s="38"/>
      <c r="G58" s="38"/>
      <c r="H58" s="38"/>
      <c r="I58" s="38"/>
      <c r="J58" s="38"/>
      <c r="K58" s="38"/>
      <c r="L58" s="115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pans="1:47" s="2" customFormat="1" ht="22.9" customHeight="1">
      <c r="A59" s="36"/>
      <c r="B59" s="37"/>
      <c r="C59" s="141" t="s">
        <v>74</v>
      </c>
      <c r="D59" s="38"/>
      <c r="E59" s="38"/>
      <c r="F59" s="38"/>
      <c r="G59" s="38"/>
      <c r="H59" s="38"/>
      <c r="I59" s="38"/>
      <c r="J59" s="79">
        <f>J80</f>
        <v>0</v>
      </c>
      <c r="K59" s="38"/>
      <c r="L59" s="115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U59" s="19" t="s">
        <v>122</v>
      </c>
    </row>
    <row r="60" spans="1:47" s="9" customFormat="1" ht="24.95" customHeight="1">
      <c r="B60" s="142"/>
      <c r="C60" s="143"/>
      <c r="D60" s="144" t="s">
        <v>2394</v>
      </c>
      <c r="E60" s="145"/>
      <c r="F60" s="145"/>
      <c r="G60" s="145"/>
      <c r="H60" s="145"/>
      <c r="I60" s="145"/>
      <c r="J60" s="146">
        <f>J81</f>
        <v>0</v>
      </c>
      <c r="K60" s="143"/>
      <c r="L60" s="147"/>
    </row>
    <row r="61" spans="1:47" s="2" customFormat="1" ht="21.75" customHeight="1">
      <c r="A61" s="36"/>
      <c r="B61" s="37"/>
      <c r="C61" s="38"/>
      <c r="D61" s="38"/>
      <c r="E61" s="38"/>
      <c r="F61" s="38"/>
      <c r="G61" s="38"/>
      <c r="H61" s="38"/>
      <c r="I61" s="38"/>
      <c r="J61" s="38"/>
      <c r="K61" s="38"/>
      <c r="L61" s="115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 spans="1:47" s="2" customFormat="1" ht="6.95" customHeight="1">
      <c r="A62" s="36"/>
      <c r="B62" s="49"/>
      <c r="C62" s="50"/>
      <c r="D62" s="50"/>
      <c r="E62" s="50"/>
      <c r="F62" s="50"/>
      <c r="G62" s="50"/>
      <c r="H62" s="50"/>
      <c r="I62" s="50"/>
      <c r="J62" s="50"/>
      <c r="K62" s="50"/>
      <c r="L62" s="115"/>
      <c r="S62" s="36"/>
      <c r="T62" s="36"/>
      <c r="U62" s="36"/>
      <c r="V62" s="36"/>
      <c r="W62" s="36"/>
      <c r="X62" s="36"/>
      <c r="Y62" s="36"/>
      <c r="Z62" s="36"/>
      <c r="AA62" s="36"/>
      <c r="AB62" s="36"/>
      <c r="AC62" s="36"/>
      <c r="AD62" s="36"/>
      <c r="AE62" s="36"/>
    </row>
    <row r="66" spans="1:63" s="2" customFormat="1" ht="6.95" customHeight="1">
      <c r="A66" s="36"/>
      <c r="B66" s="51"/>
      <c r="C66" s="52"/>
      <c r="D66" s="52"/>
      <c r="E66" s="52"/>
      <c r="F66" s="52"/>
      <c r="G66" s="52"/>
      <c r="H66" s="52"/>
      <c r="I66" s="52"/>
      <c r="J66" s="52"/>
      <c r="K66" s="52"/>
      <c r="L66" s="115"/>
      <c r="S66" s="36"/>
      <c r="T66" s="36"/>
      <c r="U66" s="36"/>
      <c r="V66" s="36"/>
      <c r="W66" s="36"/>
      <c r="X66" s="36"/>
      <c r="Y66" s="36"/>
      <c r="Z66" s="36"/>
      <c r="AA66" s="36"/>
      <c r="AB66" s="36"/>
      <c r="AC66" s="36"/>
      <c r="AD66" s="36"/>
      <c r="AE66" s="36"/>
    </row>
    <row r="67" spans="1:63" s="2" customFormat="1" ht="24.95" customHeight="1">
      <c r="A67" s="36"/>
      <c r="B67" s="37"/>
      <c r="C67" s="25" t="s">
        <v>135</v>
      </c>
      <c r="D67" s="38"/>
      <c r="E67" s="38"/>
      <c r="F67" s="38"/>
      <c r="G67" s="38"/>
      <c r="H67" s="38"/>
      <c r="I67" s="38"/>
      <c r="J67" s="38"/>
      <c r="K67" s="38"/>
      <c r="L67" s="115"/>
      <c r="S67" s="36"/>
      <c r="T67" s="36"/>
      <c r="U67" s="36"/>
      <c r="V67" s="36"/>
      <c r="W67" s="36"/>
      <c r="X67" s="36"/>
      <c r="Y67" s="36"/>
      <c r="Z67" s="36"/>
      <c r="AA67" s="36"/>
      <c r="AB67" s="36"/>
      <c r="AC67" s="36"/>
      <c r="AD67" s="36"/>
      <c r="AE67" s="36"/>
    </row>
    <row r="68" spans="1:63" s="2" customFormat="1" ht="6.95" customHeight="1">
      <c r="A68" s="36"/>
      <c r="B68" s="37"/>
      <c r="C68" s="38"/>
      <c r="D68" s="38"/>
      <c r="E68" s="38"/>
      <c r="F68" s="38"/>
      <c r="G68" s="38"/>
      <c r="H68" s="38"/>
      <c r="I68" s="38"/>
      <c r="J68" s="38"/>
      <c r="K68" s="38"/>
      <c r="L68" s="115"/>
      <c r="S68" s="36"/>
      <c r="T68" s="36"/>
      <c r="U68" s="36"/>
      <c r="V68" s="36"/>
      <c r="W68" s="36"/>
      <c r="X68" s="36"/>
      <c r="Y68" s="36"/>
      <c r="Z68" s="36"/>
      <c r="AA68" s="36"/>
      <c r="AB68" s="36"/>
      <c r="AC68" s="36"/>
      <c r="AD68" s="36"/>
      <c r="AE68" s="36"/>
    </row>
    <row r="69" spans="1:63" s="2" customFormat="1" ht="12" customHeight="1">
      <c r="A69" s="36"/>
      <c r="B69" s="37"/>
      <c r="C69" s="31" t="s">
        <v>16</v>
      </c>
      <c r="D69" s="38"/>
      <c r="E69" s="38"/>
      <c r="F69" s="38"/>
      <c r="G69" s="38"/>
      <c r="H69" s="38"/>
      <c r="I69" s="38"/>
      <c r="J69" s="38"/>
      <c r="K69" s="38"/>
      <c r="L69" s="115"/>
      <c r="S69" s="36"/>
      <c r="T69" s="36"/>
      <c r="U69" s="36"/>
      <c r="V69" s="36"/>
      <c r="W69" s="36"/>
      <c r="X69" s="36"/>
      <c r="Y69" s="36"/>
      <c r="Z69" s="36"/>
      <c r="AA69" s="36"/>
      <c r="AB69" s="36"/>
      <c r="AC69" s="36"/>
      <c r="AD69" s="36"/>
      <c r="AE69" s="36"/>
    </row>
    <row r="70" spans="1:63" s="2" customFormat="1" ht="16.5" customHeight="1">
      <c r="A70" s="36"/>
      <c r="B70" s="37"/>
      <c r="C70" s="38"/>
      <c r="D70" s="38"/>
      <c r="E70" s="395" t="str">
        <f>E7</f>
        <v>Renovace výukových učeben U-10, U-11, U-12</v>
      </c>
      <c r="F70" s="396"/>
      <c r="G70" s="396"/>
      <c r="H70" s="396"/>
      <c r="I70" s="38"/>
      <c r="J70" s="38"/>
      <c r="K70" s="38"/>
      <c r="L70" s="115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</row>
    <row r="71" spans="1:63" s="2" customFormat="1" ht="12" customHeight="1">
      <c r="A71" s="36"/>
      <c r="B71" s="37"/>
      <c r="C71" s="31" t="s">
        <v>117</v>
      </c>
      <c r="D71" s="38"/>
      <c r="E71" s="38"/>
      <c r="F71" s="38"/>
      <c r="G71" s="38"/>
      <c r="H71" s="38"/>
      <c r="I71" s="38"/>
      <c r="J71" s="38"/>
      <c r="K71" s="38"/>
      <c r="L71" s="115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2" spans="1:63" s="2" customFormat="1" ht="16.5" customHeight="1">
      <c r="A72" s="36"/>
      <c r="B72" s="37"/>
      <c r="C72" s="38"/>
      <c r="D72" s="38"/>
      <c r="E72" s="349" t="str">
        <f>E9</f>
        <v>007 - Vedlejší náklady</v>
      </c>
      <c r="F72" s="397"/>
      <c r="G72" s="397"/>
      <c r="H72" s="397"/>
      <c r="I72" s="38"/>
      <c r="J72" s="38"/>
      <c r="K72" s="38"/>
      <c r="L72" s="115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3" spans="1:63" s="2" customFormat="1" ht="6.95" customHeight="1">
      <c r="A73" s="36"/>
      <c r="B73" s="37"/>
      <c r="C73" s="38"/>
      <c r="D73" s="38"/>
      <c r="E73" s="38"/>
      <c r="F73" s="38"/>
      <c r="G73" s="38"/>
      <c r="H73" s="38"/>
      <c r="I73" s="38"/>
      <c r="J73" s="38"/>
      <c r="K73" s="38"/>
      <c r="L73" s="115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pans="1:63" s="2" customFormat="1" ht="12" customHeight="1">
      <c r="A74" s="36"/>
      <c r="B74" s="37"/>
      <c r="C74" s="31" t="s">
        <v>21</v>
      </c>
      <c r="D74" s="38"/>
      <c r="E74" s="38"/>
      <c r="F74" s="29" t="str">
        <f>F12</f>
        <v>Praha 6, Veleslavín, José Martího 269/31</v>
      </c>
      <c r="G74" s="38"/>
      <c r="H74" s="38"/>
      <c r="I74" s="31" t="s">
        <v>23</v>
      </c>
      <c r="J74" s="61" t="str">
        <f>IF(J12="","",J12)</f>
        <v>2.4.2021</v>
      </c>
      <c r="K74" s="38"/>
      <c r="L74" s="115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pans="1:63" s="2" customFormat="1" ht="6.95" customHeight="1">
      <c r="A75" s="36"/>
      <c r="B75" s="37"/>
      <c r="C75" s="38"/>
      <c r="D75" s="38"/>
      <c r="E75" s="38"/>
      <c r="F75" s="38"/>
      <c r="G75" s="38"/>
      <c r="H75" s="38"/>
      <c r="I75" s="38"/>
      <c r="J75" s="38"/>
      <c r="K75" s="38"/>
      <c r="L75" s="115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pans="1:63" s="2" customFormat="1" ht="15.2" customHeight="1">
      <c r="A76" s="36"/>
      <c r="B76" s="37"/>
      <c r="C76" s="31" t="s">
        <v>25</v>
      </c>
      <c r="D76" s="38"/>
      <c r="E76" s="38"/>
      <c r="F76" s="29" t="str">
        <f>E15</f>
        <v>UNIVERZITA KARLOVA V PRAZE_x000D_
_x000D_
, FTVS</v>
      </c>
      <c r="G76" s="38"/>
      <c r="H76" s="38"/>
      <c r="I76" s="31" t="s">
        <v>33</v>
      </c>
      <c r="J76" s="34" t="str">
        <f>E21</f>
        <v>Werkplan s.r.o.</v>
      </c>
      <c r="K76" s="38"/>
      <c r="L76" s="115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pans="1:63" s="2" customFormat="1" ht="15.2" customHeight="1">
      <c r="A77" s="36"/>
      <c r="B77" s="37"/>
      <c r="C77" s="31" t="s">
        <v>31</v>
      </c>
      <c r="D77" s="38"/>
      <c r="E77" s="38"/>
      <c r="F77" s="29" t="str">
        <f>IF(E18="","",E18)</f>
        <v>Vyplň údaj</v>
      </c>
      <c r="G77" s="38"/>
      <c r="H77" s="38"/>
      <c r="I77" s="31" t="s">
        <v>37</v>
      </c>
      <c r="J77" s="34" t="str">
        <f>E24</f>
        <v>Ing. Pavel Vochozka</v>
      </c>
      <c r="K77" s="38"/>
      <c r="L77" s="115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pans="1:63" s="2" customFormat="1" ht="10.35" customHeight="1">
      <c r="A78" s="36"/>
      <c r="B78" s="37"/>
      <c r="C78" s="38"/>
      <c r="D78" s="38"/>
      <c r="E78" s="38"/>
      <c r="F78" s="38"/>
      <c r="G78" s="38"/>
      <c r="H78" s="38"/>
      <c r="I78" s="38"/>
      <c r="J78" s="38"/>
      <c r="K78" s="38"/>
      <c r="L78" s="115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pans="1:63" s="11" customFormat="1" ht="29.25" customHeight="1">
      <c r="A79" s="153"/>
      <c r="B79" s="154"/>
      <c r="C79" s="155" t="s">
        <v>136</v>
      </c>
      <c r="D79" s="156" t="s">
        <v>61</v>
      </c>
      <c r="E79" s="156" t="s">
        <v>57</v>
      </c>
      <c r="F79" s="156" t="s">
        <v>58</v>
      </c>
      <c r="G79" s="156" t="s">
        <v>137</v>
      </c>
      <c r="H79" s="156" t="s">
        <v>138</v>
      </c>
      <c r="I79" s="156" t="s">
        <v>139</v>
      </c>
      <c r="J79" s="156" t="s">
        <v>121</v>
      </c>
      <c r="K79" s="157" t="s">
        <v>140</v>
      </c>
      <c r="L79" s="158"/>
      <c r="M79" s="70" t="s">
        <v>19</v>
      </c>
      <c r="N79" s="71" t="s">
        <v>46</v>
      </c>
      <c r="O79" s="71" t="s">
        <v>141</v>
      </c>
      <c r="P79" s="71" t="s">
        <v>142</v>
      </c>
      <c r="Q79" s="71" t="s">
        <v>143</v>
      </c>
      <c r="R79" s="71" t="s">
        <v>144</v>
      </c>
      <c r="S79" s="71" t="s">
        <v>145</v>
      </c>
      <c r="T79" s="72" t="s">
        <v>146</v>
      </c>
      <c r="U79" s="153"/>
      <c r="V79" s="153"/>
      <c r="W79" s="153"/>
      <c r="X79" s="153"/>
      <c r="Y79" s="153"/>
      <c r="Z79" s="153"/>
      <c r="AA79" s="153"/>
      <c r="AB79" s="153"/>
      <c r="AC79" s="153"/>
      <c r="AD79" s="153"/>
      <c r="AE79" s="153"/>
    </row>
    <row r="80" spans="1:63" s="2" customFormat="1" ht="22.9" customHeight="1">
      <c r="A80" s="36"/>
      <c r="B80" s="37"/>
      <c r="C80" s="77" t="s">
        <v>147</v>
      </c>
      <c r="D80" s="38"/>
      <c r="E80" s="38"/>
      <c r="F80" s="38"/>
      <c r="G80" s="38"/>
      <c r="H80" s="38"/>
      <c r="I80" s="38"/>
      <c r="J80" s="159">
        <f>BK80</f>
        <v>0</v>
      </c>
      <c r="K80" s="38"/>
      <c r="L80" s="41"/>
      <c r="M80" s="73"/>
      <c r="N80" s="160"/>
      <c r="O80" s="74"/>
      <c r="P80" s="161">
        <f>P81</f>
        <v>0</v>
      </c>
      <c r="Q80" s="74"/>
      <c r="R80" s="161">
        <f>R81</f>
        <v>0</v>
      </c>
      <c r="S80" s="74"/>
      <c r="T80" s="162">
        <f>T81</f>
        <v>0</v>
      </c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  <c r="AT80" s="19" t="s">
        <v>75</v>
      </c>
      <c r="AU80" s="19" t="s">
        <v>122</v>
      </c>
      <c r="BK80" s="163">
        <f>BK81</f>
        <v>0</v>
      </c>
    </row>
    <row r="81" spans="1:65" s="12" customFormat="1" ht="25.9" customHeight="1">
      <c r="B81" s="164"/>
      <c r="C81" s="165"/>
      <c r="D81" s="166" t="s">
        <v>75</v>
      </c>
      <c r="E81" s="167" t="s">
        <v>2395</v>
      </c>
      <c r="F81" s="167" t="s">
        <v>2396</v>
      </c>
      <c r="G81" s="165"/>
      <c r="H81" s="165"/>
      <c r="I81" s="168"/>
      <c r="J81" s="169">
        <f>BK81</f>
        <v>0</v>
      </c>
      <c r="K81" s="165"/>
      <c r="L81" s="170"/>
      <c r="M81" s="171"/>
      <c r="N81" s="172"/>
      <c r="O81" s="172"/>
      <c r="P81" s="173">
        <f>SUM(P82:P95)</f>
        <v>0</v>
      </c>
      <c r="Q81" s="172"/>
      <c r="R81" s="173">
        <f>SUM(R82:R95)</f>
        <v>0</v>
      </c>
      <c r="S81" s="172"/>
      <c r="T81" s="174">
        <f>SUM(T82:T95)</f>
        <v>0</v>
      </c>
      <c r="AR81" s="175" t="s">
        <v>199</v>
      </c>
      <c r="AT81" s="176" t="s">
        <v>75</v>
      </c>
      <c r="AU81" s="176" t="s">
        <v>76</v>
      </c>
      <c r="AY81" s="175" t="s">
        <v>150</v>
      </c>
      <c r="BK81" s="177">
        <f>SUM(BK82:BK95)</f>
        <v>0</v>
      </c>
    </row>
    <row r="82" spans="1:65" s="2" customFormat="1" ht="16.5" customHeight="1">
      <c r="A82" s="36"/>
      <c r="B82" s="37"/>
      <c r="C82" s="180" t="s">
        <v>84</v>
      </c>
      <c r="D82" s="180" t="s">
        <v>153</v>
      </c>
      <c r="E82" s="181" t="s">
        <v>2397</v>
      </c>
      <c r="F82" s="182" t="s">
        <v>2398</v>
      </c>
      <c r="G82" s="183" t="s">
        <v>156</v>
      </c>
      <c r="H82" s="184">
        <v>1</v>
      </c>
      <c r="I82" s="185"/>
      <c r="J82" s="186">
        <f>ROUND(I82*H82,2)</f>
        <v>0</v>
      </c>
      <c r="K82" s="182" t="s">
        <v>168</v>
      </c>
      <c r="L82" s="41"/>
      <c r="M82" s="187" t="s">
        <v>19</v>
      </c>
      <c r="N82" s="188" t="s">
        <v>47</v>
      </c>
      <c r="O82" s="66"/>
      <c r="P82" s="189">
        <f>O82*H82</f>
        <v>0</v>
      </c>
      <c r="Q82" s="189">
        <v>0</v>
      </c>
      <c r="R82" s="189">
        <f>Q82*H82</f>
        <v>0</v>
      </c>
      <c r="S82" s="189">
        <v>0</v>
      </c>
      <c r="T82" s="190">
        <f>S82*H82</f>
        <v>0</v>
      </c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R82" s="191" t="s">
        <v>2399</v>
      </c>
      <c r="AT82" s="191" t="s">
        <v>153</v>
      </c>
      <c r="AU82" s="191" t="s">
        <v>84</v>
      </c>
      <c r="AY82" s="19" t="s">
        <v>150</v>
      </c>
      <c r="BE82" s="192">
        <f>IF(N82="základní",J82,0)</f>
        <v>0</v>
      </c>
      <c r="BF82" s="192">
        <f>IF(N82="snížená",J82,0)</f>
        <v>0</v>
      </c>
      <c r="BG82" s="192">
        <f>IF(N82="zákl. přenesená",J82,0)</f>
        <v>0</v>
      </c>
      <c r="BH82" s="192">
        <f>IF(N82="sníž. přenesená",J82,0)</f>
        <v>0</v>
      </c>
      <c r="BI82" s="192">
        <f>IF(N82="nulová",J82,0)</f>
        <v>0</v>
      </c>
      <c r="BJ82" s="19" t="s">
        <v>84</v>
      </c>
      <c r="BK82" s="192">
        <f>ROUND(I82*H82,2)</f>
        <v>0</v>
      </c>
      <c r="BL82" s="19" t="s">
        <v>2399</v>
      </c>
      <c r="BM82" s="191" t="s">
        <v>2400</v>
      </c>
    </row>
    <row r="83" spans="1:65" s="2" customFormat="1" ht="11.25">
      <c r="A83" s="36"/>
      <c r="B83" s="37"/>
      <c r="C83" s="38"/>
      <c r="D83" s="193" t="s">
        <v>160</v>
      </c>
      <c r="E83" s="38"/>
      <c r="F83" s="194" t="s">
        <v>2398</v>
      </c>
      <c r="G83" s="38"/>
      <c r="H83" s="38"/>
      <c r="I83" s="195"/>
      <c r="J83" s="38"/>
      <c r="K83" s="38"/>
      <c r="L83" s="41"/>
      <c r="M83" s="196"/>
      <c r="N83" s="197"/>
      <c r="O83" s="66"/>
      <c r="P83" s="66"/>
      <c r="Q83" s="66"/>
      <c r="R83" s="66"/>
      <c r="S83" s="66"/>
      <c r="T83" s="67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T83" s="19" t="s">
        <v>160</v>
      </c>
      <c r="AU83" s="19" t="s">
        <v>84</v>
      </c>
    </row>
    <row r="84" spans="1:65" s="2" customFormat="1" ht="19.5">
      <c r="A84" s="36"/>
      <c r="B84" s="37"/>
      <c r="C84" s="38"/>
      <c r="D84" s="193" t="s">
        <v>161</v>
      </c>
      <c r="E84" s="38"/>
      <c r="F84" s="198" t="s">
        <v>2401</v>
      </c>
      <c r="G84" s="38"/>
      <c r="H84" s="38"/>
      <c r="I84" s="195"/>
      <c r="J84" s="38"/>
      <c r="K84" s="38"/>
      <c r="L84" s="41"/>
      <c r="M84" s="196"/>
      <c r="N84" s="197"/>
      <c r="O84" s="66"/>
      <c r="P84" s="66"/>
      <c r="Q84" s="66"/>
      <c r="R84" s="66"/>
      <c r="S84" s="66"/>
      <c r="T84" s="67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  <c r="AT84" s="19" t="s">
        <v>161</v>
      </c>
      <c r="AU84" s="19" t="s">
        <v>84</v>
      </c>
    </row>
    <row r="85" spans="1:65" s="2" customFormat="1" ht="16.5" customHeight="1">
      <c r="A85" s="36"/>
      <c r="B85" s="37"/>
      <c r="C85" s="180" t="s">
        <v>86</v>
      </c>
      <c r="D85" s="180" t="s">
        <v>153</v>
      </c>
      <c r="E85" s="181" t="s">
        <v>2402</v>
      </c>
      <c r="F85" s="182" t="s">
        <v>2403</v>
      </c>
      <c r="G85" s="183" t="s">
        <v>156</v>
      </c>
      <c r="H85" s="184">
        <v>1</v>
      </c>
      <c r="I85" s="185"/>
      <c r="J85" s="186">
        <f>ROUND(I85*H85,2)</f>
        <v>0</v>
      </c>
      <c r="K85" s="182" t="s">
        <v>168</v>
      </c>
      <c r="L85" s="41"/>
      <c r="M85" s="187" t="s">
        <v>19</v>
      </c>
      <c r="N85" s="188" t="s">
        <v>47</v>
      </c>
      <c r="O85" s="66"/>
      <c r="P85" s="189">
        <f>O85*H85</f>
        <v>0</v>
      </c>
      <c r="Q85" s="189">
        <v>0</v>
      </c>
      <c r="R85" s="189">
        <f>Q85*H85</f>
        <v>0</v>
      </c>
      <c r="S85" s="189">
        <v>0</v>
      </c>
      <c r="T85" s="190">
        <f>S85*H85</f>
        <v>0</v>
      </c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  <c r="AR85" s="191" t="s">
        <v>2399</v>
      </c>
      <c r="AT85" s="191" t="s">
        <v>153</v>
      </c>
      <c r="AU85" s="191" t="s">
        <v>84</v>
      </c>
      <c r="AY85" s="19" t="s">
        <v>150</v>
      </c>
      <c r="BE85" s="192">
        <f>IF(N85="základní",J85,0)</f>
        <v>0</v>
      </c>
      <c r="BF85" s="192">
        <f>IF(N85="snížená",J85,0)</f>
        <v>0</v>
      </c>
      <c r="BG85" s="192">
        <f>IF(N85="zákl. přenesená",J85,0)</f>
        <v>0</v>
      </c>
      <c r="BH85" s="192">
        <f>IF(N85="sníž. přenesená",J85,0)</f>
        <v>0</v>
      </c>
      <c r="BI85" s="192">
        <f>IF(N85="nulová",J85,0)</f>
        <v>0</v>
      </c>
      <c r="BJ85" s="19" t="s">
        <v>84</v>
      </c>
      <c r="BK85" s="192">
        <f>ROUND(I85*H85,2)</f>
        <v>0</v>
      </c>
      <c r="BL85" s="19" t="s">
        <v>2399</v>
      </c>
      <c r="BM85" s="191" t="s">
        <v>2404</v>
      </c>
    </row>
    <row r="86" spans="1:65" s="2" customFormat="1" ht="11.25">
      <c r="A86" s="36"/>
      <c r="B86" s="37"/>
      <c r="C86" s="38"/>
      <c r="D86" s="193" t="s">
        <v>160</v>
      </c>
      <c r="E86" s="38"/>
      <c r="F86" s="194" t="s">
        <v>2403</v>
      </c>
      <c r="G86" s="38"/>
      <c r="H86" s="38"/>
      <c r="I86" s="195"/>
      <c r="J86" s="38"/>
      <c r="K86" s="38"/>
      <c r="L86" s="41"/>
      <c r="M86" s="196"/>
      <c r="N86" s="197"/>
      <c r="O86" s="66"/>
      <c r="P86" s="66"/>
      <c r="Q86" s="66"/>
      <c r="R86" s="66"/>
      <c r="S86" s="66"/>
      <c r="T86" s="67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T86" s="19" t="s">
        <v>160</v>
      </c>
      <c r="AU86" s="19" t="s">
        <v>84</v>
      </c>
    </row>
    <row r="87" spans="1:65" s="2" customFormat="1" ht="16.5" customHeight="1">
      <c r="A87" s="36"/>
      <c r="B87" s="37"/>
      <c r="C87" s="180" t="s">
        <v>179</v>
      </c>
      <c r="D87" s="180" t="s">
        <v>153</v>
      </c>
      <c r="E87" s="181" t="s">
        <v>2405</v>
      </c>
      <c r="F87" s="182" t="s">
        <v>2406</v>
      </c>
      <c r="G87" s="183" t="s">
        <v>156</v>
      </c>
      <c r="H87" s="184">
        <v>1</v>
      </c>
      <c r="I87" s="185"/>
      <c r="J87" s="186">
        <f>ROUND(I87*H87,2)</f>
        <v>0</v>
      </c>
      <c r="K87" s="182" t="s">
        <v>168</v>
      </c>
      <c r="L87" s="41"/>
      <c r="M87" s="187" t="s">
        <v>19</v>
      </c>
      <c r="N87" s="188" t="s">
        <v>47</v>
      </c>
      <c r="O87" s="66"/>
      <c r="P87" s="189">
        <f>O87*H87</f>
        <v>0</v>
      </c>
      <c r="Q87" s="189">
        <v>0</v>
      </c>
      <c r="R87" s="189">
        <f>Q87*H87</f>
        <v>0</v>
      </c>
      <c r="S87" s="189">
        <v>0</v>
      </c>
      <c r="T87" s="190">
        <f>S87*H87</f>
        <v>0</v>
      </c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R87" s="191" t="s">
        <v>2399</v>
      </c>
      <c r="AT87" s="191" t="s">
        <v>153</v>
      </c>
      <c r="AU87" s="191" t="s">
        <v>84</v>
      </c>
      <c r="AY87" s="19" t="s">
        <v>150</v>
      </c>
      <c r="BE87" s="192">
        <f>IF(N87="základní",J87,0)</f>
        <v>0</v>
      </c>
      <c r="BF87" s="192">
        <f>IF(N87="snížená",J87,0)</f>
        <v>0</v>
      </c>
      <c r="BG87" s="192">
        <f>IF(N87="zákl. přenesená",J87,0)</f>
        <v>0</v>
      </c>
      <c r="BH87" s="192">
        <f>IF(N87="sníž. přenesená",J87,0)</f>
        <v>0</v>
      </c>
      <c r="BI87" s="192">
        <f>IF(N87="nulová",J87,0)</f>
        <v>0</v>
      </c>
      <c r="BJ87" s="19" t="s">
        <v>84</v>
      </c>
      <c r="BK87" s="192">
        <f>ROUND(I87*H87,2)</f>
        <v>0</v>
      </c>
      <c r="BL87" s="19" t="s">
        <v>2399</v>
      </c>
      <c r="BM87" s="191" t="s">
        <v>2407</v>
      </c>
    </row>
    <row r="88" spans="1:65" s="2" customFormat="1" ht="11.25">
      <c r="A88" s="36"/>
      <c r="B88" s="37"/>
      <c r="C88" s="38"/>
      <c r="D88" s="193" t="s">
        <v>160</v>
      </c>
      <c r="E88" s="38"/>
      <c r="F88" s="194" t="s">
        <v>2406</v>
      </c>
      <c r="G88" s="38"/>
      <c r="H88" s="38"/>
      <c r="I88" s="195"/>
      <c r="J88" s="38"/>
      <c r="K88" s="38"/>
      <c r="L88" s="41"/>
      <c r="M88" s="196"/>
      <c r="N88" s="197"/>
      <c r="O88" s="66"/>
      <c r="P88" s="66"/>
      <c r="Q88" s="66"/>
      <c r="R88" s="66"/>
      <c r="S88" s="66"/>
      <c r="T88" s="67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T88" s="19" t="s">
        <v>160</v>
      </c>
      <c r="AU88" s="19" t="s">
        <v>84</v>
      </c>
    </row>
    <row r="89" spans="1:65" s="2" customFormat="1" ht="16.5" customHeight="1">
      <c r="A89" s="36"/>
      <c r="B89" s="37"/>
      <c r="C89" s="180" t="s">
        <v>158</v>
      </c>
      <c r="D89" s="180" t="s">
        <v>153</v>
      </c>
      <c r="E89" s="181" t="s">
        <v>2408</v>
      </c>
      <c r="F89" s="182" t="s">
        <v>2409</v>
      </c>
      <c r="G89" s="183" t="s">
        <v>156</v>
      </c>
      <c r="H89" s="184">
        <v>1</v>
      </c>
      <c r="I89" s="185"/>
      <c r="J89" s="186">
        <f>ROUND(I89*H89,2)</f>
        <v>0</v>
      </c>
      <c r="K89" s="182" t="s">
        <v>168</v>
      </c>
      <c r="L89" s="41"/>
      <c r="M89" s="187" t="s">
        <v>19</v>
      </c>
      <c r="N89" s="188" t="s">
        <v>47</v>
      </c>
      <c r="O89" s="66"/>
      <c r="P89" s="189">
        <f>O89*H89</f>
        <v>0</v>
      </c>
      <c r="Q89" s="189">
        <v>0</v>
      </c>
      <c r="R89" s="189">
        <f>Q89*H89</f>
        <v>0</v>
      </c>
      <c r="S89" s="189">
        <v>0</v>
      </c>
      <c r="T89" s="190">
        <f>S89*H89</f>
        <v>0</v>
      </c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R89" s="191" t="s">
        <v>2399</v>
      </c>
      <c r="AT89" s="191" t="s">
        <v>153</v>
      </c>
      <c r="AU89" s="191" t="s">
        <v>84</v>
      </c>
      <c r="AY89" s="19" t="s">
        <v>150</v>
      </c>
      <c r="BE89" s="192">
        <f>IF(N89="základní",J89,0)</f>
        <v>0</v>
      </c>
      <c r="BF89" s="192">
        <f>IF(N89="snížená",J89,0)</f>
        <v>0</v>
      </c>
      <c r="BG89" s="192">
        <f>IF(N89="zákl. přenesená",J89,0)</f>
        <v>0</v>
      </c>
      <c r="BH89" s="192">
        <f>IF(N89="sníž. přenesená",J89,0)</f>
        <v>0</v>
      </c>
      <c r="BI89" s="192">
        <f>IF(N89="nulová",J89,0)</f>
        <v>0</v>
      </c>
      <c r="BJ89" s="19" t="s">
        <v>84</v>
      </c>
      <c r="BK89" s="192">
        <f>ROUND(I89*H89,2)</f>
        <v>0</v>
      </c>
      <c r="BL89" s="19" t="s">
        <v>2399</v>
      </c>
      <c r="BM89" s="191" t="s">
        <v>2410</v>
      </c>
    </row>
    <row r="90" spans="1:65" s="2" customFormat="1" ht="11.25">
      <c r="A90" s="36"/>
      <c r="B90" s="37"/>
      <c r="C90" s="38"/>
      <c r="D90" s="193" t="s">
        <v>160</v>
      </c>
      <c r="E90" s="38"/>
      <c r="F90" s="194" t="s">
        <v>2409</v>
      </c>
      <c r="G90" s="38"/>
      <c r="H90" s="38"/>
      <c r="I90" s="195"/>
      <c r="J90" s="38"/>
      <c r="K90" s="38"/>
      <c r="L90" s="41"/>
      <c r="M90" s="196"/>
      <c r="N90" s="197"/>
      <c r="O90" s="66"/>
      <c r="P90" s="66"/>
      <c r="Q90" s="66"/>
      <c r="R90" s="66"/>
      <c r="S90" s="66"/>
      <c r="T90" s="67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T90" s="19" t="s">
        <v>160</v>
      </c>
      <c r="AU90" s="19" t="s">
        <v>84</v>
      </c>
    </row>
    <row r="91" spans="1:65" s="2" customFormat="1" ht="16.5" customHeight="1">
      <c r="A91" s="36"/>
      <c r="B91" s="37"/>
      <c r="C91" s="180" t="s">
        <v>199</v>
      </c>
      <c r="D91" s="180" t="s">
        <v>153</v>
      </c>
      <c r="E91" s="181" t="s">
        <v>2411</v>
      </c>
      <c r="F91" s="182" t="s">
        <v>2412</v>
      </c>
      <c r="G91" s="183" t="s">
        <v>156</v>
      </c>
      <c r="H91" s="184">
        <v>1</v>
      </c>
      <c r="I91" s="185"/>
      <c r="J91" s="186">
        <f>ROUND(I91*H91,2)</f>
        <v>0</v>
      </c>
      <c r="K91" s="182" t="s">
        <v>168</v>
      </c>
      <c r="L91" s="41"/>
      <c r="M91" s="187" t="s">
        <v>19</v>
      </c>
      <c r="N91" s="188" t="s">
        <v>47</v>
      </c>
      <c r="O91" s="66"/>
      <c r="P91" s="189">
        <f>O91*H91</f>
        <v>0</v>
      </c>
      <c r="Q91" s="189">
        <v>0</v>
      </c>
      <c r="R91" s="189">
        <f>Q91*H91</f>
        <v>0</v>
      </c>
      <c r="S91" s="189">
        <v>0</v>
      </c>
      <c r="T91" s="190">
        <f>S91*H91</f>
        <v>0</v>
      </c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R91" s="191" t="s">
        <v>2399</v>
      </c>
      <c r="AT91" s="191" t="s">
        <v>153</v>
      </c>
      <c r="AU91" s="191" t="s">
        <v>84</v>
      </c>
      <c r="AY91" s="19" t="s">
        <v>150</v>
      </c>
      <c r="BE91" s="192">
        <f>IF(N91="základní",J91,0)</f>
        <v>0</v>
      </c>
      <c r="BF91" s="192">
        <f>IF(N91="snížená",J91,0)</f>
        <v>0</v>
      </c>
      <c r="BG91" s="192">
        <f>IF(N91="zákl. přenesená",J91,0)</f>
        <v>0</v>
      </c>
      <c r="BH91" s="192">
        <f>IF(N91="sníž. přenesená",J91,0)</f>
        <v>0</v>
      </c>
      <c r="BI91" s="192">
        <f>IF(N91="nulová",J91,0)</f>
        <v>0</v>
      </c>
      <c r="BJ91" s="19" t="s">
        <v>84</v>
      </c>
      <c r="BK91" s="192">
        <f>ROUND(I91*H91,2)</f>
        <v>0</v>
      </c>
      <c r="BL91" s="19" t="s">
        <v>2399</v>
      </c>
      <c r="BM91" s="191" t="s">
        <v>2413</v>
      </c>
    </row>
    <row r="92" spans="1:65" s="2" customFormat="1" ht="11.25">
      <c r="A92" s="36"/>
      <c r="B92" s="37"/>
      <c r="C92" s="38"/>
      <c r="D92" s="193" t="s">
        <v>160</v>
      </c>
      <c r="E92" s="38"/>
      <c r="F92" s="194" t="s">
        <v>2412</v>
      </c>
      <c r="G92" s="38"/>
      <c r="H92" s="38"/>
      <c r="I92" s="195"/>
      <c r="J92" s="38"/>
      <c r="K92" s="38"/>
      <c r="L92" s="41"/>
      <c r="M92" s="196"/>
      <c r="N92" s="197"/>
      <c r="O92" s="66"/>
      <c r="P92" s="66"/>
      <c r="Q92" s="66"/>
      <c r="R92" s="66"/>
      <c r="S92" s="66"/>
      <c r="T92" s="67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  <c r="AT92" s="19" t="s">
        <v>160</v>
      </c>
      <c r="AU92" s="19" t="s">
        <v>84</v>
      </c>
    </row>
    <row r="93" spans="1:65" s="2" customFormat="1" ht="29.25">
      <c r="A93" s="36"/>
      <c r="B93" s="37"/>
      <c r="C93" s="38"/>
      <c r="D93" s="193" t="s">
        <v>161</v>
      </c>
      <c r="E93" s="38"/>
      <c r="F93" s="198" t="s">
        <v>2414</v>
      </c>
      <c r="G93" s="38"/>
      <c r="H93" s="38"/>
      <c r="I93" s="195"/>
      <c r="J93" s="38"/>
      <c r="K93" s="38"/>
      <c r="L93" s="41"/>
      <c r="M93" s="196"/>
      <c r="N93" s="197"/>
      <c r="O93" s="66"/>
      <c r="P93" s="66"/>
      <c r="Q93" s="66"/>
      <c r="R93" s="66"/>
      <c r="S93" s="66"/>
      <c r="T93" s="67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T93" s="19" t="s">
        <v>161</v>
      </c>
      <c r="AU93" s="19" t="s">
        <v>84</v>
      </c>
    </row>
    <row r="94" spans="1:65" s="2" customFormat="1" ht="16.5" customHeight="1">
      <c r="A94" s="36"/>
      <c r="B94" s="37"/>
      <c r="C94" s="180" t="s">
        <v>206</v>
      </c>
      <c r="D94" s="180" t="s">
        <v>153</v>
      </c>
      <c r="E94" s="181" t="s">
        <v>2415</v>
      </c>
      <c r="F94" s="182" t="s">
        <v>2416</v>
      </c>
      <c r="G94" s="183" t="s">
        <v>156</v>
      </c>
      <c r="H94" s="184">
        <v>1</v>
      </c>
      <c r="I94" s="185"/>
      <c r="J94" s="186">
        <f>ROUND(I94*H94,2)</f>
        <v>0</v>
      </c>
      <c r="K94" s="182" t="s">
        <v>168</v>
      </c>
      <c r="L94" s="41"/>
      <c r="M94" s="187" t="s">
        <v>19</v>
      </c>
      <c r="N94" s="188" t="s">
        <v>47</v>
      </c>
      <c r="O94" s="66"/>
      <c r="P94" s="189">
        <f>O94*H94</f>
        <v>0</v>
      </c>
      <c r="Q94" s="189">
        <v>0</v>
      </c>
      <c r="R94" s="189">
        <f>Q94*H94</f>
        <v>0</v>
      </c>
      <c r="S94" s="189">
        <v>0</v>
      </c>
      <c r="T94" s="190">
        <f>S94*H94</f>
        <v>0</v>
      </c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R94" s="191" t="s">
        <v>2399</v>
      </c>
      <c r="AT94" s="191" t="s">
        <v>153</v>
      </c>
      <c r="AU94" s="191" t="s">
        <v>84</v>
      </c>
      <c r="AY94" s="19" t="s">
        <v>150</v>
      </c>
      <c r="BE94" s="192">
        <f>IF(N94="základní",J94,0)</f>
        <v>0</v>
      </c>
      <c r="BF94" s="192">
        <f>IF(N94="snížená",J94,0)</f>
        <v>0</v>
      </c>
      <c r="BG94" s="192">
        <f>IF(N94="zákl. přenesená",J94,0)</f>
        <v>0</v>
      </c>
      <c r="BH94" s="192">
        <f>IF(N94="sníž. přenesená",J94,0)</f>
        <v>0</v>
      </c>
      <c r="BI94" s="192">
        <f>IF(N94="nulová",J94,0)</f>
        <v>0</v>
      </c>
      <c r="BJ94" s="19" t="s">
        <v>84</v>
      </c>
      <c r="BK94" s="192">
        <f>ROUND(I94*H94,2)</f>
        <v>0</v>
      </c>
      <c r="BL94" s="19" t="s">
        <v>2399</v>
      </c>
      <c r="BM94" s="191" t="s">
        <v>2417</v>
      </c>
    </row>
    <row r="95" spans="1:65" s="2" customFormat="1" ht="11.25">
      <c r="A95" s="36"/>
      <c r="B95" s="37"/>
      <c r="C95" s="38"/>
      <c r="D95" s="193" t="s">
        <v>160</v>
      </c>
      <c r="E95" s="38"/>
      <c r="F95" s="194" t="s">
        <v>2416</v>
      </c>
      <c r="G95" s="38"/>
      <c r="H95" s="38"/>
      <c r="I95" s="195"/>
      <c r="J95" s="38"/>
      <c r="K95" s="38"/>
      <c r="L95" s="41"/>
      <c r="M95" s="256"/>
      <c r="N95" s="257"/>
      <c r="O95" s="258"/>
      <c r="P95" s="258"/>
      <c r="Q95" s="258"/>
      <c r="R95" s="258"/>
      <c r="S95" s="258"/>
      <c r="T95" s="259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  <c r="AT95" s="19" t="s">
        <v>160</v>
      </c>
      <c r="AU95" s="19" t="s">
        <v>84</v>
      </c>
    </row>
    <row r="96" spans="1:65" s="2" customFormat="1" ht="6.95" customHeight="1">
      <c r="A96" s="36"/>
      <c r="B96" s="49"/>
      <c r="C96" s="50"/>
      <c r="D96" s="50"/>
      <c r="E96" s="50"/>
      <c r="F96" s="50"/>
      <c r="G96" s="50"/>
      <c r="H96" s="50"/>
      <c r="I96" s="50"/>
      <c r="J96" s="50"/>
      <c r="K96" s="50"/>
      <c r="L96" s="41"/>
      <c r="M96" s="36"/>
      <c r="O96" s="36"/>
      <c r="P96" s="36"/>
      <c r="Q96" s="36"/>
      <c r="R96" s="36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</row>
  </sheetData>
  <sheetProtection algorithmName="SHA-512" hashValue="hzX8e2smoV9/ILQXk0rrq33M502OjOO0EeZvh8qcX5MrM+ltEj5ykelxaHxJ8O/teuVLEU5+3/bm7z/4b9gEjw==" saltValue="a8A7FJ4Ohn1E6IB6R9lXscL3ks0dI/UjJ8G3nZuVyVU8nWZaiEVHM1C+goixy+eWXf7GGmi6I2AWj6dzTUgm9Q==" spinCount="100000" sheet="1" objects="1" scenarios="1" formatColumns="0" formatRows="0" autoFilter="0"/>
  <autoFilter ref="C79:K95"/>
  <mergeCells count="9">
    <mergeCell ref="E50:H50"/>
    <mergeCell ref="E70:H70"/>
    <mergeCell ref="E72:H72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8"/>
  <sheetViews>
    <sheetView showGridLines="0" zoomScale="110" zoomScaleNormal="110" workbookViewId="0"/>
  </sheetViews>
  <sheetFormatPr defaultRowHeight="15"/>
  <cols>
    <col min="1" max="1" width="8.33203125" style="263" customWidth="1"/>
    <col min="2" max="2" width="1.6640625" style="263" customWidth="1"/>
    <col min="3" max="4" width="5" style="263" customWidth="1"/>
    <col min="5" max="5" width="11.6640625" style="263" customWidth="1"/>
    <col min="6" max="6" width="9.1640625" style="263" customWidth="1"/>
    <col min="7" max="7" width="5" style="263" customWidth="1"/>
    <col min="8" max="8" width="77.83203125" style="263" customWidth="1"/>
    <col min="9" max="10" width="20" style="263" customWidth="1"/>
    <col min="11" max="11" width="1.6640625" style="263" customWidth="1"/>
  </cols>
  <sheetData>
    <row r="1" spans="2:11" s="1" customFormat="1" ht="37.5" customHeight="1"/>
    <row r="2" spans="2:11" s="1" customFormat="1" ht="7.5" customHeight="1">
      <c r="B2" s="264"/>
      <c r="C2" s="265"/>
      <c r="D2" s="265"/>
      <c r="E2" s="265"/>
      <c r="F2" s="265"/>
      <c r="G2" s="265"/>
      <c r="H2" s="265"/>
      <c r="I2" s="265"/>
      <c r="J2" s="265"/>
      <c r="K2" s="266"/>
    </row>
    <row r="3" spans="2:11" s="17" customFormat="1" ht="45" customHeight="1">
      <c r="B3" s="267"/>
      <c r="C3" s="399" t="s">
        <v>2418</v>
      </c>
      <c r="D3" s="399"/>
      <c r="E3" s="399"/>
      <c r="F3" s="399"/>
      <c r="G3" s="399"/>
      <c r="H3" s="399"/>
      <c r="I3" s="399"/>
      <c r="J3" s="399"/>
      <c r="K3" s="268"/>
    </row>
    <row r="4" spans="2:11" s="1" customFormat="1" ht="25.5" customHeight="1">
      <c r="B4" s="269"/>
      <c r="C4" s="404" t="s">
        <v>2419</v>
      </c>
      <c r="D4" s="404"/>
      <c r="E4" s="404"/>
      <c r="F4" s="404"/>
      <c r="G4" s="404"/>
      <c r="H4" s="404"/>
      <c r="I4" s="404"/>
      <c r="J4" s="404"/>
      <c r="K4" s="270"/>
    </row>
    <row r="5" spans="2:11" s="1" customFormat="1" ht="5.25" customHeight="1">
      <c r="B5" s="269"/>
      <c r="C5" s="271"/>
      <c r="D5" s="271"/>
      <c r="E5" s="271"/>
      <c r="F5" s="271"/>
      <c r="G5" s="271"/>
      <c r="H5" s="271"/>
      <c r="I5" s="271"/>
      <c r="J5" s="271"/>
      <c r="K5" s="270"/>
    </row>
    <row r="6" spans="2:11" s="1" customFormat="1" ht="15" customHeight="1">
      <c r="B6" s="269"/>
      <c r="C6" s="403" t="s">
        <v>2420</v>
      </c>
      <c r="D6" s="403"/>
      <c r="E6" s="403"/>
      <c r="F6" s="403"/>
      <c r="G6" s="403"/>
      <c r="H6" s="403"/>
      <c r="I6" s="403"/>
      <c r="J6" s="403"/>
      <c r="K6" s="270"/>
    </row>
    <row r="7" spans="2:11" s="1" customFormat="1" ht="15" customHeight="1">
      <c r="B7" s="273"/>
      <c r="C7" s="403" t="s">
        <v>2421</v>
      </c>
      <c r="D7" s="403"/>
      <c r="E7" s="403"/>
      <c r="F7" s="403"/>
      <c r="G7" s="403"/>
      <c r="H7" s="403"/>
      <c r="I7" s="403"/>
      <c r="J7" s="403"/>
      <c r="K7" s="270"/>
    </row>
    <row r="8" spans="2:11" s="1" customFormat="1" ht="12.75" customHeight="1">
      <c r="B8" s="273"/>
      <c r="C8" s="272"/>
      <c r="D8" s="272"/>
      <c r="E8" s="272"/>
      <c r="F8" s="272"/>
      <c r="G8" s="272"/>
      <c r="H8" s="272"/>
      <c r="I8" s="272"/>
      <c r="J8" s="272"/>
      <c r="K8" s="270"/>
    </row>
    <row r="9" spans="2:11" s="1" customFormat="1" ht="15" customHeight="1">
      <c r="B9" s="273"/>
      <c r="C9" s="403" t="s">
        <v>2422</v>
      </c>
      <c r="D9" s="403"/>
      <c r="E9" s="403"/>
      <c r="F9" s="403"/>
      <c r="G9" s="403"/>
      <c r="H9" s="403"/>
      <c r="I9" s="403"/>
      <c r="J9" s="403"/>
      <c r="K9" s="270"/>
    </row>
    <row r="10" spans="2:11" s="1" customFormat="1" ht="15" customHeight="1">
      <c r="B10" s="273"/>
      <c r="C10" s="272"/>
      <c r="D10" s="403" t="s">
        <v>2423</v>
      </c>
      <c r="E10" s="403"/>
      <c r="F10" s="403"/>
      <c r="G10" s="403"/>
      <c r="H10" s="403"/>
      <c r="I10" s="403"/>
      <c r="J10" s="403"/>
      <c r="K10" s="270"/>
    </row>
    <row r="11" spans="2:11" s="1" customFormat="1" ht="15" customHeight="1">
      <c r="B11" s="273"/>
      <c r="C11" s="274"/>
      <c r="D11" s="403" t="s">
        <v>2424</v>
      </c>
      <c r="E11" s="403"/>
      <c r="F11" s="403"/>
      <c r="G11" s="403"/>
      <c r="H11" s="403"/>
      <c r="I11" s="403"/>
      <c r="J11" s="403"/>
      <c r="K11" s="270"/>
    </row>
    <row r="12" spans="2:11" s="1" customFormat="1" ht="15" customHeight="1">
      <c r="B12" s="273"/>
      <c r="C12" s="274"/>
      <c r="D12" s="272"/>
      <c r="E12" s="272"/>
      <c r="F12" s="272"/>
      <c r="G12" s="272"/>
      <c r="H12" s="272"/>
      <c r="I12" s="272"/>
      <c r="J12" s="272"/>
      <c r="K12" s="270"/>
    </row>
    <row r="13" spans="2:11" s="1" customFormat="1" ht="15" customHeight="1">
      <c r="B13" s="273"/>
      <c r="C13" s="274"/>
      <c r="D13" s="275" t="s">
        <v>2425</v>
      </c>
      <c r="E13" s="272"/>
      <c r="F13" s="272"/>
      <c r="G13" s="272"/>
      <c r="H13" s="272"/>
      <c r="I13" s="272"/>
      <c r="J13" s="272"/>
      <c r="K13" s="270"/>
    </row>
    <row r="14" spans="2:11" s="1" customFormat="1" ht="12.75" customHeight="1">
      <c r="B14" s="273"/>
      <c r="C14" s="274"/>
      <c r="D14" s="274"/>
      <c r="E14" s="274"/>
      <c r="F14" s="274"/>
      <c r="G14" s="274"/>
      <c r="H14" s="274"/>
      <c r="I14" s="274"/>
      <c r="J14" s="274"/>
      <c r="K14" s="270"/>
    </row>
    <row r="15" spans="2:11" s="1" customFormat="1" ht="15" customHeight="1">
      <c r="B15" s="273"/>
      <c r="C15" s="274"/>
      <c r="D15" s="403" t="s">
        <v>2426</v>
      </c>
      <c r="E15" s="403"/>
      <c r="F15" s="403"/>
      <c r="G15" s="403"/>
      <c r="H15" s="403"/>
      <c r="I15" s="403"/>
      <c r="J15" s="403"/>
      <c r="K15" s="270"/>
    </row>
    <row r="16" spans="2:11" s="1" customFormat="1" ht="15" customHeight="1">
      <c r="B16" s="273"/>
      <c r="C16" s="274"/>
      <c r="D16" s="403" t="s">
        <v>2427</v>
      </c>
      <c r="E16" s="403"/>
      <c r="F16" s="403"/>
      <c r="G16" s="403"/>
      <c r="H16" s="403"/>
      <c r="I16" s="403"/>
      <c r="J16" s="403"/>
      <c r="K16" s="270"/>
    </row>
    <row r="17" spans="2:11" s="1" customFormat="1" ht="15" customHeight="1">
      <c r="B17" s="273"/>
      <c r="C17" s="274"/>
      <c r="D17" s="403" t="s">
        <v>2428</v>
      </c>
      <c r="E17" s="403"/>
      <c r="F17" s="403"/>
      <c r="G17" s="403"/>
      <c r="H17" s="403"/>
      <c r="I17" s="403"/>
      <c r="J17" s="403"/>
      <c r="K17" s="270"/>
    </row>
    <row r="18" spans="2:11" s="1" customFormat="1" ht="15" customHeight="1">
      <c r="B18" s="273"/>
      <c r="C18" s="274"/>
      <c r="D18" s="274"/>
      <c r="E18" s="276" t="s">
        <v>83</v>
      </c>
      <c r="F18" s="403" t="s">
        <v>2429</v>
      </c>
      <c r="G18" s="403"/>
      <c r="H18" s="403"/>
      <c r="I18" s="403"/>
      <c r="J18" s="403"/>
      <c r="K18" s="270"/>
    </row>
    <row r="19" spans="2:11" s="1" customFormat="1" ht="15" customHeight="1">
      <c r="B19" s="273"/>
      <c r="C19" s="274"/>
      <c r="D19" s="274"/>
      <c r="E19" s="276" t="s">
        <v>2430</v>
      </c>
      <c r="F19" s="403" t="s">
        <v>2431</v>
      </c>
      <c r="G19" s="403"/>
      <c r="H19" s="403"/>
      <c r="I19" s="403"/>
      <c r="J19" s="403"/>
      <c r="K19" s="270"/>
    </row>
    <row r="20" spans="2:11" s="1" customFormat="1" ht="15" customHeight="1">
      <c r="B20" s="273"/>
      <c r="C20" s="274"/>
      <c r="D20" s="274"/>
      <c r="E20" s="276" t="s">
        <v>2432</v>
      </c>
      <c r="F20" s="403" t="s">
        <v>2433</v>
      </c>
      <c r="G20" s="403"/>
      <c r="H20" s="403"/>
      <c r="I20" s="403"/>
      <c r="J20" s="403"/>
      <c r="K20" s="270"/>
    </row>
    <row r="21" spans="2:11" s="1" customFormat="1" ht="15" customHeight="1">
      <c r="B21" s="273"/>
      <c r="C21" s="274"/>
      <c r="D21" s="274"/>
      <c r="E21" s="276" t="s">
        <v>114</v>
      </c>
      <c r="F21" s="403" t="s">
        <v>2434</v>
      </c>
      <c r="G21" s="403"/>
      <c r="H21" s="403"/>
      <c r="I21" s="403"/>
      <c r="J21" s="403"/>
      <c r="K21" s="270"/>
    </row>
    <row r="22" spans="2:11" s="1" customFormat="1" ht="15" customHeight="1">
      <c r="B22" s="273"/>
      <c r="C22" s="274"/>
      <c r="D22" s="274"/>
      <c r="E22" s="276" t="s">
        <v>1942</v>
      </c>
      <c r="F22" s="403" t="s">
        <v>1943</v>
      </c>
      <c r="G22" s="403"/>
      <c r="H22" s="403"/>
      <c r="I22" s="403"/>
      <c r="J22" s="403"/>
      <c r="K22" s="270"/>
    </row>
    <row r="23" spans="2:11" s="1" customFormat="1" ht="15" customHeight="1">
      <c r="B23" s="273"/>
      <c r="C23" s="274"/>
      <c r="D23" s="274"/>
      <c r="E23" s="276" t="s">
        <v>98</v>
      </c>
      <c r="F23" s="403" t="s">
        <v>2435</v>
      </c>
      <c r="G23" s="403"/>
      <c r="H23" s="403"/>
      <c r="I23" s="403"/>
      <c r="J23" s="403"/>
      <c r="K23" s="270"/>
    </row>
    <row r="24" spans="2:11" s="1" customFormat="1" ht="12.75" customHeight="1">
      <c r="B24" s="273"/>
      <c r="C24" s="274"/>
      <c r="D24" s="274"/>
      <c r="E24" s="274"/>
      <c r="F24" s="274"/>
      <c r="G24" s="274"/>
      <c r="H24" s="274"/>
      <c r="I24" s="274"/>
      <c r="J24" s="274"/>
      <c r="K24" s="270"/>
    </row>
    <row r="25" spans="2:11" s="1" customFormat="1" ht="15" customHeight="1">
      <c r="B25" s="273"/>
      <c r="C25" s="403" t="s">
        <v>2436</v>
      </c>
      <c r="D25" s="403"/>
      <c r="E25" s="403"/>
      <c r="F25" s="403"/>
      <c r="G25" s="403"/>
      <c r="H25" s="403"/>
      <c r="I25" s="403"/>
      <c r="J25" s="403"/>
      <c r="K25" s="270"/>
    </row>
    <row r="26" spans="2:11" s="1" customFormat="1" ht="15" customHeight="1">
      <c r="B26" s="273"/>
      <c r="C26" s="403" t="s">
        <v>2437</v>
      </c>
      <c r="D26" s="403"/>
      <c r="E26" s="403"/>
      <c r="F26" s="403"/>
      <c r="G26" s="403"/>
      <c r="H26" s="403"/>
      <c r="I26" s="403"/>
      <c r="J26" s="403"/>
      <c r="K26" s="270"/>
    </row>
    <row r="27" spans="2:11" s="1" customFormat="1" ht="15" customHeight="1">
      <c r="B27" s="273"/>
      <c r="C27" s="272"/>
      <c r="D27" s="403" t="s">
        <v>2438</v>
      </c>
      <c r="E27" s="403"/>
      <c r="F27" s="403"/>
      <c r="G27" s="403"/>
      <c r="H27" s="403"/>
      <c r="I27" s="403"/>
      <c r="J27" s="403"/>
      <c r="K27" s="270"/>
    </row>
    <row r="28" spans="2:11" s="1" customFormat="1" ht="15" customHeight="1">
      <c r="B28" s="273"/>
      <c r="C28" s="274"/>
      <c r="D28" s="403" t="s">
        <v>2439</v>
      </c>
      <c r="E28" s="403"/>
      <c r="F28" s="403"/>
      <c r="G28" s="403"/>
      <c r="H28" s="403"/>
      <c r="I28" s="403"/>
      <c r="J28" s="403"/>
      <c r="K28" s="270"/>
    </row>
    <row r="29" spans="2:11" s="1" customFormat="1" ht="12.75" customHeight="1">
      <c r="B29" s="273"/>
      <c r="C29" s="274"/>
      <c r="D29" s="274"/>
      <c r="E29" s="274"/>
      <c r="F29" s="274"/>
      <c r="G29" s="274"/>
      <c r="H29" s="274"/>
      <c r="I29" s="274"/>
      <c r="J29" s="274"/>
      <c r="K29" s="270"/>
    </row>
    <row r="30" spans="2:11" s="1" customFormat="1" ht="15" customHeight="1">
      <c r="B30" s="273"/>
      <c r="C30" s="274"/>
      <c r="D30" s="403" t="s">
        <v>2440</v>
      </c>
      <c r="E30" s="403"/>
      <c r="F30" s="403"/>
      <c r="G30" s="403"/>
      <c r="H30" s="403"/>
      <c r="I30" s="403"/>
      <c r="J30" s="403"/>
      <c r="K30" s="270"/>
    </row>
    <row r="31" spans="2:11" s="1" customFormat="1" ht="15" customHeight="1">
      <c r="B31" s="273"/>
      <c r="C31" s="274"/>
      <c r="D31" s="403" t="s">
        <v>2441</v>
      </c>
      <c r="E31" s="403"/>
      <c r="F31" s="403"/>
      <c r="G31" s="403"/>
      <c r="H31" s="403"/>
      <c r="I31" s="403"/>
      <c r="J31" s="403"/>
      <c r="K31" s="270"/>
    </row>
    <row r="32" spans="2:11" s="1" customFormat="1" ht="12.75" customHeight="1">
      <c r="B32" s="273"/>
      <c r="C32" s="274"/>
      <c r="D32" s="274"/>
      <c r="E32" s="274"/>
      <c r="F32" s="274"/>
      <c r="G32" s="274"/>
      <c r="H32" s="274"/>
      <c r="I32" s="274"/>
      <c r="J32" s="274"/>
      <c r="K32" s="270"/>
    </row>
    <row r="33" spans="2:11" s="1" customFormat="1" ht="15" customHeight="1">
      <c r="B33" s="273"/>
      <c r="C33" s="274"/>
      <c r="D33" s="403" t="s">
        <v>2442</v>
      </c>
      <c r="E33" s="403"/>
      <c r="F33" s="403"/>
      <c r="G33" s="403"/>
      <c r="H33" s="403"/>
      <c r="I33" s="403"/>
      <c r="J33" s="403"/>
      <c r="K33" s="270"/>
    </row>
    <row r="34" spans="2:11" s="1" customFormat="1" ht="15" customHeight="1">
      <c r="B34" s="273"/>
      <c r="C34" s="274"/>
      <c r="D34" s="403" t="s">
        <v>2443</v>
      </c>
      <c r="E34" s="403"/>
      <c r="F34" s="403"/>
      <c r="G34" s="403"/>
      <c r="H34" s="403"/>
      <c r="I34" s="403"/>
      <c r="J34" s="403"/>
      <c r="K34" s="270"/>
    </row>
    <row r="35" spans="2:11" s="1" customFormat="1" ht="15" customHeight="1">
      <c r="B35" s="273"/>
      <c r="C35" s="274"/>
      <c r="D35" s="403" t="s">
        <v>2444</v>
      </c>
      <c r="E35" s="403"/>
      <c r="F35" s="403"/>
      <c r="G35" s="403"/>
      <c r="H35" s="403"/>
      <c r="I35" s="403"/>
      <c r="J35" s="403"/>
      <c r="K35" s="270"/>
    </row>
    <row r="36" spans="2:11" s="1" customFormat="1" ht="15" customHeight="1">
      <c r="B36" s="273"/>
      <c r="C36" s="274"/>
      <c r="D36" s="272"/>
      <c r="E36" s="275" t="s">
        <v>136</v>
      </c>
      <c r="F36" s="272"/>
      <c r="G36" s="403" t="s">
        <v>2445</v>
      </c>
      <c r="H36" s="403"/>
      <c r="I36" s="403"/>
      <c r="J36" s="403"/>
      <c r="K36" s="270"/>
    </row>
    <row r="37" spans="2:11" s="1" customFormat="1" ht="30.75" customHeight="1">
      <c r="B37" s="273"/>
      <c r="C37" s="274"/>
      <c r="D37" s="272"/>
      <c r="E37" s="275" t="s">
        <v>2446</v>
      </c>
      <c r="F37" s="272"/>
      <c r="G37" s="403" t="s">
        <v>2447</v>
      </c>
      <c r="H37" s="403"/>
      <c r="I37" s="403"/>
      <c r="J37" s="403"/>
      <c r="K37" s="270"/>
    </row>
    <row r="38" spans="2:11" s="1" customFormat="1" ht="15" customHeight="1">
      <c r="B38" s="273"/>
      <c r="C38" s="274"/>
      <c r="D38" s="272"/>
      <c r="E38" s="275" t="s">
        <v>57</v>
      </c>
      <c r="F38" s="272"/>
      <c r="G38" s="403" t="s">
        <v>2448</v>
      </c>
      <c r="H38" s="403"/>
      <c r="I38" s="403"/>
      <c r="J38" s="403"/>
      <c r="K38" s="270"/>
    </row>
    <row r="39" spans="2:11" s="1" customFormat="1" ht="15" customHeight="1">
      <c r="B39" s="273"/>
      <c r="C39" s="274"/>
      <c r="D39" s="272"/>
      <c r="E39" s="275" t="s">
        <v>58</v>
      </c>
      <c r="F39" s="272"/>
      <c r="G39" s="403" t="s">
        <v>2449</v>
      </c>
      <c r="H39" s="403"/>
      <c r="I39" s="403"/>
      <c r="J39" s="403"/>
      <c r="K39" s="270"/>
    </row>
    <row r="40" spans="2:11" s="1" customFormat="1" ht="15" customHeight="1">
      <c r="B40" s="273"/>
      <c r="C40" s="274"/>
      <c r="D40" s="272"/>
      <c r="E40" s="275" t="s">
        <v>137</v>
      </c>
      <c r="F40" s="272"/>
      <c r="G40" s="403" t="s">
        <v>2450</v>
      </c>
      <c r="H40" s="403"/>
      <c r="I40" s="403"/>
      <c r="J40" s="403"/>
      <c r="K40" s="270"/>
    </row>
    <row r="41" spans="2:11" s="1" customFormat="1" ht="15" customHeight="1">
      <c r="B41" s="273"/>
      <c r="C41" s="274"/>
      <c r="D41" s="272"/>
      <c r="E41" s="275" t="s">
        <v>138</v>
      </c>
      <c r="F41" s="272"/>
      <c r="G41" s="403" t="s">
        <v>2451</v>
      </c>
      <c r="H41" s="403"/>
      <c r="I41" s="403"/>
      <c r="J41" s="403"/>
      <c r="K41" s="270"/>
    </row>
    <row r="42" spans="2:11" s="1" customFormat="1" ht="15" customHeight="1">
      <c r="B42" s="273"/>
      <c r="C42" s="274"/>
      <c r="D42" s="272"/>
      <c r="E42" s="275" t="s">
        <v>2452</v>
      </c>
      <c r="F42" s="272"/>
      <c r="G42" s="403" t="s">
        <v>2453</v>
      </c>
      <c r="H42" s="403"/>
      <c r="I42" s="403"/>
      <c r="J42" s="403"/>
      <c r="K42" s="270"/>
    </row>
    <row r="43" spans="2:11" s="1" customFormat="1" ht="15" customHeight="1">
      <c r="B43" s="273"/>
      <c r="C43" s="274"/>
      <c r="D43" s="272"/>
      <c r="E43" s="275"/>
      <c r="F43" s="272"/>
      <c r="G43" s="403" t="s">
        <v>2454</v>
      </c>
      <c r="H43" s="403"/>
      <c r="I43" s="403"/>
      <c r="J43" s="403"/>
      <c r="K43" s="270"/>
    </row>
    <row r="44" spans="2:11" s="1" customFormat="1" ht="15" customHeight="1">
      <c r="B44" s="273"/>
      <c r="C44" s="274"/>
      <c r="D44" s="272"/>
      <c r="E44" s="275" t="s">
        <v>2455</v>
      </c>
      <c r="F44" s="272"/>
      <c r="G44" s="403" t="s">
        <v>2456</v>
      </c>
      <c r="H44" s="403"/>
      <c r="I44" s="403"/>
      <c r="J44" s="403"/>
      <c r="K44" s="270"/>
    </row>
    <row r="45" spans="2:11" s="1" customFormat="1" ht="15" customHeight="1">
      <c r="B45" s="273"/>
      <c r="C45" s="274"/>
      <c r="D45" s="272"/>
      <c r="E45" s="275" t="s">
        <v>140</v>
      </c>
      <c r="F45" s="272"/>
      <c r="G45" s="403" t="s">
        <v>2457</v>
      </c>
      <c r="H45" s="403"/>
      <c r="I45" s="403"/>
      <c r="J45" s="403"/>
      <c r="K45" s="270"/>
    </row>
    <row r="46" spans="2:11" s="1" customFormat="1" ht="12.75" customHeight="1">
      <c r="B46" s="273"/>
      <c r="C46" s="274"/>
      <c r="D46" s="272"/>
      <c r="E46" s="272"/>
      <c r="F46" s="272"/>
      <c r="G46" s="272"/>
      <c r="H46" s="272"/>
      <c r="I46" s="272"/>
      <c r="J46" s="272"/>
      <c r="K46" s="270"/>
    </row>
    <row r="47" spans="2:11" s="1" customFormat="1" ht="15" customHeight="1">
      <c r="B47" s="273"/>
      <c r="C47" s="274"/>
      <c r="D47" s="403" t="s">
        <v>2458</v>
      </c>
      <c r="E47" s="403"/>
      <c r="F47" s="403"/>
      <c r="G47" s="403"/>
      <c r="H47" s="403"/>
      <c r="I47" s="403"/>
      <c r="J47" s="403"/>
      <c r="K47" s="270"/>
    </row>
    <row r="48" spans="2:11" s="1" customFormat="1" ht="15" customHeight="1">
      <c r="B48" s="273"/>
      <c r="C48" s="274"/>
      <c r="D48" s="274"/>
      <c r="E48" s="403" t="s">
        <v>2459</v>
      </c>
      <c r="F48" s="403"/>
      <c r="G48" s="403"/>
      <c r="H48" s="403"/>
      <c r="I48" s="403"/>
      <c r="J48" s="403"/>
      <c r="K48" s="270"/>
    </row>
    <row r="49" spans="2:11" s="1" customFormat="1" ht="15" customHeight="1">
      <c r="B49" s="273"/>
      <c r="C49" s="274"/>
      <c r="D49" s="274"/>
      <c r="E49" s="403" t="s">
        <v>2460</v>
      </c>
      <c r="F49" s="403"/>
      <c r="G49" s="403"/>
      <c r="H49" s="403"/>
      <c r="I49" s="403"/>
      <c r="J49" s="403"/>
      <c r="K49" s="270"/>
    </row>
    <row r="50" spans="2:11" s="1" customFormat="1" ht="15" customHeight="1">
      <c r="B50" s="273"/>
      <c r="C50" s="274"/>
      <c r="D50" s="274"/>
      <c r="E50" s="403" t="s">
        <v>2461</v>
      </c>
      <c r="F50" s="403"/>
      <c r="G50" s="403"/>
      <c r="H50" s="403"/>
      <c r="I50" s="403"/>
      <c r="J50" s="403"/>
      <c r="K50" s="270"/>
    </row>
    <row r="51" spans="2:11" s="1" customFormat="1" ht="15" customHeight="1">
      <c r="B51" s="273"/>
      <c r="C51" s="274"/>
      <c r="D51" s="403" t="s">
        <v>2462</v>
      </c>
      <c r="E51" s="403"/>
      <c r="F51" s="403"/>
      <c r="G51" s="403"/>
      <c r="H51" s="403"/>
      <c r="I51" s="403"/>
      <c r="J51" s="403"/>
      <c r="K51" s="270"/>
    </row>
    <row r="52" spans="2:11" s="1" customFormat="1" ht="25.5" customHeight="1">
      <c r="B52" s="269"/>
      <c r="C52" s="404" t="s">
        <v>2463</v>
      </c>
      <c r="D52" s="404"/>
      <c r="E52" s="404"/>
      <c r="F52" s="404"/>
      <c r="G52" s="404"/>
      <c r="H52" s="404"/>
      <c r="I52" s="404"/>
      <c r="J52" s="404"/>
      <c r="K52" s="270"/>
    </row>
    <row r="53" spans="2:11" s="1" customFormat="1" ht="5.25" customHeight="1">
      <c r="B53" s="269"/>
      <c r="C53" s="271"/>
      <c r="D53" s="271"/>
      <c r="E53" s="271"/>
      <c r="F53" s="271"/>
      <c r="G53" s="271"/>
      <c r="H53" s="271"/>
      <c r="I53" s="271"/>
      <c r="J53" s="271"/>
      <c r="K53" s="270"/>
    </row>
    <row r="54" spans="2:11" s="1" customFormat="1" ht="15" customHeight="1">
      <c r="B54" s="269"/>
      <c r="C54" s="403" t="s">
        <v>2464</v>
      </c>
      <c r="D54" s="403"/>
      <c r="E54" s="403"/>
      <c r="F54" s="403"/>
      <c r="G54" s="403"/>
      <c r="H54" s="403"/>
      <c r="I54" s="403"/>
      <c r="J54" s="403"/>
      <c r="K54" s="270"/>
    </row>
    <row r="55" spans="2:11" s="1" customFormat="1" ht="15" customHeight="1">
      <c r="B55" s="269"/>
      <c r="C55" s="403" t="s">
        <v>2465</v>
      </c>
      <c r="D55" s="403"/>
      <c r="E55" s="403"/>
      <c r="F55" s="403"/>
      <c r="G55" s="403"/>
      <c r="H55" s="403"/>
      <c r="I55" s="403"/>
      <c r="J55" s="403"/>
      <c r="K55" s="270"/>
    </row>
    <row r="56" spans="2:11" s="1" customFormat="1" ht="12.75" customHeight="1">
      <c r="B56" s="269"/>
      <c r="C56" s="272"/>
      <c r="D56" s="272"/>
      <c r="E56" s="272"/>
      <c r="F56" s="272"/>
      <c r="G56" s="272"/>
      <c r="H56" s="272"/>
      <c r="I56" s="272"/>
      <c r="J56" s="272"/>
      <c r="K56" s="270"/>
    </row>
    <row r="57" spans="2:11" s="1" customFormat="1" ht="15" customHeight="1">
      <c r="B57" s="269"/>
      <c r="C57" s="403" t="s">
        <v>2466</v>
      </c>
      <c r="D57" s="403"/>
      <c r="E57" s="403"/>
      <c r="F57" s="403"/>
      <c r="G57" s="403"/>
      <c r="H57" s="403"/>
      <c r="I57" s="403"/>
      <c r="J57" s="403"/>
      <c r="K57" s="270"/>
    </row>
    <row r="58" spans="2:11" s="1" customFormat="1" ht="15" customHeight="1">
      <c r="B58" s="269"/>
      <c r="C58" s="274"/>
      <c r="D58" s="403" t="s">
        <v>2467</v>
      </c>
      <c r="E58" s="403"/>
      <c r="F58" s="403"/>
      <c r="G58" s="403"/>
      <c r="H58" s="403"/>
      <c r="I58" s="403"/>
      <c r="J58" s="403"/>
      <c r="K58" s="270"/>
    </row>
    <row r="59" spans="2:11" s="1" customFormat="1" ht="15" customHeight="1">
      <c r="B59" s="269"/>
      <c r="C59" s="274"/>
      <c r="D59" s="403" t="s">
        <v>2468</v>
      </c>
      <c r="E59" s="403"/>
      <c r="F59" s="403"/>
      <c r="G59" s="403"/>
      <c r="H59" s="403"/>
      <c r="I59" s="403"/>
      <c r="J59" s="403"/>
      <c r="K59" s="270"/>
    </row>
    <row r="60" spans="2:11" s="1" customFormat="1" ht="15" customHeight="1">
      <c r="B60" s="269"/>
      <c r="C60" s="274"/>
      <c r="D60" s="403" t="s">
        <v>2469</v>
      </c>
      <c r="E60" s="403"/>
      <c r="F60" s="403"/>
      <c r="G60" s="403"/>
      <c r="H60" s="403"/>
      <c r="I60" s="403"/>
      <c r="J60" s="403"/>
      <c r="K60" s="270"/>
    </row>
    <row r="61" spans="2:11" s="1" customFormat="1" ht="15" customHeight="1">
      <c r="B61" s="269"/>
      <c r="C61" s="274"/>
      <c r="D61" s="403" t="s">
        <v>2470</v>
      </c>
      <c r="E61" s="403"/>
      <c r="F61" s="403"/>
      <c r="G61" s="403"/>
      <c r="H61" s="403"/>
      <c r="I61" s="403"/>
      <c r="J61" s="403"/>
      <c r="K61" s="270"/>
    </row>
    <row r="62" spans="2:11" s="1" customFormat="1" ht="15" customHeight="1">
      <c r="B62" s="269"/>
      <c r="C62" s="274"/>
      <c r="D62" s="405" t="s">
        <v>2471</v>
      </c>
      <c r="E62" s="405"/>
      <c r="F62" s="405"/>
      <c r="G62" s="405"/>
      <c r="H62" s="405"/>
      <c r="I62" s="405"/>
      <c r="J62" s="405"/>
      <c r="K62" s="270"/>
    </row>
    <row r="63" spans="2:11" s="1" customFormat="1" ht="15" customHeight="1">
      <c r="B63" s="269"/>
      <c r="C63" s="274"/>
      <c r="D63" s="403" t="s">
        <v>2472</v>
      </c>
      <c r="E63" s="403"/>
      <c r="F63" s="403"/>
      <c r="G63" s="403"/>
      <c r="H63" s="403"/>
      <c r="I63" s="403"/>
      <c r="J63" s="403"/>
      <c r="K63" s="270"/>
    </row>
    <row r="64" spans="2:11" s="1" customFormat="1" ht="12.75" customHeight="1">
      <c r="B64" s="269"/>
      <c r="C64" s="274"/>
      <c r="D64" s="274"/>
      <c r="E64" s="277"/>
      <c r="F64" s="274"/>
      <c r="G64" s="274"/>
      <c r="H64" s="274"/>
      <c r="I64" s="274"/>
      <c r="J64" s="274"/>
      <c r="K64" s="270"/>
    </row>
    <row r="65" spans="2:11" s="1" customFormat="1" ht="15" customHeight="1">
      <c r="B65" s="269"/>
      <c r="C65" s="274"/>
      <c r="D65" s="403" t="s">
        <v>2473</v>
      </c>
      <c r="E65" s="403"/>
      <c r="F65" s="403"/>
      <c r="G65" s="403"/>
      <c r="H65" s="403"/>
      <c r="I65" s="403"/>
      <c r="J65" s="403"/>
      <c r="K65" s="270"/>
    </row>
    <row r="66" spans="2:11" s="1" customFormat="1" ht="15" customHeight="1">
      <c r="B66" s="269"/>
      <c r="C66" s="274"/>
      <c r="D66" s="405" t="s">
        <v>2474</v>
      </c>
      <c r="E66" s="405"/>
      <c r="F66" s="405"/>
      <c r="G66" s="405"/>
      <c r="H66" s="405"/>
      <c r="I66" s="405"/>
      <c r="J66" s="405"/>
      <c r="K66" s="270"/>
    </row>
    <row r="67" spans="2:11" s="1" customFormat="1" ht="15" customHeight="1">
      <c r="B67" s="269"/>
      <c r="C67" s="274"/>
      <c r="D67" s="403" t="s">
        <v>2475</v>
      </c>
      <c r="E67" s="403"/>
      <c r="F67" s="403"/>
      <c r="G67" s="403"/>
      <c r="H67" s="403"/>
      <c r="I67" s="403"/>
      <c r="J67" s="403"/>
      <c r="K67" s="270"/>
    </row>
    <row r="68" spans="2:11" s="1" customFormat="1" ht="15" customHeight="1">
      <c r="B68" s="269"/>
      <c r="C68" s="274"/>
      <c r="D68" s="403" t="s">
        <v>2476</v>
      </c>
      <c r="E68" s="403"/>
      <c r="F68" s="403"/>
      <c r="G68" s="403"/>
      <c r="H68" s="403"/>
      <c r="I68" s="403"/>
      <c r="J68" s="403"/>
      <c r="K68" s="270"/>
    </row>
    <row r="69" spans="2:11" s="1" customFormat="1" ht="15" customHeight="1">
      <c r="B69" s="269"/>
      <c r="C69" s="274"/>
      <c r="D69" s="403" t="s">
        <v>2477</v>
      </c>
      <c r="E69" s="403"/>
      <c r="F69" s="403"/>
      <c r="G69" s="403"/>
      <c r="H69" s="403"/>
      <c r="I69" s="403"/>
      <c r="J69" s="403"/>
      <c r="K69" s="270"/>
    </row>
    <row r="70" spans="2:11" s="1" customFormat="1" ht="15" customHeight="1">
      <c r="B70" s="269"/>
      <c r="C70" s="274"/>
      <c r="D70" s="403" t="s">
        <v>2478</v>
      </c>
      <c r="E70" s="403"/>
      <c r="F70" s="403"/>
      <c r="G70" s="403"/>
      <c r="H70" s="403"/>
      <c r="I70" s="403"/>
      <c r="J70" s="403"/>
      <c r="K70" s="270"/>
    </row>
    <row r="71" spans="2:11" s="1" customFormat="1" ht="12.75" customHeight="1">
      <c r="B71" s="278"/>
      <c r="C71" s="279"/>
      <c r="D71" s="279"/>
      <c r="E71" s="279"/>
      <c r="F71" s="279"/>
      <c r="G71" s="279"/>
      <c r="H71" s="279"/>
      <c r="I71" s="279"/>
      <c r="J71" s="279"/>
      <c r="K71" s="280"/>
    </row>
    <row r="72" spans="2:11" s="1" customFormat="1" ht="18.75" customHeight="1">
      <c r="B72" s="281"/>
      <c r="C72" s="281"/>
      <c r="D72" s="281"/>
      <c r="E72" s="281"/>
      <c r="F72" s="281"/>
      <c r="G72" s="281"/>
      <c r="H72" s="281"/>
      <c r="I72" s="281"/>
      <c r="J72" s="281"/>
      <c r="K72" s="282"/>
    </row>
    <row r="73" spans="2:11" s="1" customFormat="1" ht="18.75" customHeight="1">
      <c r="B73" s="282"/>
      <c r="C73" s="282"/>
      <c r="D73" s="282"/>
      <c r="E73" s="282"/>
      <c r="F73" s="282"/>
      <c r="G73" s="282"/>
      <c r="H73" s="282"/>
      <c r="I73" s="282"/>
      <c r="J73" s="282"/>
      <c r="K73" s="282"/>
    </row>
    <row r="74" spans="2:11" s="1" customFormat="1" ht="7.5" customHeight="1">
      <c r="B74" s="283"/>
      <c r="C74" s="284"/>
      <c r="D74" s="284"/>
      <c r="E74" s="284"/>
      <c r="F74" s="284"/>
      <c r="G74" s="284"/>
      <c r="H74" s="284"/>
      <c r="I74" s="284"/>
      <c r="J74" s="284"/>
      <c r="K74" s="285"/>
    </row>
    <row r="75" spans="2:11" s="1" customFormat="1" ht="45" customHeight="1">
      <c r="B75" s="286"/>
      <c r="C75" s="398" t="s">
        <v>2479</v>
      </c>
      <c r="D75" s="398"/>
      <c r="E75" s="398"/>
      <c r="F75" s="398"/>
      <c r="G75" s="398"/>
      <c r="H75" s="398"/>
      <c r="I75" s="398"/>
      <c r="J75" s="398"/>
      <c r="K75" s="287"/>
    </row>
    <row r="76" spans="2:11" s="1" customFormat="1" ht="17.25" customHeight="1">
      <c r="B76" s="286"/>
      <c r="C76" s="288" t="s">
        <v>2480</v>
      </c>
      <c r="D76" s="288"/>
      <c r="E76" s="288"/>
      <c r="F76" s="288" t="s">
        <v>2481</v>
      </c>
      <c r="G76" s="289"/>
      <c r="H76" s="288" t="s">
        <v>58</v>
      </c>
      <c r="I76" s="288" t="s">
        <v>61</v>
      </c>
      <c r="J76" s="288" t="s">
        <v>2482</v>
      </c>
      <c r="K76" s="287"/>
    </row>
    <row r="77" spans="2:11" s="1" customFormat="1" ht="17.25" customHeight="1">
      <c r="B77" s="286"/>
      <c r="C77" s="290" t="s">
        <v>2483</v>
      </c>
      <c r="D77" s="290"/>
      <c r="E77" s="290"/>
      <c r="F77" s="291" t="s">
        <v>2484</v>
      </c>
      <c r="G77" s="292"/>
      <c r="H77" s="290"/>
      <c r="I77" s="290"/>
      <c r="J77" s="290" t="s">
        <v>2485</v>
      </c>
      <c r="K77" s="287"/>
    </row>
    <row r="78" spans="2:11" s="1" customFormat="1" ht="5.25" customHeight="1">
      <c r="B78" s="286"/>
      <c r="C78" s="293"/>
      <c r="D78" s="293"/>
      <c r="E78" s="293"/>
      <c r="F78" s="293"/>
      <c r="G78" s="294"/>
      <c r="H78" s="293"/>
      <c r="I78" s="293"/>
      <c r="J78" s="293"/>
      <c r="K78" s="287"/>
    </row>
    <row r="79" spans="2:11" s="1" customFormat="1" ht="15" customHeight="1">
      <c r="B79" s="286"/>
      <c r="C79" s="275" t="s">
        <v>57</v>
      </c>
      <c r="D79" s="295"/>
      <c r="E79" s="295"/>
      <c r="F79" s="296" t="s">
        <v>2486</v>
      </c>
      <c r="G79" s="297"/>
      <c r="H79" s="275" t="s">
        <v>2487</v>
      </c>
      <c r="I79" s="275" t="s">
        <v>2488</v>
      </c>
      <c r="J79" s="275">
        <v>20</v>
      </c>
      <c r="K79" s="287"/>
    </row>
    <row r="80" spans="2:11" s="1" customFormat="1" ht="15" customHeight="1">
      <c r="B80" s="286"/>
      <c r="C80" s="275" t="s">
        <v>2489</v>
      </c>
      <c r="D80" s="275"/>
      <c r="E80" s="275"/>
      <c r="F80" s="296" t="s">
        <v>2486</v>
      </c>
      <c r="G80" s="297"/>
      <c r="H80" s="275" t="s">
        <v>2490</v>
      </c>
      <c r="I80" s="275" t="s">
        <v>2488</v>
      </c>
      <c r="J80" s="275">
        <v>120</v>
      </c>
      <c r="K80" s="287"/>
    </row>
    <row r="81" spans="2:11" s="1" customFormat="1" ht="15" customHeight="1">
      <c r="B81" s="298"/>
      <c r="C81" s="275" t="s">
        <v>2491</v>
      </c>
      <c r="D81" s="275"/>
      <c r="E81" s="275"/>
      <c r="F81" s="296" t="s">
        <v>2492</v>
      </c>
      <c r="G81" s="297"/>
      <c r="H81" s="275" t="s">
        <v>2493</v>
      </c>
      <c r="I81" s="275" t="s">
        <v>2488</v>
      </c>
      <c r="J81" s="275">
        <v>50</v>
      </c>
      <c r="K81" s="287"/>
    </row>
    <row r="82" spans="2:11" s="1" customFormat="1" ht="15" customHeight="1">
      <c r="B82" s="298"/>
      <c r="C82" s="275" t="s">
        <v>2494</v>
      </c>
      <c r="D82" s="275"/>
      <c r="E82" s="275"/>
      <c r="F82" s="296" t="s">
        <v>2486</v>
      </c>
      <c r="G82" s="297"/>
      <c r="H82" s="275" t="s">
        <v>2495</v>
      </c>
      <c r="I82" s="275" t="s">
        <v>2496</v>
      </c>
      <c r="J82" s="275"/>
      <c r="K82" s="287"/>
    </row>
    <row r="83" spans="2:11" s="1" customFormat="1" ht="15" customHeight="1">
      <c r="B83" s="298"/>
      <c r="C83" s="299" t="s">
        <v>2497</v>
      </c>
      <c r="D83" s="299"/>
      <c r="E83" s="299"/>
      <c r="F83" s="300" t="s">
        <v>2492</v>
      </c>
      <c r="G83" s="299"/>
      <c r="H83" s="299" t="s">
        <v>2498</v>
      </c>
      <c r="I83" s="299" t="s">
        <v>2488</v>
      </c>
      <c r="J83" s="299">
        <v>15</v>
      </c>
      <c r="K83" s="287"/>
    </row>
    <row r="84" spans="2:11" s="1" customFormat="1" ht="15" customHeight="1">
      <c r="B84" s="298"/>
      <c r="C84" s="299" t="s">
        <v>2499</v>
      </c>
      <c r="D84" s="299"/>
      <c r="E84" s="299"/>
      <c r="F84" s="300" t="s">
        <v>2492</v>
      </c>
      <c r="G84" s="299"/>
      <c r="H84" s="299" t="s">
        <v>2500</v>
      </c>
      <c r="I84" s="299" t="s">
        <v>2488</v>
      </c>
      <c r="J84" s="299">
        <v>15</v>
      </c>
      <c r="K84" s="287"/>
    </row>
    <row r="85" spans="2:11" s="1" customFormat="1" ht="15" customHeight="1">
      <c r="B85" s="298"/>
      <c r="C85" s="299" t="s">
        <v>2501</v>
      </c>
      <c r="D85" s="299"/>
      <c r="E85" s="299"/>
      <c r="F85" s="300" t="s">
        <v>2492</v>
      </c>
      <c r="G85" s="299"/>
      <c r="H85" s="299" t="s">
        <v>2502</v>
      </c>
      <c r="I85" s="299" t="s">
        <v>2488</v>
      </c>
      <c r="J85" s="299">
        <v>20</v>
      </c>
      <c r="K85" s="287"/>
    </row>
    <row r="86" spans="2:11" s="1" customFormat="1" ht="15" customHeight="1">
      <c r="B86" s="298"/>
      <c r="C86" s="299" t="s">
        <v>2503</v>
      </c>
      <c r="D86" s="299"/>
      <c r="E86" s="299"/>
      <c r="F86" s="300" t="s">
        <v>2492</v>
      </c>
      <c r="G86" s="299"/>
      <c r="H86" s="299" t="s">
        <v>2504</v>
      </c>
      <c r="I86" s="299" t="s">
        <v>2488</v>
      </c>
      <c r="J86" s="299">
        <v>20</v>
      </c>
      <c r="K86" s="287"/>
    </row>
    <row r="87" spans="2:11" s="1" customFormat="1" ht="15" customHeight="1">
      <c r="B87" s="298"/>
      <c r="C87" s="275" t="s">
        <v>2505</v>
      </c>
      <c r="D87" s="275"/>
      <c r="E87" s="275"/>
      <c r="F87" s="296" t="s">
        <v>2492</v>
      </c>
      <c r="G87" s="297"/>
      <c r="H87" s="275" t="s">
        <v>2506</v>
      </c>
      <c r="I87" s="275" t="s">
        <v>2488</v>
      </c>
      <c r="J87" s="275">
        <v>50</v>
      </c>
      <c r="K87" s="287"/>
    </row>
    <row r="88" spans="2:11" s="1" customFormat="1" ht="15" customHeight="1">
      <c r="B88" s="298"/>
      <c r="C88" s="275" t="s">
        <v>2507</v>
      </c>
      <c r="D88" s="275"/>
      <c r="E88" s="275"/>
      <c r="F88" s="296" t="s">
        <v>2492</v>
      </c>
      <c r="G88" s="297"/>
      <c r="H88" s="275" t="s">
        <v>2508</v>
      </c>
      <c r="I88" s="275" t="s">
        <v>2488</v>
      </c>
      <c r="J88" s="275">
        <v>20</v>
      </c>
      <c r="K88" s="287"/>
    </row>
    <row r="89" spans="2:11" s="1" customFormat="1" ht="15" customHeight="1">
      <c r="B89" s="298"/>
      <c r="C89" s="275" t="s">
        <v>2509</v>
      </c>
      <c r="D89" s="275"/>
      <c r="E89" s="275"/>
      <c r="F89" s="296" t="s">
        <v>2492</v>
      </c>
      <c r="G89" s="297"/>
      <c r="H89" s="275" t="s">
        <v>2510</v>
      </c>
      <c r="I89" s="275" t="s">
        <v>2488</v>
      </c>
      <c r="J89" s="275">
        <v>20</v>
      </c>
      <c r="K89" s="287"/>
    </row>
    <row r="90" spans="2:11" s="1" customFormat="1" ht="15" customHeight="1">
      <c r="B90" s="298"/>
      <c r="C90" s="275" t="s">
        <v>2511</v>
      </c>
      <c r="D90" s="275"/>
      <c r="E90" s="275"/>
      <c r="F90" s="296" t="s">
        <v>2492</v>
      </c>
      <c r="G90" s="297"/>
      <c r="H90" s="275" t="s">
        <v>2512</v>
      </c>
      <c r="I90" s="275" t="s">
        <v>2488</v>
      </c>
      <c r="J90" s="275">
        <v>50</v>
      </c>
      <c r="K90" s="287"/>
    </row>
    <row r="91" spans="2:11" s="1" customFormat="1" ht="15" customHeight="1">
      <c r="B91" s="298"/>
      <c r="C91" s="275" t="s">
        <v>2513</v>
      </c>
      <c r="D91" s="275"/>
      <c r="E91" s="275"/>
      <c r="F91" s="296" t="s">
        <v>2492</v>
      </c>
      <c r="G91" s="297"/>
      <c r="H91" s="275" t="s">
        <v>2513</v>
      </c>
      <c r="I91" s="275" t="s">
        <v>2488</v>
      </c>
      <c r="J91" s="275">
        <v>50</v>
      </c>
      <c r="K91" s="287"/>
    </row>
    <row r="92" spans="2:11" s="1" customFormat="1" ht="15" customHeight="1">
      <c r="B92" s="298"/>
      <c r="C92" s="275" t="s">
        <v>2514</v>
      </c>
      <c r="D92" s="275"/>
      <c r="E92" s="275"/>
      <c r="F92" s="296" t="s">
        <v>2492</v>
      </c>
      <c r="G92" s="297"/>
      <c r="H92" s="275" t="s">
        <v>2515</v>
      </c>
      <c r="I92" s="275" t="s">
        <v>2488</v>
      </c>
      <c r="J92" s="275">
        <v>255</v>
      </c>
      <c r="K92" s="287"/>
    </row>
    <row r="93" spans="2:11" s="1" customFormat="1" ht="15" customHeight="1">
      <c r="B93" s="298"/>
      <c r="C93" s="275" t="s">
        <v>2516</v>
      </c>
      <c r="D93" s="275"/>
      <c r="E93" s="275"/>
      <c r="F93" s="296" t="s">
        <v>2486</v>
      </c>
      <c r="G93" s="297"/>
      <c r="H93" s="275" t="s">
        <v>2517</v>
      </c>
      <c r="I93" s="275" t="s">
        <v>2518</v>
      </c>
      <c r="J93" s="275"/>
      <c r="K93" s="287"/>
    </row>
    <row r="94" spans="2:11" s="1" customFormat="1" ht="15" customHeight="1">
      <c r="B94" s="298"/>
      <c r="C94" s="275" t="s">
        <v>2519</v>
      </c>
      <c r="D94" s="275"/>
      <c r="E94" s="275"/>
      <c r="F94" s="296" t="s">
        <v>2486</v>
      </c>
      <c r="G94" s="297"/>
      <c r="H94" s="275" t="s">
        <v>2520</v>
      </c>
      <c r="I94" s="275" t="s">
        <v>2521</v>
      </c>
      <c r="J94" s="275"/>
      <c r="K94" s="287"/>
    </row>
    <row r="95" spans="2:11" s="1" customFormat="1" ht="15" customHeight="1">
      <c r="B95" s="298"/>
      <c r="C95" s="275" t="s">
        <v>2522</v>
      </c>
      <c r="D95" s="275"/>
      <c r="E95" s="275"/>
      <c r="F95" s="296" t="s">
        <v>2486</v>
      </c>
      <c r="G95" s="297"/>
      <c r="H95" s="275" t="s">
        <v>2522</v>
      </c>
      <c r="I95" s="275" t="s">
        <v>2521</v>
      </c>
      <c r="J95" s="275"/>
      <c r="K95" s="287"/>
    </row>
    <row r="96" spans="2:11" s="1" customFormat="1" ht="15" customHeight="1">
      <c r="B96" s="298"/>
      <c r="C96" s="275" t="s">
        <v>42</v>
      </c>
      <c r="D96" s="275"/>
      <c r="E96" s="275"/>
      <c r="F96" s="296" t="s">
        <v>2486</v>
      </c>
      <c r="G96" s="297"/>
      <c r="H96" s="275" t="s">
        <v>2523</v>
      </c>
      <c r="I96" s="275" t="s">
        <v>2521</v>
      </c>
      <c r="J96" s="275"/>
      <c r="K96" s="287"/>
    </row>
    <row r="97" spans="2:11" s="1" customFormat="1" ht="15" customHeight="1">
      <c r="B97" s="298"/>
      <c r="C97" s="275" t="s">
        <v>52</v>
      </c>
      <c r="D97" s="275"/>
      <c r="E97" s="275"/>
      <c r="F97" s="296" t="s">
        <v>2486</v>
      </c>
      <c r="G97" s="297"/>
      <c r="H97" s="275" t="s">
        <v>2524</v>
      </c>
      <c r="I97" s="275" t="s">
        <v>2521</v>
      </c>
      <c r="J97" s="275"/>
      <c r="K97" s="287"/>
    </row>
    <row r="98" spans="2:11" s="1" customFormat="1" ht="15" customHeight="1">
      <c r="B98" s="301"/>
      <c r="C98" s="302"/>
      <c r="D98" s="302"/>
      <c r="E98" s="302"/>
      <c r="F98" s="302"/>
      <c r="G98" s="302"/>
      <c r="H98" s="302"/>
      <c r="I98" s="302"/>
      <c r="J98" s="302"/>
      <c r="K98" s="303"/>
    </row>
    <row r="99" spans="2:11" s="1" customFormat="1" ht="18.75" customHeight="1">
      <c r="B99" s="304"/>
      <c r="C99" s="305"/>
      <c r="D99" s="305"/>
      <c r="E99" s="305"/>
      <c r="F99" s="305"/>
      <c r="G99" s="305"/>
      <c r="H99" s="305"/>
      <c r="I99" s="305"/>
      <c r="J99" s="305"/>
      <c r="K99" s="304"/>
    </row>
    <row r="100" spans="2:11" s="1" customFormat="1" ht="18.75" customHeight="1">
      <c r="B100" s="282"/>
      <c r="C100" s="282"/>
      <c r="D100" s="282"/>
      <c r="E100" s="282"/>
      <c r="F100" s="282"/>
      <c r="G100" s="282"/>
      <c r="H100" s="282"/>
      <c r="I100" s="282"/>
      <c r="J100" s="282"/>
      <c r="K100" s="282"/>
    </row>
    <row r="101" spans="2:11" s="1" customFormat="1" ht="7.5" customHeight="1">
      <c r="B101" s="283"/>
      <c r="C101" s="284"/>
      <c r="D101" s="284"/>
      <c r="E101" s="284"/>
      <c r="F101" s="284"/>
      <c r="G101" s="284"/>
      <c r="H101" s="284"/>
      <c r="I101" s="284"/>
      <c r="J101" s="284"/>
      <c r="K101" s="285"/>
    </row>
    <row r="102" spans="2:11" s="1" customFormat="1" ht="45" customHeight="1">
      <c r="B102" s="286"/>
      <c r="C102" s="398" t="s">
        <v>2525</v>
      </c>
      <c r="D102" s="398"/>
      <c r="E102" s="398"/>
      <c r="F102" s="398"/>
      <c r="G102" s="398"/>
      <c r="H102" s="398"/>
      <c r="I102" s="398"/>
      <c r="J102" s="398"/>
      <c r="K102" s="287"/>
    </row>
    <row r="103" spans="2:11" s="1" customFormat="1" ht="17.25" customHeight="1">
      <c r="B103" s="286"/>
      <c r="C103" s="288" t="s">
        <v>2480</v>
      </c>
      <c r="D103" s="288"/>
      <c r="E103" s="288"/>
      <c r="F103" s="288" t="s">
        <v>2481</v>
      </c>
      <c r="G103" s="289"/>
      <c r="H103" s="288" t="s">
        <v>58</v>
      </c>
      <c r="I103" s="288" t="s">
        <v>61</v>
      </c>
      <c r="J103" s="288" t="s">
        <v>2482</v>
      </c>
      <c r="K103" s="287"/>
    </row>
    <row r="104" spans="2:11" s="1" customFormat="1" ht="17.25" customHeight="1">
      <c r="B104" s="286"/>
      <c r="C104" s="290" t="s">
        <v>2483</v>
      </c>
      <c r="D104" s="290"/>
      <c r="E104" s="290"/>
      <c r="F104" s="291" t="s">
        <v>2484</v>
      </c>
      <c r="G104" s="292"/>
      <c r="H104" s="290"/>
      <c r="I104" s="290"/>
      <c r="J104" s="290" t="s">
        <v>2485</v>
      </c>
      <c r="K104" s="287"/>
    </row>
    <row r="105" spans="2:11" s="1" customFormat="1" ht="5.25" customHeight="1">
      <c r="B105" s="286"/>
      <c r="C105" s="288"/>
      <c r="D105" s="288"/>
      <c r="E105" s="288"/>
      <c r="F105" s="288"/>
      <c r="G105" s="306"/>
      <c r="H105" s="288"/>
      <c r="I105" s="288"/>
      <c r="J105" s="288"/>
      <c r="K105" s="287"/>
    </row>
    <row r="106" spans="2:11" s="1" customFormat="1" ht="15" customHeight="1">
      <c r="B106" s="286"/>
      <c r="C106" s="275" t="s">
        <v>57</v>
      </c>
      <c r="D106" s="295"/>
      <c r="E106" s="295"/>
      <c r="F106" s="296" t="s">
        <v>2486</v>
      </c>
      <c r="G106" s="275"/>
      <c r="H106" s="275" t="s">
        <v>2526</v>
      </c>
      <c r="I106" s="275" t="s">
        <v>2488</v>
      </c>
      <c r="J106" s="275">
        <v>20</v>
      </c>
      <c r="K106" s="287"/>
    </row>
    <row r="107" spans="2:11" s="1" customFormat="1" ht="15" customHeight="1">
      <c r="B107" s="286"/>
      <c r="C107" s="275" t="s">
        <v>2489</v>
      </c>
      <c r="D107" s="275"/>
      <c r="E107" s="275"/>
      <c r="F107" s="296" t="s">
        <v>2486</v>
      </c>
      <c r="G107" s="275"/>
      <c r="H107" s="275" t="s">
        <v>2526</v>
      </c>
      <c r="I107" s="275" t="s">
        <v>2488</v>
      </c>
      <c r="J107" s="275">
        <v>120</v>
      </c>
      <c r="K107" s="287"/>
    </row>
    <row r="108" spans="2:11" s="1" customFormat="1" ht="15" customHeight="1">
      <c r="B108" s="298"/>
      <c r="C108" s="275" t="s">
        <v>2491</v>
      </c>
      <c r="D108" s="275"/>
      <c r="E108" s="275"/>
      <c r="F108" s="296" t="s">
        <v>2492</v>
      </c>
      <c r="G108" s="275"/>
      <c r="H108" s="275" t="s">
        <v>2526</v>
      </c>
      <c r="I108" s="275" t="s">
        <v>2488</v>
      </c>
      <c r="J108" s="275">
        <v>50</v>
      </c>
      <c r="K108" s="287"/>
    </row>
    <row r="109" spans="2:11" s="1" customFormat="1" ht="15" customHeight="1">
      <c r="B109" s="298"/>
      <c r="C109" s="275" t="s">
        <v>2494</v>
      </c>
      <c r="D109" s="275"/>
      <c r="E109" s="275"/>
      <c r="F109" s="296" t="s">
        <v>2486</v>
      </c>
      <c r="G109" s="275"/>
      <c r="H109" s="275" t="s">
        <v>2526</v>
      </c>
      <c r="I109" s="275" t="s">
        <v>2496</v>
      </c>
      <c r="J109" s="275"/>
      <c r="K109" s="287"/>
    </row>
    <row r="110" spans="2:11" s="1" customFormat="1" ht="15" customHeight="1">
      <c r="B110" s="298"/>
      <c r="C110" s="275" t="s">
        <v>2505</v>
      </c>
      <c r="D110" s="275"/>
      <c r="E110" s="275"/>
      <c r="F110" s="296" t="s">
        <v>2492</v>
      </c>
      <c r="G110" s="275"/>
      <c r="H110" s="275" t="s">
        <v>2526</v>
      </c>
      <c r="I110" s="275" t="s">
        <v>2488</v>
      </c>
      <c r="J110" s="275">
        <v>50</v>
      </c>
      <c r="K110" s="287"/>
    </row>
    <row r="111" spans="2:11" s="1" customFormat="1" ht="15" customHeight="1">
      <c r="B111" s="298"/>
      <c r="C111" s="275" t="s">
        <v>2513</v>
      </c>
      <c r="D111" s="275"/>
      <c r="E111" s="275"/>
      <c r="F111" s="296" t="s">
        <v>2492</v>
      </c>
      <c r="G111" s="275"/>
      <c r="H111" s="275" t="s">
        <v>2526</v>
      </c>
      <c r="I111" s="275" t="s">
        <v>2488</v>
      </c>
      <c r="J111" s="275">
        <v>50</v>
      </c>
      <c r="K111" s="287"/>
    </row>
    <row r="112" spans="2:11" s="1" customFormat="1" ht="15" customHeight="1">
      <c r="B112" s="298"/>
      <c r="C112" s="275" t="s">
        <v>2511</v>
      </c>
      <c r="D112" s="275"/>
      <c r="E112" s="275"/>
      <c r="F112" s="296" t="s">
        <v>2492</v>
      </c>
      <c r="G112" s="275"/>
      <c r="H112" s="275" t="s">
        <v>2526</v>
      </c>
      <c r="I112" s="275" t="s">
        <v>2488</v>
      </c>
      <c r="J112" s="275">
        <v>50</v>
      </c>
      <c r="K112" s="287"/>
    </row>
    <row r="113" spans="2:11" s="1" customFormat="1" ht="15" customHeight="1">
      <c r="B113" s="298"/>
      <c r="C113" s="275" t="s">
        <v>57</v>
      </c>
      <c r="D113" s="275"/>
      <c r="E113" s="275"/>
      <c r="F113" s="296" t="s">
        <v>2486</v>
      </c>
      <c r="G113" s="275"/>
      <c r="H113" s="275" t="s">
        <v>2527</v>
      </c>
      <c r="I113" s="275" t="s">
        <v>2488</v>
      </c>
      <c r="J113" s="275">
        <v>20</v>
      </c>
      <c r="K113" s="287"/>
    </row>
    <row r="114" spans="2:11" s="1" customFormat="1" ht="15" customHeight="1">
      <c r="B114" s="298"/>
      <c r="C114" s="275" t="s">
        <v>2528</v>
      </c>
      <c r="D114" s="275"/>
      <c r="E114" s="275"/>
      <c r="F114" s="296" t="s">
        <v>2486</v>
      </c>
      <c r="G114" s="275"/>
      <c r="H114" s="275" t="s">
        <v>2529</v>
      </c>
      <c r="I114" s="275" t="s">
        <v>2488</v>
      </c>
      <c r="J114" s="275">
        <v>120</v>
      </c>
      <c r="K114" s="287"/>
    </row>
    <row r="115" spans="2:11" s="1" customFormat="1" ht="15" customHeight="1">
      <c r="B115" s="298"/>
      <c r="C115" s="275" t="s">
        <v>42</v>
      </c>
      <c r="D115" s="275"/>
      <c r="E115" s="275"/>
      <c r="F115" s="296" t="s">
        <v>2486</v>
      </c>
      <c r="G115" s="275"/>
      <c r="H115" s="275" t="s">
        <v>2530</v>
      </c>
      <c r="I115" s="275" t="s">
        <v>2521</v>
      </c>
      <c r="J115" s="275"/>
      <c r="K115" s="287"/>
    </row>
    <row r="116" spans="2:11" s="1" customFormat="1" ht="15" customHeight="1">
      <c r="B116" s="298"/>
      <c r="C116" s="275" t="s">
        <v>52</v>
      </c>
      <c r="D116" s="275"/>
      <c r="E116" s="275"/>
      <c r="F116" s="296" t="s">
        <v>2486</v>
      </c>
      <c r="G116" s="275"/>
      <c r="H116" s="275" t="s">
        <v>2531</v>
      </c>
      <c r="I116" s="275" t="s">
        <v>2521</v>
      </c>
      <c r="J116" s="275"/>
      <c r="K116" s="287"/>
    </row>
    <row r="117" spans="2:11" s="1" customFormat="1" ht="15" customHeight="1">
      <c r="B117" s="298"/>
      <c r="C117" s="275" t="s">
        <v>61</v>
      </c>
      <c r="D117" s="275"/>
      <c r="E117" s="275"/>
      <c r="F117" s="296" t="s">
        <v>2486</v>
      </c>
      <c r="G117" s="275"/>
      <c r="H117" s="275" t="s">
        <v>2532</v>
      </c>
      <c r="I117" s="275" t="s">
        <v>2533</v>
      </c>
      <c r="J117" s="275"/>
      <c r="K117" s="287"/>
    </row>
    <row r="118" spans="2:11" s="1" customFormat="1" ht="15" customHeight="1">
      <c r="B118" s="301"/>
      <c r="C118" s="307"/>
      <c r="D118" s="307"/>
      <c r="E118" s="307"/>
      <c r="F118" s="307"/>
      <c r="G118" s="307"/>
      <c r="H118" s="307"/>
      <c r="I118" s="307"/>
      <c r="J118" s="307"/>
      <c r="K118" s="303"/>
    </row>
    <row r="119" spans="2:11" s="1" customFormat="1" ht="18.75" customHeight="1">
      <c r="B119" s="308"/>
      <c r="C119" s="309"/>
      <c r="D119" s="309"/>
      <c r="E119" s="309"/>
      <c r="F119" s="310"/>
      <c r="G119" s="309"/>
      <c r="H119" s="309"/>
      <c r="I119" s="309"/>
      <c r="J119" s="309"/>
      <c r="K119" s="308"/>
    </row>
    <row r="120" spans="2:11" s="1" customFormat="1" ht="18.75" customHeight="1">
      <c r="B120" s="282"/>
      <c r="C120" s="282"/>
      <c r="D120" s="282"/>
      <c r="E120" s="282"/>
      <c r="F120" s="282"/>
      <c r="G120" s="282"/>
      <c r="H120" s="282"/>
      <c r="I120" s="282"/>
      <c r="J120" s="282"/>
      <c r="K120" s="282"/>
    </row>
    <row r="121" spans="2:11" s="1" customFormat="1" ht="7.5" customHeight="1">
      <c r="B121" s="311"/>
      <c r="C121" s="312"/>
      <c r="D121" s="312"/>
      <c r="E121" s="312"/>
      <c r="F121" s="312"/>
      <c r="G121" s="312"/>
      <c r="H121" s="312"/>
      <c r="I121" s="312"/>
      <c r="J121" s="312"/>
      <c r="K121" s="313"/>
    </row>
    <row r="122" spans="2:11" s="1" customFormat="1" ht="45" customHeight="1">
      <c r="B122" s="314"/>
      <c r="C122" s="399" t="s">
        <v>2534</v>
      </c>
      <c r="D122" s="399"/>
      <c r="E122" s="399"/>
      <c r="F122" s="399"/>
      <c r="G122" s="399"/>
      <c r="H122" s="399"/>
      <c r="I122" s="399"/>
      <c r="J122" s="399"/>
      <c r="K122" s="315"/>
    </row>
    <row r="123" spans="2:11" s="1" customFormat="1" ht="17.25" customHeight="1">
      <c r="B123" s="316"/>
      <c r="C123" s="288" t="s">
        <v>2480</v>
      </c>
      <c r="D123" s="288"/>
      <c r="E123" s="288"/>
      <c r="F123" s="288" t="s">
        <v>2481</v>
      </c>
      <c r="G123" s="289"/>
      <c r="H123" s="288" t="s">
        <v>58</v>
      </c>
      <c r="I123" s="288" t="s">
        <v>61</v>
      </c>
      <c r="J123" s="288" t="s">
        <v>2482</v>
      </c>
      <c r="K123" s="317"/>
    </row>
    <row r="124" spans="2:11" s="1" customFormat="1" ht="17.25" customHeight="1">
      <c r="B124" s="316"/>
      <c r="C124" s="290" t="s">
        <v>2483</v>
      </c>
      <c r="D124" s="290"/>
      <c r="E124" s="290"/>
      <c r="F124" s="291" t="s">
        <v>2484</v>
      </c>
      <c r="G124" s="292"/>
      <c r="H124" s="290"/>
      <c r="I124" s="290"/>
      <c r="J124" s="290" t="s">
        <v>2485</v>
      </c>
      <c r="K124" s="317"/>
    </row>
    <row r="125" spans="2:11" s="1" customFormat="1" ht="5.25" customHeight="1">
      <c r="B125" s="318"/>
      <c r="C125" s="293"/>
      <c r="D125" s="293"/>
      <c r="E125" s="293"/>
      <c r="F125" s="293"/>
      <c r="G125" s="319"/>
      <c r="H125" s="293"/>
      <c r="I125" s="293"/>
      <c r="J125" s="293"/>
      <c r="K125" s="320"/>
    </row>
    <row r="126" spans="2:11" s="1" customFormat="1" ht="15" customHeight="1">
      <c r="B126" s="318"/>
      <c r="C126" s="275" t="s">
        <v>2489</v>
      </c>
      <c r="D126" s="295"/>
      <c r="E126" s="295"/>
      <c r="F126" s="296" t="s">
        <v>2486</v>
      </c>
      <c r="G126" s="275"/>
      <c r="H126" s="275" t="s">
        <v>2526</v>
      </c>
      <c r="I126" s="275" t="s">
        <v>2488</v>
      </c>
      <c r="J126" s="275">
        <v>120</v>
      </c>
      <c r="K126" s="321"/>
    </row>
    <row r="127" spans="2:11" s="1" customFormat="1" ht="15" customHeight="1">
      <c r="B127" s="318"/>
      <c r="C127" s="275" t="s">
        <v>2535</v>
      </c>
      <c r="D127" s="275"/>
      <c r="E127" s="275"/>
      <c r="F127" s="296" t="s">
        <v>2486</v>
      </c>
      <c r="G127" s="275"/>
      <c r="H127" s="275" t="s">
        <v>2536</v>
      </c>
      <c r="I127" s="275" t="s">
        <v>2488</v>
      </c>
      <c r="J127" s="275" t="s">
        <v>2537</v>
      </c>
      <c r="K127" s="321"/>
    </row>
    <row r="128" spans="2:11" s="1" customFormat="1" ht="15" customHeight="1">
      <c r="B128" s="318"/>
      <c r="C128" s="275" t="s">
        <v>98</v>
      </c>
      <c r="D128" s="275"/>
      <c r="E128" s="275"/>
      <c r="F128" s="296" t="s">
        <v>2486</v>
      </c>
      <c r="G128" s="275"/>
      <c r="H128" s="275" t="s">
        <v>2538</v>
      </c>
      <c r="I128" s="275" t="s">
        <v>2488</v>
      </c>
      <c r="J128" s="275" t="s">
        <v>2537</v>
      </c>
      <c r="K128" s="321"/>
    </row>
    <row r="129" spans="2:11" s="1" customFormat="1" ht="15" customHeight="1">
      <c r="B129" s="318"/>
      <c r="C129" s="275" t="s">
        <v>2497</v>
      </c>
      <c r="D129" s="275"/>
      <c r="E129" s="275"/>
      <c r="F129" s="296" t="s">
        <v>2492</v>
      </c>
      <c r="G129" s="275"/>
      <c r="H129" s="275" t="s">
        <v>2498</v>
      </c>
      <c r="I129" s="275" t="s">
        <v>2488</v>
      </c>
      <c r="J129" s="275">
        <v>15</v>
      </c>
      <c r="K129" s="321"/>
    </row>
    <row r="130" spans="2:11" s="1" customFormat="1" ht="15" customHeight="1">
      <c r="B130" s="318"/>
      <c r="C130" s="299" t="s">
        <v>2499</v>
      </c>
      <c r="D130" s="299"/>
      <c r="E130" s="299"/>
      <c r="F130" s="300" t="s">
        <v>2492</v>
      </c>
      <c r="G130" s="299"/>
      <c r="H130" s="299" t="s">
        <v>2500</v>
      </c>
      <c r="I130" s="299" t="s">
        <v>2488</v>
      </c>
      <c r="J130" s="299">
        <v>15</v>
      </c>
      <c r="K130" s="321"/>
    </row>
    <row r="131" spans="2:11" s="1" customFormat="1" ht="15" customHeight="1">
      <c r="B131" s="318"/>
      <c r="C131" s="299" t="s">
        <v>2501</v>
      </c>
      <c r="D131" s="299"/>
      <c r="E131" s="299"/>
      <c r="F131" s="300" t="s">
        <v>2492</v>
      </c>
      <c r="G131" s="299"/>
      <c r="H131" s="299" t="s">
        <v>2502</v>
      </c>
      <c r="I131" s="299" t="s">
        <v>2488</v>
      </c>
      <c r="J131" s="299">
        <v>20</v>
      </c>
      <c r="K131" s="321"/>
    </row>
    <row r="132" spans="2:11" s="1" customFormat="1" ht="15" customHeight="1">
      <c r="B132" s="318"/>
      <c r="C132" s="299" t="s">
        <v>2503</v>
      </c>
      <c r="D132" s="299"/>
      <c r="E132" s="299"/>
      <c r="F132" s="300" t="s">
        <v>2492</v>
      </c>
      <c r="G132" s="299"/>
      <c r="H132" s="299" t="s">
        <v>2504</v>
      </c>
      <c r="I132" s="299" t="s">
        <v>2488</v>
      </c>
      <c r="J132" s="299">
        <v>20</v>
      </c>
      <c r="K132" s="321"/>
    </row>
    <row r="133" spans="2:11" s="1" customFormat="1" ht="15" customHeight="1">
      <c r="B133" s="318"/>
      <c r="C133" s="275" t="s">
        <v>2491</v>
      </c>
      <c r="D133" s="275"/>
      <c r="E133" s="275"/>
      <c r="F133" s="296" t="s">
        <v>2492</v>
      </c>
      <c r="G133" s="275"/>
      <c r="H133" s="275" t="s">
        <v>2526</v>
      </c>
      <c r="I133" s="275" t="s">
        <v>2488</v>
      </c>
      <c r="J133" s="275">
        <v>50</v>
      </c>
      <c r="K133" s="321"/>
    </row>
    <row r="134" spans="2:11" s="1" customFormat="1" ht="15" customHeight="1">
      <c r="B134" s="318"/>
      <c r="C134" s="275" t="s">
        <v>2505</v>
      </c>
      <c r="D134" s="275"/>
      <c r="E134" s="275"/>
      <c r="F134" s="296" t="s">
        <v>2492</v>
      </c>
      <c r="G134" s="275"/>
      <c r="H134" s="275" t="s">
        <v>2526</v>
      </c>
      <c r="I134" s="275" t="s">
        <v>2488</v>
      </c>
      <c r="J134" s="275">
        <v>50</v>
      </c>
      <c r="K134" s="321"/>
    </row>
    <row r="135" spans="2:11" s="1" customFormat="1" ht="15" customHeight="1">
      <c r="B135" s="318"/>
      <c r="C135" s="275" t="s">
        <v>2511</v>
      </c>
      <c r="D135" s="275"/>
      <c r="E135" s="275"/>
      <c r="F135" s="296" t="s">
        <v>2492</v>
      </c>
      <c r="G135" s="275"/>
      <c r="H135" s="275" t="s">
        <v>2526</v>
      </c>
      <c r="I135" s="275" t="s">
        <v>2488</v>
      </c>
      <c r="J135" s="275">
        <v>50</v>
      </c>
      <c r="K135" s="321"/>
    </row>
    <row r="136" spans="2:11" s="1" customFormat="1" ht="15" customHeight="1">
      <c r="B136" s="318"/>
      <c r="C136" s="275" t="s">
        <v>2513</v>
      </c>
      <c r="D136" s="275"/>
      <c r="E136" s="275"/>
      <c r="F136" s="296" t="s">
        <v>2492</v>
      </c>
      <c r="G136" s="275"/>
      <c r="H136" s="275" t="s">
        <v>2526</v>
      </c>
      <c r="I136" s="275" t="s">
        <v>2488</v>
      </c>
      <c r="J136" s="275">
        <v>50</v>
      </c>
      <c r="K136" s="321"/>
    </row>
    <row r="137" spans="2:11" s="1" customFormat="1" ht="15" customHeight="1">
      <c r="B137" s="318"/>
      <c r="C137" s="275" t="s">
        <v>2514</v>
      </c>
      <c r="D137" s="275"/>
      <c r="E137" s="275"/>
      <c r="F137" s="296" t="s">
        <v>2492</v>
      </c>
      <c r="G137" s="275"/>
      <c r="H137" s="275" t="s">
        <v>2539</v>
      </c>
      <c r="I137" s="275" t="s">
        <v>2488</v>
      </c>
      <c r="J137" s="275">
        <v>255</v>
      </c>
      <c r="K137" s="321"/>
    </row>
    <row r="138" spans="2:11" s="1" customFormat="1" ht="15" customHeight="1">
      <c r="B138" s="318"/>
      <c r="C138" s="275" t="s">
        <v>2516</v>
      </c>
      <c r="D138" s="275"/>
      <c r="E138" s="275"/>
      <c r="F138" s="296" t="s">
        <v>2486</v>
      </c>
      <c r="G138" s="275"/>
      <c r="H138" s="275" t="s">
        <v>2540</v>
      </c>
      <c r="I138" s="275" t="s">
        <v>2518</v>
      </c>
      <c r="J138" s="275"/>
      <c r="K138" s="321"/>
    </row>
    <row r="139" spans="2:11" s="1" customFormat="1" ht="15" customHeight="1">
      <c r="B139" s="318"/>
      <c r="C139" s="275" t="s">
        <v>2519</v>
      </c>
      <c r="D139" s="275"/>
      <c r="E139" s="275"/>
      <c r="F139" s="296" t="s">
        <v>2486</v>
      </c>
      <c r="G139" s="275"/>
      <c r="H139" s="275" t="s">
        <v>2541</v>
      </c>
      <c r="I139" s="275" t="s">
        <v>2521</v>
      </c>
      <c r="J139" s="275"/>
      <c r="K139" s="321"/>
    </row>
    <row r="140" spans="2:11" s="1" customFormat="1" ht="15" customHeight="1">
      <c r="B140" s="318"/>
      <c r="C140" s="275" t="s">
        <v>2522</v>
      </c>
      <c r="D140" s="275"/>
      <c r="E140" s="275"/>
      <c r="F140" s="296" t="s">
        <v>2486</v>
      </c>
      <c r="G140" s="275"/>
      <c r="H140" s="275" t="s">
        <v>2522</v>
      </c>
      <c r="I140" s="275" t="s">
        <v>2521</v>
      </c>
      <c r="J140" s="275"/>
      <c r="K140" s="321"/>
    </row>
    <row r="141" spans="2:11" s="1" customFormat="1" ht="15" customHeight="1">
      <c r="B141" s="318"/>
      <c r="C141" s="275" t="s">
        <v>42</v>
      </c>
      <c r="D141" s="275"/>
      <c r="E141" s="275"/>
      <c r="F141" s="296" t="s">
        <v>2486</v>
      </c>
      <c r="G141" s="275"/>
      <c r="H141" s="275" t="s">
        <v>2542</v>
      </c>
      <c r="I141" s="275" t="s">
        <v>2521</v>
      </c>
      <c r="J141" s="275"/>
      <c r="K141" s="321"/>
    </row>
    <row r="142" spans="2:11" s="1" customFormat="1" ht="15" customHeight="1">
      <c r="B142" s="318"/>
      <c r="C142" s="275" t="s">
        <v>2543</v>
      </c>
      <c r="D142" s="275"/>
      <c r="E142" s="275"/>
      <c r="F142" s="296" t="s">
        <v>2486</v>
      </c>
      <c r="G142" s="275"/>
      <c r="H142" s="275" t="s">
        <v>2544</v>
      </c>
      <c r="I142" s="275" t="s">
        <v>2521</v>
      </c>
      <c r="J142" s="275"/>
      <c r="K142" s="321"/>
    </row>
    <row r="143" spans="2:11" s="1" customFormat="1" ht="15" customHeight="1">
      <c r="B143" s="322"/>
      <c r="C143" s="323"/>
      <c r="D143" s="323"/>
      <c r="E143" s="323"/>
      <c r="F143" s="323"/>
      <c r="G143" s="323"/>
      <c r="H143" s="323"/>
      <c r="I143" s="323"/>
      <c r="J143" s="323"/>
      <c r="K143" s="324"/>
    </row>
    <row r="144" spans="2:11" s="1" customFormat="1" ht="18.75" customHeight="1">
      <c r="B144" s="309"/>
      <c r="C144" s="309"/>
      <c r="D144" s="309"/>
      <c r="E144" s="309"/>
      <c r="F144" s="310"/>
      <c r="G144" s="309"/>
      <c r="H144" s="309"/>
      <c r="I144" s="309"/>
      <c r="J144" s="309"/>
      <c r="K144" s="309"/>
    </row>
    <row r="145" spans="2:11" s="1" customFormat="1" ht="18.75" customHeight="1">
      <c r="B145" s="282"/>
      <c r="C145" s="282"/>
      <c r="D145" s="282"/>
      <c r="E145" s="282"/>
      <c r="F145" s="282"/>
      <c r="G145" s="282"/>
      <c r="H145" s="282"/>
      <c r="I145" s="282"/>
      <c r="J145" s="282"/>
      <c r="K145" s="282"/>
    </row>
    <row r="146" spans="2:11" s="1" customFormat="1" ht="7.5" customHeight="1">
      <c r="B146" s="283"/>
      <c r="C146" s="284"/>
      <c r="D146" s="284"/>
      <c r="E146" s="284"/>
      <c r="F146" s="284"/>
      <c r="G146" s="284"/>
      <c r="H146" s="284"/>
      <c r="I146" s="284"/>
      <c r="J146" s="284"/>
      <c r="K146" s="285"/>
    </row>
    <row r="147" spans="2:11" s="1" customFormat="1" ht="45" customHeight="1">
      <c r="B147" s="286"/>
      <c r="C147" s="398" t="s">
        <v>2545</v>
      </c>
      <c r="D147" s="398"/>
      <c r="E147" s="398"/>
      <c r="F147" s="398"/>
      <c r="G147" s="398"/>
      <c r="H147" s="398"/>
      <c r="I147" s="398"/>
      <c r="J147" s="398"/>
      <c r="K147" s="287"/>
    </row>
    <row r="148" spans="2:11" s="1" customFormat="1" ht="17.25" customHeight="1">
      <c r="B148" s="286"/>
      <c r="C148" s="288" t="s">
        <v>2480</v>
      </c>
      <c r="D148" s="288"/>
      <c r="E148" s="288"/>
      <c r="F148" s="288" t="s">
        <v>2481</v>
      </c>
      <c r="G148" s="289"/>
      <c r="H148" s="288" t="s">
        <v>58</v>
      </c>
      <c r="I148" s="288" t="s">
        <v>61</v>
      </c>
      <c r="J148" s="288" t="s">
        <v>2482</v>
      </c>
      <c r="K148" s="287"/>
    </row>
    <row r="149" spans="2:11" s="1" customFormat="1" ht="17.25" customHeight="1">
      <c r="B149" s="286"/>
      <c r="C149" s="290" t="s">
        <v>2483</v>
      </c>
      <c r="D149" s="290"/>
      <c r="E149" s="290"/>
      <c r="F149" s="291" t="s">
        <v>2484</v>
      </c>
      <c r="G149" s="292"/>
      <c r="H149" s="290"/>
      <c r="I149" s="290"/>
      <c r="J149" s="290" t="s">
        <v>2485</v>
      </c>
      <c r="K149" s="287"/>
    </row>
    <row r="150" spans="2:11" s="1" customFormat="1" ht="5.25" customHeight="1">
      <c r="B150" s="298"/>
      <c r="C150" s="293"/>
      <c r="D150" s="293"/>
      <c r="E150" s="293"/>
      <c r="F150" s="293"/>
      <c r="G150" s="294"/>
      <c r="H150" s="293"/>
      <c r="I150" s="293"/>
      <c r="J150" s="293"/>
      <c r="K150" s="321"/>
    </row>
    <row r="151" spans="2:11" s="1" customFormat="1" ht="15" customHeight="1">
      <c r="B151" s="298"/>
      <c r="C151" s="325" t="s">
        <v>2489</v>
      </c>
      <c r="D151" s="275"/>
      <c r="E151" s="275"/>
      <c r="F151" s="326" t="s">
        <v>2486</v>
      </c>
      <c r="G151" s="275"/>
      <c r="H151" s="325" t="s">
        <v>2526</v>
      </c>
      <c r="I151" s="325" t="s">
        <v>2488</v>
      </c>
      <c r="J151" s="325">
        <v>120</v>
      </c>
      <c r="K151" s="321"/>
    </row>
    <row r="152" spans="2:11" s="1" customFormat="1" ht="15" customHeight="1">
      <c r="B152" s="298"/>
      <c r="C152" s="325" t="s">
        <v>2535</v>
      </c>
      <c r="D152" s="275"/>
      <c r="E152" s="275"/>
      <c r="F152" s="326" t="s">
        <v>2486</v>
      </c>
      <c r="G152" s="275"/>
      <c r="H152" s="325" t="s">
        <v>2546</v>
      </c>
      <c r="I152" s="325" t="s">
        <v>2488</v>
      </c>
      <c r="J152" s="325" t="s">
        <v>2537</v>
      </c>
      <c r="K152" s="321"/>
    </row>
    <row r="153" spans="2:11" s="1" customFormat="1" ht="15" customHeight="1">
      <c r="B153" s="298"/>
      <c r="C153" s="325" t="s">
        <v>98</v>
      </c>
      <c r="D153" s="275"/>
      <c r="E153" s="275"/>
      <c r="F153" s="326" t="s">
        <v>2486</v>
      </c>
      <c r="G153" s="275"/>
      <c r="H153" s="325" t="s">
        <v>2547</v>
      </c>
      <c r="I153" s="325" t="s">
        <v>2488</v>
      </c>
      <c r="J153" s="325" t="s">
        <v>2537</v>
      </c>
      <c r="K153" s="321"/>
    </row>
    <row r="154" spans="2:11" s="1" customFormat="1" ht="15" customHeight="1">
      <c r="B154" s="298"/>
      <c r="C154" s="325" t="s">
        <v>2491</v>
      </c>
      <c r="D154" s="275"/>
      <c r="E154" s="275"/>
      <c r="F154" s="326" t="s">
        <v>2492</v>
      </c>
      <c r="G154" s="275"/>
      <c r="H154" s="325" t="s">
        <v>2526</v>
      </c>
      <c r="I154" s="325" t="s">
        <v>2488</v>
      </c>
      <c r="J154" s="325">
        <v>50</v>
      </c>
      <c r="K154" s="321"/>
    </row>
    <row r="155" spans="2:11" s="1" customFormat="1" ht="15" customHeight="1">
      <c r="B155" s="298"/>
      <c r="C155" s="325" t="s">
        <v>2494</v>
      </c>
      <c r="D155" s="275"/>
      <c r="E155" s="275"/>
      <c r="F155" s="326" t="s">
        <v>2486</v>
      </c>
      <c r="G155" s="275"/>
      <c r="H155" s="325" t="s">
        <v>2526</v>
      </c>
      <c r="I155" s="325" t="s">
        <v>2496</v>
      </c>
      <c r="J155" s="325"/>
      <c r="K155" s="321"/>
    </row>
    <row r="156" spans="2:11" s="1" customFormat="1" ht="15" customHeight="1">
      <c r="B156" s="298"/>
      <c r="C156" s="325" t="s">
        <v>2505</v>
      </c>
      <c r="D156" s="275"/>
      <c r="E156" s="275"/>
      <c r="F156" s="326" t="s">
        <v>2492</v>
      </c>
      <c r="G156" s="275"/>
      <c r="H156" s="325" t="s">
        <v>2526</v>
      </c>
      <c r="I156" s="325" t="s">
        <v>2488</v>
      </c>
      <c r="J156" s="325">
        <v>50</v>
      </c>
      <c r="K156" s="321"/>
    </row>
    <row r="157" spans="2:11" s="1" customFormat="1" ht="15" customHeight="1">
      <c r="B157" s="298"/>
      <c r="C157" s="325" t="s">
        <v>2513</v>
      </c>
      <c r="D157" s="275"/>
      <c r="E157" s="275"/>
      <c r="F157" s="326" t="s">
        <v>2492</v>
      </c>
      <c r="G157" s="275"/>
      <c r="H157" s="325" t="s">
        <v>2526</v>
      </c>
      <c r="I157" s="325" t="s">
        <v>2488</v>
      </c>
      <c r="J157" s="325">
        <v>50</v>
      </c>
      <c r="K157" s="321"/>
    </row>
    <row r="158" spans="2:11" s="1" customFormat="1" ht="15" customHeight="1">
      <c r="B158" s="298"/>
      <c r="C158" s="325" t="s">
        <v>2511</v>
      </c>
      <c r="D158" s="275"/>
      <c r="E158" s="275"/>
      <c r="F158" s="326" t="s">
        <v>2492</v>
      </c>
      <c r="G158" s="275"/>
      <c r="H158" s="325" t="s">
        <v>2526</v>
      </c>
      <c r="I158" s="325" t="s">
        <v>2488</v>
      </c>
      <c r="J158" s="325">
        <v>50</v>
      </c>
      <c r="K158" s="321"/>
    </row>
    <row r="159" spans="2:11" s="1" customFormat="1" ht="15" customHeight="1">
      <c r="B159" s="298"/>
      <c r="C159" s="325" t="s">
        <v>120</v>
      </c>
      <c r="D159" s="275"/>
      <c r="E159" s="275"/>
      <c r="F159" s="326" t="s">
        <v>2486</v>
      </c>
      <c r="G159" s="275"/>
      <c r="H159" s="325" t="s">
        <v>2548</v>
      </c>
      <c r="I159" s="325" t="s">
        <v>2488</v>
      </c>
      <c r="J159" s="325" t="s">
        <v>2549</v>
      </c>
      <c r="K159" s="321"/>
    </row>
    <row r="160" spans="2:11" s="1" customFormat="1" ht="15" customHeight="1">
      <c r="B160" s="298"/>
      <c r="C160" s="325" t="s">
        <v>2550</v>
      </c>
      <c r="D160" s="275"/>
      <c r="E160" s="275"/>
      <c r="F160" s="326" t="s">
        <v>2486</v>
      </c>
      <c r="G160" s="275"/>
      <c r="H160" s="325" t="s">
        <v>2551</v>
      </c>
      <c r="I160" s="325" t="s">
        <v>2521</v>
      </c>
      <c r="J160" s="325"/>
      <c r="K160" s="321"/>
    </row>
    <row r="161" spans="2:11" s="1" customFormat="1" ht="15" customHeight="1">
      <c r="B161" s="327"/>
      <c r="C161" s="307"/>
      <c r="D161" s="307"/>
      <c r="E161" s="307"/>
      <c r="F161" s="307"/>
      <c r="G161" s="307"/>
      <c r="H161" s="307"/>
      <c r="I161" s="307"/>
      <c r="J161" s="307"/>
      <c r="K161" s="328"/>
    </row>
    <row r="162" spans="2:11" s="1" customFormat="1" ht="18.75" customHeight="1">
      <c r="B162" s="309"/>
      <c r="C162" s="319"/>
      <c r="D162" s="319"/>
      <c r="E162" s="319"/>
      <c r="F162" s="329"/>
      <c r="G162" s="319"/>
      <c r="H162" s="319"/>
      <c r="I162" s="319"/>
      <c r="J162" s="319"/>
      <c r="K162" s="309"/>
    </row>
    <row r="163" spans="2:11" s="1" customFormat="1" ht="18.75" customHeight="1">
      <c r="B163" s="282"/>
      <c r="C163" s="282"/>
      <c r="D163" s="282"/>
      <c r="E163" s="282"/>
      <c r="F163" s="282"/>
      <c r="G163" s="282"/>
      <c r="H163" s="282"/>
      <c r="I163" s="282"/>
      <c r="J163" s="282"/>
      <c r="K163" s="282"/>
    </row>
    <row r="164" spans="2:11" s="1" customFormat="1" ht="7.5" customHeight="1">
      <c r="B164" s="264"/>
      <c r="C164" s="265"/>
      <c r="D164" s="265"/>
      <c r="E164" s="265"/>
      <c r="F164" s="265"/>
      <c r="G164" s="265"/>
      <c r="H164" s="265"/>
      <c r="I164" s="265"/>
      <c r="J164" s="265"/>
      <c r="K164" s="266"/>
    </row>
    <row r="165" spans="2:11" s="1" customFormat="1" ht="45" customHeight="1">
      <c r="B165" s="267"/>
      <c r="C165" s="399" t="s">
        <v>2552</v>
      </c>
      <c r="D165" s="399"/>
      <c r="E165" s="399"/>
      <c r="F165" s="399"/>
      <c r="G165" s="399"/>
      <c r="H165" s="399"/>
      <c r="I165" s="399"/>
      <c r="J165" s="399"/>
      <c r="K165" s="268"/>
    </row>
    <row r="166" spans="2:11" s="1" customFormat="1" ht="17.25" customHeight="1">
      <c r="B166" s="267"/>
      <c r="C166" s="288" t="s">
        <v>2480</v>
      </c>
      <c r="D166" s="288"/>
      <c r="E166" s="288"/>
      <c r="F166" s="288" t="s">
        <v>2481</v>
      </c>
      <c r="G166" s="330"/>
      <c r="H166" s="331" t="s">
        <v>58</v>
      </c>
      <c r="I166" s="331" t="s">
        <v>61</v>
      </c>
      <c r="J166" s="288" t="s">
        <v>2482</v>
      </c>
      <c r="K166" s="268"/>
    </row>
    <row r="167" spans="2:11" s="1" customFormat="1" ht="17.25" customHeight="1">
      <c r="B167" s="269"/>
      <c r="C167" s="290" t="s">
        <v>2483</v>
      </c>
      <c r="D167" s="290"/>
      <c r="E167" s="290"/>
      <c r="F167" s="291" t="s">
        <v>2484</v>
      </c>
      <c r="G167" s="332"/>
      <c r="H167" s="333"/>
      <c r="I167" s="333"/>
      <c r="J167" s="290" t="s">
        <v>2485</v>
      </c>
      <c r="K167" s="270"/>
    </row>
    <row r="168" spans="2:11" s="1" customFormat="1" ht="5.25" customHeight="1">
      <c r="B168" s="298"/>
      <c r="C168" s="293"/>
      <c r="D168" s="293"/>
      <c r="E168" s="293"/>
      <c r="F168" s="293"/>
      <c r="G168" s="294"/>
      <c r="H168" s="293"/>
      <c r="I168" s="293"/>
      <c r="J168" s="293"/>
      <c r="K168" s="321"/>
    </row>
    <row r="169" spans="2:11" s="1" customFormat="1" ht="15" customHeight="1">
      <c r="B169" s="298"/>
      <c r="C169" s="275" t="s">
        <v>2489</v>
      </c>
      <c r="D169" s="275"/>
      <c r="E169" s="275"/>
      <c r="F169" s="296" t="s">
        <v>2486</v>
      </c>
      <c r="G169" s="275"/>
      <c r="H169" s="275" t="s">
        <v>2526</v>
      </c>
      <c r="I169" s="275" t="s">
        <v>2488</v>
      </c>
      <c r="J169" s="275">
        <v>120</v>
      </c>
      <c r="K169" s="321"/>
    </row>
    <row r="170" spans="2:11" s="1" customFormat="1" ht="15" customHeight="1">
      <c r="B170" s="298"/>
      <c r="C170" s="275" t="s">
        <v>2535</v>
      </c>
      <c r="D170" s="275"/>
      <c r="E170" s="275"/>
      <c r="F170" s="296" t="s">
        <v>2486</v>
      </c>
      <c r="G170" s="275"/>
      <c r="H170" s="275" t="s">
        <v>2536</v>
      </c>
      <c r="I170" s="275" t="s">
        <v>2488</v>
      </c>
      <c r="J170" s="275" t="s">
        <v>2537</v>
      </c>
      <c r="K170" s="321"/>
    </row>
    <row r="171" spans="2:11" s="1" customFormat="1" ht="15" customHeight="1">
      <c r="B171" s="298"/>
      <c r="C171" s="275" t="s">
        <v>98</v>
      </c>
      <c r="D171" s="275"/>
      <c r="E171" s="275"/>
      <c r="F171" s="296" t="s">
        <v>2486</v>
      </c>
      <c r="G171" s="275"/>
      <c r="H171" s="275" t="s">
        <v>2553</v>
      </c>
      <c r="I171" s="275" t="s">
        <v>2488</v>
      </c>
      <c r="J171" s="275" t="s">
        <v>2537</v>
      </c>
      <c r="K171" s="321"/>
    </row>
    <row r="172" spans="2:11" s="1" customFormat="1" ht="15" customHeight="1">
      <c r="B172" s="298"/>
      <c r="C172" s="275" t="s">
        <v>2491</v>
      </c>
      <c r="D172" s="275"/>
      <c r="E172" s="275"/>
      <c r="F172" s="296" t="s">
        <v>2492</v>
      </c>
      <c r="G172" s="275"/>
      <c r="H172" s="275" t="s">
        <v>2553</v>
      </c>
      <c r="I172" s="275" t="s">
        <v>2488</v>
      </c>
      <c r="J172" s="275">
        <v>50</v>
      </c>
      <c r="K172" s="321"/>
    </row>
    <row r="173" spans="2:11" s="1" customFormat="1" ht="15" customHeight="1">
      <c r="B173" s="298"/>
      <c r="C173" s="275" t="s">
        <v>2494</v>
      </c>
      <c r="D173" s="275"/>
      <c r="E173" s="275"/>
      <c r="F173" s="296" t="s">
        <v>2486</v>
      </c>
      <c r="G173" s="275"/>
      <c r="H173" s="275" t="s">
        <v>2553</v>
      </c>
      <c r="I173" s="275" t="s">
        <v>2496</v>
      </c>
      <c r="J173" s="275"/>
      <c r="K173" s="321"/>
    </row>
    <row r="174" spans="2:11" s="1" customFormat="1" ht="15" customHeight="1">
      <c r="B174" s="298"/>
      <c r="C174" s="275" t="s">
        <v>2505</v>
      </c>
      <c r="D174" s="275"/>
      <c r="E174" s="275"/>
      <c r="F174" s="296" t="s">
        <v>2492</v>
      </c>
      <c r="G174" s="275"/>
      <c r="H174" s="275" t="s">
        <v>2553</v>
      </c>
      <c r="I174" s="275" t="s">
        <v>2488</v>
      </c>
      <c r="J174" s="275">
        <v>50</v>
      </c>
      <c r="K174" s="321"/>
    </row>
    <row r="175" spans="2:11" s="1" customFormat="1" ht="15" customHeight="1">
      <c r="B175" s="298"/>
      <c r="C175" s="275" t="s">
        <v>2513</v>
      </c>
      <c r="D175" s="275"/>
      <c r="E175" s="275"/>
      <c r="F175" s="296" t="s">
        <v>2492</v>
      </c>
      <c r="G175" s="275"/>
      <c r="H175" s="275" t="s">
        <v>2553</v>
      </c>
      <c r="I175" s="275" t="s">
        <v>2488</v>
      </c>
      <c r="J175" s="275">
        <v>50</v>
      </c>
      <c r="K175" s="321"/>
    </row>
    <row r="176" spans="2:11" s="1" customFormat="1" ht="15" customHeight="1">
      <c r="B176" s="298"/>
      <c r="C176" s="275" t="s">
        <v>2511</v>
      </c>
      <c r="D176" s="275"/>
      <c r="E176" s="275"/>
      <c r="F176" s="296" t="s">
        <v>2492</v>
      </c>
      <c r="G176" s="275"/>
      <c r="H176" s="275" t="s">
        <v>2553</v>
      </c>
      <c r="I176" s="275" t="s">
        <v>2488</v>
      </c>
      <c r="J176" s="275">
        <v>50</v>
      </c>
      <c r="K176" s="321"/>
    </row>
    <row r="177" spans="2:11" s="1" customFormat="1" ht="15" customHeight="1">
      <c r="B177" s="298"/>
      <c r="C177" s="275" t="s">
        <v>136</v>
      </c>
      <c r="D177" s="275"/>
      <c r="E177" s="275"/>
      <c r="F177" s="296" t="s">
        <v>2486</v>
      </c>
      <c r="G177" s="275"/>
      <c r="H177" s="275" t="s">
        <v>2554</v>
      </c>
      <c r="I177" s="275" t="s">
        <v>2555</v>
      </c>
      <c r="J177" s="275"/>
      <c r="K177" s="321"/>
    </row>
    <row r="178" spans="2:11" s="1" customFormat="1" ht="15" customHeight="1">
      <c r="B178" s="298"/>
      <c r="C178" s="275" t="s">
        <v>61</v>
      </c>
      <c r="D178" s="275"/>
      <c r="E178" s="275"/>
      <c r="F178" s="296" t="s">
        <v>2486</v>
      </c>
      <c r="G178" s="275"/>
      <c r="H178" s="275" t="s">
        <v>2556</v>
      </c>
      <c r="I178" s="275" t="s">
        <v>2557</v>
      </c>
      <c r="J178" s="275">
        <v>1</v>
      </c>
      <c r="K178" s="321"/>
    </row>
    <row r="179" spans="2:11" s="1" customFormat="1" ht="15" customHeight="1">
      <c r="B179" s="298"/>
      <c r="C179" s="275" t="s">
        <v>57</v>
      </c>
      <c r="D179" s="275"/>
      <c r="E179" s="275"/>
      <c r="F179" s="296" t="s">
        <v>2486</v>
      </c>
      <c r="G179" s="275"/>
      <c r="H179" s="275" t="s">
        <v>2558</v>
      </c>
      <c r="I179" s="275" t="s">
        <v>2488</v>
      </c>
      <c r="J179" s="275">
        <v>20</v>
      </c>
      <c r="K179" s="321"/>
    </row>
    <row r="180" spans="2:11" s="1" customFormat="1" ht="15" customHeight="1">
      <c r="B180" s="298"/>
      <c r="C180" s="275" t="s">
        <v>58</v>
      </c>
      <c r="D180" s="275"/>
      <c r="E180" s="275"/>
      <c r="F180" s="296" t="s">
        <v>2486</v>
      </c>
      <c r="G180" s="275"/>
      <c r="H180" s="275" t="s">
        <v>2559</v>
      </c>
      <c r="I180" s="275" t="s">
        <v>2488</v>
      </c>
      <c r="J180" s="275">
        <v>255</v>
      </c>
      <c r="K180" s="321"/>
    </row>
    <row r="181" spans="2:11" s="1" customFormat="1" ht="15" customHeight="1">
      <c r="B181" s="298"/>
      <c r="C181" s="275" t="s">
        <v>137</v>
      </c>
      <c r="D181" s="275"/>
      <c r="E181" s="275"/>
      <c r="F181" s="296" t="s">
        <v>2486</v>
      </c>
      <c r="G181" s="275"/>
      <c r="H181" s="275" t="s">
        <v>2450</v>
      </c>
      <c r="I181" s="275" t="s">
        <v>2488</v>
      </c>
      <c r="J181" s="275">
        <v>10</v>
      </c>
      <c r="K181" s="321"/>
    </row>
    <row r="182" spans="2:11" s="1" customFormat="1" ht="15" customHeight="1">
      <c r="B182" s="298"/>
      <c r="C182" s="275" t="s">
        <v>138</v>
      </c>
      <c r="D182" s="275"/>
      <c r="E182" s="275"/>
      <c r="F182" s="296" t="s">
        <v>2486</v>
      </c>
      <c r="G182" s="275"/>
      <c r="H182" s="275" t="s">
        <v>2560</v>
      </c>
      <c r="I182" s="275" t="s">
        <v>2521</v>
      </c>
      <c r="J182" s="275"/>
      <c r="K182" s="321"/>
    </row>
    <row r="183" spans="2:11" s="1" customFormat="1" ht="15" customHeight="1">
      <c r="B183" s="298"/>
      <c r="C183" s="275" t="s">
        <v>2561</v>
      </c>
      <c r="D183" s="275"/>
      <c r="E183" s="275"/>
      <c r="F183" s="296" t="s">
        <v>2486</v>
      </c>
      <c r="G183" s="275"/>
      <c r="H183" s="275" t="s">
        <v>2562</v>
      </c>
      <c r="I183" s="275" t="s">
        <v>2521</v>
      </c>
      <c r="J183" s="275"/>
      <c r="K183" s="321"/>
    </row>
    <row r="184" spans="2:11" s="1" customFormat="1" ht="15" customHeight="1">
      <c r="B184" s="298"/>
      <c r="C184" s="275" t="s">
        <v>2550</v>
      </c>
      <c r="D184" s="275"/>
      <c r="E184" s="275"/>
      <c r="F184" s="296" t="s">
        <v>2486</v>
      </c>
      <c r="G184" s="275"/>
      <c r="H184" s="275" t="s">
        <v>2563</v>
      </c>
      <c r="I184" s="275" t="s">
        <v>2521</v>
      </c>
      <c r="J184" s="275"/>
      <c r="K184" s="321"/>
    </row>
    <row r="185" spans="2:11" s="1" customFormat="1" ht="15" customHeight="1">
      <c r="B185" s="298"/>
      <c r="C185" s="275" t="s">
        <v>140</v>
      </c>
      <c r="D185" s="275"/>
      <c r="E185" s="275"/>
      <c r="F185" s="296" t="s">
        <v>2492</v>
      </c>
      <c r="G185" s="275"/>
      <c r="H185" s="275" t="s">
        <v>2564</v>
      </c>
      <c r="I185" s="275" t="s">
        <v>2488</v>
      </c>
      <c r="J185" s="275">
        <v>50</v>
      </c>
      <c r="K185" s="321"/>
    </row>
    <row r="186" spans="2:11" s="1" customFormat="1" ht="15" customHeight="1">
      <c r="B186" s="298"/>
      <c r="C186" s="275" t="s">
        <v>2565</v>
      </c>
      <c r="D186" s="275"/>
      <c r="E186" s="275"/>
      <c r="F186" s="296" t="s">
        <v>2492</v>
      </c>
      <c r="G186" s="275"/>
      <c r="H186" s="275" t="s">
        <v>2566</v>
      </c>
      <c r="I186" s="275" t="s">
        <v>2567</v>
      </c>
      <c r="J186" s="275"/>
      <c r="K186" s="321"/>
    </row>
    <row r="187" spans="2:11" s="1" customFormat="1" ht="15" customHeight="1">
      <c r="B187" s="298"/>
      <c r="C187" s="275" t="s">
        <v>2568</v>
      </c>
      <c r="D187" s="275"/>
      <c r="E187" s="275"/>
      <c r="F187" s="296" t="s">
        <v>2492</v>
      </c>
      <c r="G187" s="275"/>
      <c r="H187" s="275" t="s">
        <v>2569</v>
      </c>
      <c r="I187" s="275" t="s">
        <v>2567</v>
      </c>
      <c r="J187" s="275"/>
      <c r="K187" s="321"/>
    </row>
    <row r="188" spans="2:11" s="1" customFormat="1" ht="15" customHeight="1">
      <c r="B188" s="298"/>
      <c r="C188" s="275" t="s">
        <v>2570</v>
      </c>
      <c r="D188" s="275"/>
      <c r="E188" s="275"/>
      <c r="F188" s="296" t="s">
        <v>2492</v>
      </c>
      <c r="G188" s="275"/>
      <c r="H188" s="275" t="s">
        <v>2571</v>
      </c>
      <c r="I188" s="275" t="s">
        <v>2567</v>
      </c>
      <c r="J188" s="275"/>
      <c r="K188" s="321"/>
    </row>
    <row r="189" spans="2:11" s="1" customFormat="1" ht="15" customHeight="1">
      <c r="B189" s="298"/>
      <c r="C189" s="334" t="s">
        <v>2572</v>
      </c>
      <c r="D189" s="275"/>
      <c r="E189" s="275"/>
      <c r="F189" s="296" t="s">
        <v>2492</v>
      </c>
      <c r="G189" s="275"/>
      <c r="H189" s="275" t="s">
        <v>2573</v>
      </c>
      <c r="I189" s="275" t="s">
        <v>2574</v>
      </c>
      <c r="J189" s="335" t="s">
        <v>2575</v>
      </c>
      <c r="K189" s="321"/>
    </row>
    <row r="190" spans="2:11" s="1" customFormat="1" ht="15" customHeight="1">
      <c r="B190" s="298"/>
      <c r="C190" s="334" t="s">
        <v>46</v>
      </c>
      <c r="D190" s="275"/>
      <c r="E190" s="275"/>
      <c r="F190" s="296" t="s">
        <v>2486</v>
      </c>
      <c r="G190" s="275"/>
      <c r="H190" s="272" t="s">
        <v>2576</v>
      </c>
      <c r="I190" s="275" t="s">
        <v>2577</v>
      </c>
      <c r="J190" s="275"/>
      <c r="K190" s="321"/>
    </row>
    <row r="191" spans="2:11" s="1" customFormat="1" ht="15" customHeight="1">
      <c r="B191" s="298"/>
      <c r="C191" s="334" t="s">
        <v>2578</v>
      </c>
      <c r="D191" s="275"/>
      <c r="E191" s="275"/>
      <c r="F191" s="296" t="s">
        <v>2486</v>
      </c>
      <c r="G191" s="275"/>
      <c r="H191" s="275" t="s">
        <v>2579</v>
      </c>
      <c r="I191" s="275" t="s">
        <v>2521</v>
      </c>
      <c r="J191" s="275"/>
      <c r="K191" s="321"/>
    </row>
    <row r="192" spans="2:11" s="1" customFormat="1" ht="15" customHeight="1">
      <c r="B192" s="298"/>
      <c r="C192" s="334" t="s">
        <v>2580</v>
      </c>
      <c r="D192" s="275"/>
      <c r="E192" s="275"/>
      <c r="F192" s="296" t="s">
        <v>2486</v>
      </c>
      <c r="G192" s="275"/>
      <c r="H192" s="275" t="s">
        <v>2581</v>
      </c>
      <c r="I192" s="275" t="s">
        <v>2521</v>
      </c>
      <c r="J192" s="275"/>
      <c r="K192" s="321"/>
    </row>
    <row r="193" spans="2:11" s="1" customFormat="1" ht="15" customHeight="1">
      <c r="B193" s="298"/>
      <c r="C193" s="334" t="s">
        <v>2582</v>
      </c>
      <c r="D193" s="275"/>
      <c r="E193" s="275"/>
      <c r="F193" s="296" t="s">
        <v>2492</v>
      </c>
      <c r="G193" s="275"/>
      <c r="H193" s="275" t="s">
        <v>2583</v>
      </c>
      <c r="I193" s="275" t="s">
        <v>2521</v>
      </c>
      <c r="J193" s="275"/>
      <c r="K193" s="321"/>
    </row>
    <row r="194" spans="2:11" s="1" customFormat="1" ht="15" customHeight="1">
      <c r="B194" s="327"/>
      <c r="C194" s="336"/>
      <c r="D194" s="307"/>
      <c r="E194" s="307"/>
      <c r="F194" s="307"/>
      <c r="G194" s="307"/>
      <c r="H194" s="307"/>
      <c r="I194" s="307"/>
      <c r="J194" s="307"/>
      <c r="K194" s="328"/>
    </row>
    <row r="195" spans="2:11" s="1" customFormat="1" ht="18.75" customHeight="1">
      <c r="B195" s="309"/>
      <c r="C195" s="319"/>
      <c r="D195" s="319"/>
      <c r="E195" s="319"/>
      <c r="F195" s="329"/>
      <c r="G195" s="319"/>
      <c r="H195" s="319"/>
      <c r="I195" s="319"/>
      <c r="J195" s="319"/>
      <c r="K195" s="309"/>
    </row>
    <row r="196" spans="2:11" s="1" customFormat="1" ht="18.75" customHeight="1">
      <c r="B196" s="309"/>
      <c r="C196" s="319"/>
      <c r="D196" s="319"/>
      <c r="E196" s="319"/>
      <c r="F196" s="329"/>
      <c r="G196" s="319"/>
      <c r="H196" s="319"/>
      <c r="I196" s="319"/>
      <c r="J196" s="319"/>
      <c r="K196" s="309"/>
    </row>
    <row r="197" spans="2:11" s="1" customFormat="1" ht="18.75" customHeight="1">
      <c r="B197" s="282"/>
      <c r="C197" s="282"/>
      <c r="D197" s="282"/>
      <c r="E197" s="282"/>
      <c r="F197" s="282"/>
      <c r="G197" s="282"/>
      <c r="H197" s="282"/>
      <c r="I197" s="282"/>
      <c r="J197" s="282"/>
      <c r="K197" s="282"/>
    </row>
    <row r="198" spans="2:11" s="1" customFormat="1" ht="13.5">
      <c r="B198" s="264"/>
      <c r="C198" s="265"/>
      <c r="D198" s="265"/>
      <c r="E198" s="265"/>
      <c r="F198" s="265"/>
      <c r="G198" s="265"/>
      <c r="H198" s="265"/>
      <c r="I198" s="265"/>
      <c r="J198" s="265"/>
      <c r="K198" s="266"/>
    </row>
    <row r="199" spans="2:11" s="1" customFormat="1" ht="21">
      <c r="B199" s="267"/>
      <c r="C199" s="399" t="s">
        <v>2584</v>
      </c>
      <c r="D199" s="399"/>
      <c r="E199" s="399"/>
      <c r="F199" s="399"/>
      <c r="G199" s="399"/>
      <c r="H199" s="399"/>
      <c r="I199" s="399"/>
      <c r="J199" s="399"/>
      <c r="K199" s="268"/>
    </row>
    <row r="200" spans="2:11" s="1" customFormat="1" ht="25.5" customHeight="1">
      <c r="B200" s="267"/>
      <c r="C200" s="337" t="s">
        <v>2585</v>
      </c>
      <c r="D200" s="337"/>
      <c r="E200" s="337"/>
      <c r="F200" s="337" t="s">
        <v>2586</v>
      </c>
      <c r="G200" s="338"/>
      <c r="H200" s="400" t="s">
        <v>2587</v>
      </c>
      <c r="I200" s="400"/>
      <c r="J200" s="400"/>
      <c r="K200" s="268"/>
    </row>
    <row r="201" spans="2:11" s="1" customFormat="1" ht="5.25" customHeight="1">
      <c r="B201" s="298"/>
      <c r="C201" s="293"/>
      <c r="D201" s="293"/>
      <c r="E201" s="293"/>
      <c r="F201" s="293"/>
      <c r="G201" s="319"/>
      <c r="H201" s="293"/>
      <c r="I201" s="293"/>
      <c r="J201" s="293"/>
      <c r="K201" s="321"/>
    </row>
    <row r="202" spans="2:11" s="1" customFormat="1" ht="15" customHeight="1">
      <c r="B202" s="298"/>
      <c r="C202" s="275" t="s">
        <v>2577</v>
      </c>
      <c r="D202" s="275"/>
      <c r="E202" s="275"/>
      <c r="F202" s="296" t="s">
        <v>47</v>
      </c>
      <c r="G202" s="275"/>
      <c r="H202" s="401" t="s">
        <v>2588</v>
      </c>
      <c r="I202" s="401"/>
      <c r="J202" s="401"/>
      <c r="K202" s="321"/>
    </row>
    <row r="203" spans="2:11" s="1" customFormat="1" ht="15" customHeight="1">
      <c r="B203" s="298"/>
      <c r="C203" s="275"/>
      <c r="D203" s="275"/>
      <c r="E203" s="275"/>
      <c r="F203" s="296" t="s">
        <v>48</v>
      </c>
      <c r="G203" s="275"/>
      <c r="H203" s="401" t="s">
        <v>2589</v>
      </c>
      <c r="I203" s="401"/>
      <c r="J203" s="401"/>
      <c r="K203" s="321"/>
    </row>
    <row r="204" spans="2:11" s="1" customFormat="1" ht="15" customHeight="1">
      <c r="B204" s="298"/>
      <c r="C204" s="275"/>
      <c r="D204" s="275"/>
      <c r="E204" s="275"/>
      <c r="F204" s="296" t="s">
        <v>51</v>
      </c>
      <c r="G204" s="275"/>
      <c r="H204" s="401" t="s">
        <v>2590</v>
      </c>
      <c r="I204" s="401"/>
      <c r="J204" s="401"/>
      <c r="K204" s="321"/>
    </row>
    <row r="205" spans="2:11" s="1" customFormat="1" ht="15" customHeight="1">
      <c r="B205" s="298"/>
      <c r="C205" s="275"/>
      <c r="D205" s="275"/>
      <c r="E205" s="275"/>
      <c r="F205" s="296" t="s">
        <v>49</v>
      </c>
      <c r="G205" s="275"/>
      <c r="H205" s="401" t="s">
        <v>2591</v>
      </c>
      <c r="I205" s="401"/>
      <c r="J205" s="401"/>
      <c r="K205" s="321"/>
    </row>
    <row r="206" spans="2:11" s="1" customFormat="1" ht="15" customHeight="1">
      <c r="B206" s="298"/>
      <c r="C206" s="275"/>
      <c r="D206" s="275"/>
      <c r="E206" s="275"/>
      <c r="F206" s="296" t="s">
        <v>50</v>
      </c>
      <c r="G206" s="275"/>
      <c r="H206" s="401" t="s">
        <v>2592</v>
      </c>
      <c r="I206" s="401"/>
      <c r="J206" s="401"/>
      <c r="K206" s="321"/>
    </row>
    <row r="207" spans="2:11" s="1" customFormat="1" ht="15" customHeight="1">
      <c r="B207" s="298"/>
      <c r="C207" s="275"/>
      <c r="D207" s="275"/>
      <c r="E207" s="275"/>
      <c r="F207" s="296"/>
      <c r="G207" s="275"/>
      <c r="H207" s="275"/>
      <c r="I207" s="275"/>
      <c r="J207" s="275"/>
      <c r="K207" s="321"/>
    </row>
    <row r="208" spans="2:11" s="1" customFormat="1" ht="15" customHeight="1">
      <c r="B208" s="298"/>
      <c r="C208" s="275" t="s">
        <v>2533</v>
      </c>
      <c r="D208" s="275"/>
      <c r="E208" s="275"/>
      <c r="F208" s="296" t="s">
        <v>83</v>
      </c>
      <c r="G208" s="275"/>
      <c r="H208" s="401" t="s">
        <v>2593</v>
      </c>
      <c r="I208" s="401"/>
      <c r="J208" s="401"/>
      <c r="K208" s="321"/>
    </row>
    <row r="209" spans="2:11" s="1" customFormat="1" ht="15" customHeight="1">
      <c r="B209" s="298"/>
      <c r="C209" s="275"/>
      <c r="D209" s="275"/>
      <c r="E209" s="275"/>
      <c r="F209" s="296" t="s">
        <v>2432</v>
      </c>
      <c r="G209" s="275"/>
      <c r="H209" s="401" t="s">
        <v>2433</v>
      </c>
      <c r="I209" s="401"/>
      <c r="J209" s="401"/>
      <c r="K209" s="321"/>
    </row>
    <row r="210" spans="2:11" s="1" customFormat="1" ht="15" customHeight="1">
      <c r="B210" s="298"/>
      <c r="C210" s="275"/>
      <c r="D210" s="275"/>
      <c r="E210" s="275"/>
      <c r="F210" s="296" t="s">
        <v>2430</v>
      </c>
      <c r="G210" s="275"/>
      <c r="H210" s="401" t="s">
        <v>2594</v>
      </c>
      <c r="I210" s="401"/>
      <c r="J210" s="401"/>
      <c r="K210" s="321"/>
    </row>
    <row r="211" spans="2:11" s="1" customFormat="1" ht="15" customHeight="1">
      <c r="B211" s="339"/>
      <c r="C211" s="275"/>
      <c r="D211" s="275"/>
      <c r="E211" s="275"/>
      <c r="F211" s="296" t="s">
        <v>114</v>
      </c>
      <c r="G211" s="334"/>
      <c r="H211" s="402" t="s">
        <v>2434</v>
      </c>
      <c r="I211" s="402"/>
      <c r="J211" s="402"/>
      <c r="K211" s="340"/>
    </row>
    <row r="212" spans="2:11" s="1" customFormat="1" ht="15" customHeight="1">
      <c r="B212" s="339"/>
      <c r="C212" s="275"/>
      <c r="D212" s="275"/>
      <c r="E212" s="275"/>
      <c r="F212" s="296" t="s">
        <v>1942</v>
      </c>
      <c r="G212" s="334"/>
      <c r="H212" s="402" t="s">
        <v>2595</v>
      </c>
      <c r="I212" s="402"/>
      <c r="J212" s="402"/>
      <c r="K212" s="340"/>
    </row>
    <row r="213" spans="2:11" s="1" customFormat="1" ht="15" customHeight="1">
      <c r="B213" s="339"/>
      <c r="C213" s="275"/>
      <c r="D213" s="275"/>
      <c r="E213" s="275"/>
      <c r="F213" s="296"/>
      <c r="G213" s="334"/>
      <c r="H213" s="325"/>
      <c r="I213" s="325"/>
      <c r="J213" s="325"/>
      <c r="K213" s="340"/>
    </row>
    <row r="214" spans="2:11" s="1" customFormat="1" ht="15" customHeight="1">
      <c r="B214" s="339"/>
      <c r="C214" s="275" t="s">
        <v>2557</v>
      </c>
      <c r="D214" s="275"/>
      <c r="E214" s="275"/>
      <c r="F214" s="296">
        <v>1</v>
      </c>
      <c r="G214" s="334"/>
      <c r="H214" s="402" t="s">
        <v>2596</v>
      </c>
      <c r="I214" s="402"/>
      <c r="J214" s="402"/>
      <c r="K214" s="340"/>
    </row>
    <row r="215" spans="2:11" s="1" customFormat="1" ht="15" customHeight="1">
      <c r="B215" s="339"/>
      <c r="C215" s="275"/>
      <c r="D215" s="275"/>
      <c r="E215" s="275"/>
      <c r="F215" s="296">
        <v>2</v>
      </c>
      <c r="G215" s="334"/>
      <c r="H215" s="402" t="s">
        <v>2597</v>
      </c>
      <c r="I215" s="402"/>
      <c r="J215" s="402"/>
      <c r="K215" s="340"/>
    </row>
    <row r="216" spans="2:11" s="1" customFormat="1" ht="15" customHeight="1">
      <c r="B216" s="339"/>
      <c r="C216" s="275"/>
      <c r="D216" s="275"/>
      <c r="E216" s="275"/>
      <c r="F216" s="296">
        <v>3</v>
      </c>
      <c r="G216" s="334"/>
      <c r="H216" s="402" t="s">
        <v>2598</v>
      </c>
      <c r="I216" s="402"/>
      <c r="J216" s="402"/>
      <c r="K216" s="340"/>
    </row>
    <row r="217" spans="2:11" s="1" customFormat="1" ht="15" customHeight="1">
      <c r="B217" s="339"/>
      <c r="C217" s="275"/>
      <c r="D217" s="275"/>
      <c r="E217" s="275"/>
      <c r="F217" s="296">
        <v>4</v>
      </c>
      <c r="G217" s="334"/>
      <c r="H217" s="402" t="s">
        <v>2599</v>
      </c>
      <c r="I217" s="402"/>
      <c r="J217" s="402"/>
      <c r="K217" s="340"/>
    </row>
    <row r="218" spans="2:11" s="1" customFormat="1" ht="12.75" customHeight="1">
      <c r="B218" s="341"/>
      <c r="C218" s="342"/>
      <c r="D218" s="342"/>
      <c r="E218" s="342"/>
      <c r="F218" s="342"/>
      <c r="G218" s="342"/>
      <c r="H218" s="342"/>
      <c r="I218" s="342"/>
      <c r="J218" s="342"/>
      <c r="K218" s="343"/>
    </row>
  </sheetData>
  <sheetProtection formatCells="0" formatColumns="0" formatRows="0" insertColumns="0" insertRows="0" insertHyperlinks="0" deleteColumns="0" deleteRows="0" sort="0" autoFilter="0" pivotTables="0"/>
  <mergeCells count="77">
    <mergeCell ref="G44:J44"/>
    <mergeCell ref="G45:J45"/>
    <mergeCell ref="C3:J3"/>
    <mergeCell ref="C4:J4"/>
    <mergeCell ref="C6:J6"/>
    <mergeCell ref="C7:J7"/>
    <mergeCell ref="G39:J39"/>
    <mergeCell ref="G40:J40"/>
    <mergeCell ref="G41:J41"/>
    <mergeCell ref="G42:J42"/>
    <mergeCell ref="G43:J43"/>
    <mergeCell ref="D34:J34"/>
    <mergeCell ref="D35:J35"/>
    <mergeCell ref="G36:J36"/>
    <mergeCell ref="G37:J37"/>
    <mergeCell ref="G38:J38"/>
    <mergeCell ref="D27:J27"/>
    <mergeCell ref="D28:J28"/>
    <mergeCell ref="D30:J30"/>
    <mergeCell ref="D31:J31"/>
    <mergeCell ref="D33:J33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65:J65"/>
    <mergeCell ref="D66:J66"/>
    <mergeCell ref="D67:J67"/>
    <mergeCell ref="D68:J68"/>
    <mergeCell ref="D69:J69"/>
    <mergeCell ref="D59:J59"/>
    <mergeCell ref="D60:J60"/>
    <mergeCell ref="D61:J61"/>
    <mergeCell ref="D62:J62"/>
    <mergeCell ref="D63:J63"/>
    <mergeCell ref="C52:J52"/>
    <mergeCell ref="C54:J54"/>
    <mergeCell ref="C55:J55"/>
    <mergeCell ref="C57:J57"/>
    <mergeCell ref="D58:J58"/>
    <mergeCell ref="D47:J47"/>
    <mergeCell ref="E48:J48"/>
    <mergeCell ref="E49:J49"/>
    <mergeCell ref="E50:J50"/>
    <mergeCell ref="D51:J51"/>
    <mergeCell ref="H212:J212"/>
    <mergeCell ref="H214:J214"/>
    <mergeCell ref="H215:J215"/>
    <mergeCell ref="H216:J216"/>
    <mergeCell ref="H217:J217"/>
    <mergeCell ref="H206:J206"/>
    <mergeCell ref="H208:J208"/>
    <mergeCell ref="H209:J209"/>
    <mergeCell ref="H210:J210"/>
    <mergeCell ref="H211:J211"/>
    <mergeCell ref="H200:J200"/>
    <mergeCell ref="H202:J202"/>
    <mergeCell ref="H203:J203"/>
    <mergeCell ref="H204:J204"/>
    <mergeCell ref="H205:J205"/>
    <mergeCell ref="C102:J102"/>
    <mergeCell ref="C122:J122"/>
    <mergeCell ref="C147:J147"/>
    <mergeCell ref="C165:J165"/>
    <mergeCell ref="C199:J199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596"/>
  <sheetViews>
    <sheetView showGridLines="0" workbookViewId="0">
      <selection activeCell="D6" sqref="D6"/>
    </sheetView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71"/>
      <c r="M2" s="371"/>
      <c r="N2" s="371"/>
      <c r="O2" s="371"/>
      <c r="P2" s="371"/>
      <c r="Q2" s="371"/>
      <c r="R2" s="371"/>
      <c r="S2" s="371"/>
      <c r="T2" s="371"/>
      <c r="U2" s="371"/>
      <c r="V2" s="371"/>
      <c r="AT2" s="19" t="s">
        <v>85</v>
      </c>
    </row>
    <row r="3" spans="1:46" s="1" customFormat="1" ht="6.95" customHeight="1">
      <c r="B3" s="110"/>
      <c r="C3" s="111"/>
      <c r="D3" s="111"/>
      <c r="E3" s="111"/>
      <c r="F3" s="111"/>
      <c r="G3" s="111"/>
      <c r="H3" s="111"/>
      <c r="I3" s="111"/>
      <c r="J3" s="111"/>
      <c r="K3" s="111"/>
      <c r="L3" s="22"/>
      <c r="AT3" s="19" t="s">
        <v>86</v>
      </c>
    </row>
    <row r="4" spans="1:46" s="1" customFormat="1" ht="24.95" customHeight="1">
      <c r="B4" s="22"/>
      <c r="D4" s="112" t="s">
        <v>116</v>
      </c>
      <c r="L4" s="22"/>
      <c r="M4" s="113" t="s">
        <v>10</v>
      </c>
      <c r="AT4" s="19" t="s">
        <v>4</v>
      </c>
    </row>
    <row r="5" spans="1:46" s="1" customFormat="1" ht="6.95" customHeight="1">
      <c r="B5" s="22"/>
      <c r="L5" s="22"/>
    </row>
    <row r="6" spans="1:46" s="1" customFormat="1" ht="12" customHeight="1">
      <c r="B6" s="22"/>
      <c r="D6" s="114" t="s">
        <v>16</v>
      </c>
      <c r="L6" s="22"/>
    </row>
    <row r="7" spans="1:46" s="1" customFormat="1" ht="16.5" customHeight="1">
      <c r="B7" s="22"/>
      <c r="E7" s="388" t="str">
        <f>'Rekapitulace stavby'!K6</f>
        <v>Renovace výukových učeben U-10, U-11, U-12</v>
      </c>
      <c r="F7" s="389"/>
      <c r="G7" s="389"/>
      <c r="H7" s="389"/>
      <c r="L7" s="22"/>
    </row>
    <row r="8" spans="1:46" s="2" customFormat="1" ht="12" customHeight="1">
      <c r="A8" s="36"/>
      <c r="B8" s="41"/>
      <c r="C8" s="36"/>
      <c r="D8" s="114" t="s">
        <v>117</v>
      </c>
      <c r="E8" s="36"/>
      <c r="F8" s="36"/>
      <c r="G8" s="36"/>
      <c r="H8" s="36"/>
      <c r="I8" s="36"/>
      <c r="J8" s="36"/>
      <c r="K8" s="36"/>
      <c r="L8" s="115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pans="1:46" s="2" customFormat="1" ht="16.5" customHeight="1">
      <c r="A9" s="36"/>
      <c r="B9" s="41"/>
      <c r="C9" s="36"/>
      <c r="D9" s="36"/>
      <c r="E9" s="390" t="s">
        <v>118</v>
      </c>
      <c r="F9" s="391"/>
      <c r="G9" s="391"/>
      <c r="H9" s="391"/>
      <c r="I9" s="36"/>
      <c r="J9" s="36"/>
      <c r="K9" s="36"/>
      <c r="L9" s="115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pans="1:46" s="2" customFormat="1" ht="11.25">
      <c r="A10" s="36"/>
      <c r="B10" s="41"/>
      <c r="C10" s="36"/>
      <c r="D10" s="36"/>
      <c r="E10" s="36"/>
      <c r="F10" s="36"/>
      <c r="G10" s="36"/>
      <c r="H10" s="36"/>
      <c r="I10" s="36"/>
      <c r="J10" s="36"/>
      <c r="K10" s="36"/>
      <c r="L10" s="115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pans="1:46" s="2" customFormat="1" ht="12" customHeight="1">
      <c r="A11" s="36"/>
      <c r="B11" s="41"/>
      <c r="C11" s="36"/>
      <c r="D11" s="114" t="s">
        <v>18</v>
      </c>
      <c r="E11" s="36"/>
      <c r="F11" s="105" t="s">
        <v>19</v>
      </c>
      <c r="G11" s="36"/>
      <c r="H11" s="36"/>
      <c r="I11" s="114" t="s">
        <v>20</v>
      </c>
      <c r="J11" s="105" t="s">
        <v>19</v>
      </c>
      <c r="K11" s="36"/>
      <c r="L11" s="115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pans="1:46" s="2" customFormat="1" ht="12" customHeight="1">
      <c r="A12" s="36"/>
      <c r="B12" s="41"/>
      <c r="C12" s="36"/>
      <c r="D12" s="114" t="s">
        <v>21</v>
      </c>
      <c r="E12" s="36"/>
      <c r="F12" s="105" t="s">
        <v>22</v>
      </c>
      <c r="G12" s="36"/>
      <c r="H12" s="36"/>
      <c r="I12" s="114" t="s">
        <v>23</v>
      </c>
      <c r="J12" s="116" t="str">
        <f>'Rekapitulace stavby'!AN8</f>
        <v>2.4.2021</v>
      </c>
      <c r="K12" s="36"/>
      <c r="L12" s="115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pans="1:46" s="2" customFormat="1" ht="10.9" customHeight="1">
      <c r="A13" s="36"/>
      <c r="B13" s="41"/>
      <c r="C13" s="36"/>
      <c r="D13" s="36"/>
      <c r="E13" s="36"/>
      <c r="F13" s="36"/>
      <c r="G13" s="36"/>
      <c r="H13" s="36"/>
      <c r="I13" s="36"/>
      <c r="J13" s="36"/>
      <c r="K13" s="36"/>
      <c r="L13" s="115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pans="1:46" s="2" customFormat="1" ht="12" customHeight="1">
      <c r="A14" s="36"/>
      <c r="B14" s="41"/>
      <c r="C14" s="36"/>
      <c r="D14" s="114" t="s">
        <v>25</v>
      </c>
      <c r="E14" s="36"/>
      <c r="F14" s="36"/>
      <c r="G14" s="36"/>
      <c r="H14" s="36"/>
      <c r="I14" s="114" t="s">
        <v>26</v>
      </c>
      <c r="J14" s="105" t="s">
        <v>27</v>
      </c>
      <c r="K14" s="36"/>
      <c r="L14" s="115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pans="1:46" s="2" customFormat="1" ht="18" customHeight="1">
      <c r="A15" s="36"/>
      <c r="B15" s="41"/>
      <c r="C15" s="36"/>
      <c r="D15" s="36"/>
      <c r="E15" s="105" t="s">
        <v>28</v>
      </c>
      <c r="F15" s="36"/>
      <c r="G15" s="36"/>
      <c r="H15" s="36"/>
      <c r="I15" s="114" t="s">
        <v>29</v>
      </c>
      <c r="J15" s="105" t="s">
        <v>30</v>
      </c>
      <c r="K15" s="36"/>
      <c r="L15" s="115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pans="1:46" s="2" customFormat="1" ht="6.95" customHeight="1">
      <c r="A16" s="36"/>
      <c r="B16" s="41"/>
      <c r="C16" s="36"/>
      <c r="D16" s="36"/>
      <c r="E16" s="36"/>
      <c r="F16" s="36"/>
      <c r="G16" s="36"/>
      <c r="H16" s="36"/>
      <c r="I16" s="36"/>
      <c r="J16" s="36"/>
      <c r="K16" s="36"/>
      <c r="L16" s="115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pans="1:31" s="2" customFormat="1" ht="12" customHeight="1">
      <c r="A17" s="36"/>
      <c r="B17" s="41"/>
      <c r="C17" s="36"/>
      <c r="D17" s="114" t="s">
        <v>31</v>
      </c>
      <c r="E17" s="36"/>
      <c r="F17" s="36"/>
      <c r="G17" s="36"/>
      <c r="H17" s="36"/>
      <c r="I17" s="114" t="s">
        <v>26</v>
      </c>
      <c r="J17" s="32" t="str">
        <f>'Rekapitulace stavby'!AN13</f>
        <v>Vyplň údaj</v>
      </c>
      <c r="K17" s="36"/>
      <c r="L17" s="115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pans="1:31" s="2" customFormat="1" ht="18" customHeight="1">
      <c r="A18" s="36"/>
      <c r="B18" s="41"/>
      <c r="C18" s="36"/>
      <c r="D18" s="36"/>
      <c r="E18" s="392" t="str">
        <f>'Rekapitulace stavby'!E14</f>
        <v>Vyplň údaj</v>
      </c>
      <c r="F18" s="393"/>
      <c r="G18" s="393"/>
      <c r="H18" s="393"/>
      <c r="I18" s="114" t="s">
        <v>29</v>
      </c>
      <c r="J18" s="32" t="str">
        <f>'Rekapitulace stavby'!AN14</f>
        <v>Vyplň údaj</v>
      </c>
      <c r="K18" s="36"/>
      <c r="L18" s="115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pans="1:31" s="2" customFormat="1" ht="6.95" customHeight="1">
      <c r="A19" s="36"/>
      <c r="B19" s="41"/>
      <c r="C19" s="36"/>
      <c r="D19" s="36"/>
      <c r="E19" s="36"/>
      <c r="F19" s="36"/>
      <c r="G19" s="36"/>
      <c r="H19" s="36"/>
      <c r="I19" s="36"/>
      <c r="J19" s="36"/>
      <c r="K19" s="36"/>
      <c r="L19" s="115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pans="1:31" s="2" customFormat="1" ht="12" customHeight="1">
      <c r="A20" s="36"/>
      <c r="B20" s="41"/>
      <c r="C20" s="36"/>
      <c r="D20" s="114" t="s">
        <v>33</v>
      </c>
      <c r="E20" s="36"/>
      <c r="F20" s="36"/>
      <c r="G20" s="36"/>
      <c r="H20" s="36"/>
      <c r="I20" s="114" t="s">
        <v>26</v>
      </c>
      <c r="J20" s="105" t="s">
        <v>34</v>
      </c>
      <c r="K20" s="36"/>
      <c r="L20" s="115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pans="1:31" s="2" customFormat="1" ht="18" customHeight="1">
      <c r="A21" s="36"/>
      <c r="B21" s="41"/>
      <c r="C21" s="36"/>
      <c r="D21" s="36"/>
      <c r="E21" s="105" t="s">
        <v>35</v>
      </c>
      <c r="F21" s="36"/>
      <c r="G21" s="36"/>
      <c r="H21" s="36"/>
      <c r="I21" s="114" t="s">
        <v>29</v>
      </c>
      <c r="J21" s="105" t="s">
        <v>19</v>
      </c>
      <c r="K21" s="36"/>
      <c r="L21" s="115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pans="1:31" s="2" customFormat="1" ht="6.95" customHeight="1">
      <c r="A22" s="36"/>
      <c r="B22" s="41"/>
      <c r="C22" s="36"/>
      <c r="D22" s="36"/>
      <c r="E22" s="36"/>
      <c r="F22" s="36"/>
      <c r="G22" s="36"/>
      <c r="H22" s="36"/>
      <c r="I22" s="36"/>
      <c r="J22" s="36"/>
      <c r="K22" s="36"/>
      <c r="L22" s="115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pans="1:31" s="2" customFormat="1" ht="12" customHeight="1">
      <c r="A23" s="36"/>
      <c r="B23" s="41"/>
      <c r="C23" s="36"/>
      <c r="D23" s="114" t="s">
        <v>37</v>
      </c>
      <c r="E23" s="36"/>
      <c r="F23" s="36"/>
      <c r="G23" s="36"/>
      <c r="H23" s="36"/>
      <c r="I23" s="114" t="s">
        <v>26</v>
      </c>
      <c r="J23" s="105" t="s">
        <v>38</v>
      </c>
      <c r="K23" s="36"/>
      <c r="L23" s="115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pans="1:31" s="2" customFormat="1" ht="18" customHeight="1">
      <c r="A24" s="36"/>
      <c r="B24" s="41"/>
      <c r="C24" s="36"/>
      <c r="D24" s="36"/>
      <c r="E24" s="105" t="s">
        <v>39</v>
      </c>
      <c r="F24" s="36"/>
      <c r="G24" s="36"/>
      <c r="H24" s="36"/>
      <c r="I24" s="114" t="s">
        <v>29</v>
      </c>
      <c r="J24" s="105" t="s">
        <v>19</v>
      </c>
      <c r="K24" s="36"/>
      <c r="L24" s="115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pans="1:31" s="2" customFormat="1" ht="6.95" customHeight="1">
      <c r="A25" s="36"/>
      <c r="B25" s="41"/>
      <c r="C25" s="36"/>
      <c r="D25" s="36"/>
      <c r="E25" s="36"/>
      <c r="F25" s="36"/>
      <c r="G25" s="36"/>
      <c r="H25" s="36"/>
      <c r="I25" s="36"/>
      <c r="J25" s="36"/>
      <c r="K25" s="36"/>
      <c r="L25" s="115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pans="1:31" s="2" customFormat="1" ht="12" customHeight="1">
      <c r="A26" s="36"/>
      <c r="B26" s="41"/>
      <c r="C26" s="36"/>
      <c r="D26" s="114" t="s">
        <v>40</v>
      </c>
      <c r="E26" s="36"/>
      <c r="F26" s="36"/>
      <c r="G26" s="36"/>
      <c r="H26" s="36"/>
      <c r="I26" s="36"/>
      <c r="J26" s="36"/>
      <c r="K26" s="36"/>
      <c r="L26" s="115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pans="1:31" s="8" customFormat="1" ht="16.5" customHeight="1">
      <c r="A27" s="117"/>
      <c r="B27" s="118"/>
      <c r="C27" s="117"/>
      <c r="D27" s="117"/>
      <c r="E27" s="394" t="s">
        <v>19</v>
      </c>
      <c r="F27" s="394"/>
      <c r="G27" s="394"/>
      <c r="H27" s="394"/>
      <c r="I27" s="117"/>
      <c r="J27" s="117"/>
      <c r="K27" s="117"/>
      <c r="L27" s="119"/>
      <c r="S27" s="117"/>
      <c r="T27" s="117"/>
      <c r="U27" s="117"/>
      <c r="V27" s="117"/>
      <c r="W27" s="117"/>
      <c r="X27" s="117"/>
      <c r="Y27" s="117"/>
      <c r="Z27" s="117"/>
      <c r="AA27" s="117"/>
      <c r="AB27" s="117"/>
      <c r="AC27" s="117"/>
      <c r="AD27" s="117"/>
      <c r="AE27" s="117"/>
    </row>
    <row r="28" spans="1:31" s="2" customFormat="1" ht="6.95" customHeight="1">
      <c r="A28" s="36"/>
      <c r="B28" s="41"/>
      <c r="C28" s="36"/>
      <c r="D28" s="36"/>
      <c r="E28" s="36"/>
      <c r="F28" s="36"/>
      <c r="G28" s="36"/>
      <c r="H28" s="36"/>
      <c r="I28" s="36"/>
      <c r="J28" s="36"/>
      <c r="K28" s="36"/>
      <c r="L28" s="115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pans="1:31" s="2" customFormat="1" ht="6.95" customHeight="1">
      <c r="A29" s="36"/>
      <c r="B29" s="41"/>
      <c r="C29" s="36"/>
      <c r="D29" s="120"/>
      <c r="E29" s="120"/>
      <c r="F29" s="120"/>
      <c r="G29" s="120"/>
      <c r="H29" s="120"/>
      <c r="I29" s="120"/>
      <c r="J29" s="120"/>
      <c r="K29" s="120"/>
      <c r="L29" s="115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pans="1:31" s="2" customFormat="1" ht="25.35" customHeight="1">
      <c r="A30" s="36"/>
      <c r="B30" s="41"/>
      <c r="C30" s="36"/>
      <c r="D30" s="121" t="s">
        <v>42</v>
      </c>
      <c r="E30" s="36"/>
      <c r="F30" s="36"/>
      <c r="G30" s="36"/>
      <c r="H30" s="36"/>
      <c r="I30" s="36"/>
      <c r="J30" s="122">
        <f>ROUND(J91, 2)</f>
        <v>0</v>
      </c>
      <c r="K30" s="36"/>
      <c r="L30" s="115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pans="1:31" s="2" customFormat="1" ht="6.95" customHeight="1">
      <c r="A31" s="36"/>
      <c r="B31" s="41"/>
      <c r="C31" s="36"/>
      <c r="D31" s="120"/>
      <c r="E31" s="120"/>
      <c r="F31" s="120"/>
      <c r="G31" s="120"/>
      <c r="H31" s="120"/>
      <c r="I31" s="120"/>
      <c r="J31" s="120"/>
      <c r="K31" s="120"/>
      <c r="L31" s="115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pans="1:31" s="2" customFormat="1" ht="14.45" customHeight="1">
      <c r="A32" s="36"/>
      <c r="B32" s="41"/>
      <c r="C32" s="36"/>
      <c r="D32" s="36"/>
      <c r="E32" s="36"/>
      <c r="F32" s="123" t="s">
        <v>44</v>
      </c>
      <c r="G32" s="36"/>
      <c r="H32" s="36"/>
      <c r="I32" s="123" t="s">
        <v>43</v>
      </c>
      <c r="J32" s="123" t="s">
        <v>45</v>
      </c>
      <c r="K32" s="36"/>
      <c r="L32" s="115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pans="1:31" s="2" customFormat="1" ht="14.45" customHeight="1">
      <c r="A33" s="36"/>
      <c r="B33" s="41"/>
      <c r="C33" s="36"/>
      <c r="D33" s="124" t="s">
        <v>46</v>
      </c>
      <c r="E33" s="114" t="s">
        <v>47</v>
      </c>
      <c r="F33" s="125">
        <f>ROUND((SUM(BE91:BE595)),  2)</f>
        <v>0</v>
      </c>
      <c r="G33" s="36"/>
      <c r="H33" s="36"/>
      <c r="I33" s="126">
        <v>0.21</v>
      </c>
      <c r="J33" s="125">
        <f>ROUND(((SUM(BE91:BE595))*I33),  2)</f>
        <v>0</v>
      </c>
      <c r="K33" s="36"/>
      <c r="L33" s="115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pans="1:31" s="2" customFormat="1" ht="14.45" customHeight="1">
      <c r="A34" s="36"/>
      <c r="B34" s="41"/>
      <c r="C34" s="36"/>
      <c r="D34" s="36"/>
      <c r="E34" s="114" t="s">
        <v>48</v>
      </c>
      <c r="F34" s="125">
        <f>ROUND((SUM(BF91:BF595)),  2)</f>
        <v>0</v>
      </c>
      <c r="G34" s="36"/>
      <c r="H34" s="36"/>
      <c r="I34" s="126">
        <v>0.15</v>
      </c>
      <c r="J34" s="125">
        <f>ROUND(((SUM(BF91:BF595))*I34),  2)</f>
        <v>0</v>
      </c>
      <c r="K34" s="36"/>
      <c r="L34" s="115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pans="1:31" s="2" customFormat="1" ht="14.45" hidden="1" customHeight="1">
      <c r="A35" s="36"/>
      <c r="B35" s="41"/>
      <c r="C35" s="36"/>
      <c r="D35" s="36"/>
      <c r="E35" s="114" t="s">
        <v>49</v>
      </c>
      <c r="F35" s="125">
        <f>ROUND((SUM(BG91:BG595)),  2)</f>
        <v>0</v>
      </c>
      <c r="G35" s="36"/>
      <c r="H35" s="36"/>
      <c r="I35" s="126">
        <v>0.21</v>
      </c>
      <c r="J35" s="125">
        <f>0</f>
        <v>0</v>
      </c>
      <c r="K35" s="36"/>
      <c r="L35" s="115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pans="1:31" s="2" customFormat="1" ht="14.45" hidden="1" customHeight="1">
      <c r="A36" s="36"/>
      <c r="B36" s="41"/>
      <c r="C36" s="36"/>
      <c r="D36" s="36"/>
      <c r="E36" s="114" t="s">
        <v>50</v>
      </c>
      <c r="F36" s="125">
        <f>ROUND((SUM(BH91:BH595)),  2)</f>
        <v>0</v>
      </c>
      <c r="G36" s="36"/>
      <c r="H36" s="36"/>
      <c r="I36" s="126">
        <v>0.15</v>
      </c>
      <c r="J36" s="125">
        <f>0</f>
        <v>0</v>
      </c>
      <c r="K36" s="36"/>
      <c r="L36" s="115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pans="1:31" s="2" customFormat="1" ht="14.45" hidden="1" customHeight="1">
      <c r="A37" s="36"/>
      <c r="B37" s="41"/>
      <c r="C37" s="36"/>
      <c r="D37" s="36"/>
      <c r="E37" s="114" t="s">
        <v>51</v>
      </c>
      <c r="F37" s="125">
        <f>ROUND((SUM(BI91:BI595)),  2)</f>
        <v>0</v>
      </c>
      <c r="G37" s="36"/>
      <c r="H37" s="36"/>
      <c r="I37" s="126">
        <v>0</v>
      </c>
      <c r="J37" s="125">
        <f>0</f>
        <v>0</v>
      </c>
      <c r="K37" s="36"/>
      <c r="L37" s="115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pans="1:31" s="2" customFormat="1" ht="6.95" customHeight="1">
      <c r="A38" s="36"/>
      <c r="B38" s="41"/>
      <c r="C38" s="36"/>
      <c r="D38" s="36"/>
      <c r="E38" s="36"/>
      <c r="F38" s="36"/>
      <c r="G38" s="36"/>
      <c r="H38" s="36"/>
      <c r="I38" s="36"/>
      <c r="J38" s="36"/>
      <c r="K38" s="36"/>
      <c r="L38" s="115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pans="1:31" s="2" customFormat="1" ht="25.35" customHeight="1">
      <c r="A39" s="36"/>
      <c r="B39" s="41"/>
      <c r="C39" s="127"/>
      <c r="D39" s="128" t="s">
        <v>52</v>
      </c>
      <c r="E39" s="129"/>
      <c r="F39" s="129"/>
      <c r="G39" s="130" t="s">
        <v>53</v>
      </c>
      <c r="H39" s="131" t="s">
        <v>54</v>
      </c>
      <c r="I39" s="129"/>
      <c r="J39" s="132">
        <f>SUM(J30:J37)</f>
        <v>0</v>
      </c>
      <c r="K39" s="133"/>
      <c r="L39" s="115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pans="1:31" s="2" customFormat="1" ht="14.45" customHeight="1">
      <c r="A40" s="36"/>
      <c r="B40" s="134"/>
      <c r="C40" s="135"/>
      <c r="D40" s="135"/>
      <c r="E40" s="135"/>
      <c r="F40" s="135"/>
      <c r="G40" s="135"/>
      <c r="H40" s="135"/>
      <c r="I40" s="135"/>
      <c r="J40" s="135"/>
      <c r="K40" s="135"/>
      <c r="L40" s="115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4" spans="1:31" s="2" customFormat="1" ht="6.95" customHeight="1">
      <c r="A44" s="36"/>
      <c r="B44" s="136"/>
      <c r="C44" s="137"/>
      <c r="D44" s="137"/>
      <c r="E44" s="137"/>
      <c r="F44" s="137"/>
      <c r="G44" s="137"/>
      <c r="H44" s="137"/>
      <c r="I44" s="137"/>
      <c r="J44" s="137"/>
      <c r="K44" s="137"/>
      <c r="L44" s="115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pans="1:31" s="2" customFormat="1" ht="24.95" customHeight="1">
      <c r="A45" s="36"/>
      <c r="B45" s="37"/>
      <c r="C45" s="25" t="s">
        <v>119</v>
      </c>
      <c r="D45" s="38"/>
      <c r="E45" s="38"/>
      <c r="F45" s="38"/>
      <c r="G45" s="38"/>
      <c r="H45" s="38"/>
      <c r="I45" s="38"/>
      <c r="J45" s="38"/>
      <c r="K45" s="38"/>
      <c r="L45" s="115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spans="1:31" s="2" customFormat="1" ht="6.95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115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pans="1:31" s="2" customFormat="1" ht="12" customHeight="1">
      <c r="A47" s="36"/>
      <c r="B47" s="37"/>
      <c r="C47" s="31" t="s">
        <v>16</v>
      </c>
      <c r="D47" s="38"/>
      <c r="E47" s="38"/>
      <c r="F47" s="38"/>
      <c r="G47" s="38"/>
      <c r="H47" s="38"/>
      <c r="I47" s="38"/>
      <c r="J47" s="38"/>
      <c r="K47" s="38"/>
      <c r="L47" s="115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pans="1:31" s="2" customFormat="1" ht="16.5" customHeight="1">
      <c r="A48" s="36"/>
      <c r="B48" s="37"/>
      <c r="C48" s="38"/>
      <c r="D48" s="38"/>
      <c r="E48" s="395" t="str">
        <f>E7</f>
        <v>Renovace výukových učeben U-10, U-11, U-12</v>
      </c>
      <c r="F48" s="396"/>
      <c r="G48" s="396"/>
      <c r="H48" s="396"/>
      <c r="I48" s="38"/>
      <c r="J48" s="38"/>
      <c r="K48" s="38"/>
      <c r="L48" s="115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pans="1:47" s="2" customFormat="1" ht="12" customHeight="1">
      <c r="A49" s="36"/>
      <c r="B49" s="37"/>
      <c r="C49" s="31" t="s">
        <v>117</v>
      </c>
      <c r="D49" s="38"/>
      <c r="E49" s="38"/>
      <c r="F49" s="38"/>
      <c r="G49" s="38"/>
      <c r="H49" s="38"/>
      <c r="I49" s="38"/>
      <c r="J49" s="38"/>
      <c r="K49" s="38"/>
      <c r="L49" s="115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pans="1:47" s="2" customFormat="1" ht="16.5" customHeight="1">
      <c r="A50" s="36"/>
      <c r="B50" s="37"/>
      <c r="C50" s="38"/>
      <c r="D50" s="38"/>
      <c r="E50" s="349" t="str">
        <f>E9</f>
        <v>001 - Bourací práce</v>
      </c>
      <c r="F50" s="397"/>
      <c r="G50" s="397"/>
      <c r="H50" s="397"/>
      <c r="I50" s="38"/>
      <c r="J50" s="38"/>
      <c r="K50" s="38"/>
      <c r="L50" s="115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pans="1:47" s="2" customFormat="1" ht="6.95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115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pans="1:47" s="2" customFormat="1" ht="12" customHeight="1">
      <c r="A52" s="36"/>
      <c r="B52" s="37"/>
      <c r="C52" s="31" t="s">
        <v>21</v>
      </c>
      <c r="D52" s="38"/>
      <c r="E52" s="38"/>
      <c r="F52" s="29" t="str">
        <f>F12</f>
        <v>Praha 6, Veleslavín, José Martího 269/31</v>
      </c>
      <c r="G52" s="38"/>
      <c r="H52" s="38"/>
      <c r="I52" s="31" t="s">
        <v>23</v>
      </c>
      <c r="J52" s="61" t="str">
        <f>IF(J12="","",J12)</f>
        <v>2.4.2021</v>
      </c>
      <c r="K52" s="38"/>
      <c r="L52" s="115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pans="1:47" s="2" customFormat="1" ht="6.95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115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pans="1:47" s="2" customFormat="1" ht="15.2" customHeight="1">
      <c r="A54" s="36"/>
      <c r="B54" s="37"/>
      <c r="C54" s="31" t="s">
        <v>25</v>
      </c>
      <c r="D54" s="38"/>
      <c r="E54" s="38"/>
      <c r="F54" s="29" t="str">
        <f>E15</f>
        <v>UNIVERZITA KARLOVA V PRAZE_x000D_
_x000D_
, FTVS</v>
      </c>
      <c r="G54" s="38"/>
      <c r="H54" s="38"/>
      <c r="I54" s="31" t="s">
        <v>33</v>
      </c>
      <c r="J54" s="34" t="str">
        <f>E21</f>
        <v>Werkplan s.r.o.</v>
      </c>
      <c r="K54" s="38"/>
      <c r="L54" s="115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pans="1:47" s="2" customFormat="1" ht="15.2" customHeight="1">
      <c r="A55" s="36"/>
      <c r="B55" s="37"/>
      <c r="C55" s="31" t="s">
        <v>31</v>
      </c>
      <c r="D55" s="38"/>
      <c r="E55" s="38"/>
      <c r="F55" s="29" t="str">
        <f>IF(E18="","",E18)</f>
        <v>Vyplň údaj</v>
      </c>
      <c r="G55" s="38"/>
      <c r="H55" s="38"/>
      <c r="I55" s="31" t="s">
        <v>37</v>
      </c>
      <c r="J55" s="34" t="str">
        <f>E24</f>
        <v>Ing. Pavel Vochozka</v>
      </c>
      <c r="K55" s="38"/>
      <c r="L55" s="115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pans="1:47" s="2" customFormat="1" ht="10.35" customHeight="1">
      <c r="A56" s="36"/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115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pans="1:47" s="2" customFormat="1" ht="29.25" customHeight="1">
      <c r="A57" s="36"/>
      <c r="B57" s="37"/>
      <c r="C57" s="138" t="s">
        <v>120</v>
      </c>
      <c r="D57" s="139"/>
      <c r="E57" s="139"/>
      <c r="F57" s="139"/>
      <c r="G57" s="139"/>
      <c r="H57" s="139"/>
      <c r="I57" s="139"/>
      <c r="J57" s="140" t="s">
        <v>121</v>
      </c>
      <c r="K57" s="139"/>
      <c r="L57" s="115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pans="1:47" s="2" customFormat="1" ht="10.35" customHeight="1">
      <c r="A58" s="36"/>
      <c r="B58" s="37"/>
      <c r="C58" s="38"/>
      <c r="D58" s="38"/>
      <c r="E58" s="38"/>
      <c r="F58" s="38"/>
      <c r="G58" s="38"/>
      <c r="H58" s="38"/>
      <c r="I58" s="38"/>
      <c r="J58" s="38"/>
      <c r="K58" s="38"/>
      <c r="L58" s="115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pans="1:47" s="2" customFormat="1" ht="22.9" customHeight="1">
      <c r="A59" s="36"/>
      <c r="B59" s="37"/>
      <c r="C59" s="141" t="s">
        <v>74</v>
      </c>
      <c r="D59" s="38"/>
      <c r="E59" s="38"/>
      <c r="F59" s="38"/>
      <c r="G59" s="38"/>
      <c r="H59" s="38"/>
      <c r="I59" s="38"/>
      <c r="J59" s="79">
        <f>J91</f>
        <v>0</v>
      </c>
      <c r="K59" s="38"/>
      <c r="L59" s="115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U59" s="19" t="s">
        <v>122</v>
      </c>
    </row>
    <row r="60" spans="1:47" s="9" customFormat="1" ht="24.95" customHeight="1">
      <c r="B60" s="142"/>
      <c r="C60" s="143"/>
      <c r="D60" s="144" t="s">
        <v>123</v>
      </c>
      <c r="E60" s="145"/>
      <c r="F60" s="145"/>
      <c r="G60" s="145"/>
      <c r="H60" s="145"/>
      <c r="I60" s="145"/>
      <c r="J60" s="146">
        <f>J92</f>
        <v>0</v>
      </c>
      <c r="K60" s="143"/>
      <c r="L60" s="147"/>
    </row>
    <row r="61" spans="1:47" s="10" customFormat="1" ht="19.899999999999999" customHeight="1">
      <c r="B61" s="148"/>
      <c r="C61" s="99"/>
      <c r="D61" s="149" t="s">
        <v>124</v>
      </c>
      <c r="E61" s="150"/>
      <c r="F61" s="150"/>
      <c r="G61" s="150"/>
      <c r="H61" s="150"/>
      <c r="I61" s="150"/>
      <c r="J61" s="151">
        <f>J93</f>
        <v>0</v>
      </c>
      <c r="K61" s="99"/>
      <c r="L61" s="152"/>
    </row>
    <row r="62" spans="1:47" s="10" customFormat="1" ht="19.899999999999999" customHeight="1">
      <c r="B62" s="148"/>
      <c r="C62" s="99"/>
      <c r="D62" s="149" t="s">
        <v>125</v>
      </c>
      <c r="E62" s="150"/>
      <c r="F62" s="150"/>
      <c r="G62" s="150"/>
      <c r="H62" s="150"/>
      <c r="I62" s="150"/>
      <c r="J62" s="151">
        <f>J360</f>
        <v>0</v>
      </c>
      <c r="K62" s="99"/>
      <c r="L62" s="152"/>
    </row>
    <row r="63" spans="1:47" s="9" customFormat="1" ht="24.95" customHeight="1">
      <c r="B63" s="142"/>
      <c r="C63" s="143"/>
      <c r="D63" s="144" t="s">
        <v>126</v>
      </c>
      <c r="E63" s="145"/>
      <c r="F63" s="145"/>
      <c r="G63" s="145"/>
      <c r="H63" s="145"/>
      <c r="I63" s="145"/>
      <c r="J63" s="146">
        <f>J398</f>
        <v>0</v>
      </c>
      <c r="K63" s="143"/>
      <c r="L63" s="147"/>
    </row>
    <row r="64" spans="1:47" s="10" customFormat="1" ht="19.899999999999999" customHeight="1">
      <c r="B64" s="148"/>
      <c r="C64" s="99"/>
      <c r="D64" s="149" t="s">
        <v>127</v>
      </c>
      <c r="E64" s="150"/>
      <c r="F64" s="150"/>
      <c r="G64" s="150"/>
      <c r="H64" s="150"/>
      <c r="I64" s="150"/>
      <c r="J64" s="151">
        <f>J399</f>
        <v>0</v>
      </c>
      <c r="K64" s="99"/>
      <c r="L64" s="152"/>
    </row>
    <row r="65" spans="1:31" s="10" customFormat="1" ht="19.899999999999999" customHeight="1">
      <c r="B65" s="148"/>
      <c r="C65" s="99"/>
      <c r="D65" s="149" t="s">
        <v>128</v>
      </c>
      <c r="E65" s="150"/>
      <c r="F65" s="150"/>
      <c r="G65" s="150"/>
      <c r="H65" s="150"/>
      <c r="I65" s="150"/>
      <c r="J65" s="151">
        <f>J418</f>
        <v>0</v>
      </c>
      <c r="K65" s="99"/>
      <c r="L65" s="152"/>
    </row>
    <row r="66" spans="1:31" s="10" customFormat="1" ht="19.899999999999999" customHeight="1">
      <c r="B66" s="148"/>
      <c r="C66" s="99"/>
      <c r="D66" s="149" t="s">
        <v>129</v>
      </c>
      <c r="E66" s="150"/>
      <c r="F66" s="150"/>
      <c r="G66" s="150"/>
      <c r="H66" s="150"/>
      <c r="I66" s="150"/>
      <c r="J66" s="151">
        <f>J429</f>
        <v>0</v>
      </c>
      <c r="K66" s="99"/>
      <c r="L66" s="152"/>
    </row>
    <row r="67" spans="1:31" s="10" customFormat="1" ht="19.899999999999999" customHeight="1">
      <c r="B67" s="148"/>
      <c r="C67" s="99"/>
      <c r="D67" s="149" t="s">
        <v>130</v>
      </c>
      <c r="E67" s="150"/>
      <c r="F67" s="150"/>
      <c r="G67" s="150"/>
      <c r="H67" s="150"/>
      <c r="I67" s="150"/>
      <c r="J67" s="151">
        <f>J434</f>
        <v>0</v>
      </c>
      <c r="K67" s="99"/>
      <c r="L67" s="152"/>
    </row>
    <row r="68" spans="1:31" s="10" customFormat="1" ht="19.899999999999999" customHeight="1">
      <c r="B68" s="148"/>
      <c r="C68" s="99"/>
      <c r="D68" s="149" t="s">
        <v>131</v>
      </c>
      <c r="E68" s="150"/>
      <c r="F68" s="150"/>
      <c r="G68" s="150"/>
      <c r="H68" s="150"/>
      <c r="I68" s="150"/>
      <c r="J68" s="151">
        <f>J470</f>
        <v>0</v>
      </c>
      <c r="K68" s="99"/>
      <c r="L68" s="152"/>
    </row>
    <row r="69" spans="1:31" s="10" customFormat="1" ht="19.899999999999999" customHeight="1">
      <c r="B69" s="148"/>
      <c r="C69" s="99"/>
      <c r="D69" s="149" t="s">
        <v>132</v>
      </c>
      <c r="E69" s="150"/>
      <c r="F69" s="150"/>
      <c r="G69" s="150"/>
      <c r="H69" s="150"/>
      <c r="I69" s="150"/>
      <c r="J69" s="151">
        <f>J481</f>
        <v>0</v>
      </c>
      <c r="K69" s="99"/>
      <c r="L69" s="152"/>
    </row>
    <row r="70" spans="1:31" s="10" customFormat="1" ht="19.899999999999999" customHeight="1">
      <c r="B70" s="148"/>
      <c r="C70" s="99"/>
      <c r="D70" s="149" t="s">
        <v>133</v>
      </c>
      <c r="E70" s="150"/>
      <c r="F70" s="150"/>
      <c r="G70" s="150"/>
      <c r="H70" s="150"/>
      <c r="I70" s="150"/>
      <c r="J70" s="151">
        <f>J502</f>
        <v>0</v>
      </c>
      <c r="K70" s="99"/>
      <c r="L70" s="152"/>
    </row>
    <row r="71" spans="1:31" s="10" customFormat="1" ht="19.899999999999999" customHeight="1">
      <c r="B71" s="148"/>
      <c r="C71" s="99"/>
      <c r="D71" s="149" t="s">
        <v>134</v>
      </c>
      <c r="E71" s="150"/>
      <c r="F71" s="150"/>
      <c r="G71" s="150"/>
      <c r="H71" s="150"/>
      <c r="I71" s="150"/>
      <c r="J71" s="151">
        <f>J581</f>
        <v>0</v>
      </c>
      <c r="K71" s="99"/>
      <c r="L71" s="152"/>
    </row>
    <row r="72" spans="1:31" s="2" customFormat="1" ht="21.75" customHeight="1">
      <c r="A72" s="36"/>
      <c r="B72" s="37"/>
      <c r="C72" s="38"/>
      <c r="D72" s="38"/>
      <c r="E72" s="38"/>
      <c r="F72" s="38"/>
      <c r="G72" s="38"/>
      <c r="H72" s="38"/>
      <c r="I72" s="38"/>
      <c r="J72" s="38"/>
      <c r="K72" s="38"/>
      <c r="L72" s="115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3" spans="1:31" s="2" customFormat="1" ht="6.95" customHeight="1">
      <c r="A73" s="36"/>
      <c r="B73" s="49"/>
      <c r="C73" s="50"/>
      <c r="D73" s="50"/>
      <c r="E73" s="50"/>
      <c r="F73" s="50"/>
      <c r="G73" s="50"/>
      <c r="H73" s="50"/>
      <c r="I73" s="50"/>
      <c r="J73" s="50"/>
      <c r="K73" s="50"/>
      <c r="L73" s="115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7" spans="1:31" s="2" customFormat="1" ht="6.95" customHeight="1">
      <c r="A77" s="36"/>
      <c r="B77" s="51"/>
      <c r="C77" s="52"/>
      <c r="D77" s="52"/>
      <c r="E77" s="52"/>
      <c r="F77" s="52"/>
      <c r="G77" s="52"/>
      <c r="H77" s="52"/>
      <c r="I77" s="52"/>
      <c r="J77" s="52"/>
      <c r="K77" s="52"/>
      <c r="L77" s="115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pans="1:31" s="2" customFormat="1" ht="24.95" customHeight="1">
      <c r="A78" s="36"/>
      <c r="B78" s="37"/>
      <c r="C78" s="25" t="s">
        <v>135</v>
      </c>
      <c r="D78" s="38"/>
      <c r="E78" s="38"/>
      <c r="F78" s="38"/>
      <c r="G78" s="38"/>
      <c r="H78" s="38"/>
      <c r="I78" s="38"/>
      <c r="J78" s="38"/>
      <c r="K78" s="38"/>
      <c r="L78" s="115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pans="1:31" s="2" customFormat="1" ht="6.95" customHeight="1">
      <c r="A79" s="36"/>
      <c r="B79" s="37"/>
      <c r="C79" s="38"/>
      <c r="D79" s="38"/>
      <c r="E79" s="38"/>
      <c r="F79" s="38"/>
      <c r="G79" s="38"/>
      <c r="H79" s="38"/>
      <c r="I79" s="38"/>
      <c r="J79" s="38"/>
      <c r="K79" s="38"/>
      <c r="L79" s="115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pans="1:31" s="2" customFormat="1" ht="12" customHeight="1">
      <c r="A80" s="36"/>
      <c r="B80" s="37"/>
      <c r="C80" s="31" t="s">
        <v>16</v>
      </c>
      <c r="D80" s="38"/>
      <c r="E80" s="38"/>
      <c r="F80" s="38"/>
      <c r="G80" s="38"/>
      <c r="H80" s="38"/>
      <c r="I80" s="38"/>
      <c r="J80" s="38"/>
      <c r="K80" s="38"/>
      <c r="L80" s="115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pans="1:65" s="2" customFormat="1" ht="16.5" customHeight="1">
      <c r="A81" s="36"/>
      <c r="B81" s="37"/>
      <c r="C81" s="38"/>
      <c r="D81" s="38"/>
      <c r="E81" s="395" t="str">
        <f>E7</f>
        <v>Renovace výukových učeben U-10, U-11, U-12</v>
      </c>
      <c r="F81" s="396"/>
      <c r="G81" s="396"/>
      <c r="H81" s="396"/>
      <c r="I81" s="38"/>
      <c r="J81" s="38"/>
      <c r="K81" s="38"/>
      <c r="L81" s="115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pans="1:65" s="2" customFormat="1" ht="12" customHeight="1">
      <c r="A82" s="36"/>
      <c r="B82" s="37"/>
      <c r="C82" s="31" t="s">
        <v>117</v>
      </c>
      <c r="D82" s="38"/>
      <c r="E82" s="38"/>
      <c r="F82" s="38"/>
      <c r="G82" s="38"/>
      <c r="H82" s="38"/>
      <c r="I82" s="38"/>
      <c r="J82" s="38"/>
      <c r="K82" s="38"/>
      <c r="L82" s="115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pans="1:65" s="2" customFormat="1" ht="16.5" customHeight="1">
      <c r="A83" s="36"/>
      <c r="B83" s="37"/>
      <c r="C83" s="38"/>
      <c r="D83" s="38"/>
      <c r="E83" s="349" t="str">
        <f>E9</f>
        <v>001 - Bourací práce</v>
      </c>
      <c r="F83" s="397"/>
      <c r="G83" s="397"/>
      <c r="H83" s="397"/>
      <c r="I83" s="38"/>
      <c r="J83" s="38"/>
      <c r="K83" s="38"/>
      <c r="L83" s="115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pans="1:65" s="2" customFormat="1" ht="6.95" customHeight="1">
      <c r="A84" s="36"/>
      <c r="B84" s="37"/>
      <c r="C84" s="38"/>
      <c r="D84" s="38"/>
      <c r="E84" s="38"/>
      <c r="F84" s="38"/>
      <c r="G84" s="38"/>
      <c r="H84" s="38"/>
      <c r="I84" s="38"/>
      <c r="J84" s="38"/>
      <c r="K84" s="38"/>
      <c r="L84" s="115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pans="1:65" s="2" customFormat="1" ht="12" customHeight="1">
      <c r="A85" s="36"/>
      <c r="B85" s="37"/>
      <c r="C85" s="31" t="s">
        <v>21</v>
      </c>
      <c r="D85" s="38"/>
      <c r="E85" s="38"/>
      <c r="F85" s="29" t="str">
        <f>F12</f>
        <v>Praha 6, Veleslavín, José Martího 269/31</v>
      </c>
      <c r="G85" s="38"/>
      <c r="H85" s="38"/>
      <c r="I85" s="31" t="s">
        <v>23</v>
      </c>
      <c r="J85" s="61" t="str">
        <f>IF(J12="","",J12)</f>
        <v>2.4.2021</v>
      </c>
      <c r="K85" s="38"/>
      <c r="L85" s="115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pans="1:65" s="2" customFormat="1" ht="6.95" customHeight="1">
      <c r="A86" s="36"/>
      <c r="B86" s="37"/>
      <c r="C86" s="38"/>
      <c r="D86" s="38"/>
      <c r="E86" s="38"/>
      <c r="F86" s="38"/>
      <c r="G86" s="38"/>
      <c r="H86" s="38"/>
      <c r="I86" s="38"/>
      <c r="J86" s="38"/>
      <c r="K86" s="38"/>
      <c r="L86" s="115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pans="1:65" s="2" customFormat="1" ht="15.2" customHeight="1">
      <c r="A87" s="36"/>
      <c r="B87" s="37"/>
      <c r="C87" s="31" t="s">
        <v>25</v>
      </c>
      <c r="D87" s="38"/>
      <c r="E87" s="38"/>
      <c r="F87" s="29" t="str">
        <f>E15</f>
        <v>UNIVERZITA KARLOVA V PRAZE_x000D_
_x000D_
, FTVS</v>
      </c>
      <c r="G87" s="38"/>
      <c r="H87" s="38"/>
      <c r="I87" s="31" t="s">
        <v>33</v>
      </c>
      <c r="J87" s="34" t="str">
        <f>E21</f>
        <v>Werkplan s.r.o.</v>
      </c>
      <c r="K87" s="38"/>
      <c r="L87" s="115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pans="1:65" s="2" customFormat="1" ht="15.2" customHeight="1">
      <c r="A88" s="36"/>
      <c r="B88" s="37"/>
      <c r="C88" s="31" t="s">
        <v>31</v>
      </c>
      <c r="D88" s="38"/>
      <c r="E88" s="38"/>
      <c r="F88" s="29" t="str">
        <f>IF(E18="","",E18)</f>
        <v>Vyplň údaj</v>
      </c>
      <c r="G88" s="38"/>
      <c r="H88" s="38"/>
      <c r="I88" s="31" t="s">
        <v>37</v>
      </c>
      <c r="J88" s="34" t="str">
        <f>E24</f>
        <v>Ing. Pavel Vochozka</v>
      </c>
      <c r="K88" s="38"/>
      <c r="L88" s="115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pans="1:65" s="2" customFormat="1" ht="10.35" customHeight="1">
      <c r="A89" s="36"/>
      <c r="B89" s="37"/>
      <c r="C89" s="38"/>
      <c r="D89" s="38"/>
      <c r="E89" s="38"/>
      <c r="F89" s="38"/>
      <c r="G89" s="38"/>
      <c r="H89" s="38"/>
      <c r="I89" s="38"/>
      <c r="J89" s="38"/>
      <c r="K89" s="38"/>
      <c r="L89" s="115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pans="1:65" s="11" customFormat="1" ht="29.25" customHeight="1">
      <c r="A90" s="153"/>
      <c r="B90" s="154"/>
      <c r="C90" s="155" t="s">
        <v>136</v>
      </c>
      <c r="D90" s="156" t="s">
        <v>61</v>
      </c>
      <c r="E90" s="156" t="s">
        <v>57</v>
      </c>
      <c r="F90" s="156" t="s">
        <v>58</v>
      </c>
      <c r="G90" s="156" t="s">
        <v>137</v>
      </c>
      <c r="H90" s="156" t="s">
        <v>138</v>
      </c>
      <c r="I90" s="156" t="s">
        <v>139</v>
      </c>
      <c r="J90" s="156" t="s">
        <v>121</v>
      </c>
      <c r="K90" s="157" t="s">
        <v>140</v>
      </c>
      <c r="L90" s="158"/>
      <c r="M90" s="70" t="s">
        <v>19</v>
      </c>
      <c r="N90" s="71" t="s">
        <v>46</v>
      </c>
      <c r="O90" s="71" t="s">
        <v>141</v>
      </c>
      <c r="P90" s="71" t="s">
        <v>142</v>
      </c>
      <c r="Q90" s="71" t="s">
        <v>143</v>
      </c>
      <c r="R90" s="71" t="s">
        <v>144</v>
      </c>
      <c r="S90" s="71" t="s">
        <v>145</v>
      </c>
      <c r="T90" s="72" t="s">
        <v>146</v>
      </c>
      <c r="U90" s="153"/>
      <c r="V90" s="153"/>
      <c r="W90" s="153"/>
      <c r="X90" s="153"/>
      <c r="Y90" s="153"/>
      <c r="Z90" s="153"/>
      <c r="AA90" s="153"/>
      <c r="AB90" s="153"/>
      <c r="AC90" s="153"/>
      <c r="AD90" s="153"/>
      <c r="AE90" s="153"/>
    </row>
    <row r="91" spans="1:65" s="2" customFormat="1" ht="22.9" customHeight="1">
      <c r="A91" s="36"/>
      <c r="B91" s="37"/>
      <c r="C91" s="77" t="s">
        <v>147</v>
      </c>
      <c r="D91" s="38"/>
      <c r="E91" s="38"/>
      <c r="F91" s="38"/>
      <c r="G91" s="38"/>
      <c r="H91" s="38"/>
      <c r="I91" s="38"/>
      <c r="J91" s="159">
        <f>BK91</f>
        <v>0</v>
      </c>
      <c r="K91" s="38"/>
      <c r="L91" s="41"/>
      <c r="M91" s="73"/>
      <c r="N91" s="160"/>
      <c r="O91" s="74"/>
      <c r="P91" s="161">
        <f>P92+P398</f>
        <v>0</v>
      </c>
      <c r="Q91" s="74"/>
      <c r="R91" s="161">
        <f>R92+R398</f>
        <v>0.64153280000000001</v>
      </c>
      <c r="S91" s="74"/>
      <c r="T91" s="162">
        <f>T92+T398</f>
        <v>44.119771389999997</v>
      </c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T91" s="19" t="s">
        <v>75</v>
      </c>
      <c r="AU91" s="19" t="s">
        <v>122</v>
      </c>
      <c r="BK91" s="163">
        <f>BK92+BK398</f>
        <v>0</v>
      </c>
    </row>
    <row r="92" spans="1:65" s="12" customFormat="1" ht="25.9" customHeight="1">
      <c r="B92" s="164"/>
      <c r="C92" s="165"/>
      <c r="D92" s="166" t="s">
        <v>75</v>
      </c>
      <c r="E92" s="167" t="s">
        <v>148</v>
      </c>
      <c r="F92" s="167" t="s">
        <v>149</v>
      </c>
      <c r="G92" s="165"/>
      <c r="H92" s="165"/>
      <c r="I92" s="168"/>
      <c r="J92" s="169">
        <f>BK92</f>
        <v>0</v>
      </c>
      <c r="K92" s="165"/>
      <c r="L92" s="170"/>
      <c r="M92" s="171"/>
      <c r="N92" s="172"/>
      <c r="O92" s="172"/>
      <c r="P92" s="173">
        <f>P93+P360</f>
        <v>0</v>
      </c>
      <c r="Q92" s="172"/>
      <c r="R92" s="173">
        <f>R93+R360</f>
        <v>4.838E-4</v>
      </c>
      <c r="S92" s="172"/>
      <c r="T92" s="174">
        <f>T93+T360</f>
        <v>33.926382199999999</v>
      </c>
      <c r="AR92" s="175" t="s">
        <v>84</v>
      </c>
      <c r="AT92" s="176" t="s">
        <v>75</v>
      </c>
      <c r="AU92" s="176" t="s">
        <v>76</v>
      </c>
      <c r="AY92" s="175" t="s">
        <v>150</v>
      </c>
      <c r="BK92" s="177">
        <f>BK93+BK360</f>
        <v>0</v>
      </c>
    </row>
    <row r="93" spans="1:65" s="12" customFormat="1" ht="22.9" customHeight="1">
      <c r="B93" s="164"/>
      <c r="C93" s="165"/>
      <c r="D93" s="166" t="s">
        <v>75</v>
      </c>
      <c r="E93" s="178" t="s">
        <v>151</v>
      </c>
      <c r="F93" s="178" t="s">
        <v>152</v>
      </c>
      <c r="G93" s="165"/>
      <c r="H93" s="165"/>
      <c r="I93" s="168"/>
      <c r="J93" s="179">
        <f>BK93</f>
        <v>0</v>
      </c>
      <c r="K93" s="165"/>
      <c r="L93" s="170"/>
      <c r="M93" s="171"/>
      <c r="N93" s="172"/>
      <c r="O93" s="172"/>
      <c r="P93" s="173">
        <f>SUM(P94:P359)</f>
        <v>0</v>
      </c>
      <c r="Q93" s="172"/>
      <c r="R93" s="173">
        <f>SUM(R94:R359)</f>
        <v>4.838E-4</v>
      </c>
      <c r="S93" s="172"/>
      <c r="T93" s="174">
        <f>SUM(T94:T359)</f>
        <v>33.926382199999999</v>
      </c>
      <c r="AR93" s="175" t="s">
        <v>84</v>
      </c>
      <c r="AT93" s="176" t="s">
        <v>75</v>
      </c>
      <c r="AU93" s="176" t="s">
        <v>84</v>
      </c>
      <c r="AY93" s="175" t="s">
        <v>150</v>
      </c>
      <c r="BK93" s="177">
        <f>SUM(BK94:BK359)</f>
        <v>0</v>
      </c>
    </row>
    <row r="94" spans="1:65" s="2" customFormat="1" ht="36">
      <c r="A94" s="36"/>
      <c r="B94" s="37"/>
      <c r="C94" s="180" t="s">
        <v>84</v>
      </c>
      <c r="D94" s="180" t="s">
        <v>153</v>
      </c>
      <c r="E94" s="181" t="s">
        <v>154</v>
      </c>
      <c r="F94" s="182" t="s">
        <v>155</v>
      </c>
      <c r="G94" s="183" t="s">
        <v>156</v>
      </c>
      <c r="H94" s="184">
        <v>2</v>
      </c>
      <c r="I94" s="185"/>
      <c r="J94" s="186">
        <f>ROUND(I94*H94,2)</f>
        <v>0</v>
      </c>
      <c r="K94" s="182" t="s">
        <v>157</v>
      </c>
      <c r="L94" s="41"/>
      <c r="M94" s="187" t="s">
        <v>19</v>
      </c>
      <c r="N94" s="188" t="s">
        <v>47</v>
      </c>
      <c r="O94" s="66"/>
      <c r="P94" s="189">
        <f>O94*H94</f>
        <v>0</v>
      </c>
      <c r="Q94" s="189">
        <v>0</v>
      </c>
      <c r="R94" s="189">
        <f>Q94*H94</f>
        <v>0</v>
      </c>
      <c r="S94" s="189">
        <v>0</v>
      </c>
      <c r="T94" s="190">
        <f>S94*H94</f>
        <v>0</v>
      </c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R94" s="191" t="s">
        <v>158</v>
      </c>
      <c r="AT94" s="191" t="s">
        <v>153</v>
      </c>
      <c r="AU94" s="191" t="s">
        <v>86</v>
      </c>
      <c r="AY94" s="19" t="s">
        <v>150</v>
      </c>
      <c r="BE94" s="192">
        <f>IF(N94="základní",J94,0)</f>
        <v>0</v>
      </c>
      <c r="BF94" s="192">
        <f>IF(N94="snížená",J94,0)</f>
        <v>0</v>
      </c>
      <c r="BG94" s="192">
        <f>IF(N94="zákl. přenesená",J94,0)</f>
        <v>0</v>
      </c>
      <c r="BH94" s="192">
        <f>IF(N94="sníž. přenesená",J94,0)</f>
        <v>0</v>
      </c>
      <c r="BI94" s="192">
        <f>IF(N94="nulová",J94,0)</f>
        <v>0</v>
      </c>
      <c r="BJ94" s="19" t="s">
        <v>84</v>
      </c>
      <c r="BK94" s="192">
        <f>ROUND(I94*H94,2)</f>
        <v>0</v>
      </c>
      <c r="BL94" s="19" t="s">
        <v>158</v>
      </c>
      <c r="BM94" s="191" t="s">
        <v>159</v>
      </c>
    </row>
    <row r="95" spans="1:65" s="2" customFormat="1" ht="19.5">
      <c r="A95" s="36"/>
      <c r="B95" s="37"/>
      <c r="C95" s="38"/>
      <c r="D95" s="193" t="s">
        <v>160</v>
      </c>
      <c r="E95" s="38"/>
      <c r="F95" s="194" t="s">
        <v>155</v>
      </c>
      <c r="G95" s="38"/>
      <c r="H95" s="38"/>
      <c r="I95" s="195"/>
      <c r="J95" s="38"/>
      <c r="K95" s="38"/>
      <c r="L95" s="41"/>
      <c r="M95" s="196"/>
      <c r="N95" s="197"/>
      <c r="O95" s="66"/>
      <c r="P95" s="66"/>
      <c r="Q95" s="66"/>
      <c r="R95" s="66"/>
      <c r="S95" s="66"/>
      <c r="T95" s="67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  <c r="AT95" s="19" t="s">
        <v>160</v>
      </c>
      <c r="AU95" s="19" t="s">
        <v>86</v>
      </c>
    </row>
    <row r="96" spans="1:65" s="2" customFormat="1" ht="58.5">
      <c r="A96" s="36"/>
      <c r="B96" s="37"/>
      <c r="C96" s="38"/>
      <c r="D96" s="193" t="s">
        <v>161</v>
      </c>
      <c r="E96" s="38"/>
      <c r="F96" s="198" t="s">
        <v>162</v>
      </c>
      <c r="G96" s="38"/>
      <c r="H96" s="38"/>
      <c r="I96" s="195"/>
      <c r="J96" s="38"/>
      <c r="K96" s="38"/>
      <c r="L96" s="41"/>
      <c r="M96" s="196"/>
      <c r="N96" s="197"/>
      <c r="O96" s="66"/>
      <c r="P96" s="66"/>
      <c r="Q96" s="66"/>
      <c r="R96" s="66"/>
      <c r="S96" s="66"/>
      <c r="T96" s="67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T96" s="19" t="s">
        <v>161</v>
      </c>
      <c r="AU96" s="19" t="s">
        <v>86</v>
      </c>
    </row>
    <row r="97" spans="1:65" s="13" customFormat="1" ht="11.25">
      <c r="B97" s="199"/>
      <c r="C97" s="200"/>
      <c r="D97" s="193" t="s">
        <v>163</v>
      </c>
      <c r="E97" s="201" t="s">
        <v>19</v>
      </c>
      <c r="F97" s="202" t="s">
        <v>164</v>
      </c>
      <c r="G97" s="200"/>
      <c r="H97" s="201" t="s">
        <v>19</v>
      </c>
      <c r="I97" s="203"/>
      <c r="J97" s="200"/>
      <c r="K97" s="200"/>
      <c r="L97" s="204"/>
      <c r="M97" s="205"/>
      <c r="N97" s="206"/>
      <c r="O97" s="206"/>
      <c r="P97" s="206"/>
      <c r="Q97" s="206"/>
      <c r="R97" s="206"/>
      <c r="S97" s="206"/>
      <c r="T97" s="207"/>
      <c r="AT97" s="208" t="s">
        <v>163</v>
      </c>
      <c r="AU97" s="208" t="s">
        <v>86</v>
      </c>
      <c r="AV97" s="13" t="s">
        <v>84</v>
      </c>
      <c r="AW97" s="13" t="s">
        <v>36</v>
      </c>
      <c r="AX97" s="13" t="s">
        <v>76</v>
      </c>
      <c r="AY97" s="208" t="s">
        <v>150</v>
      </c>
    </row>
    <row r="98" spans="1:65" s="14" customFormat="1" ht="11.25">
      <c r="B98" s="209"/>
      <c r="C98" s="210"/>
      <c r="D98" s="193" t="s">
        <v>163</v>
      </c>
      <c r="E98" s="211" t="s">
        <v>19</v>
      </c>
      <c r="F98" s="212" t="s">
        <v>86</v>
      </c>
      <c r="G98" s="210"/>
      <c r="H98" s="213">
        <v>2</v>
      </c>
      <c r="I98" s="214"/>
      <c r="J98" s="210"/>
      <c r="K98" s="210"/>
      <c r="L98" s="215"/>
      <c r="M98" s="216"/>
      <c r="N98" s="217"/>
      <c r="O98" s="217"/>
      <c r="P98" s="217"/>
      <c r="Q98" s="217"/>
      <c r="R98" s="217"/>
      <c r="S98" s="217"/>
      <c r="T98" s="218"/>
      <c r="AT98" s="219" t="s">
        <v>163</v>
      </c>
      <c r="AU98" s="219" t="s">
        <v>86</v>
      </c>
      <c r="AV98" s="14" t="s">
        <v>86</v>
      </c>
      <c r="AW98" s="14" t="s">
        <v>36</v>
      </c>
      <c r="AX98" s="14" t="s">
        <v>84</v>
      </c>
      <c r="AY98" s="219" t="s">
        <v>150</v>
      </c>
    </row>
    <row r="99" spans="1:65" s="2" customFormat="1" ht="21.75" customHeight="1">
      <c r="A99" s="36"/>
      <c r="B99" s="37"/>
      <c r="C99" s="180" t="s">
        <v>86</v>
      </c>
      <c r="D99" s="180" t="s">
        <v>153</v>
      </c>
      <c r="E99" s="181" t="s">
        <v>165</v>
      </c>
      <c r="F99" s="182" t="s">
        <v>166</v>
      </c>
      <c r="G99" s="183" t="s">
        <v>167</v>
      </c>
      <c r="H99" s="184">
        <v>4.1529999999999996</v>
      </c>
      <c r="I99" s="185"/>
      <c r="J99" s="186">
        <f>ROUND(I99*H99,2)</f>
        <v>0</v>
      </c>
      <c r="K99" s="182" t="s">
        <v>168</v>
      </c>
      <c r="L99" s="41"/>
      <c r="M99" s="187" t="s">
        <v>19</v>
      </c>
      <c r="N99" s="188" t="s">
        <v>47</v>
      </c>
      <c r="O99" s="66"/>
      <c r="P99" s="189">
        <f>O99*H99</f>
        <v>0</v>
      </c>
      <c r="Q99" s="189">
        <v>0</v>
      </c>
      <c r="R99" s="189">
        <f>Q99*H99</f>
        <v>0</v>
      </c>
      <c r="S99" s="189">
        <v>5.5E-2</v>
      </c>
      <c r="T99" s="190">
        <f>S99*H99</f>
        <v>0.22841499999999998</v>
      </c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R99" s="191" t="s">
        <v>158</v>
      </c>
      <c r="AT99" s="191" t="s">
        <v>153</v>
      </c>
      <c r="AU99" s="191" t="s">
        <v>86</v>
      </c>
      <c r="AY99" s="19" t="s">
        <v>150</v>
      </c>
      <c r="BE99" s="192">
        <f>IF(N99="základní",J99,0)</f>
        <v>0</v>
      </c>
      <c r="BF99" s="192">
        <f>IF(N99="snížená",J99,0)</f>
        <v>0</v>
      </c>
      <c r="BG99" s="192">
        <f>IF(N99="zákl. přenesená",J99,0)</f>
        <v>0</v>
      </c>
      <c r="BH99" s="192">
        <f>IF(N99="sníž. přenesená",J99,0)</f>
        <v>0</v>
      </c>
      <c r="BI99" s="192">
        <f>IF(N99="nulová",J99,0)</f>
        <v>0</v>
      </c>
      <c r="BJ99" s="19" t="s">
        <v>84</v>
      </c>
      <c r="BK99" s="192">
        <f>ROUND(I99*H99,2)</f>
        <v>0</v>
      </c>
      <c r="BL99" s="19" t="s">
        <v>158</v>
      </c>
      <c r="BM99" s="191" t="s">
        <v>169</v>
      </c>
    </row>
    <row r="100" spans="1:65" s="2" customFormat="1" ht="19.5">
      <c r="A100" s="36"/>
      <c r="B100" s="37"/>
      <c r="C100" s="38"/>
      <c r="D100" s="193" t="s">
        <v>160</v>
      </c>
      <c r="E100" s="38"/>
      <c r="F100" s="194" t="s">
        <v>170</v>
      </c>
      <c r="G100" s="38"/>
      <c r="H100" s="38"/>
      <c r="I100" s="195"/>
      <c r="J100" s="38"/>
      <c r="K100" s="38"/>
      <c r="L100" s="41"/>
      <c r="M100" s="196"/>
      <c r="N100" s="197"/>
      <c r="O100" s="66"/>
      <c r="P100" s="66"/>
      <c r="Q100" s="66"/>
      <c r="R100" s="66"/>
      <c r="S100" s="66"/>
      <c r="T100" s="67"/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T100" s="19" t="s">
        <v>160</v>
      </c>
      <c r="AU100" s="19" t="s">
        <v>86</v>
      </c>
    </row>
    <row r="101" spans="1:65" s="13" customFormat="1" ht="11.25">
      <c r="B101" s="199"/>
      <c r="C101" s="200"/>
      <c r="D101" s="193" t="s">
        <v>163</v>
      </c>
      <c r="E101" s="201" t="s">
        <v>19</v>
      </c>
      <c r="F101" s="202" t="s">
        <v>171</v>
      </c>
      <c r="G101" s="200"/>
      <c r="H101" s="201" t="s">
        <v>19</v>
      </c>
      <c r="I101" s="203"/>
      <c r="J101" s="200"/>
      <c r="K101" s="200"/>
      <c r="L101" s="204"/>
      <c r="M101" s="205"/>
      <c r="N101" s="206"/>
      <c r="O101" s="206"/>
      <c r="P101" s="206"/>
      <c r="Q101" s="206"/>
      <c r="R101" s="206"/>
      <c r="S101" s="206"/>
      <c r="T101" s="207"/>
      <c r="AT101" s="208" t="s">
        <v>163</v>
      </c>
      <c r="AU101" s="208" t="s">
        <v>86</v>
      </c>
      <c r="AV101" s="13" t="s">
        <v>84</v>
      </c>
      <c r="AW101" s="13" t="s">
        <v>36</v>
      </c>
      <c r="AX101" s="13" t="s">
        <v>76</v>
      </c>
      <c r="AY101" s="208" t="s">
        <v>150</v>
      </c>
    </row>
    <row r="102" spans="1:65" s="13" customFormat="1" ht="22.5">
      <c r="B102" s="199"/>
      <c r="C102" s="200"/>
      <c r="D102" s="193" t="s">
        <v>163</v>
      </c>
      <c r="E102" s="201" t="s">
        <v>19</v>
      </c>
      <c r="F102" s="202" t="s">
        <v>172</v>
      </c>
      <c r="G102" s="200"/>
      <c r="H102" s="201" t="s">
        <v>19</v>
      </c>
      <c r="I102" s="203"/>
      <c r="J102" s="200"/>
      <c r="K102" s="200"/>
      <c r="L102" s="204"/>
      <c r="M102" s="205"/>
      <c r="N102" s="206"/>
      <c r="O102" s="206"/>
      <c r="P102" s="206"/>
      <c r="Q102" s="206"/>
      <c r="R102" s="206"/>
      <c r="S102" s="206"/>
      <c r="T102" s="207"/>
      <c r="AT102" s="208" t="s">
        <v>163</v>
      </c>
      <c r="AU102" s="208" t="s">
        <v>86</v>
      </c>
      <c r="AV102" s="13" t="s">
        <v>84</v>
      </c>
      <c r="AW102" s="13" t="s">
        <v>36</v>
      </c>
      <c r="AX102" s="13" t="s">
        <v>76</v>
      </c>
      <c r="AY102" s="208" t="s">
        <v>150</v>
      </c>
    </row>
    <row r="103" spans="1:65" s="14" customFormat="1" ht="11.25">
      <c r="B103" s="209"/>
      <c r="C103" s="210"/>
      <c r="D103" s="193" t="s">
        <v>163</v>
      </c>
      <c r="E103" s="211" t="s">
        <v>19</v>
      </c>
      <c r="F103" s="212" t="s">
        <v>173</v>
      </c>
      <c r="G103" s="210"/>
      <c r="H103" s="213">
        <v>3</v>
      </c>
      <c r="I103" s="214"/>
      <c r="J103" s="210"/>
      <c r="K103" s="210"/>
      <c r="L103" s="215"/>
      <c r="M103" s="216"/>
      <c r="N103" s="217"/>
      <c r="O103" s="217"/>
      <c r="P103" s="217"/>
      <c r="Q103" s="217"/>
      <c r="R103" s="217"/>
      <c r="S103" s="217"/>
      <c r="T103" s="218"/>
      <c r="AT103" s="219" t="s">
        <v>163</v>
      </c>
      <c r="AU103" s="219" t="s">
        <v>86</v>
      </c>
      <c r="AV103" s="14" t="s">
        <v>86</v>
      </c>
      <c r="AW103" s="14" t="s">
        <v>36</v>
      </c>
      <c r="AX103" s="14" t="s">
        <v>76</v>
      </c>
      <c r="AY103" s="219" t="s">
        <v>150</v>
      </c>
    </row>
    <row r="104" spans="1:65" s="13" customFormat="1" ht="11.25">
      <c r="B104" s="199"/>
      <c r="C104" s="200"/>
      <c r="D104" s="193" t="s">
        <v>163</v>
      </c>
      <c r="E104" s="201" t="s">
        <v>19</v>
      </c>
      <c r="F104" s="202" t="s">
        <v>174</v>
      </c>
      <c r="G104" s="200"/>
      <c r="H104" s="201" t="s">
        <v>19</v>
      </c>
      <c r="I104" s="203"/>
      <c r="J104" s="200"/>
      <c r="K104" s="200"/>
      <c r="L104" s="204"/>
      <c r="M104" s="205"/>
      <c r="N104" s="206"/>
      <c r="O104" s="206"/>
      <c r="P104" s="206"/>
      <c r="Q104" s="206"/>
      <c r="R104" s="206"/>
      <c r="S104" s="206"/>
      <c r="T104" s="207"/>
      <c r="AT104" s="208" t="s">
        <v>163</v>
      </c>
      <c r="AU104" s="208" t="s">
        <v>86</v>
      </c>
      <c r="AV104" s="13" t="s">
        <v>84</v>
      </c>
      <c r="AW104" s="13" t="s">
        <v>36</v>
      </c>
      <c r="AX104" s="13" t="s">
        <v>76</v>
      </c>
      <c r="AY104" s="208" t="s">
        <v>150</v>
      </c>
    </row>
    <row r="105" spans="1:65" s="13" customFormat="1" ht="11.25">
      <c r="B105" s="199"/>
      <c r="C105" s="200"/>
      <c r="D105" s="193" t="s">
        <v>163</v>
      </c>
      <c r="E105" s="201" t="s">
        <v>19</v>
      </c>
      <c r="F105" s="202" t="s">
        <v>175</v>
      </c>
      <c r="G105" s="200"/>
      <c r="H105" s="201" t="s">
        <v>19</v>
      </c>
      <c r="I105" s="203"/>
      <c r="J105" s="200"/>
      <c r="K105" s="200"/>
      <c r="L105" s="204"/>
      <c r="M105" s="205"/>
      <c r="N105" s="206"/>
      <c r="O105" s="206"/>
      <c r="P105" s="206"/>
      <c r="Q105" s="206"/>
      <c r="R105" s="206"/>
      <c r="S105" s="206"/>
      <c r="T105" s="207"/>
      <c r="AT105" s="208" t="s">
        <v>163</v>
      </c>
      <c r="AU105" s="208" t="s">
        <v>86</v>
      </c>
      <c r="AV105" s="13" t="s">
        <v>84</v>
      </c>
      <c r="AW105" s="13" t="s">
        <v>36</v>
      </c>
      <c r="AX105" s="13" t="s">
        <v>76</v>
      </c>
      <c r="AY105" s="208" t="s">
        <v>150</v>
      </c>
    </row>
    <row r="106" spans="1:65" s="13" customFormat="1" ht="22.5">
      <c r="B106" s="199"/>
      <c r="C106" s="200"/>
      <c r="D106" s="193" t="s">
        <v>163</v>
      </c>
      <c r="E106" s="201" t="s">
        <v>19</v>
      </c>
      <c r="F106" s="202" t="s">
        <v>176</v>
      </c>
      <c r="G106" s="200"/>
      <c r="H106" s="201" t="s">
        <v>19</v>
      </c>
      <c r="I106" s="203"/>
      <c r="J106" s="200"/>
      <c r="K106" s="200"/>
      <c r="L106" s="204"/>
      <c r="M106" s="205"/>
      <c r="N106" s="206"/>
      <c r="O106" s="206"/>
      <c r="P106" s="206"/>
      <c r="Q106" s="206"/>
      <c r="R106" s="206"/>
      <c r="S106" s="206"/>
      <c r="T106" s="207"/>
      <c r="AT106" s="208" t="s">
        <v>163</v>
      </c>
      <c r="AU106" s="208" t="s">
        <v>86</v>
      </c>
      <c r="AV106" s="13" t="s">
        <v>84</v>
      </c>
      <c r="AW106" s="13" t="s">
        <v>36</v>
      </c>
      <c r="AX106" s="13" t="s">
        <v>76</v>
      </c>
      <c r="AY106" s="208" t="s">
        <v>150</v>
      </c>
    </row>
    <row r="107" spans="1:65" s="14" customFormat="1" ht="11.25">
      <c r="B107" s="209"/>
      <c r="C107" s="210"/>
      <c r="D107" s="193" t="s">
        <v>163</v>
      </c>
      <c r="E107" s="211" t="s">
        <v>19</v>
      </c>
      <c r="F107" s="212" t="s">
        <v>177</v>
      </c>
      <c r="G107" s="210"/>
      <c r="H107" s="213">
        <v>1.153</v>
      </c>
      <c r="I107" s="214"/>
      <c r="J107" s="210"/>
      <c r="K107" s="210"/>
      <c r="L107" s="215"/>
      <c r="M107" s="216"/>
      <c r="N107" s="217"/>
      <c r="O107" s="217"/>
      <c r="P107" s="217"/>
      <c r="Q107" s="217"/>
      <c r="R107" s="217"/>
      <c r="S107" s="217"/>
      <c r="T107" s="218"/>
      <c r="AT107" s="219" t="s">
        <v>163</v>
      </c>
      <c r="AU107" s="219" t="s">
        <v>86</v>
      </c>
      <c r="AV107" s="14" t="s">
        <v>86</v>
      </c>
      <c r="AW107" s="14" t="s">
        <v>36</v>
      </c>
      <c r="AX107" s="14" t="s">
        <v>76</v>
      </c>
      <c r="AY107" s="219" t="s">
        <v>150</v>
      </c>
    </row>
    <row r="108" spans="1:65" s="15" customFormat="1" ht="11.25">
      <c r="B108" s="220"/>
      <c r="C108" s="221"/>
      <c r="D108" s="193" t="s">
        <v>163</v>
      </c>
      <c r="E108" s="222" t="s">
        <v>19</v>
      </c>
      <c r="F108" s="223" t="s">
        <v>178</v>
      </c>
      <c r="G108" s="221"/>
      <c r="H108" s="224">
        <v>4.1529999999999996</v>
      </c>
      <c r="I108" s="225"/>
      <c r="J108" s="221"/>
      <c r="K108" s="221"/>
      <c r="L108" s="226"/>
      <c r="M108" s="227"/>
      <c r="N108" s="228"/>
      <c r="O108" s="228"/>
      <c r="P108" s="228"/>
      <c r="Q108" s="228"/>
      <c r="R108" s="228"/>
      <c r="S108" s="228"/>
      <c r="T108" s="229"/>
      <c r="AT108" s="230" t="s">
        <v>163</v>
      </c>
      <c r="AU108" s="230" t="s">
        <v>86</v>
      </c>
      <c r="AV108" s="15" t="s">
        <v>158</v>
      </c>
      <c r="AW108" s="15" t="s">
        <v>36</v>
      </c>
      <c r="AX108" s="15" t="s">
        <v>84</v>
      </c>
      <c r="AY108" s="230" t="s">
        <v>150</v>
      </c>
    </row>
    <row r="109" spans="1:65" s="2" customFormat="1" ht="36">
      <c r="A109" s="36"/>
      <c r="B109" s="37"/>
      <c r="C109" s="180" t="s">
        <v>179</v>
      </c>
      <c r="D109" s="180" t="s">
        <v>153</v>
      </c>
      <c r="E109" s="181" t="s">
        <v>180</v>
      </c>
      <c r="F109" s="182" t="s">
        <v>181</v>
      </c>
      <c r="G109" s="183" t="s">
        <v>182</v>
      </c>
      <c r="H109" s="184">
        <v>5.8999999999999997E-2</v>
      </c>
      <c r="I109" s="185"/>
      <c r="J109" s="186">
        <f>ROUND(I109*H109,2)</f>
        <v>0</v>
      </c>
      <c r="K109" s="182" t="s">
        <v>168</v>
      </c>
      <c r="L109" s="41"/>
      <c r="M109" s="187" t="s">
        <v>19</v>
      </c>
      <c r="N109" s="188" t="s">
        <v>47</v>
      </c>
      <c r="O109" s="66"/>
      <c r="P109" s="189">
        <f>O109*H109</f>
        <v>0</v>
      </c>
      <c r="Q109" s="189">
        <v>0</v>
      </c>
      <c r="R109" s="189">
        <f>Q109*H109</f>
        <v>0</v>
      </c>
      <c r="S109" s="189">
        <v>2.2000000000000002</v>
      </c>
      <c r="T109" s="190">
        <f>S109*H109</f>
        <v>0.1298</v>
      </c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  <c r="AR109" s="191" t="s">
        <v>158</v>
      </c>
      <c r="AT109" s="191" t="s">
        <v>153</v>
      </c>
      <c r="AU109" s="191" t="s">
        <v>86</v>
      </c>
      <c r="AY109" s="19" t="s">
        <v>150</v>
      </c>
      <c r="BE109" s="192">
        <f>IF(N109="základní",J109,0)</f>
        <v>0</v>
      </c>
      <c r="BF109" s="192">
        <f>IF(N109="snížená",J109,0)</f>
        <v>0</v>
      </c>
      <c r="BG109" s="192">
        <f>IF(N109="zákl. přenesená",J109,0)</f>
        <v>0</v>
      </c>
      <c r="BH109" s="192">
        <f>IF(N109="sníž. přenesená",J109,0)</f>
        <v>0</v>
      </c>
      <c r="BI109" s="192">
        <f>IF(N109="nulová",J109,0)</f>
        <v>0</v>
      </c>
      <c r="BJ109" s="19" t="s">
        <v>84</v>
      </c>
      <c r="BK109" s="192">
        <f>ROUND(I109*H109,2)</f>
        <v>0</v>
      </c>
      <c r="BL109" s="19" t="s">
        <v>158</v>
      </c>
      <c r="BM109" s="191" t="s">
        <v>183</v>
      </c>
    </row>
    <row r="110" spans="1:65" s="2" customFormat="1" ht="19.5">
      <c r="A110" s="36"/>
      <c r="B110" s="37"/>
      <c r="C110" s="38"/>
      <c r="D110" s="193" t="s">
        <v>160</v>
      </c>
      <c r="E110" s="38"/>
      <c r="F110" s="194" t="s">
        <v>184</v>
      </c>
      <c r="G110" s="38"/>
      <c r="H110" s="38"/>
      <c r="I110" s="195"/>
      <c r="J110" s="38"/>
      <c r="K110" s="38"/>
      <c r="L110" s="41"/>
      <c r="M110" s="196"/>
      <c r="N110" s="197"/>
      <c r="O110" s="66"/>
      <c r="P110" s="66"/>
      <c r="Q110" s="66"/>
      <c r="R110" s="66"/>
      <c r="S110" s="66"/>
      <c r="T110" s="67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  <c r="AT110" s="19" t="s">
        <v>160</v>
      </c>
      <c r="AU110" s="19" t="s">
        <v>86</v>
      </c>
    </row>
    <row r="111" spans="1:65" s="13" customFormat="1" ht="11.25">
      <c r="B111" s="199"/>
      <c r="C111" s="200"/>
      <c r="D111" s="193" t="s">
        <v>163</v>
      </c>
      <c r="E111" s="201" t="s">
        <v>19</v>
      </c>
      <c r="F111" s="202" t="s">
        <v>185</v>
      </c>
      <c r="G111" s="200"/>
      <c r="H111" s="201" t="s">
        <v>19</v>
      </c>
      <c r="I111" s="203"/>
      <c r="J111" s="200"/>
      <c r="K111" s="200"/>
      <c r="L111" s="204"/>
      <c r="M111" s="205"/>
      <c r="N111" s="206"/>
      <c r="O111" s="206"/>
      <c r="P111" s="206"/>
      <c r="Q111" s="206"/>
      <c r="R111" s="206"/>
      <c r="S111" s="206"/>
      <c r="T111" s="207"/>
      <c r="AT111" s="208" t="s">
        <v>163</v>
      </c>
      <c r="AU111" s="208" t="s">
        <v>86</v>
      </c>
      <c r="AV111" s="13" t="s">
        <v>84</v>
      </c>
      <c r="AW111" s="13" t="s">
        <v>36</v>
      </c>
      <c r="AX111" s="13" t="s">
        <v>76</v>
      </c>
      <c r="AY111" s="208" t="s">
        <v>150</v>
      </c>
    </row>
    <row r="112" spans="1:65" s="13" customFormat="1" ht="22.5">
      <c r="B112" s="199"/>
      <c r="C112" s="200"/>
      <c r="D112" s="193" t="s">
        <v>163</v>
      </c>
      <c r="E112" s="201" t="s">
        <v>19</v>
      </c>
      <c r="F112" s="202" t="s">
        <v>186</v>
      </c>
      <c r="G112" s="200"/>
      <c r="H112" s="201" t="s">
        <v>19</v>
      </c>
      <c r="I112" s="203"/>
      <c r="J112" s="200"/>
      <c r="K112" s="200"/>
      <c r="L112" s="204"/>
      <c r="M112" s="205"/>
      <c r="N112" s="206"/>
      <c r="O112" s="206"/>
      <c r="P112" s="206"/>
      <c r="Q112" s="206"/>
      <c r="R112" s="206"/>
      <c r="S112" s="206"/>
      <c r="T112" s="207"/>
      <c r="AT112" s="208" t="s">
        <v>163</v>
      </c>
      <c r="AU112" s="208" t="s">
        <v>86</v>
      </c>
      <c r="AV112" s="13" t="s">
        <v>84</v>
      </c>
      <c r="AW112" s="13" t="s">
        <v>36</v>
      </c>
      <c r="AX112" s="13" t="s">
        <v>76</v>
      </c>
      <c r="AY112" s="208" t="s">
        <v>150</v>
      </c>
    </row>
    <row r="113" spans="1:65" s="14" customFormat="1" ht="11.25">
      <c r="B113" s="209"/>
      <c r="C113" s="210"/>
      <c r="D113" s="193" t="s">
        <v>163</v>
      </c>
      <c r="E113" s="211" t="s">
        <v>19</v>
      </c>
      <c r="F113" s="212" t="s">
        <v>187</v>
      </c>
      <c r="G113" s="210"/>
      <c r="H113" s="213">
        <v>5.8999999999999997E-2</v>
      </c>
      <c r="I113" s="214"/>
      <c r="J113" s="210"/>
      <c r="K113" s="210"/>
      <c r="L113" s="215"/>
      <c r="M113" s="216"/>
      <c r="N113" s="217"/>
      <c r="O113" s="217"/>
      <c r="P113" s="217"/>
      <c r="Q113" s="217"/>
      <c r="R113" s="217"/>
      <c r="S113" s="217"/>
      <c r="T113" s="218"/>
      <c r="AT113" s="219" t="s">
        <v>163</v>
      </c>
      <c r="AU113" s="219" t="s">
        <v>86</v>
      </c>
      <c r="AV113" s="14" t="s">
        <v>86</v>
      </c>
      <c r="AW113" s="14" t="s">
        <v>36</v>
      </c>
      <c r="AX113" s="14" t="s">
        <v>84</v>
      </c>
      <c r="AY113" s="219" t="s">
        <v>150</v>
      </c>
    </row>
    <row r="114" spans="1:65" s="2" customFormat="1" ht="24">
      <c r="A114" s="36"/>
      <c r="B114" s="37"/>
      <c r="C114" s="180" t="s">
        <v>158</v>
      </c>
      <c r="D114" s="180" t="s">
        <v>153</v>
      </c>
      <c r="E114" s="181" t="s">
        <v>188</v>
      </c>
      <c r="F114" s="182" t="s">
        <v>189</v>
      </c>
      <c r="G114" s="183" t="s">
        <v>182</v>
      </c>
      <c r="H114" s="184">
        <v>19.024000000000001</v>
      </c>
      <c r="I114" s="185"/>
      <c r="J114" s="186">
        <f>ROUND(I114*H114,2)</f>
        <v>0</v>
      </c>
      <c r="K114" s="182" t="s">
        <v>168</v>
      </c>
      <c r="L114" s="41"/>
      <c r="M114" s="187" t="s">
        <v>19</v>
      </c>
      <c r="N114" s="188" t="s">
        <v>47</v>
      </c>
      <c r="O114" s="66"/>
      <c r="P114" s="189">
        <f>O114*H114</f>
        <v>0</v>
      </c>
      <c r="Q114" s="189">
        <v>0</v>
      </c>
      <c r="R114" s="189">
        <f>Q114*H114</f>
        <v>0</v>
      </c>
      <c r="S114" s="189">
        <v>1.4</v>
      </c>
      <c r="T114" s="190">
        <f>S114*H114</f>
        <v>26.633600000000001</v>
      </c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  <c r="AR114" s="191" t="s">
        <v>158</v>
      </c>
      <c r="AT114" s="191" t="s">
        <v>153</v>
      </c>
      <c r="AU114" s="191" t="s">
        <v>86</v>
      </c>
      <c r="AY114" s="19" t="s">
        <v>150</v>
      </c>
      <c r="BE114" s="192">
        <f>IF(N114="základní",J114,0)</f>
        <v>0</v>
      </c>
      <c r="BF114" s="192">
        <f>IF(N114="snížená",J114,0)</f>
        <v>0</v>
      </c>
      <c r="BG114" s="192">
        <f>IF(N114="zákl. přenesená",J114,0)</f>
        <v>0</v>
      </c>
      <c r="BH114" s="192">
        <f>IF(N114="sníž. přenesená",J114,0)</f>
        <v>0</v>
      </c>
      <c r="BI114" s="192">
        <f>IF(N114="nulová",J114,0)</f>
        <v>0</v>
      </c>
      <c r="BJ114" s="19" t="s">
        <v>84</v>
      </c>
      <c r="BK114" s="192">
        <f>ROUND(I114*H114,2)</f>
        <v>0</v>
      </c>
      <c r="BL114" s="19" t="s">
        <v>158</v>
      </c>
      <c r="BM114" s="191" t="s">
        <v>190</v>
      </c>
    </row>
    <row r="115" spans="1:65" s="2" customFormat="1" ht="19.5">
      <c r="A115" s="36"/>
      <c r="B115" s="37"/>
      <c r="C115" s="38"/>
      <c r="D115" s="193" t="s">
        <v>160</v>
      </c>
      <c r="E115" s="38"/>
      <c r="F115" s="194" t="s">
        <v>191</v>
      </c>
      <c r="G115" s="38"/>
      <c r="H115" s="38"/>
      <c r="I115" s="195"/>
      <c r="J115" s="38"/>
      <c r="K115" s="38"/>
      <c r="L115" s="41"/>
      <c r="M115" s="196"/>
      <c r="N115" s="197"/>
      <c r="O115" s="66"/>
      <c r="P115" s="66"/>
      <c r="Q115" s="66"/>
      <c r="R115" s="66"/>
      <c r="S115" s="66"/>
      <c r="T115" s="67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  <c r="AT115" s="19" t="s">
        <v>160</v>
      </c>
      <c r="AU115" s="19" t="s">
        <v>86</v>
      </c>
    </row>
    <row r="116" spans="1:65" s="13" customFormat="1" ht="22.5">
      <c r="B116" s="199"/>
      <c r="C116" s="200"/>
      <c r="D116" s="193" t="s">
        <v>163</v>
      </c>
      <c r="E116" s="201" t="s">
        <v>19</v>
      </c>
      <c r="F116" s="202" t="s">
        <v>192</v>
      </c>
      <c r="G116" s="200"/>
      <c r="H116" s="201" t="s">
        <v>19</v>
      </c>
      <c r="I116" s="203"/>
      <c r="J116" s="200"/>
      <c r="K116" s="200"/>
      <c r="L116" s="204"/>
      <c r="M116" s="205"/>
      <c r="N116" s="206"/>
      <c r="O116" s="206"/>
      <c r="P116" s="206"/>
      <c r="Q116" s="206"/>
      <c r="R116" s="206"/>
      <c r="S116" s="206"/>
      <c r="T116" s="207"/>
      <c r="AT116" s="208" t="s">
        <v>163</v>
      </c>
      <c r="AU116" s="208" t="s">
        <v>86</v>
      </c>
      <c r="AV116" s="13" t="s">
        <v>84</v>
      </c>
      <c r="AW116" s="13" t="s">
        <v>36</v>
      </c>
      <c r="AX116" s="13" t="s">
        <v>76</v>
      </c>
      <c r="AY116" s="208" t="s">
        <v>150</v>
      </c>
    </row>
    <row r="117" spans="1:65" s="13" customFormat="1" ht="11.25">
      <c r="B117" s="199"/>
      <c r="C117" s="200"/>
      <c r="D117" s="193" t="s">
        <v>163</v>
      </c>
      <c r="E117" s="201" t="s">
        <v>19</v>
      </c>
      <c r="F117" s="202" t="s">
        <v>193</v>
      </c>
      <c r="G117" s="200"/>
      <c r="H117" s="201" t="s">
        <v>19</v>
      </c>
      <c r="I117" s="203"/>
      <c r="J117" s="200"/>
      <c r="K117" s="200"/>
      <c r="L117" s="204"/>
      <c r="M117" s="205"/>
      <c r="N117" s="206"/>
      <c r="O117" s="206"/>
      <c r="P117" s="206"/>
      <c r="Q117" s="206"/>
      <c r="R117" s="206"/>
      <c r="S117" s="206"/>
      <c r="T117" s="207"/>
      <c r="AT117" s="208" t="s">
        <v>163</v>
      </c>
      <c r="AU117" s="208" t="s">
        <v>86</v>
      </c>
      <c r="AV117" s="13" t="s">
        <v>84</v>
      </c>
      <c r="AW117" s="13" t="s">
        <v>36</v>
      </c>
      <c r="AX117" s="13" t="s">
        <v>76</v>
      </c>
      <c r="AY117" s="208" t="s">
        <v>150</v>
      </c>
    </row>
    <row r="118" spans="1:65" s="14" customFormat="1" ht="11.25">
      <c r="B118" s="209"/>
      <c r="C118" s="210"/>
      <c r="D118" s="193" t="s">
        <v>163</v>
      </c>
      <c r="E118" s="211" t="s">
        <v>19</v>
      </c>
      <c r="F118" s="212" t="s">
        <v>194</v>
      </c>
      <c r="G118" s="210"/>
      <c r="H118" s="213">
        <v>6.5529999999999999</v>
      </c>
      <c r="I118" s="214"/>
      <c r="J118" s="210"/>
      <c r="K118" s="210"/>
      <c r="L118" s="215"/>
      <c r="M118" s="216"/>
      <c r="N118" s="217"/>
      <c r="O118" s="217"/>
      <c r="P118" s="217"/>
      <c r="Q118" s="217"/>
      <c r="R118" s="217"/>
      <c r="S118" s="217"/>
      <c r="T118" s="218"/>
      <c r="AT118" s="219" t="s">
        <v>163</v>
      </c>
      <c r="AU118" s="219" t="s">
        <v>86</v>
      </c>
      <c r="AV118" s="14" t="s">
        <v>86</v>
      </c>
      <c r="AW118" s="14" t="s">
        <v>36</v>
      </c>
      <c r="AX118" s="14" t="s">
        <v>76</v>
      </c>
      <c r="AY118" s="219" t="s">
        <v>150</v>
      </c>
    </row>
    <row r="119" spans="1:65" s="13" customFormat="1" ht="11.25">
      <c r="B119" s="199"/>
      <c r="C119" s="200"/>
      <c r="D119" s="193" t="s">
        <v>163</v>
      </c>
      <c r="E119" s="201" t="s">
        <v>19</v>
      </c>
      <c r="F119" s="202" t="s">
        <v>195</v>
      </c>
      <c r="G119" s="200"/>
      <c r="H119" s="201" t="s">
        <v>19</v>
      </c>
      <c r="I119" s="203"/>
      <c r="J119" s="200"/>
      <c r="K119" s="200"/>
      <c r="L119" s="204"/>
      <c r="M119" s="205"/>
      <c r="N119" s="206"/>
      <c r="O119" s="206"/>
      <c r="P119" s="206"/>
      <c r="Q119" s="206"/>
      <c r="R119" s="206"/>
      <c r="S119" s="206"/>
      <c r="T119" s="207"/>
      <c r="AT119" s="208" t="s">
        <v>163</v>
      </c>
      <c r="AU119" s="208" t="s">
        <v>86</v>
      </c>
      <c r="AV119" s="13" t="s">
        <v>84</v>
      </c>
      <c r="AW119" s="13" t="s">
        <v>36</v>
      </c>
      <c r="AX119" s="13" t="s">
        <v>76</v>
      </c>
      <c r="AY119" s="208" t="s">
        <v>150</v>
      </c>
    </row>
    <row r="120" spans="1:65" s="14" customFormat="1" ht="11.25">
      <c r="B120" s="209"/>
      <c r="C120" s="210"/>
      <c r="D120" s="193" t="s">
        <v>163</v>
      </c>
      <c r="E120" s="211" t="s">
        <v>19</v>
      </c>
      <c r="F120" s="212" t="s">
        <v>196</v>
      </c>
      <c r="G120" s="210"/>
      <c r="H120" s="213">
        <v>5.9740000000000002</v>
      </c>
      <c r="I120" s="214"/>
      <c r="J120" s="210"/>
      <c r="K120" s="210"/>
      <c r="L120" s="215"/>
      <c r="M120" s="216"/>
      <c r="N120" s="217"/>
      <c r="O120" s="217"/>
      <c r="P120" s="217"/>
      <c r="Q120" s="217"/>
      <c r="R120" s="217"/>
      <c r="S120" s="217"/>
      <c r="T120" s="218"/>
      <c r="AT120" s="219" t="s">
        <v>163</v>
      </c>
      <c r="AU120" s="219" t="s">
        <v>86</v>
      </c>
      <c r="AV120" s="14" t="s">
        <v>86</v>
      </c>
      <c r="AW120" s="14" t="s">
        <v>36</v>
      </c>
      <c r="AX120" s="14" t="s">
        <v>76</v>
      </c>
      <c r="AY120" s="219" t="s">
        <v>150</v>
      </c>
    </row>
    <row r="121" spans="1:65" s="13" customFormat="1" ht="11.25">
      <c r="B121" s="199"/>
      <c r="C121" s="200"/>
      <c r="D121" s="193" t="s">
        <v>163</v>
      </c>
      <c r="E121" s="201" t="s">
        <v>19</v>
      </c>
      <c r="F121" s="202" t="s">
        <v>197</v>
      </c>
      <c r="G121" s="200"/>
      <c r="H121" s="201" t="s">
        <v>19</v>
      </c>
      <c r="I121" s="203"/>
      <c r="J121" s="200"/>
      <c r="K121" s="200"/>
      <c r="L121" s="204"/>
      <c r="M121" s="205"/>
      <c r="N121" s="206"/>
      <c r="O121" s="206"/>
      <c r="P121" s="206"/>
      <c r="Q121" s="206"/>
      <c r="R121" s="206"/>
      <c r="S121" s="206"/>
      <c r="T121" s="207"/>
      <c r="AT121" s="208" t="s">
        <v>163</v>
      </c>
      <c r="AU121" s="208" t="s">
        <v>86</v>
      </c>
      <c r="AV121" s="13" t="s">
        <v>84</v>
      </c>
      <c r="AW121" s="13" t="s">
        <v>36</v>
      </c>
      <c r="AX121" s="13" t="s">
        <v>76</v>
      </c>
      <c r="AY121" s="208" t="s">
        <v>150</v>
      </c>
    </row>
    <row r="122" spans="1:65" s="14" customFormat="1" ht="11.25">
      <c r="B122" s="209"/>
      <c r="C122" s="210"/>
      <c r="D122" s="193" t="s">
        <v>163</v>
      </c>
      <c r="E122" s="211" t="s">
        <v>19</v>
      </c>
      <c r="F122" s="212" t="s">
        <v>198</v>
      </c>
      <c r="G122" s="210"/>
      <c r="H122" s="213">
        <v>6.4969999999999999</v>
      </c>
      <c r="I122" s="214"/>
      <c r="J122" s="210"/>
      <c r="K122" s="210"/>
      <c r="L122" s="215"/>
      <c r="M122" s="216"/>
      <c r="N122" s="217"/>
      <c r="O122" s="217"/>
      <c r="P122" s="217"/>
      <c r="Q122" s="217"/>
      <c r="R122" s="217"/>
      <c r="S122" s="217"/>
      <c r="T122" s="218"/>
      <c r="AT122" s="219" t="s">
        <v>163</v>
      </c>
      <c r="AU122" s="219" t="s">
        <v>86</v>
      </c>
      <c r="AV122" s="14" t="s">
        <v>86</v>
      </c>
      <c r="AW122" s="14" t="s">
        <v>36</v>
      </c>
      <c r="AX122" s="14" t="s">
        <v>76</v>
      </c>
      <c r="AY122" s="219" t="s">
        <v>150</v>
      </c>
    </row>
    <row r="123" spans="1:65" s="15" customFormat="1" ht="11.25">
      <c r="B123" s="220"/>
      <c r="C123" s="221"/>
      <c r="D123" s="193" t="s">
        <v>163</v>
      </c>
      <c r="E123" s="222" t="s">
        <v>19</v>
      </c>
      <c r="F123" s="223" t="s">
        <v>178</v>
      </c>
      <c r="G123" s="221"/>
      <c r="H123" s="224">
        <v>19.024000000000001</v>
      </c>
      <c r="I123" s="225"/>
      <c r="J123" s="221"/>
      <c r="K123" s="221"/>
      <c r="L123" s="226"/>
      <c r="M123" s="227"/>
      <c r="N123" s="228"/>
      <c r="O123" s="228"/>
      <c r="P123" s="228"/>
      <c r="Q123" s="228"/>
      <c r="R123" s="228"/>
      <c r="S123" s="228"/>
      <c r="T123" s="229"/>
      <c r="AT123" s="230" t="s">
        <v>163</v>
      </c>
      <c r="AU123" s="230" t="s">
        <v>86</v>
      </c>
      <c r="AV123" s="15" t="s">
        <v>158</v>
      </c>
      <c r="AW123" s="15" t="s">
        <v>36</v>
      </c>
      <c r="AX123" s="15" t="s">
        <v>84</v>
      </c>
      <c r="AY123" s="230" t="s">
        <v>150</v>
      </c>
    </row>
    <row r="124" spans="1:65" s="2" customFormat="1" ht="24">
      <c r="A124" s="36"/>
      <c r="B124" s="37"/>
      <c r="C124" s="180" t="s">
        <v>199</v>
      </c>
      <c r="D124" s="180" t="s">
        <v>153</v>
      </c>
      <c r="E124" s="181" t="s">
        <v>200</v>
      </c>
      <c r="F124" s="182" t="s">
        <v>201</v>
      </c>
      <c r="G124" s="183" t="s">
        <v>182</v>
      </c>
      <c r="H124" s="184">
        <v>0.21199999999999999</v>
      </c>
      <c r="I124" s="185"/>
      <c r="J124" s="186">
        <f>ROUND(I124*H124,2)</f>
        <v>0</v>
      </c>
      <c r="K124" s="182" t="s">
        <v>168</v>
      </c>
      <c r="L124" s="41"/>
      <c r="M124" s="187" t="s">
        <v>19</v>
      </c>
      <c r="N124" s="188" t="s">
        <v>47</v>
      </c>
      <c r="O124" s="66"/>
      <c r="P124" s="189">
        <f>O124*H124</f>
        <v>0</v>
      </c>
      <c r="Q124" s="189">
        <v>0</v>
      </c>
      <c r="R124" s="189">
        <f>Q124*H124</f>
        <v>0</v>
      </c>
      <c r="S124" s="189">
        <v>1.4</v>
      </c>
      <c r="T124" s="190">
        <f>S124*H124</f>
        <v>0.29679999999999995</v>
      </c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R124" s="191" t="s">
        <v>158</v>
      </c>
      <c r="AT124" s="191" t="s">
        <v>153</v>
      </c>
      <c r="AU124" s="191" t="s">
        <v>86</v>
      </c>
      <c r="AY124" s="19" t="s">
        <v>150</v>
      </c>
      <c r="BE124" s="192">
        <f>IF(N124="základní",J124,0)</f>
        <v>0</v>
      </c>
      <c r="BF124" s="192">
        <f>IF(N124="snížená",J124,0)</f>
        <v>0</v>
      </c>
      <c r="BG124" s="192">
        <f>IF(N124="zákl. přenesená",J124,0)</f>
        <v>0</v>
      </c>
      <c r="BH124" s="192">
        <f>IF(N124="sníž. přenesená",J124,0)</f>
        <v>0</v>
      </c>
      <c r="BI124" s="192">
        <f>IF(N124="nulová",J124,0)</f>
        <v>0</v>
      </c>
      <c r="BJ124" s="19" t="s">
        <v>84</v>
      </c>
      <c r="BK124" s="192">
        <f>ROUND(I124*H124,2)</f>
        <v>0</v>
      </c>
      <c r="BL124" s="19" t="s">
        <v>158</v>
      </c>
      <c r="BM124" s="191" t="s">
        <v>202</v>
      </c>
    </row>
    <row r="125" spans="1:65" s="2" customFormat="1" ht="19.5">
      <c r="A125" s="36"/>
      <c r="B125" s="37"/>
      <c r="C125" s="38"/>
      <c r="D125" s="193" t="s">
        <v>160</v>
      </c>
      <c r="E125" s="38"/>
      <c r="F125" s="194" t="s">
        <v>203</v>
      </c>
      <c r="G125" s="38"/>
      <c r="H125" s="38"/>
      <c r="I125" s="195"/>
      <c r="J125" s="38"/>
      <c r="K125" s="38"/>
      <c r="L125" s="41"/>
      <c r="M125" s="196"/>
      <c r="N125" s="197"/>
      <c r="O125" s="66"/>
      <c r="P125" s="66"/>
      <c r="Q125" s="66"/>
      <c r="R125" s="66"/>
      <c r="S125" s="66"/>
      <c r="T125" s="67"/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T125" s="19" t="s">
        <v>160</v>
      </c>
      <c r="AU125" s="19" t="s">
        <v>86</v>
      </c>
    </row>
    <row r="126" spans="1:65" s="13" customFormat="1" ht="11.25">
      <c r="B126" s="199"/>
      <c r="C126" s="200"/>
      <c r="D126" s="193" t="s">
        <v>163</v>
      </c>
      <c r="E126" s="201" t="s">
        <v>19</v>
      </c>
      <c r="F126" s="202" t="s">
        <v>185</v>
      </c>
      <c r="G126" s="200"/>
      <c r="H126" s="201" t="s">
        <v>19</v>
      </c>
      <c r="I126" s="203"/>
      <c r="J126" s="200"/>
      <c r="K126" s="200"/>
      <c r="L126" s="204"/>
      <c r="M126" s="205"/>
      <c r="N126" s="206"/>
      <c r="O126" s="206"/>
      <c r="P126" s="206"/>
      <c r="Q126" s="206"/>
      <c r="R126" s="206"/>
      <c r="S126" s="206"/>
      <c r="T126" s="207"/>
      <c r="AT126" s="208" t="s">
        <v>163</v>
      </c>
      <c r="AU126" s="208" t="s">
        <v>86</v>
      </c>
      <c r="AV126" s="13" t="s">
        <v>84</v>
      </c>
      <c r="AW126" s="13" t="s">
        <v>36</v>
      </c>
      <c r="AX126" s="13" t="s">
        <v>76</v>
      </c>
      <c r="AY126" s="208" t="s">
        <v>150</v>
      </c>
    </row>
    <row r="127" spans="1:65" s="13" customFormat="1" ht="22.5">
      <c r="B127" s="199"/>
      <c r="C127" s="200"/>
      <c r="D127" s="193" t="s">
        <v>163</v>
      </c>
      <c r="E127" s="201" t="s">
        <v>19</v>
      </c>
      <c r="F127" s="202" t="s">
        <v>204</v>
      </c>
      <c r="G127" s="200"/>
      <c r="H127" s="201" t="s">
        <v>19</v>
      </c>
      <c r="I127" s="203"/>
      <c r="J127" s="200"/>
      <c r="K127" s="200"/>
      <c r="L127" s="204"/>
      <c r="M127" s="205"/>
      <c r="N127" s="206"/>
      <c r="O127" s="206"/>
      <c r="P127" s="206"/>
      <c r="Q127" s="206"/>
      <c r="R127" s="206"/>
      <c r="S127" s="206"/>
      <c r="T127" s="207"/>
      <c r="AT127" s="208" t="s">
        <v>163</v>
      </c>
      <c r="AU127" s="208" t="s">
        <v>86</v>
      </c>
      <c r="AV127" s="13" t="s">
        <v>84</v>
      </c>
      <c r="AW127" s="13" t="s">
        <v>36</v>
      </c>
      <c r="AX127" s="13" t="s">
        <v>76</v>
      </c>
      <c r="AY127" s="208" t="s">
        <v>150</v>
      </c>
    </row>
    <row r="128" spans="1:65" s="14" customFormat="1" ht="11.25">
      <c r="B128" s="209"/>
      <c r="C128" s="210"/>
      <c r="D128" s="193" t="s">
        <v>163</v>
      </c>
      <c r="E128" s="211" t="s">
        <v>19</v>
      </c>
      <c r="F128" s="212" t="s">
        <v>205</v>
      </c>
      <c r="G128" s="210"/>
      <c r="H128" s="213">
        <v>0.21199999999999999</v>
      </c>
      <c r="I128" s="214"/>
      <c r="J128" s="210"/>
      <c r="K128" s="210"/>
      <c r="L128" s="215"/>
      <c r="M128" s="216"/>
      <c r="N128" s="217"/>
      <c r="O128" s="217"/>
      <c r="P128" s="217"/>
      <c r="Q128" s="217"/>
      <c r="R128" s="217"/>
      <c r="S128" s="217"/>
      <c r="T128" s="218"/>
      <c r="AT128" s="219" t="s">
        <v>163</v>
      </c>
      <c r="AU128" s="219" t="s">
        <v>86</v>
      </c>
      <c r="AV128" s="14" t="s">
        <v>86</v>
      </c>
      <c r="AW128" s="14" t="s">
        <v>36</v>
      </c>
      <c r="AX128" s="14" t="s">
        <v>84</v>
      </c>
      <c r="AY128" s="219" t="s">
        <v>150</v>
      </c>
    </row>
    <row r="129" spans="1:65" s="2" customFormat="1" ht="24">
      <c r="A129" s="36"/>
      <c r="B129" s="37"/>
      <c r="C129" s="180" t="s">
        <v>206</v>
      </c>
      <c r="D129" s="180" t="s">
        <v>153</v>
      </c>
      <c r="E129" s="181" t="s">
        <v>207</v>
      </c>
      <c r="F129" s="182" t="s">
        <v>208</v>
      </c>
      <c r="G129" s="183" t="s">
        <v>167</v>
      </c>
      <c r="H129" s="184">
        <v>5.8579999999999997</v>
      </c>
      <c r="I129" s="185"/>
      <c r="J129" s="186">
        <f>ROUND(I129*H129,2)</f>
        <v>0</v>
      </c>
      <c r="K129" s="182" t="s">
        <v>168</v>
      </c>
      <c r="L129" s="41"/>
      <c r="M129" s="187" t="s">
        <v>19</v>
      </c>
      <c r="N129" s="188" t="s">
        <v>47</v>
      </c>
      <c r="O129" s="66"/>
      <c r="P129" s="189">
        <f>O129*H129</f>
        <v>0</v>
      </c>
      <c r="Q129" s="189">
        <v>0</v>
      </c>
      <c r="R129" s="189">
        <f>Q129*H129</f>
        <v>0</v>
      </c>
      <c r="S129" s="189">
        <v>5.5E-2</v>
      </c>
      <c r="T129" s="190">
        <f>S129*H129</f>
        <v>0.32218999999999998</v>
      </c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R129" s="191" t="s">
        <v>158</v>
      </c>
      <c r="AT129" s="191" t="s">
        <v>153</v>
      </c>
      <c r="AU129" s="191" t="s">
        <v>86</v>
      </c>
      <c r="AY129" s="19" t="s">
        <v>150</v>
      </c>
      <c r="BE129" s="192">
        <f>IF(N129="základní",J129,0)</f>
        <v>0</v>
      </c>
      <c r="BF129" s="192">
        <f>IF(N129="snížená",J129,0)</f>
        <v>0</v>
      </c>
      <c r="BG129" s="192">
        <f>IF(N129="zákl. přenesená",J129,0)</f>
        <v>0</v>
      </c>
      <c r="BH129" s="192">
        <f>IF(N129="sníž. přenesená",J129,0)</f>
        <v>0</v>
      </c>
      <c r="BI129" s="192">
        <f>IF(N129="nulová",J129,0)</f>
        <v>0</v>
      </c>
      <c r="BJ129" s="19" t="s">
        <v>84</v>
      </c>
      <c r="BK129" s="192">
        <f>ROUND(I129*H129,2)</f>
        <v>0</v>
      </c>
      <c r="BL129" s="19" t="s">
        <v>158</v>
      </c>
      <c r="BM129" s="191" t="s">
        <v>209</v>
      </c>
    </row>
    <row r="130" spans="1:65" s="2" customFormat="1" ht="29.25">
      <c r="A130" s="36"/>
      <c r="B130" s="37"/>
      <c r="C130" s="38"/>
      <c r="D130" s="193" t="s">
        <v>160</v>
      </c>
      <c r="E130" s="38"/>
      <c r="F130" s="194" t="s">
        <v>210</v>
      </c>
      <c r="G130" s="38"/>
      <c r="H130" s="38"/>
      <c r="I130" s="195"/>
      <c r="J130" s="38"/>
      <c r="K130" s="38"/>
      <c r="L130" s="41"/>
      <c r="M130" s="196"/>
      <c r="N130" s="197"/>
      <c r="O130" s="66"/>
      <c r="P130" s="66"/>
      <c r="Q130" s="66"/>
      <c r="R130" s="66"/>
      <c r="S130" s="66"/>
      <c r="T130" s="67"/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T130" s="19" t="s">
        <v>160</v>
      </c>
      <c r="AU130" s="19" t="s">
        <v>86</v>
      </c>
    </row>
    <row r="131" spans="1:65" s="13" customFormat="1" ht="22.5">
      <c r="B131" s="199"/>
      <c r="C131" s="200"/>
      <c r="D131" s="193" t="s">
        <v>163</v>
      </c>
      <c r="E131" s="201" t="s">
        <v>19</v>
      </c>
      <c r="F131" s="202" t="s">
        <v>211</v>
      </c>
      <c r="G131" s="200"/>
      <c r="H131" s="201" t="s">
        <v>19</v>
      </c>
      <c r="I131" s="203"/>
      <c r="J131" s="200"/>
      <c r="K131" s="200"/>
      <c r="L131" s="204"/>
      <c r="M131" s="205"/>
      <c r="N131" s="206"/>
      <c r="O131" s="206"/>
      <c r="P131" s="206"/>
      <c r="Q131" s="206"/>
      <c r="R131" s="206"/>
      <c r="S131" s="206"/>
      <c r="T131" s="207"/>
      <c r="AT131" s="208" t="s">
        <v>163</v>
      </c>
      <c r="AU131" s="208" t="s">
        <v>86</v>
      </c>
      <c r="AV131" s="13" t="s">
        <v>84</v>
      </c>
      <c r="AW131" s="13" t="s">
        <v>36</v>
      </c>
      <c r="AX131" s="13" t="s">
        <v>76</v>
      </c>
      <c r="AY131" s="208" t="s">
        <v>150</v>
      </c>
    </row>
    <row r="132" spans="1:65" s="13" customFormat="1" ht="11.25">
      <c r="B132" s="199"/>
      <c r="C132" s="200"/>
      <c r="D132" s="193" t="s">
        <v>163</v>
      </c>
      <c r="E132" s="201" t="s">
        <v>19</v>
      </c>
      <c r="F132" s="202" t="s">
        <v>212</v>
      </c>
      <c r="G132" s="200"/>
      <c r="H132" s="201" t="s">
        <v>19</v>
      </c>
      <c r="I132" s="203"/>
      <c r="J132" s="200"/>
      <c r="K132" s="200"/>
      <c r="L132" s="204"/>
      <c r="M132" s="205"/>
      <c r="N132" s="206"/>
      <c r="O132" s="206"/>
      <c r="P132" s="206"/>
      <c r="Q132" s="206"/>
      <c r="R132" s="206"/>
      <c r="S132" s="206"/>
      <c r="T132" s="207"/>
      <c r="AT132" s="208" t="s">
        <v>163</v>
      </c>
      <c r="AU132" s="208" t="s">
        <v>86</v>
      </c>
      <c r="AV132" s="13" t="s">
        <v>84</v>
      </c>
      <c r="AW132" s="13" t="s">
        <v>36</v>
      </c>
      <c r="AX132" s="13" t="s">
        <v>76</v>
      </c>
      <c r="AY132" s="208" t="s">
        <v>150</v>
      </c>
    </row>
    <row r="133" spans="1:65" s="13" customFormat="1" ht="11.25">
      <c r="B133" s="199"/>
      <c r="C133" s="200"/>
      <c r="D133" s="193" t="s">
        <v>163</v>
      </c>
      <c r="E133" s="201" t="s">
        <v>19</v>
      </c>
      <c r="F133" s="202" t="s">
        <v>213</v>
      </c>
      <c r="G133" s="200"/>
      <c r="H133" s="201" t="s">
        <v>19</v>
      </c>
      <c r="I133" s="203"/>
      <c r="J133" s="200"/>
      <c r="K133" s="200"/>
      <c r="L133" s="204"/>
      <c r="M133" s="205"/>
      <c r="N133" s="206"/>
      <c r="O133" s="206"/>
      <c r="P133" s="206"/>
      <c r="Q133" s="206"/>
      <c r="R133" s="206"/>
      <c r="S133" s="206"/>
      <c r="T133" s="207"/>
      <c r="AT133" s="208" t="s">
        <v>163</v>
      </c>
      <c r="AU133" s="208" t="s">
        <v>86</v>
      </c>
      <c r="AV133" s="13" t="s">
        <v>84</v>
      </c>
      <c r="AW133" s="13" t="s">
        <v>36</v>
      </c>
      <c r="AX133" s="13" t="s">
        <v>76</v>
      </c>
      <c r="AY133" s="208" t="s">
        <v>150</v>
      </c>
    </row>
    <row r="134" spans="1:65" s="14" customFormat="1" ht="11.25">
      <c r="B134" s="209"/>
      <c r="C134" s="210"/>
      <c r="D134" s="193" t="s">
        <v>163</v>
      </c>
      <c r="E134" s="211" t="s">
        <v>19</v>
      </c>
      <c r="F134" s="212" t="s">
        <v>214</v>
      </c>
      <c r="G134" s="210"/>
      <c r="H134" s="213">
        <v>1.8</v>
      </c>
      <c r="I134" s="214"/>
      <c r="J134" s="210"/>
      <c r="K134" s="210"/>
      <c r="L134" s="215"/>
      <c r="M134" s="216"/>
      <c r="N134" s="217"/>
      <c r="O134" s="217"/>
      <c r="P134" s="217"/>
      <c r="Q134" s="217"/>
      <c r="R134" s="217"/>
      <c r="S134" s="217"/>
      <c r="T134" s="218"/>
      <c r="AT134" s="219" t="s">
        <v>163</v>
      </c>
      <c r="AU134" s="219" t="s">
        <v>86</v>
      </c>
      <c r="AV134" s="14" t="s">
        <v>86</v>
      </c>
      <c r="AW134" s="14" t="s">
        <v>36</v>
      </c>
      <c r="AX134" s="14" t="s">
        <v>76</v>
      </c>
      <c r="AY134" s="219" t="s">
        <v>150</v>
      </c>
    </row>
    <row r="135" spans="1:65" s="16" customFormat="1" ht="11.25">
      <c r="B135" s="231"/>
      <c r="C135" s="232"/>
      <c r="D135" s="193" t="s">
        <v>163</v>
      </c>
      <c r="E135" s="233" t="s">
        <v>19</v>
      </c>
      <c r="F135" s="234" t="s">
        <v>215</v>
      </c>
      <c r="G135" s="232"/>
      <c r="H135" s="235">
        <v>1.8</v>
      </c>
      <c r="I135" s="236"/>
      <c r="J135" s="232"/>
      <c r="K135" s="232"/>
      <c r="L135" s="237"/>
      <c r="M135" s="238"/>
      <c r="N135" s="239"/>
      <c r="O135" s="239"/>
      <c r="P135" s="239"/>
      <c r="Q135" s="239"/>
      <c r="R135" s="239"/>
      <c r="S135" s="239"/>
      <c r="T135" s="240"/>
      <c r="AT135" s="241" t="s">
        <v>163</v>
      </c>
      <c r="AU135" s="241" t="s">
        <v>86</v>
      </c>
      <c r="AV135" s="16" t="s">
        <v>179</v>
      </c>
      <c r="AW135" s="16" t="s">
        <v>36</v>
      </c>
      <c r="AX135" s="16" t="s">
        <v>76</v>
      </c>
      <c r="AY135" s="241" t="s">
        <v>150</v>
      </c>
    </row>
    <row r="136" spans="1:65" s="13" customFormat="1" ht="11.25">
      <c r="B136" s="199"/>
      <c r="C136" s="200"/>
      <c r="D136" s="193" t="s">
        <v>163</v>
      </c>
      <c r="E136" s="201" t="s">
        <v>19</v>
      </c>
      <c r="F136" s="202" t="s">
        <v>216</v>
      </c>
      <c r="G136" s="200"/>
      <c r="H136" s="201" t="s">
        <v>19</v>
      </c>
      <c r="I136" s="203"/>
      <c r="J136" s="200"/>
      <c r="K136" s="200"/>
      <c r="L136" s="204"/>
      <c r="M136" s="205"/>
      <c r="N136" s="206"/>
      <c r="O136" s="206"/>
      <c r="P136" s="206"/>
      <c r="Q136" s="206"/>
      <c r="R136" s="206"/>
      <c r="S136" s="206"/>
      <c r="T136" s="207"/>
      <c r="AT136" s="208" t="s">
        <v>163</v>
      </c>
      <c r="AU136" s="208" t="s">
        <v>86</v>
      </c>
      <c r="AV136" s="13" t="s">
        <v>84</v>
      </c>
      <c r="AW136" s="13" t="s">
        <v>36</v>
      </c>
      <c r="AX136" s="13" t="s">
        <v>76</v>
      </c>
      <c r="AY136" s="208" t="s">
        <v>150</v>
      </c>
    </row>
    <row r="137" spans="1:65" s="13" customFormat="1" ht="11.25">
      <c r="B137" s="199"/>
      <c r="C137" s="200"/>
      <c r="D137" s="193" t="s">
        <v>163</v>
      </c>
      <c r="E137" s="201" t="s">
        <v>19</v>
      </c>
      <c r="F137" s="202" t="s">
        <v>217</v>
      </c>
      <c r="G137" s="200"/>
      <c r="H137" s="201" t="s">
        <v>19</v>
      </c>
      <c r="I137" s="203"/>
      <c r="J137" s="200"/>
      <c r="K137" s="200"/>
      <c r="L137" s="204"/>
      <c r="M137" s="205"/>
      <c r="N137" s="206"/>
      <c r="O137" s="206"/>
      <c r="P137" s="206"/>
      <c r="Q137" s="206"/>
      <c r="R137" s="206"/>
      <c r="S137" s="206"/>
      <c r="T137" s="207"/>
      <c r="AT137" s="208" t="s">
        <v>163</v>
      </c>
      <c r="AU137" s="208" t="s">
        <v>86</v>
      </c>
      <c r="AV137" s="13" t="s">
        <v>84</v>
      </c>
      <c r="AW137" s="13" t="s">
        <v>36</v>
      </c>
      <c r="AX137" s="13" t="s">
        <v>76</v>
      </c>
      <c r="AY137" s="208" t="s">
        <v>150</v>
      </c>
    </row>
    <row r="138" spans="1:65" s="13" customFormat="1" ht="11.25">
      <c r="B138" s="199"/>
      <c r="C138" s="200"/>
      <c r="D138" s="193" t="s">
        <v>163</v>
      </c>
      <c r="E138" s="201" t="s">
        <v>19</v>
      </c>
      <c r="F138" s="202" t="s">
        <v>218</v>
      </c>
      <c r="G138" s="200"/>
      <c r="H138" s="201" t="s">
        <v>19</v>
      </c>
      <c r="I138" s="203"/>
      <c r="J138" s="200"/>
      <c r="K138" s="200"/>
      <c r="L138" s="204"/>
      <c r="M138" s="205"/>
      <c r="N138" s="206"/>
      <c r="O138" s="206"/>
      <c r="P138" s="206"/>
      <c r="Q138" s="206"/>
      <c r="R138" s="206"/>
      <c r="S138" s="206"/>
      <c r="T138" s="207"/>
      <c r="AT138" s="208" t="s">
        <v>163</v>
      </c>
      <c r="AU138" s="208" t="s">
        <v>86</v>
      </c>
      <c r="AV138" s="13" t="s">
        <v>84</v>
      </c>
      <c r="AW138" s="13" t="s">
        <v>36</v>
      </c>
      <c r="AX138" s="13" t="s">
        <v>76</v>
      </c>
      <c r="AY138" s="208" t="s">
        <v>150</v>
      </c>
    </row>
    <row r="139" spans="1:65" s="14" customFormat="1" ht="11.25">
      <c r="B139" s="209"/>
      <c r="C139" s="210"/>
      <c r="D139" s="193" t="s">
        <v>163</v>
      </c>
      <c r="E139" s="211" t="s">
        <v>19</v>
      </c>
      <c r="F139" s="212" t="s">
        <v>219</v>
      </c>
      <c r="G139" s="210"/>
      <c r="H139" s="213">
        <v>0.24</v>
      </c>
      <c r="I139" s="214"/>
      <c r="J139" s="210"/>
      <c r="K139" s="210"/>
      <c r="L139" s="215"/>
      <c r="M139" s="216"/>
      <c r="N139" s="217"/>
      <c r="O139" s="217"/>
      <c r="P139" s="217"/>
      <c r="Q139" s="217"/>
      <c r="R139" s="217"/>
      <c r="S139" s="217"/>
      <c r="T139" s="218"/>
      <c r="AT139" s="219" t="s">
        <v>163</v>
      </c>
      <c r="AU139" s="219" t="s">
        <v>86</v>
      </c>
      <c r="AV139" s="14" t="s">
        <v>86</v>
      </c>
      <c r="AW139" s="14" t="s">
        <v>36</v>
      </c>
      <c r="AX139" s="14" t="s">
        <v>76</v>
      </c>
      <c r="AY139" s="219" t="s">
        <v>150</v>
      </c>
    </row>
    <row r="140" spans="1:65" s="13" customFormat="1" ht="11.25">
      <c r="B140" s="199"/>
      <c r="C140" s="200"/>
      <c r="D140" s="193" t="s">
        <v>163</v>
      </c>
      <c r="E140" s="201" t="s">
        <v>19</v>
      </c>
      <c r="F140" s="202" t="s">
        <v>220</v>
      </c>
      <c r="G140" s="200"/>
      <c r="H140" s="201" t="s">
        <v>19</v>
      </c>
      <c r="I140" s="203"/>
      <c r="J140" s="200"/>
      <c r="K140" s="200"/>
      <c r="L140" s="204"/>
      <c r="M140" s="205"/>
      <c r="N140" s="206"/>
      <c r="O140" s="206"/>
      <c r="P140" s="206"/>
      <c r="Q140" s="206"/>
      <c r="R140" s="206"/>
      <c r="S140" s="206"/>
      <c r="T140" s="207"/>
      <c r="AT140" s="208" t="s">
        <v>163</v>
      </c>
      <c r="AU140" s="208" t="s">
        <v>86</v>
      </c>
      <c r="AV140" s="13" t="s">
        <v>84</v>
      </c>
      <c r="AW140" s="13" t="s">
        <v>36</v>
      </c>
      <c r="AX140" s="13" t="s">
        <v>76</v>
      </c>
      <c r="AY140" s="208" t="s">
        <v>150</v>
      </c>
    </row>
    <row r="141" spans="1:65" s="14" customFormat="1" ht="11.25">
      <c r="B141" s="209"/>
      <c r="C141" s="210"/>
      <c r="D141" s="193" t="s">
        <v>163</v>
      </c>
      <c r="E141" s="211" t="s">
        <v>19</v>
      </c>
      <c r="F141" s="212" t="s">
        <v>221</v>
      </c>
      <c r="G141" s="210"/>
      <c r="H141" s="213">
        <v>0.6</v>
      </c>
      <c r="I141" s="214"/>
      <c r="J141" s="210"/>
      <c r="K141" s="210"/>
      <c r="L141" s="215"/>
      <c r="M141" s="216"/>
      <c r="N141" s="217"/>
      <c r="O141" s="217"/>
      <c r="P141" s="217"/>
      <c r="Q141" s="217"/>
      <c r="R141" s="217"/>
      <c r="S141" s="217"/>
      <c r="T141" s="218"/>
      <c r="AT141" s="219" t="s">
        <v>163</v>
      </c>
      <c r="AU141" s="219" t="s">
        <v>86</v>
      </c>
      <c r="AV141" s="14" t="s">
        <v>86</v>
      </c>
      <c r="AW141" s="14" t="s">
        <v>36</v>
      </c>
      <c r="AX141" s="14" t="s">
        <v>76</v>
      </c>
      <c r="AY141" s="219" t="s">
        <v>150</v>
      </c>
    </row>
    <row r="142" spans="1:65" s="13" customFormat="1" ht="11.25">
      <c r="B142" s="199"/>
      <c r="C142" s="200"/>
      <c r="D142" s="193" t="s">
        <v>163</v>
      </c>
      <c r="E142" s="201" t="s">
        <v>19</v>
      </c>
      <c r="F142" s="202" t="s">
        <v>222</v>
      </c>
      <c r="G142" s="200"/>
      <c r="H142" s="201" t="s">
        <v>19</v>
      </c>
      <c r="I142" s="203"/>
      <c r="J142" s="200"/>
      <c r="K142" s="200"/>
      <c r="L142" s="204"/>
      <c r="M142" s="205"/>
      <c r="N142" s="206"/>
      <c r="O142" s="206"/>
      <c r="P142" s="206"/>
      <c r="Q142" s="206"/>
      <c r="R142" s="206"/>
      <c r="S142" s="206"/>
      <c r="T142" s="207"/>
      <c r="AT142" s="208" t="s">
        <v>163</v>
      </c>
      <c r="AU142" s="208" t="s">
        <v>86</v>
      </c>
      <c r="AV142" s="13" t="s">
        <v>84</v>
      </c>
      <c r="AW142" s="13" t="s">
        <v>36</v>
      </c>
      <c r="AX142" s="13" t="s">
        <v>76</v>
      </c>
      <c r="AY142" s="208" t="s">
        <v>150</v>
      </c>
    </row>
    <row r="143" spans="1:65" s="14" customFormat="1" ht="11.25">
      <c r="B143" s="209"/>
      <c r="C143" s="210"/>
      <c r="D143" s="193" t="s">
        <v>163</v>
      </c>
      <c r="E143" s="211" t="s">
        <v>19</v>
      </c>
      <c r="F143" s="212" t="s">
        <v>223</v>
      </c>
      <c r="G143" s="210"/>
      <c r="H143" s="213">
        <v>0.34499999999999997</v>
      </c>
      <c r="I143" s="214"/>
      <c r="J143" s="210"/>
      <c r="K143" s="210"/>
      <c r="L143" s="215"/>
      <c r="M143" s="216"/>
      <c r="N143" s="217"/>
      <c r="O143" s="217"/>
      <c r="P143" s="217"/>
      <c r="Q143" s="217"/>
      <c r="R143" s="217"/>
      <c r="S143" s="217"/>
      <c r="T143" s="218"/>
      <c r="AT143" s="219" t="s">
        <v>163</v>
      </c>
      <c r="AU143" s="219" t="s">
        <v>86</v>
      </c>
      <c r="AV143" s="14" t="s">
        <v>86</v>
      </c>
      <c r="AW143" s="14" t="s">
        <v>36</v>
      </c>
      <c r="AX143" s="14" t="s">
        <v>76</v>
      </c>
      <c r="AY143" s="219" t="s">
        <v>150</v>
      </c>
    </row>
    <row r="144" spans="1:65" s="16" customFormat="1" ht="11.25">
      <c r="B144" s="231"/>
      <c r="C144" s="232"/>
      <c r="D144" s="193" t="s">
        <v>163</v>
      </c>
      <c r="E144" s="233" t="s">
        <v>19</v>
      </c>
      <c r="F144" s="234" t="s">
        <v>215</v>
      </c>
      <c r="G144" s="232"/>
      <c r="H144" s="235">
        <v>1.1850000000000001</v>
      </c>
      <c r="I144" s="236"/>
      <c r="J144" s="232"/>
      <c r="K144" s="232"/>
      <c r="L144" s="237"/>
      <c r="M144" s="238"/>
      <c r="N144" s="239"/>
      <c r="O144" s="239"/>
      <c r="P144" s="239"/>
      <c r="Q144" s="239"/>
      <c r="R144" s="239"/>
      <c r="S144" s="239"/>
      <c r="T144" s="240"/>
      <c r="AT144" s="241" t="s">
        <v>163</v>
      </c>
      <c r="AU144" s="241" t="s">
        <v>86</v>
      </c>
      <c r="AV144" s="16" t="s">
        <v>179</v>
      </c>
      <c r="AW144" s="16" t="s">
        <v>36</v>
      </c>
      <c r="AX144" s="16" t="s">
        <v>76</v>
      </c>
      <c r="AY144" s="241" t="s">
        <v>150</v>
      </c>
    </row>
    <row r="145" spans="2:51" s="13" customFormat="1" ht="22.5">
      <c r="B145" s="199"/>
      <c r="C145" s="200"/>
      <c r="D145" s="193" t="s">
        <v>163</v>
      </c>
      <c r="E145" s="201" t="s">
        <v>19</v>
      </c>
      <c r="F145" s="202" t="s">
        <v>224</v>
      </c>
      <c r="G145" s="200"/>
      <c r="H145" s="201" t="s">
        <v>19</v>
      </c>
      <c r="I145" s="203"/>
      <c r="J145" s="200"/>
      <c r="K145" s="200"/>
      <c r="L145" s="204"/>
      <c r="M145" s="205"/>
      <c r="N145" s="206"/>
      <c r="O145" s="206"/>
      <c r="P145" s="206"/>
      <c r="Q145" s="206"/>
      <c r="R145" s="206"/>
      <c r="S145" s="206"/>
      <c r="T145" s="207"/>
      <c r="AT145" s="208" t="s">
        <v>163</v>
      </c>
      <c r="AU145" s="208" t="s">
        <v>86</v>
      </c>
      <c r="AV145" s="13" t="s">
        <v>84</v>
      </c>
      <c r="AW145" s="13" t="s">
        <v>36</v>
      </c>
      <c r="AX145" s="13" t="s">
        <v>76</v>
      </c>
      <c r="AY145" s="208" t="s">
        <v>150</v>
      </c>
    </row>
    <row r="146" spans="2:51" s="13" customFormat="1" ht="11.25">
      <c r="B146" s="199"/>
      <c r="C146" s="200"/>
      <c r="D146" s="193" t="s">
        <v>163</v>
      </c>
      <c r="E146" s="201" t="s">
        <v>19</v>
      </c>
      <c r="F146" s="202" t="s">
        <v>225</v>
      </c>
      <c r="G146" s="200"/>
      <c r="H146" s="201" t="s">
        <v>19</v>
      </c>
      <c r="I146" s="203"/>
      <c r="J146" s="200"/>
      <c r="K146" s="200"/>
      <c r="L146" s="204"/>
      <c r="M146" s="205"/>
      <c r="N146" s="206"/>
      <c r="O146" s="206"/>
      <c r="P146" s="206"/>
      <c r="Q146" s="206"/>
      <c r="R146" s="206"/>
      <c r="S146" s="206"/>
      <c r="T146" s="207"/>
      <c r="AT146" s="208" t="s">
        <v>163</v>
      </c>
      <c r="AU146" s="208" t="s">
        <v>86</v>
      </c>
      <c r="AV146" s="13" t="s">
        <v>84</v>
      </c>
      <c r="AW146" s="13" t="s">
        <v>36</v>
      </c>
      <c r="AX146" s="13" t="s">
        <v>76</v>
      </c>
      <c r="AY146" s="208" t="s">
        <v>150</v>
      </c>
    </row>
    <row r="147" spans="2:51" s="14" customFormat="1" ht="11.25">
      <c r="B147" s="209"/>
      <c r="C147" s="210"/>
      <c r="D147" s="193" t="s">
        <v>163</v>
      </c>
      <c r="E147" s="211" t="s">
        <v>19</v>
      </c>
      <c r="F147" s="212" t="s">
        <v>226</v>
      </c>
      <c r="G147" s="210"/>
      <c r="H147" s="213">
        <v>0.92</v>
      </c>
      <c r="I147" s="214"/>
      <c r="J147" s="210"/>
      <c r="K147" s="210"/>
      <c r="L147" s="215"/>
      <c r="M147" s="216"/>
      <c r="N147" s="217"/>
      <c r="O147" s="217"/>
      <c r="P147" s="217"/>
      <c r="Q147" s="217"/>
      <c r="R147" s="217"/>
      <c r="S147" s="217"/>
      <c r="T147" s="218"/>
      <c r="AT147" s="219" t="s">
        <v>163</v>
      </c>
      <c r="AU147" s="219" t="s">
        <v>86</v>
      </c>
      <c r="AV147" s="14" t="s">
        <v>86</v>
      </c>
      <c r="AW147" s="14" t="s">
        <v>36</v>
      </c>
      <c r="AX147" s="14" t="s">
        <v>76</v>
      </c>
      <c r="AY147" s="219" t="s">
        <v>150</v>
      </c>
    </row>
    <row r="148" spans="2:51" s="13" customFormat="1" ht="22.5">
      <c r="B148" s="199"/>
      <c r="C148" s="200"/>
      <c r="D148" s="193" t="s">
        <v>163</v>
      </c>
      <c r="E148" s="201" t="s">
        <v>19</v>
      </c>
      <c r="F148" s="202" t="s">
        <v>227</v>
      </c>
      <c r="G148" s="200"/>
      <c r="H148" s="201" t="s">
        <v>19</v>
      </c>
      <c r="I148" s="203"/>
      <c r="J148" s="200"/>
      <c r="K148" s="200"/>
      <c r="L148" s="204"/>
      <c r="M148" s="205"/>
      <c r="N148" s="206"/>
      <c r="O148" s="206"/>
      <c r="P148" s="206"/>
      <c r="Q148" s="206"/>
      <c r="R148" s="206"/>
      <c r="S148" s="206"/>
      <c r="T148" s="207"/>
      <c r="AT148" s="208" t="s">
        <v>163</v>
      </c>
      <c r="AU148" s="208" t="s">
        <v>86</v>
      </c>
      <c r="AV148" s="13" t="s">
        <v>84</v>
      </c>
      <c r="AW148" s="13" t="s">
        <v>36</v>
      </c>
      <c r="AX148" s="13" t="s">
        <v>76</v>
      </c>
      <c r="AY148" s="208" t="s">
        <v>150</v>
      </c>
    </row>
    <row r="149" spans="2:51" s="13" customFormat="1" ht="22.5">
      <c r="B149" s="199"/>
      <c r="C149" s="200"/>
      <c r="D149" s="193" t="s">
        <v>163</v>
      </c>
      <c r="E149" s="201" t="s">
        <v>19</v>
      </c>
      <c r="F149" s="202" t="s">
        <v>228</v>
      </c>
      <c r="G149" s="200"/>
      <c r="H149" s="201" t="s">
        <v>19</v>
      </c>
      <c r="I149" s="203"/>
      <c r="J149" s="200"/>
      <c r="K149" s="200"/>
      <c r="L149" s="204"/>
      <c r="M149" s="205"/>
      <c r="N149" s="206"/>
      <c r="O149" s="206"/>
      <c r="P149" s="206"/>
      <c r="Q149" s="206"/>
      <c r="R149" s="206"/>
      <c r="S149" s="206"/>
      <c r="T149" s="207"/>
      <c r="AT149" s="208" t="s">
        <v>163</v>
      </c>
      <c r="AU149" s="208" t="s">
        <v>86</v>
      </c>
      <c r="AV149" s="13" t="s">
        <v>84</v>
      </c>
      <c r="AW149" s="13" t="s">
        <v>36</v>
      </c>
      <c r="AX149" s="13" t="s">
        <v>76</v>
      </c>
      <c r="AY149" s="208" t="s">
        <v>150</v>
      </c>
    </row>
    <row r="150" spans="2:51" s="14" customFormat="1" ht="11.25">
      <c r="B150" s="209"/>
      <c r="C150" s="210"/>
      <c r="D150" s="193" t="s">
        <v>163</v>
      </c>
      <c r="E150" s="211" t="s">
        <v>19</v>
      </c>
      <c r="F150" s="212" t="s">
        <v>229</v>
      </c>
      <c r="G150" s="210"/>
      <c r="H150" s="213">
        <v>0.68</v>
      </c>
      <c r="I150" s="214"/>
      <c r="J150" s="210"/>
      <c r="K150" s="210"/>
      <c r="L150" s="215"/>
      <c r="M150" s="216"/>
      <c r="N150" s="217"/>
      <c r="O150" s="217"/>
      <c r="P150" s="217"/>
      <c r="Q150" s="217"/>
      <c r="R150" s="217"/>
      <c r="S150" s="217"/>
      <c r="T150" s="218"/>
      <c r="AT150" s="219" t="s">
        <v>163</v>
      </c>
      <c r="AU150" s="219" t="s">
        <v>86</v>
      </c>
      <c r="AV150" s="14" t="s">
        <v>86</v>
      </c>
      <c r="AW150" s="14" t="s">
        <v>36</v>
      </c>
      <c r="AX150" s="14" t="s">
        <v>76</v>
      </c>
      <c r="AY150" s="219" t="s">
        <v>150</v>
      </c>
    </row>
    <row r="151" spans="2:51" s="16" customFormat="1" ht="11.25">
      <c r="B151" s="231"/>
      <c r="C151" s="232"/>
      <c r="D151" s="193" t="s">
        <v>163</v>
      </c>
      <c r="E151" s="233" t="s">
        <v>19</v>
      </c>
      <c r="F151" s="234" t="s">
        <v>215</v>
      </c>
      <c r="G151" s="232"/>
      <c r="H151" s="235">
        <v>1.6</v>
      </c>
      <c r="I151" s="236"/>
      <c r="J151" s="232"/>
      <c r="K151" s="232"/>
      <c r="L151" s="237"/>
      <c r="M151" s="238"/>
      <c r="N151" s="239"/>
      <c r="O151" s="239"/>
      <c r="P151" s="239"/>
      <c r="Q151" s="239"/>
      <c r="R151" s="239"/>
      <c r="S151" s="239"/>
      <c r="T151" s="240"/>
      <c r="AT151" s="241" t="s">
        <v>163</v>
      </c>
      <c r="AU151" s="241" t="s">
        <v>86</v>
      </c>
      <c r="AV151" s="16" t="s">
        <v>179</v>
      </c>
      <c r="AW151" s="16" t="s">
        <v>36</v>
      </c>
      <c r="AX151" s="16" t="s">
        <v>76</v>
      </c>
      <c r="AY151" s="241" t="s">
        <v>150</v>
      </c>
    </row>
    <row r="152" spans="2:51" s="13" customFormat="1" ht="11.25">
      <c r="B152" s="199"/>
      <c r="C152" s="200"/>
      <c r="D152" s="193" t="s">
        <v>163</v>
      </c>
      <c r="E152" s="201" t="s">
        <v>19</v>
      </c>
      <c r="F152" s="202" t="s">
        <v>174</v>
      </c>
      <c r="G152" s="200"/>
      <c r="H152" s="201" t="s">
        <v>19</v>
      </c>
      <c r="I152" s="203"/>
      <c r="J152" s="200"/>
      <c r="K152" s="200"/>
      <c r="L152" s="204"/>
      <c r="M152" s="205"/>
      <c r="N152" s="206"/>
      <c r="O152" s="206"/>
      <c r="P152" s="206"/>
      <c r="Q152" s="206"/>
      <c r="R152" s="206"/>
      <c r="S152" s="206"/>
      <c r="T152" s="207"/>
      <c r="AT152" s="208" t="s">
        <v>163</v>
      </c>
      <c r="AU152" s="208" t="s">
        <v>86</v>
      </c>
      <c r="AV152" s="13" t="s">
        <v>84</v>
      </c>
      <c r="AW152" s="13" t="s">
        <v>36</v>
      </c>
      <c r="AX152" s="13" t="s">
        <v>76</v>
      </c>
      <c r="AY152" s="208" t="s">
        <v>150</v>
      </c>
    </row>
    <row r="153" spans="2:51" s="13" customFormat="1" ht="22.5">
      <c r="B153" s="199"/>
      <c r="C153" s="200"/>
      <c r="D153" s="193" t="s">
        <v>163</v>
      </c>
      <c r="E153" s="201" t="s">
        <v>19</v>
      </c>
      <c r="F153" s="202" t="s">
        <v>230</v>
      </c>
      <c r="G153" s="200"/>
      <c r="H153" s="201" t="s">
        <v>19</v>
      </c>
      <c r="I153" s="203"/>
      <c r="J153" s="200"/>
      <c r="K153" s="200"/>
      <c r="L153" s="204"/>
      <c r="M153" s="205"/>
      <c r="N153" s="206"/>
      <c r="O153" s="206"/>
      <c r="P153" s="206"/>
      <c r="Q153" s="206"/>
      <c r="R153" s="206"/>
      <c r="S153" s="206"/>
      <c r="T153" s="207"/>
      <c r="AT153" s="208" t="s">
        <v>163</v>
      </c>
      <c r="AU153" s="208" t="s">
        <v>86</v>
      </c>
      <c r="AV153" s="13" t="s">
        <v>84</v>
      </c>
      <c r="AW153" s="13" t="s">
        <v>36</v>
      </c>
      <c r="AX153" s="13" t="s">
        <v>76</v>
      </c>
      <c r="AY153" s="208" t="s">
        <v>150</v>
      </c>
    </row>
    <row r="154" spans="2:51" s="13" customFormat="1" ht="11.25">
      <c r="B154" s="199"/>
      <c r="C154" s="200"/>
      <c r="D154" s="193" t="s">
        <v>163</v>
      </c>
      <c r="E154" s="201" t="s">
        <v>19</v>
      </c>
      <c r="F154" s="202" t="s">
        <v>231</v>
      </c>
      <c r="G154" s="200"/>
      <c r="H154" s="201" t="s">
        <v>19</v>
      </c>
      <c r="I154" s="203"/>
      <c r="J154" s="200"/>
      <c r="K154" s="200"/>
      <c r="L154" s="204"/>
      <c r="M154" s="205"/>
      <c r="N154" s="206"/>
      <c r="O154" s="206"/>
      <c r="P154" s="206"/>
      <c r="Q154" s="206"/>
      <c r="R154" s="206"/>
      <c r="S154" s="206"/>
      <c r="T154" s="207"/>
      <c r="AT154" s="208" t="s">
        <v>163</v>
      </c>
      <c r="AU154" s="208" t="s">
        <v>86</v>
      </c>
      <c r="AV154" s="13" t="s">
        <v>84</v>
      </c>
      <c r="AW154" s="13" t="s">
        <v>36</v>
      </c>
      <c r="AX154" s="13" t="s">
        <v>76</v>
      </c>
      <c r="AY154" s="208" t="s">
        <v>150</v>
      </c>
    </row>
    <row r="155" spans="2:51" s="14" customFormat="1" ht="11.25">
      <c r="B155" s="209"/>
      <c r="C155" s="210"/>
      <c r="D155" s="193" t="s">
        <v>163</v>
      </c>
      <c r="E155" s="211" t="s">
        <v>19</v>
      </c>
      <c r="F155" s="212" t="s">
        <v>232</v>
      </c>
      <c r="G155" s="210"/>
      <c r="H155" s="213">
        <v>0.3</v>
      </c>
      <c r="I155" s="214"/>
      <c r="J155" s="210"/>
      <c r="K155" s="210"/>
      <c r="L155" s="215"/>
      <c r="M155" s="216"/>
      <c r="N155" s="217"/>
      <c r="O155" s="217"/>
      <c r="P155" s="217"/>
      <c r="Q155" s="217"/>
      <c r="R155" s="217"/>
      <c r="S155" s="217"/>
      <c r="T155" s="218"/>
      <c r="AT155" s="219" t="s">
        <v>163</v>
      </c>
      <c r="AU155" s="219" t="s">
        <v>86</v>
      </c>
      <c r="AV155" s="14" t="s">
        <v>86</v>
      </c>
      <c r="AW155" s="14" t="s">
        <v>36</v>
      </c>
      <c r="AX155" s="14" t="s">
        <v>76</v>
      </c>
      <c r="AY155" s="219" t="s">
        <v>150</v>
      </c>
    </row>
    <row r="156" spans="2:51" s="14" customFormat="1" ht="22.5">
      <c r="B156" s="209"/>
      <c r="C156" s="210"/>
      <c r="D156" s="193" t="s">
        <v>163</v>
      </c>
      <c r="E156" s="211" t="s">
        <v>19</v>
      </c>
      <c r="F156" s="212" t="s">
        <v>233</v>
      </c>
      <c r="G156" s="210"/>
      <c r="H156" s="213">
        <v>0.24299999999999999</v>
      </c>
      <c r="I156" s="214"/>
      <c r="J156" s="210"/>
      <c r="K156" s="210"/>
      <c r="L156" s="215"/>
      <c r="M156" s="216"/>
      <c r="N156" s="217"/>
      <c r="O156" s="217"/>
      <c r="P156" s="217"/>
      <c r="Q156" s="217"/>
      <c r="R156" s="217"/>
      <c r="S156" s="217"/>
      <c r="T156" s="218"/>
      <c r="AT156" s="219" t="s">
        <v>163</v>
      </c>
      <c r="AU156" s="219" t="s">
        <v>86</v>
      </c>
      <c r="AV156" s="14" t="s">
        <v>86</v>
      </c>
      <c r="AW156" s="14" t="s">
        <v>36</v>
      </c>
      <c r="AX156" s="14" t="s">
        <v>76</v>
      </c>
      <c r="AY156" s="219" t="s">
        <v>150</v>
      </c>
    </row>
    <row r="157" spans="2:51" s="13" customFormat="1" ht="11.25">
      <c r="B157" s="199"/>
      <c r="C157" s="200"/>
      <c r="D157" s="193" t="s">
        <v>163</v>
      </c>
      <c r="E157" s="201" t="s">
        <v>19</v>
      </c>
      <c r="F157" s="202" t="s">
        <v>234</v>
      </c>
      <c r="G157" s="200"/>
      <c r="H157" s="201" t="s">
        <v>19</v>
      </c>
      <c r="I157" s="203"/>
      <c r="J157" s="200"/>
      <c r="K157" s="200"/>
      <c r="L157" s="204"/>
      <c r="M157" s="205"/>
      <c r="N157" s="206"/>
      <c r="O157" s="206"/>
      <c r="P157" s="206"/>
      <c r="Q157" s="206"/>
      <c r="R157" s="206"/>
      <c r="S157" s="206"/>
      <c r="T157" s="207"/>
      <c r="AT157" s="208" t="s">
        <v>163</v>
      </c>
      <c r="AU157" s="208" t="s">
        <v>86</v>
      </c>
      <c r="AV157" s="13" t="s">
        <v>84</v>
      </c>
      <c r="AW157" s="13" t="s">
        <v>36</v>
      </c>
      <c r="AX157" s="13" t="s">
        <v>76</v>
      </c>
      <c r="AY157" s="208" t="s">
        <v>150</v>
      </c>
    </row>
    <row r="158" spans="2:51" s="14" customFormat="1" ht="11.25">
      <c r="B158" s="209"/>
      <c r="C158" s="210"/>
      <c r="D158" s="193" t="s">
        <v>163</v>
      </c>
      <c r="E158" s="211" t="s">
        <v>19</v>
      </c>
      <c r="F158" s="212" t="s">
        <v>235</v>
      </c>
      <c r="G158" s="210"/>
      <c r="H158" s="213">
        <v>0.36499999999999999</v>
      </c>
      <c r="I158" s="214"/>
      <c r="J158" s="210"/>
      <c r="K158" s="210"/>
      <c r="L158" s="215"/>
      <c r="M158" s="216"/>
      <c r="N158" s="217"/>
      <c r="O158" s="217"/>
      <c r="P158" s="217"/>
      <c r="Q158" s="217"/>
      <c r="R158" s="217"/>
      <c r="S158" s="217"/>
      <c r="T158" s="218"/>
      <c r="AT158" s="219" t="s">
        <v>163</v>
      </c>
      <c r="AU158" s="219" t="s">
        <v>86</v>
      </c>
      <c r="AV158" s="14" t="s">
        <v>86</v>
      </c>
      <c r="AW158" s="14" t="s">
        <v>36</v>
      </c>
      <c r="AX158" s="14" t="s">
        <v>76</v>
      </c>
      <c r="AY158" s="219" t="s">
        <v>150</v>
      </c>
    </row>
    <row r="159" spans="2:51" s="13" customFormat="1" ht="11.25">
      <c r="B159" s="199"/>
      <c r="C159" s="200"/>
      <c r="D159" s="193" t="s">
        <v>163</v>
      </c>
      <c r="E159" s="201" t="s">
        <v>19</v>
      </c>
      <c r="F159" s="202" t="s">
        <v>236</v>
      </c>
      <c r="G159" s="200"/>
      <c r="H159" s="201" t="s">
        <v>19</v>
      </c>
      <c r="I159" s="203"/>
      <c r="J159" s="200"/>
      <c r="K159" s="200"/>
      <c r="L159" s="204"/>
      <c r="M159" s="205"/>
      <c r="N159" s="206"/>
      <c r="O159" s="206"/>
      <c r="P159" s="206"/>
      <c r="Q159" s="206"/>
      <c r="R159" s="206"/>
      <c r="S159" s="206"/>
      <c r="T159" s="207"/>
      <c r="AT159" s="208" t="s">
        <v>163</v>
      </c>
      <c r="AU159" s="208" t="s">
        <v>86</v>
      </c>
      <c r="AV159" s="13" t="s">
        <v>84</v>
      </c>
      <c r="AW159" s="13" t="s">
        <v>36</v>
      </c>
      <c r="AX159" s="13" t="s">
        <v>76</v>
      </c>
      <c r="AY159" s="208" t="s">
        <v>150</v>
      </c>
    </row>
    <row r="160" spans="2:51" s="14" customFormat="1" ht="11.25">
      <c r="B160" s="209"/>
      <c r="C160" s="210"/>
      <c r="D160" s="193" t="s">
        <v>163</v>
      </c>
      <c r="E160" s="211" t="s">
        <v>19</v>
      </c>
      <c r="F160" s="212" t="s">
        <v>235</v>
      </c>
      <c r="G160" s="210"/>
      <c r="H160" s="213">
        <v>0.36499999999999999</v>
      </c>
      <c r="I160" s="214"/>
      <c r="J160" s="210"/>
      <c r="K160" s="210"/>
      <c r="L160" s="215"/>
      <c r="M160" s="216"/>
      <c r="N160" s="217"/>
      <c r="O160" s="217"/>
      <c r="P160" s="217"/>
      <c r="Q160" s="217"/>
      <c r="R160" s="217"/>
      <c r="S160" s="217"/>
      <c r="T160" s="218"/>
      <c r="AT160" s="219" t="s">
        <v>163</v>
      </c>
      <c r="AU160" s="219" t="s">
        <v>86</v>
      </c>
      <c r="AV160" s="14" t="s">
        <v>86</v>
      </c>
      <c r="AW160" s="14" t="s">
        <v>36</v>
      </c>
      <c r="AX160" s="14" t="s">
        <v>76</v>
      </c>
      <c r="AY160" s="219" t="s">
        <v>150</v>
      </c>
    </row>
    <row r="161" spans="1:65" s="16" customFormat="1" ht="11.25">
      <c r="B161" s="231"/>
      <c r="C161" s="232"/>
      <c r="D161" s="193" t="s">
        <v>163</v>
      </c>
      <c r="E161" s="233" t="s">
        <v>19</v>
      </c>
      <c r="F161" s="234" t="s">
        <v>215</v>
      </c>
      <c r="G161" s="232"/>
      <c r="H161" s="235">
        <v>1.2729999999999999</v>
      </c>
      <c r="I161" s="236"/>
      <c r="J161" s="232"/>
      <c r="K161" s="232"/>
      <c r="L161" s="237"/>
      <c r="M161" s="238"/>
      <c r="N161" s="239"/>
      <c r="O161" s="239"/>
      <c r="P161" s="239"/>
      <c r="Q161" s="239"/>
      <c r="R161" s="239"/>
      <c r="S161" s="239"/>
      <c r="T161" s="240"/>
      <c r="AT161" s="241" t="s">
        <v>163</v>
      </c>
      <c r="AU161" s="241" t="s">
        <v>86</v>
      </c>
      <c r="AV161" s="16" t="s">
        <v>179</v>
      </c>
      <c r="AW161" s="16" t="s">
        <v>36</v>
      </c>
      <c r="AX161" s="16" t="s">
        <v>76</v>
      </c>
      <c r="AY161" s="241" t="s">
        <v>150</v>
      </c>
    </row>
    <row r="162" spans="1:65" s="15" customFormat="1" ht="11.25">
      <c r="B162" s="220"/>
      <c r="C162" s="221"/>
      <c r="D162" s="193" t="s">
        <v>163</v>
      </c>
      <c r="E162" s="222" t="s">
        <v>19</v>
      </c>
      <c r="F162" s="223" t="s">
        <v>178</v>
      </c>
      <c r="G162" s="221"/>
      <c r="H162" s="224">
        <v>5.8579999999999997</v>
      </c>
      <c r="I162" s="225"/>
      <c r="J162" s="221"/>
      <c r="K162" s="221"/>
      <c r="L162" s="226"/>
      <c r="M162" s="227"/>
      <c r="N162" s="228"/>
      <c r="O162" s="228"/>
      <c r="P162" s="228"/>
      <c r="Q162" s="228"/>
      <c r="R162" s="228"/>
      <c r="S162" s="228"/>
      <c r="T162" s="229"/>
      <c r="AT162" s="230" t="s">
        <v>163</v>
      </c>
      <c r="AU162" s="230" t="s">
        <v>86</v>
      </c>
      <c r="AV162" s="15" t="s">
        <v>158</v>
      </c>
      <c r="AW162" s="15" t="s">
        <v>36</v>
      </c>
      <c r="AX162" s="15" t="s">
        <v>84</v>
      </c>
      <c r="AY162" s="230" t="s">
        <v>150</v>
      </c>
    </row>
    <row r="163" spans="1:65" s="2" customFormat="1" ht="24">
      <c r="A163" s="36"/>
      <c r="B163" s="37"/>
      <c r="C163" s="180" t="s">
        <v>237</v>
      </c>
      <c r="D163" s="180" t="s">
        <v>153</v>
      </c>
      <c r="E163" s="181" t="s">
        <v>238</v>
      </c>
      <c r="F163" s="182" t="s">
        <v>239</v>
      </c>
      <c r="G163" s="183" t="s">
        <v>167</v>
      </c>
      <c r="H163" s="184">
        <v>2.2000000000000002</v>
      </c>
      <c r="I163" s="185"/>
      <c r="J163" s="186">
        <f>ROUND(I163*H163,2)</f>
        <v>0</v>
      </c>
      <c r="K163" s="182" t="s">
        <v>157</v>
      </c>
      <c r="L163" s="41"/>
      <c r="M163" s="187" t="s">
        <v>19</v>
      </c>
      <c r="N163" s="188" t="s">
        <v>47</v>
      </c>
      <c r="O163" s="66"/>
      <c r="P163" s="189">
        <f>O163*H163</f>
        <v>0</v>
      </c>
      <c r="Q163" s="189">
        <v>0</v>
      </c>
      <c r="R163" s="189">
        <f>Q163*H163</f>
        <v>0</v>
      </c>
      <c r="S163" s="189">
        <v>6.3E-2</v>
      </c>
      <c r="T163" s="190">
        <f>S163*H163</f>
        <v>0.1386</v>
      </c>
      <c r="U163" s="36"/>
      <c r="V163" s="36"/>
      <c r="W163" s="36"/>
      <c r="X163" s="36"/>
      <c r="Y163" s="36"/>
      <c r="Z163" s="36"/>
      <c r="AA163" s="36"/>
      <c r="AB163" s="36"/>
      <c r="AC163" s="36"/>
      <c r="AD163" s="36"/>
      <c r="AE163" s="36"/>
      <c r="AR163" s="191" t="s">
        <v>158</v>
      </c>
      <c r="AT163" s="191" t="s">
        <v>153</v>
      </c>
      <c r="AU163" s="191" t="s">
        <v>86</v>
      </c>
      <c r="AY163" s="19" t="s">
        <v>150</v>
      </c>
      <c r="BE163" s="192">
        <f>IF(N163="základní",J163,0)</f>
        <v>0</v>
      </c>
      <c r="BF163" s="192">
        <f>IF(N163="snížená",J163,0)</f>
        <v>0</v>
      </c>
      <c r="BG163" s="192">
        <f>IF(N163="zákl. přenesená",J163,0)</f>
        <v>0</v>
      </c>
      <c r="BH163" s="192">
        <f>IF(N163="sníž. přenesená",J163,0)</f>
        <v>0</v>
      </c>
      <c r="BI163" s="192">
        <f>IF(N163="nulová",J163,0)</f>
        <v>0</v>
      </c>
      <c r="BJ163" s="19" t="s">
        <v>84</v>
      </c>
      <c r="BK163" s="192">
        <f>ROUND(I163*H163,2)</f>
        <v>0</v>
      </c>
      <c r="BL163" s="19" t="s">
        <v>158</v>
      </c>
      <c r="BM163" s="191" t="s">
        <v>240</v>
      </c>
    </row>
    <row r="164" spans="1:65" s="2" customFormat="1" ht="29.25">
      <c r="A164" s="36"/>
      <c r="B164" s="37"/>
      <c r="C164" s="38"/>
      <c r="D164" s="193" t="s">
        <v>160</v>
      </c>
      <c r="E164" s="38"/>
      <c r="F164" s="194" t="s">
        <v>241</v>
      </c>
      <c r="G164" s="38"/>
      <c r="H164" s="38"/>
      <c r="I164" s="195"/>
      <c r="J164" s="38"/>
      <c r="K164" s="38"/>
      <c r="L164" s="41"/>
      <c r="M164" s="196"/>
      <c r="N164" s="197"/>
      <c r="O164" s="66"/>
      <c r="P164" s="66"/>
      <c r="Q164" s="66"/>
      <c r="R164" s="66"/>
      <c r="S164" s="66"/>
      <c r="T164" s="67"/>
      <c r="U164" s="36"/>
      <c r="V164" s="36"/>
      <c r="W164" s="36"/>
      <c r="X164" s="36"/>
      <c r="Y164" s="36"/>
      <c r="Z164" s="36"/>
      <c r="AA164" s="36"/>
      <c r="AB164" s="36"/>
      <c r="AC164" s="36"/>
      <c r="AD164" s="36"/>
      <c r="AE164" s="36"/>
      <c r="AT164" s="19" t="s">
        <v>160</v>
      </c>
      <c r="AU164" s="19" t="s">
        <v>86</v>
      </c>
    </row>
    <row r="165" spans="1:65" s="13" customFormat="1" ht="11.25">
      <c r="B165" s="199"/>
      <c r="C165" s="200"/>
      <c r="D165" s="193" t="s">
        <v>163</v>
      </c>
      <c r="E165" s="201" t="s">
        <v>19</v>
      </c>
      <c r="F165" s="202" t="s">
        <v>174</v>
      </c>
      <c r="G165" s="200"/>
      <c r="H165" s="201" t="s">
        <v>19</v>
      </c>
      <c r="I165" s="203"/>
      <c r="J165" s="200"/>
      <c r="K165" s="200"/>
      <c r="L165" s="204"/>
      <c r="M165" s="205"/>
      <c r="N165" s="206"/>
      <c r="O165" s="206"/>
      <c r="P165" s="206"/>
      <c r="Q165" s="206"/>
      <c r="R165" s="206"/>
      <c r="S165" s="206"/>
      <c r="T165" s="207"/>
      <c r="AT165" s="208" t="s">
        <v>163</v>
      </c>
      <c r="AU165" s="208" t="s">
        <v>86</v>
      </c>
      <c r="AV165" s="13" t="s">
        <v>84</v>
      </c>
      <c r="AW165" s="13" t="s">
        <v>36</v>
      </c>
      <c r="AX165" s="13" t="s">
        <v>76</v>
      </c>
      <c r="AY165" s="208" t="s">
        <v>150</v>
      </c>
    </row>
    <row r="166" spans="1:65" s="13" customFormat="1" ht="11.25">
      <c r="B166" s="199"/>
      <c r="C166" s="200"/>
      <c r="D166" s="193" t="s">
        <v>163</v>
      </c>
      <c r="E166" s="201" t="s">
        <v>19</v>
      </c>
      <c r="F166" s="202" t="s">
        <v>175</v>
      </c>
      <c r="G166" s="200"/>
      <c r="H166" s="201" t="s">
        <v>19</v>
      </c>
      <c r="I166" s="203"/>
      <c r="J166" s="200"/>
      <c r="K166" s="200"/>
      <c r="L166" s="204"/>
      <c r="M166" s="205"/>
      <c r="N166" s="206"/>
      <c r="O166" s="206"/>
      <c r="P166" s="206"/>
      <c r="Q166" s="206"/>
      <c r="R166" s="206"/>
      <c r="S166" s="206"/>
      <c r="T166" s="207"/>
      <c r="AT166" s="208" t="s">
        <v>163</v>
      </c>
      <c r="AU166" s="208" t="s">
        <v>86</v>
      </c>
      <c r="AV166" s="13" t="s">
        <v>84</v>
      </c>
      <c r="AW166" s="13" t="s">
        <v>36</v>
      </c>
      <c r="AX166" s="13" t="s">
        <v>76</v>
      </c>
      <c r="AY166" s="208" t="s">
        <v>150</v>
      </c>
    </row>
    <row r="167" spans="1:65" s="13" customFormat="1" ht="22.5">
      <c r="B167" s="199"/>
      <c r="C167" s="200"/>
      <c r="D167" s="193" t="s">
        <v>163</v>
      </c>
      <c r="E167" s="201" t="s">
        <v>19</v>
      </c>
      <c r="F167" s="202" t="s">
        <v>242</v>
      </c>
      <c r="G167" s="200"/>
      <c r="H167" s="201" t="s">
        <v>19</v>
      </c>
      <c r="I167" s="203"/>
      <c r="J167" s="200"/>
      <c r="K167" s="200"/>
      <c r="L167" s="204"/>
      <c r="M167" s="205"/>
      <c r="N167" s="206"/>
      <c r="O167" s="206"/>
      <c r="P167" s="206"/>
      <c r="Q167" s="206"/>
      <c r="R167" s="206"/>
      <c r="S167" s="206"/>
      <c r="T167" s="207"/>
      <c r="AT167" s="208" t="s">
        <v>163</v>
      </c>
      <c r="AU167" s="208" t="s">
        <v>86</v>
      </c>
      <c r="AV167" s="13" t="s">
        <v>84</v>
      </c>
      <c r="AW167" s="13" t="s">
        <v>36</v>
      </c>
      <c r="AX167" s="13" t="s">
        <v>76</v>
      </c>
      <c r="AY167" s="208" t="s">
        <v>150</v>
      </c>
    </row>
    <row r="168" spans="1:65" s="14" customFormat="1" ht="11.25">
      <c r="B168" s="209"/>
      <c r="C168" s="210"/>
      <c r="D168" s="193" t="s">
        <v>163</v>
      </c>
      <c r="E168" s="211" t="s">
        <v>19</v>
      </c>
      <c r="F168" s="212" t="s">
        <v>243</v>
      </c>
      <c r="G168" s="210"/>
      <c r="H168" s="213">
        <v>2.2000000000000002</v>
      </c>
      <c r="I168" s="214"/>
      <c r="J168" s="210"/>
      <c r="K168" s="210"/>
      <c r="L168" s="215"/>
      <c r="M168" s="216"/>
      <c r="N168" s="217"/>
      <c r="O168" s="217"/>
      <c r="P168" s="217"/>
      <c r="Q168" s="217"/>
      <c r="R168" s="217"/>
      <c r="S168" s="217"/>
      <c r="T168" s="218"/>
      <c r="AT168" s="219" t="s">
        <v>163</v>
      </c>
      <c r="AU168" s="219" t="s">
        <v>86</v>
      </c>
      <c r="AV168" s="14" t="s">
        <v>86</v>
      </c>
      <c r="AW168" s="14" t="s">
        <v>36</v>
      </c>
      <c r="AX168" s="14" t="s">
        <v>84</v>
      </c>
      <c r="AY168" s="219" t="s">
        <v>150</v>
      </c>
    </row>
    <row r="169" spans="1:65" s="2" customFormat="1" ht="21.75" customHeight="1">
      <c r="A169" s="36"/>
      <c r="B169" s="37"/>
      <c r="C169" s="180" t="s">
        <v>244</v>
      </c>
      <c r="D169" s="180" t="s">
        <v>153</v>
      </c>
      <c r="E169" s="181" t="s">
        <v>245</v>
      </c>
      <c r="F169" s="182" t="s">
        <v>246</v>
      </c>
      <c r="G169" s="183" t="s">
        <v>167</v>
      </c>
      <c r="H169" s="184">
        <v>6.6</v>
      </c>
      <c r="I169" s="185"/>
      <c r="J169" s="186">
        <f>ROUND(I169*H169,2)</f>
        <v>0</v>
      </c>
      <c r="K169" s="182" t="s">
        <v>168</v>
      </c>
      <c r="L169" s="41"/>
      <c r="M169" s="187" t="s">
        <v>19</v>
      </c>
      <c r="N169" s="188" t="s">
        <v>47</v>
      </c>
      <c r="O169" s="66"/>
      <c r="P169" s="189">
        <f>O169*H169</f>
        <v>0</v>
      </c>
      <c r="Q169" s="189">
        <v>0</v>
      </c>
      <c r="R169" s="189">
        <f>Q169*H169</f>
        <v>0</v>
      </c>
      <c r="S169" s="189">
        <v>7.5999999999999998E-2</v>
      </c>
      <c r="T169" s="190">
        <f>S169*H169</f>
        <v>0.50159999999999993</v>
      </c>
      <c r="U169" s="36"/>
      <c r="V169" s="36"/>
      <c r="W169" s="36"/>
      <c r="X169" s="36"/>
      <c r="Y169" s="36"/>
      <c r="Z169" s="36"/>
      <c r="AA169" s="36"/>
      <c r="AB169" s="36"/>
      <c r="AC169" s="36"/>
      <c r="AD169" s="36"/>
      <c r="AE169" s="36"/>
      <c r="AR169" s="191" t="s">
        <v>158</v>
      </c>
      <c r="AT169" s="191" t="s">
        <v>153</v>
      </c>
      <c r="AU169" s="191" t="s">
        <v>86</v>
      </c>
      <c r="AY169" s="19" t="s">
        <v>150</v>
      </c>
      <c r="BE169" s="192">
        <f>IF(N169="základní",J169,0)</f>
        <v>0</v>
      </c>
      <c r="BF169" s="192">
        <f>IF(N169="snížená",J169,0)</f>
        <v>0</v>
      </c>
      <c r="BG169" s="192">
        <f>IF(N169="zákl. přenesená",J169,0)</f>
        <v>0</v>
      </c>
      <c r="BH169" s="192">
        <f>IF(N169="sníž. přenesená",J169,0)</f>
        <v>0</v>
      </c>
      <c r="BI169" s="192">
        <f>IF(N169="nulová",J169,0)</f>
        <v>0</v>
      </c>
      <c r="BJ169" s="19" t="s">
        <v>84</v>
      </c>
      <c r="BK169" s="192">
        <f>ROUND(I169*H169,2)</f>
        <v>0</v>
      </c>
      <c r="BL169" s="19" t="s">
        <v>158</v>
      </c>
      <c r="BM169" s="191" t="s">
        <v>247</v>
      </c>
    </row>
    <row r="170" spans="1:65" s="2" customFormat="1" ht="19.5">
      <c r="A170" s="36"/>
      <c r="B170" s="37"/>
      <c r="C170" s="38"/>
      <c r="D170" s="193" t="s">
        <v>160</v>
      </c>
      <c r="E170" s="38"/>
      <c r="F170" s="194" t="s">
        <v>248</v>
      </c>
      <c r="G170" s="38"/>
      <c r="H170" s="38"/>
      <c r="I170" s="195"/>
      <c r="J170" s="38"/>
      <c r="K170" s="38"/>
      <c r="L170" s="41"/>
      <c r="M170" s="196"/>
      <c r="N170" s="197"/>
      <c r="O170" s="66"/>
      <c r="P170" s="66"/>
      <c r="Q170" s="66"/>
      <c r="R170" s="66"/>
      <c r="S170" s="66"/>
      <c r="T170" s="67"/>
      <c r="U170" s="36"/>
      <c r="V170" s="36"/>
      <c r="W170" s="36"/>
      <c r="X170" s="36"/>
      <c r="Y170" s="36"/>
      <c r="Z170" s="36"/>
      <c r="AA170" s="36"/>
      <c r="AB170" s="36"/>
      <c r="AC170" s="36"/>
      <c r="AD170" s="36"/>
      <c r="AE170" s="36"/>
      <c r="AT170" s="19" t="s">
        <v>160</v>
      </c>
      <c r="AU170" s="19" t="s">
        <v>86</v>
      </c>
    </row>
    <row r="171" spans="1:65" s="13" customFormat="1" ht="11.25">
      <c r="B171" s="199"/>
      <c r="C171" s="200"/>
      <c r="D171" s="193" t="s">
        <v>163</v>
      </c>
      <c r="E171" s="201" t="s">
        <v>19</v>
      </c>
      <c r="F171" s="202" t="s">
        <v>249</v>
      </c>
      <c r="G171" s="200"/>
      <c r="H171" s="201" t="s">
        <v>19</v>
      </c>
      <c r="I171" s="203"/>
      <c r="J171" s="200"/>
      <c r="K171" s="200"/>
      <c r="L171" s="204"/>
      <c r="M171" s="205"/>
      <c r="N171" s="206"/>
      <c r="O171" s="206"/>
      <c r="P171" s="206"/>
      <c r="Q171" s="206"/>
      <c r="R171" s="206"/>
      <c r="S171" s="206"/>
      <c r="T171" s="207"/>
      <c r="AT171" s="208" t="s">
        <v>163</v>
      </c>
      <c r="AU171" s="208" t="s">
        <v>86</v>
      </c>
      <c r="AV171" s="13" t="s">
        <v>84</v>
      </c>
      <c r="AW171" s="13" t="s">
        <v>36</v>
      </c>
      <c r="AX171" s="13" t="s">
        <v>76</v>
      </c>
      <c r="AY171" s="208" t="s">
        <v>150</v>
      </c>
    </row>
    <row r="172" spans="1:65" s="13" customFormat="1" ht="11.25">
      <c r="B172" s="199"/>
      <c r="C172" s="200"/>
      <c r="D172" s="193" t="s">
        <v>163</v>
      </c>
      <c r="E172" s="201" t="s">
        <v>19</v>
      </c>
      <c r="F172" s="202" t="s">
        <v>250</v>
      </c>
      <c r="G172" s="200"/>
      <c r="H172" s="201" t="s">
        <v>19</v>
      </c>
      <c r="I172" s="203"/>
      <c r="J172" s="200"/>
      <c r="K172" s="200"/>
      <c r="L172" s="204"/>
      <c r="M172" s="205"/>
      <c r="N172" s="206"/>
      <c r="O172" s="206"/>
      <c r="P172" s="206"/>
      <c r="Q172" s="206"/>
      <c r="R172" s="206"/>
      <c r="S172" s="206"/>
      <c r="T172" s="207"/>
      <c r="AT172" s="208" t="s">
        <v>163</v>
      </c>
      <c r="AU172" s="208" t="s">
        <v>86</v>
      </c>
      <c r="AV172" s="13" t="s">
        <v>84</v>
      </c>
      <c r="AW172" s="13" t="s">
        <v>36</v>
      </c>
      <c r="AX172" s="13" t="s">
        <v>76</v>
      </c>
      <c r="AY172" s="208" t="s">
        <v>150</v>
      </c>
    </row>
    <row r="173" spans="1:65" s="14" customFormat="1" ht="11.25">
      <c r="B173" s="209"/>
      <c r="C173" s="210"/>
      <c r="D173" s="193" t="s">
        <v>163</v>
      </c>
      <c r="E173" s="211" t="s">
        <v>19</v>
      </c>
      <c r="F173" s="212" t="s">
        <v>251</v>
      </c>
      <c r="G173" s="210"/>
      <c r="H173" s="213">
        <v>5.4</v>
      </c>
      <c r="I173" s="214"/>
      <c r="J173" s="210"/>
      <c r="K173" s="210"/>
      <c r="L173" s="215"/>
      <c r="M173" s="216"/>
      <c r="N173" s="217"/>
      <c r="O173" s="217"/>
      <c r="P173" s="217"/>
      <c r="Q173" s="217"/>
      <c r="R173" s="217"/>
      <c r="S173" s="217"/>
      <c r="T173" s="218"/>
      <c r="AT173" s="219" t="s">
        <v>163</v>
      </c>
      <c r="AU173" s="219" t="s">
        <v>86</v>
      </c>
      <c r="AV173" s="14" t="s">
        <v>86</v>
      </c>
      <c r="AW173" s="14" t="s">
        <v>36</v>
      </c>
      <c r="AX173" s="14" t="s">
        <v>76</v>
      </c>
      <c r="AY173" s="219" t="s">
        <v>150</v>
      </c>
    </row>
    <row r="174" spans="1:65" s="13" customFormat="1" ht="22.5">
      <c r="B174" s="199"/>
      <c r="C174" s="200"/>
      <c r="D174" s="193" t="s">
        <v>163</v>
      </c>
      <c r="E174" s="201" t="s">
        <v>19</v>
      </c>
      <c r="F174" s="202" t="s">
        <v>252</v>
      </c>
      <c r="G174" s="200"/>
      <c r="H174" s="201" t="s">
        <v>19</v>
      </c>
      <c r="I174" s="203"/>
      <c r="J174" s="200"/>
      <c r="K174" s="200"/>
      <c r="L174" s="204"/>
      <c r="M174" s="205"/>
      <c r="N174" s="206"/>
      <c r="O174" s="206"/>
      <c r="P174" s="206"/>
      <c r="Q174" s="206"/>
      <c r="R174" s="206"/>
      <c r="S174" s="206"/>
      <c r="T174" s="207"/>
      <c r="AT174" s="208" t="s">
        <v>163</v>
      </c>
      <c r="AU174" s="208" t="s">
        <v>86</v>
      </c>
      <c r="AV174" s="13" t="s">
        <v>84</v>
      </c>
      <c r="AW174" s="13" t="s">
        <v>36</v>
      </c>
      <c r="AX174" s="13" t="s">
        <v>76</v>
      </c>
      <c r="AY174" s="208" t="s">
        <v>150</v>
      </c>
    </row>
    <row r="175" spans="1:65" s="13" customFormat="1" ht="11.25">
      <c r="B175" s="199"/>
      <c r="C175" s="200"/>
      <c r="D175" s="193" t="s">
        <v>163</v>
      </c>
      <c r="E175" s="201" t="s">
        <v>19</v>
      </c>
      <c r="F175" s="202" t="s">
        <v>253</v>
      </c>
      <c r="G175" s="200"/>
      <c r="H175" s="201" t="s">
        <v>19</v>
      </c>
      <c r="I175" s="203"/>
      <c r="J175" s="200"/>
      <c r="K175" s="200"/>
      <c r="L175" s="204"/>
      <c r="M175" s="205"/>
      <c r="N175" s="206"/>
      <c r="O175" s="206"/>
      <c r="P175" s="206"/>
      <c r="Q175" s="206"/>
      <c r="R175" s="206"/>
      <c r="S175" s="206"/>
      <c r="T175" s="207"/>
      <c r="AT175" s="208" t="s">
        <v>163</v>
      </c>
      <c r="AU175" s="208" t="s">
        <v>86</v>
      </c>
      <c r="AV175" s="13" t="s">
        <v>84</v>
      </c>
      <c r="AW175" s="13" t="s">
        <v>36</v>
      </c>
      <c r="AX175" s="13" t="s">
        <v>76</v>
      </c>
      <c r="AY175" s="208" t="s">
        <v>150</v>
      </c>
    </row>
    <row r="176" spans="1:65" s="14" customFormat="1" ht="11.25">
      <c r="B176" s="209"/>
      <c r="C176" s="210"/>
      <c r="D176" s="193" t="s">
        <v>163</v>
      </c>
      <c r="E176" s="211" t="s">
        <v>19</v>
      </c>
      <c r="F176" s="212" t="s">
        <v>254</v>
      </c>
      <c r="G176" s="210"/>
      <c r="H176" s="213">
        <v>1.2</v>
      </c>
      <c r="I176" s="214"/>
      <c r="J176" s="210"/>
      <c r="K176" s="210"/>
      <c r="L176" s="215"/>
      <c r="M176" s="216"/>
      <c r="N176" s="217"/>
      <c r="O176" s="217"/>
      <c r="P176" s="217"/>
      <c r="Q176" s="217"/>
      <c r="R176" s="217"/>
      <c r="S176" s="217"/>
      <c r="T176" s="218"/>
      <c r="AT176" s="219" t="s">
        <v>163</v>
      </c>
      <c r="AU176" s="219" t="s">
        <v>86</v>
      </c>
      <c r="AV176" s="14" t="s">
        <v>86</v>
      </c>
      <c r="AW176" s="14" t="s">
        <v>36</v>
      </c>
      <c r="AX176" s="14" t="s">
        <v>76</v>
      </c>
      <c r="AY176" s="219" t="s">
        <v>150</v>
      </c>
    </row>
    <row r="177" spans="1:65" s="15" customFormat="1" ht="11.25">
      <c r="B177" s="220"/>
      <c r="C177" s="221"/>
      <c r="D177" s="193" t="s">
        <v>163</v>
      </c>
      <c r="E177" s="222" t="s">
        <v>19</v>
      </c>
      <c r="F177" s="223" t="s">
        <v>178</v>
      </c>
      <c r="G177" s="221"/>
      <c r="H177" s="224">
        <v>6.6</v>
      </c>
      <c r="I177" s="225"/>
      <c r="J177" s="221"/>
      <c r="K177" s="221"/>
      <c r="L177" s="226"/>
      <c r="M177" s="227"/>
      <c r="N177" s="228"/>
      <c r="O177" s="228"/>
      <c r="P177" s="228"/>
      <c r="Q177" s="228"/>
      <c r="R177" s="228"/>
      <c r="S177" s="228"/>
      <c r="T177" s="229"/>
      <c r="AT177" s="230" t="s">
        <v>163</v>
      </c>
      <c r="AU177" s="230" t="s">
        <v>86</v>
      </c>
      <c r="AV177" s="15" t="s">
        <v>158</v>
      </c>
      <c r="AW177" s="15" t="s">
        <v>36</v>
      </c>
      <c r="AX177" s="15" t="s">
        <v>84</v>
      </c>
      <c r="AY177" s="230" t="s">
        <v>150</v>
      </c>
    </row>
    <row r="178" spans="1:65" s="2" customFormat="1" ht="24">
      <c r="A178" s="36"/>
      <c r="B178" s="37"/>
      <c r="C178" s="180" t="s">
        <v>151</v>
      </c>
      <c r="D178" s="180" t="s">
        <v>153</v>
      </c>
      <c r="E178" s="181" t="s">
        <v>255</v>
      </c>
      <c r="F178" s="182" t="s">
        <v>256</v>
      </c>
      <c r="G178" s="183" t="s">
        <v>156</v>
      </c>
      <c r="H178" s="184">
        <v>1</v>
      </c>
      <c r="I178" s="185"/>
      <c r="J178" s="186">
        <f>ROUND(I178*H178,2)</f>
        <v>0</v>
      </c>
      <c r="K178" s="182" t="s">
        <v>168</v>
      </c>
      <c r="L178" s="41"/>
      <c r="M178" s="187" t="s">
        <v>19</v>
      </c>
      <c r="N178" s="188" t="s">
        <v>47</v>
      </c>
      <c r="O178" s="66"/>
      <c r="P178" s="189">
        <f>O178*H178</f>
        <v>0</v>
      </c>
      <c r="Q178" s="189">
        <v>0</v>
      </c>
      <c r="R178" s="189">
        <f>Q178*H178</f>
        <v>0</v>
      </c>
      <c r="S178" s="189">
        <v>0.13800000000000001</v>
      </c>
      <c r="T178" s="190">
        <f>S178*H178</f>
        <v>0.13800000000000001</v>
      </c>
      <c r="U178" s="36"/>
      <c r="V178" s="36"/>
      <c r="W178" s="36"/>
      <c r="X178" s="36"/>
      <c r="Y178" s="36"/>
      <c r="Z178" s="36"/>
      <c r="AA178" s="36"/>
      <c r="AB178" s="36"/>
      <c r="AC178" s="36"/>
      <c r="AD178" s="36"/>
      <c r="AE178" s="36"/>
      <c r="AR178" s="191" t="s">
        <v>158</v>
      </c>
      <c r="AT178" s="191" t="s">
        <v>153</v>
      </c>
      <c r="AU178" s="191" t="s">
        <v>86</v>
      </c>
      <c r="AY178" s="19" t="s">
        <v>150</v>
      </c>
      <c r="BE178" s="192">
        <f>IF(N178="základní",J178,0)</f>
        <v>0</v>
      </c>
      <c r="BF178" s="192">
        <f>IF(N178="snížená",J178,0)</f>
        <v>0</v>
      </c>
      <c r="BG178" s="192">
        <f>IF(N178="zákl. přenesená",J178,0)</f>
        <v>0</v>
      </c>
      <c r="BH178" s="192">
        <f>IF(N178="sníž. přenesená",J178,0)</f>
        <v>0</v>
      </c>
      <c r="BI178" s="192">
        <f>IF(N178="nulová",J178,0)</f>
        <v>0</v>
      </c>
      <c r="BJ178" s="19" t="s">
        <v>84</v>
      </c>
      <c r="BK178" s="192">
        <f>ROUND(I178*H178,2)</f>
        <v>0</v>
      </c>
      <c r="BL178" s="19" t="s">
        <v>158</v>
      </c>
      <c r="BM178" s="191" t="s">
        <v>257</v>
      </c>
    </row>
    <row r="179" spans="1:65" s="2" customFormat="1" ht="29.25">
      <c r="A179" s="36"/>
      <c r="B179" s="37"/>
      <c r="C179" s="38"/>
      <c r="D179" s="193" t="s">
        <v>160</v>
      </c>
      <c r="E179" s="38"/>
      <c r="F179" s="194" t="s">
        <v>258</v>
      </c>
      <c r="G179" s="38"/>
      <c r="H179" s="38"/>
      <c r="I179" s="195"/>
      <c r="J179" s="38"/>
      <c r="K179" s="38"/>
      <c r="L179" s="41"/>
      <c r="M179" s="196"/>
      <c r="N179" s="197"/>
      <c r="O179" s="66"/>
      <c r="P179" s="66"/>
      <c r="Q179" s="66"/>
      <c r="R179" s="66"/>
      <c r="S179" s="66"/>
      <c r="T179" s="67"/>
      <c r="U179" s="36"/>
      <c r="V179" s="36"/>
      <c r="W179" s="36"/>
      <c r="X179" s="36"/>
      <c r="Y179" s="36"/>
      <c r="Z179" s="36"/>
      <c r="AA179" s="36"/>
      <c r="AB179" s="36"/>
      <c r="AC179" s="36"/>
      <c r="AD179" s="36"/>
      <c r="AE179" s="36"/>
      <c r="AT179" s="19" t="s">
        <v>160</v>
      </c>
      <c r="AU179" s="19" t="s">
        <v>86</v>
      </c>
    </row>
    <row r="180" spans="1:65" s="13" customFormat="1" ht="11.25">
      <c r="B180" s="199"/>
      <c r="C180" s="200"/>
      <c r="D180" s="193" t="s">
        <v>163</v>
      </c>
      <c r="E180" s="201" t="s">
        <v>19</v>
      </c>
      <c r="F180" s="202" t="s">
        <v>217</v>
      </c>
      <c r="G180" s="200"/>
      <c r="H180" s="201" t="s">
        <v>19</v>
      </c>
      <c r="I180" s="203"/>
      <c r="J180" s="200"/>
      <c r="K180" s="200"/>
      <c r="L180" s="204"/>
      <c r="M180" s="205"/>
      <c r="N180" s="206"/>
      <c r="O180" s="206"/>
      <c r="P180" s="206"/>
      <c r="Q180" s="206"/>
      <c r="R180" s="206"/>
      <c r="S180" s="206"/>
      <c r="T180" s="207"/>
      <c r="AT180" s="208" t="s">
        <v>163</v>
      </c>
      <c r="AU180" s="208" t="s">
        <v>86</v>
      </c>
      <c r="AV180" s="13" t="s">
        <v>84</v>
      </c>
      <c r="AW180" s="13" t="s">
        <v>36</v>
      </c>
      <c r="AX180" s="13" t="s">
        <v>76</v>
      </c>
      <c r="AY180" s="208" t="s">
        <v>150</v>
      </c>
    </row>
    <row r="181" spans="1:65" s="13" customFormat="1" ht="11.25">
      <c r="B181" s="199"/>
      <c r="C181" s="200"/>
      <c r="D181" s="193" t="s">
        <v>163</v>
      </c>
      <c r="E181" s="201" t="s">
        <v>19</v>
      </c>
      <c r="F181" s="202" t="s">
        <v>259</v>
      </c>
      <c r="G181" s="200"/>
      <c r="H181" s="201" t="s">
        <v>19</v>
      </c>
      <c r="I181" s="203"/>
      <c r="J181" s="200"/>
      <c r="K181" s="200"/>
      <c r="L181" s="204"/>
      <c r="M181" s="205"/>
      <c r="N181" s="206"/>
      <c r="O181" s="206"/>
      <c r="P181" s="206"/>
      <c r="Q181" s="206"/>
      <c r="R181" s="206"/>
      <c r="S181" s="206"/>
      <c r="T181" s="207"/>
      <c r="AT181" s="208" t="s">
        <v>163</v>
      </c>
      <c r="AU181" s="208" t="s">
        <v>86</v>
      </c>
      <c r="AV181" s="13" t="s">
        <v>84</v>
      </c>
      <c r="AW181" s="13" t="s">
        <v>36</v>
      </c>
      <c r="AX181" s="13" t="s">
        <v>76</v>
      </c>
      <c r="AY181" s="208" t="s">
        <v>150</v>
      </c>
    </row>
    <row r="182" spans="1:65" s="14" customFormat="1" ht="11.25">
      <c r="B182" s="209"/>
      <c r="C182" s="210"/>
      <c r="D182" s="193" t="s">
        <v>163</v>
      </c>
      <c r="E182" s="211" t="s">
        <v>19</v>
      </c>
      <c r="F182" s="212" t="s">
        <v>84</v>
      </c>
      <c r="G182" s="210"/>
      <c r="H182" s="213">
        <v>1</v>
      </c>
      <c r="I182" s="214"/>
      <c r="J182" s="210"/>
      <c r="K182" s="210"/>
      <c r="L182" s="215"/>
      <c r="M182" s="216"/>
      <c r="N182" s="217"/>
      <c r="O182" s="217"/>
      <c r="P182" s="217"/>
      <c r="Q182" s="217"/>
      <c r="R182" s="217"/>
      <c r="S182" s="217"/>
      <c r="T182" s="218"/>
      <c r="AT182" s="219" t="s">
        <v>163</v>
      </c>
      <c r="AU182" s="219" t="s">
        <v>86</v>
      </c>
      <c r="AV182" s="14" t="s">
        <v>86</v>
      </c>
      <c r="AW182" s="14" t="s">
        <v>36</v>
      </c>
      <c r="AX182" s="14" t="s">
        <v>84</v>
      </c>
      <c r="AY182" s="219" t="s">
        <v>150</v>
      </c>
    </row>
    <row r="183" spans="1:65" s="2" customFormat="1" ht="24">
      <c r="A183" s="36"/>
      <c r="B183" s="37"/>
      <c r="C183" s="180" t="s">
        <v>260</v>
      </c>
      <c r="D183" s="180" t="s">
        <v>153</v>
      </c>
      <c r="E183" s="181" t="s">
        <v>261</v>
      </c>
      <c r="F183" s="182" t="s">
        <v>262</v>
      </c>
      <c r="G183" s="183" t="s">
        <v>167</v>
      </c>
      <c r="H183" s="184">
        <v>1.08</v>
      </c>
      <c r="I183" s="185"/>
      <c r="J183" s="186">
        <f>ROUND(I183*H183,2)</f>
        <v>0</v>
      </c>
      <c r="K183" s="182" t="s">
        <v>168</v>
      </c>
      <c r="L183" s="41"/>
      <c r="M183" s="187" t="s">
        <v>19</v>
      </c>
      <c r="N183" s="188" t="s">
        <v>47</v>
      </c>
      <c r="O183" s="66"/>
      <c r="P183" s="189">
        <f>O183*H183</f>
        <v>0</v>
      </c>
      <c r="Q183" s="189">
        <v>0</v>
      </c>
      <c r="R183" s="189">
        <f>Q183*H183</f>
        <v>0</v>
      </c>
      <c r="S183" s="189">
        <v>0.187</v>
      </c>
      <c r="T183" s="190">
        <f>S183*H183</f>
        <v>0.20196</v>
      </c>
      <c r="U183" s="36"/>
      <c r="V183" s="36"/>
      <c r="W183" s="36"/>
      <c r="X183" s="36"/>
      <c r="Y183" s="36"/>
      <c r="Z183" s="36"/>
      <c r="AA183" s="36"/>
      <c r="AB183" s="36"/>
      <c r="AC183" s="36"/>
      <c r="AD183" s="36"/>
      <c r="AE183" s="36"/>
      <c r="AR183" s="191" t="s">
        <v>158</v>
      </c>
      <c r="AT183" s="191" t="s">
        <v>153</v>
      </c>
      <c r="AU183" s="191" t="s">
        <v>86</v>
      </c>
      <c r="AY183" s="19" t="s">
        <v>150</v>
      </c>
      <c r="BE183" s="192">
        <f>IF(N183="základní",J183,0)</f>
        <v>0</v>
      </c>
      <c r="BF183" s="192">
        <f>IF(N183="snížená",J183,0)</f>
        <v>0</v>
      </c>
      <c r="BG183" s="192">
        <f>IF(N183="zákl. přenesená",J183,0)</f>
        <v>0</v>
      </c>
      <c r="BH183" s="192">
        <f>IF(N183="sníž. přenesená",J183,0)</f>
        <v>0</v>
      </c>
      <c r="BI183" s="192">
        <f>IF(N183="nulová",J183,0)</f>
        <v>0</v>
      </c>
      <c r="BJ183" s="19" t="s">
        <v>84</v>
      </c>
      <c r="BK183" s="192">
        <f>ROUND(I183*H183,2)</f>
        <v>0</v>
      </c>
      <c r="BL183" s="19" t="s">
        <v>158</v>
      </c>
      <c r="BM183" s="191" t="s">
        <v>263</v>
      </c>
    </row>
    <row r="184" spans="1:65" s="2" customFormat="1" ht="29.25">
      <c r="A184" s="36"/>
      <c r="B184" s="37"/>
      <c r="C184" s="38"/>
      <c r="D184" s="193" t="s">
        <v>160</v>
      </c>
      <c r="E184" s="38"/>
      <c r="F184" s="194" t="s">
        <v>264</v>
      </c>
      <c r="G184" s="38"/>
      <c r="H184" s="38"/>
      <c r="I184" s="195"/>
      <c r="J184" s="38"/>
      <c r="K184" s="38"/>
      <c r="L184" s="41"/>
      <c r="M184" s="196"/>
      <c r="N184" s="197"/>
      <c r="O184" s="66"/>
      <c r="P184" s="66"/>
      <c r="Q184" s="66"/>
      <c r="R184" s="66"/>
      <c r="S184" s="66"/>
      <c r="T184" s="67"/>
      <c r="U184" s="36"/>
      <c r="V184" s="36"/>
      <c r="W184" s="36"/>
      <c r="X184" s="36"/>
      <c r="Y184" s="36"/>
      <c r="Z184" s="36"/>
      <c r="AA184" s="36"/>
      <c r="AB184" s="36"/>
      <c r="AC184" s="36"/>
      <c r="AD184" s="36"/>
      <c r="AE184" s="36"/>
      <c r="AT184" s="19" t="s">
        <v>160</v>
      </c>
      <c r="AU184" s="19" t="s">
        <v>86</v>
      </c>
    </row>
    <row r="185" spans="1:65" s="13" customFormat="1" ht="11.25">
      <c r="B185" s="199"/>
      <c r="C185" s="200"/>
      <c r="D185" s="193" t="s">
        <v>163</v>
      </c>
      <c r="E185" s="201" t="s">
        <v>19</v>
      </c>
      <c r="F185" s="202" t="s">
        <v>265</v>
      </c>
      <c r="G185" s="200"/>
      <c r="H185" s="201" t="s">
        <v>19</v>
      </c>
      <c r="I185" s="203"/>
      <c r="J185" s="200"/>
      <c r="K185" s="200"/>
      <c r="L185" s="204"/>
      <c r="M185" s="205"/>
      <c r="N185" s="206"/>
      <c r="O185" s="206"/>
      <c r="P185" s="206"/>
      <c r="Q185" s="206"/>
      <c r="R185" s="206"/>
      <c r="S185" s="206"/>
      <c r="T185" s="207"/>
      <c r="AT185" s="208" t="s">
        <v>163</v>
      </c>
      <c r="AU185" s="208" t="s">
        <v>86</v>
      </c>
      <c r="AV185" s="13" t="s">
        <v>84</v>
      </c>
      <c r="AW185" s="13" t="s">
        <v>36</v>
      </c>
      <c r="AX185" s="13" t="s">
        <v>76</v>
      </c>
      <c r="AY185" s="208" t="s">
        <v>150</v>
      </c>
    </row>
    <row r="186" spans="1:65" s="13" customFormat="1" ht="11.25">
      <c r="B186" s="199"/>
      <c r="C186" s="200"/>
      <c r="D186" s="193" t="s">
        <v>163</v>
      </c>
      <c r="E186" s="201" t="s">
        <v>19</v>
      </c>
      <c r="F186" s="202" t="s">
        <v>266</v>
      </c>
      <c r="G186" s="200"/>
      <c r="H186" s="201" t="s">
        <v>19</v>
      </c>
      <c r="I186" s="203"/>
      <c r="J186" s="200"/>
      <c r="K186" s="200"/>
      <c r="L186" s="204"/>
      <c r="M186" s="205"/>
      <c r="N186" s="206"/>
      <c r="O186" s="206"/>
      <c r="P186" s="206"/>
      <c r="Q186" s="206"/>
      <c r="R186" s="206"/>
      <c r="S186" s="206"/>
      <c r="T186" s="207"/>
      <c r="AT186" s="208" t="s">
        <v>163</v>
      </c>
      <c r="AU186" s="208" t="s">
        <v>86</v>
      </c>
      <c r="AV186" s="13" t="s">
        <v>84</v>
      </c>
      <c r="AW186" s="13" t="s">
        <v>36</v>
      </c>
      <c r="AX186" s="13" t="s">
        <v>76</v>
      </c>
      <c r="AY186" s="208" t="s">
        <v>150</v>
      </c>
    </row>
    <row r="187" spans="1:65" s="14" customFormat="1" ht="11.25">
      <c r="B187" s="209"/>
      <c r="C187" s="210"/>
      <c r="D187" s="193" t="s">
        <v>163</v>
      </c>
      <c r="E187" s="211" t="s">
        <v>19</v>
      </c>
      <c r="F187" s="212" t="s">
        <v>267</v>
      </c>
      <c r="G187" s="210"/>
      <c r="H187" s="213">
        <v>0.37</v>
      </c>
      <c r="I187" s="214"/>
      <c r="J187" s="210"/>
      <c r="K187" s="210"/>
      <c r="L187" s="215"/>
      <c r="M187" s="216"/>
      <c r="N187" s="217"/>
      <c r="O187" s="217"/>
      <c r="P187" s="217"/>
      <c r="Q187" s="217"/>
      <c r="R187" s="217"/>
      <c r="S187" s="217"/>
      <c r="T187" s="218"/>
      <c r="AT187" s="219" t="s">
        <v>163</v>
      </c>
      <c r="AU187" s="219" t="s">
        <v>86</v>
      </c>
      <c r="AV187" s="14" t="s">
        <v>86</v>
      </c>
      <c r="AW187" s="14" t="s">
        <v>36</v>
      </c>
      <c r="AX187" s="14" t="s">
        <v>76</v>
      </c>
      <c r="AY187" s="219" t="s">
        <v>150</v>
      </c>
    </row>
    <row r="188" spans="1:65" s="13" customFormat="1" ht="22.5">
      <c r="B188" s="199"/>
      <c r="C188" s="200"/>
      <c r="D188" s="193" t="s">
        <v>163</v>
      </c>
      <c r="E188" s="201" t="s">
        <v>19</v>
      </c>
      <c r="F188" s="202" t="s">
        <v>268</v>
      </c>
      <c r="G188" s="200"/>
      <c r="H188" s="201" t="s">
        <v>19</v>
      </c>
      <c r="I188" s="203"/>
      <c r="J188" s="200"/>
      <c r="K188" s="200"/>
      <c r="L188" s="204"/>
      <c r="M188" s="205"/>
      <c r="N188" s="206"/>
      <c r="O188" s="206"/>
      <c r="P188" s="206"/>
      <c r="Q188" s="206"/>
      <c r="R188" s="206"/>
      <c r="S188" s="206"/>
      <c r="T188" s="207"/>
      <c r="AT188" s="208" t="s">
        <v>163</v>
      </c>
      <c r="AU188" s="208" t="s">
        <v>86</v>
      </c>
      <c r="AV188" s="13" t="s">
        <v>84</v>
      </c>
      <c r="AW188" s="13" t="s">
        <v>36</v>
      </c>
      <c r="AX188" s="13" t="s">
        <v>76</v>
      </c>
      <c r="AY188" s="208" t="s">
        <v>150</v>
      </c>
    </row>
    <row r="189" spans="1:65" s="13" customFormat="1" ht="11.25">
      <c r="B189" s="199"/>
      <c r="C189" s="200"/>
      <c r="D189" s="193" t="s">
        <v>163</v>
      </c>
      <c r="E189" s="201" t="s">
        <v>19</v>
      </c>
      <c r="F189" s="202" t="s">
        <v>269</v>
      </c>
      <c r="G189" s="200"/>
      <c r="H189" s="201" t="s">
        <v>19</v>
      </c>
      <c r="I189" s="203"/>
      <c r="J189" s="200"/>
      <c r="K189" s="200"/>
      <c r="L189" s="204"/>
      <c r="M189" s="205"/>
      <c r="N189" s="206"/>
      <c r="O189" s="206"/>
      <c r="P189" s="206"/>
      <c r="Q189" s="206"/>
      <c r="R189" s="206"/>
      <c r="S189" s="206"/>
      <c r="T189" s="207"/>
      <c r="AT189" s="208" t="s">
        <v>163</v>
      </c>
      <c r="AU189" s="208" t="s">
        <v>86</v>
      </c>
      <c r="AV189" s="13" t="s">
        <v>84</v>
      </c>
      <c r="AW189" s="13" t="s">
        <v>36</v>
      </c>
      <c r="AX189" s="13" t="s">
        <v>76</v>
      </c>
      <c r="AY189" s="208" t="s">
        <v>150</v>
      </c>
    </row>
    <row r="190" spans="1:65" s="14" customFormat="1" ht="11.25">
      <c r="B190" s="209"/>
      <c r="C190" s="210"/>
      <c r="D190" s="193" t="s">
        <v>163</v>
      </c>
      <c r="E190" s="211" t="s">
        <v>19</v>
      </c>
      <c r="F190" s="212" t="s">
        <v>270</v>
      </c>
      <c r="G190" s="210"/>
      <c r="H190" s="213">
        <v>0.71</v>
      </c>
      <c r="I190" s="214"/>
      <c r="J190" s="210"/>
      <c r="K190" s="210"/>
      <c r="L190" s="215"/>
      <c r="M190" s="216"/>
      <c r="N190" s="217"/>
      <c r="O190" s="217"/>
      <c r="P190" s="217"/>
      <c r="Q190" s="217"/>
      <c r="R190" s="217"/>
      <c r="S190" s="217"/>
      <c r="T190" s="218"/>
      <c r="AT190" s="219" t="s">
        <v>163</v>
      </c>
      <c r="AU190" s="219" t="s">
        <v>86</v>
      </c>
      <c r="AV190" s="14" t="s">
        <v>86</v>
      </c>
      <c r="AW190" s="14" t="s">
        <v>36</v>
      </c>
      <c r="AX190" s="14" t="s">
        <v>76</v>
      </c>
      <c r="AY190" s="219" t="s">
        <v>150</v>
      </c>
    </row>
    <row r="191" spans="1:65" s="15" customFormat="1" ht="11.25">
      <c r="B191" s="220"/>
      <c r="C191" s="221"/>
      <c r="D191" s="193" t="s">
        <v>163</v>
      </c>
      <c r="E191" s="222" t="s">
        <v>19</v>
      </c>
      <c r="F191" s="223" t="s">
        <v>178</v>
      </c>
      <c r="G191" s="221"/>
      <c r="H191" s="224">
        <v>1.08</v>
      </c>
      <c r="I191" s="225"/>
      <c r="J191" s="221"/>
      <c r="K191" s="221"/>
      <c r="L191" s="226"/>
      <c r="M191" s="227"/>
      <c r="N191" s="228"/>
      <c r="O191" s="228"/>
      <c r="P191" s="228"/>
      <c r="Q191" s="228"/>
      <c r="R191" s="228"/>
      <c r="S191" s="228"/>
      <c r="T191" s="229"/>
      <c r="AT191" s="230" t="s">
        <v>163</v>
      </c>
      <c r="AU191" s="230" t="s">
        <v>86</v>
      </c>
      <c r="AV191" s="15" t="s">
        <v>158</v>
      </c>
      <c r="AW191" s="15" t="s">
        <v>36</v>
      </c>
      <c r="AX191" s="15" t="s">
        <v>84</v>
      </c>
      <c r="AY191" s="230" t="s">
        <v>150</v>
      </c>
    </row>
    <row r="192" spans="1:65" s="2" customFormat="1" ht="24">
      <c r="A192" s="36"/>
      <c r="B192" s="37"/>
      <c r="C192" s="180" t="s">
        <v>271</v>
      </c>
      <c r="D192" s="180" t="s">
        <v>153</v>
      </c>
      <c r="E192" s="181" t="s">
        <v>272</v>
      </c>
      <c r="F192" s="182" t="s">
        <v>273</v>
      </c>
      <c r="G192" s="183" t="s">
        <v>167</v>
      </c>
      <c r="H192" s="184">
        <v>2.448</v>
      </c>
      <c r="I192" s="185"/>
      <c r="J192" s="186">
        <f>ROUND(I192*H192,2)</f>
        <v>0</v>
      </c>
      <c r="K192" s="182" t="s">
        <v>168</v>
      </c>
      <c r="L192" s="41"/>
      <c r="M192" s="187" t="s">
        <v>19</v>
      </c>
      <c r="N192" s="188" t="s">
        <v>47</v>
      </c>
      <c r="O192" s="66"/>
      <c r="P192" s="189">
        <f>O192*H192</f>
        <v>0</v>
      </c>
      <c r="Q192" s="189">
        <v>0</v>
      </c>
      <c r="R192" s="189">
        <f>Q192*H192</f>
        <v>0</v>
      </c>
      <c r="S192" s="189">
        <v>0.27</v>
      </c>
      <c r="T192" s="190">
        <f>S192*H192</f>
        <v>0.66095999999999999</v>
      </c>
      <c r="U192" s="36"/>
      <c r="V192" s="36"/>
      <c r="W192" s="36"/>
      <c r="X192" s="36"/>
      <c r="Y192" s="36"/>
      <c r="Z192" s="36"/>
      <c r="AA192" s="36"/>
      <c r="AB192" s="36"/>
      <c r="AC192" s="36"/>
      <c r="AD192" s="36"/>
      <c r="AE192" s="36"/>
      <c r="AR192" s="191" t="s">
        <v>158</v>
      </c>
      <c r="AT192" s="191" t="s">
        <v>153</v>
      </c>
      <c r="AU192" s="191" t="s">
        <v>86</v>
      </c>
      <c r="AY192" s="19" t="s">
        <v>150</v>
      </c>
      <c r="BE192" s="192">
        <f>IF(N192="základní",J192,0)</f>
        <v>0</v>
      </c>
      <c r="BF192" s="192">
        <f>IF(N192="snížená",J192,0)</f>
        <v>0</v>
      </c>
      <c r="BG192" s="192">
        <f>IF(N192="zákl. přenesená",J192,0)</f>
        <v>0</v>
      </c>
      <c r="BH192" s="192">
        <f>IF(N192="sníž. přenesená",J192,0)</f>
        <v>0</v>
      </c>
      <c r="BI192" s="192">
        <f>IF(N192="nulová",J192,0)</f>
        <v>0</v>
      </c>
      <c r="BJ192" s="19" t="s">
        <v>84</v>
      </c>
      <c r="BK192" s="192">
        <f>ROUND(I192*H192,2)</f>
        <v>0</v>
      </c>
      <c r="BL192" s="19" t="s">
        <v>158</v>
      </c>
      <c r="BM192" s="191" t="s">
        <v>274</v>
      </c>
    </row>
    <row r="193" spans="1:65" s="2" customFormat="1" ht="29.25">
      <c r="A193" s="36"/>
      <c r="B193" s="37"/>
      <c r="C193" s="38"/>
      <c r="D193" s="193" t="s">
        <v>160</v>
      </c>
      <c r="E193" s="38"/>
      <c r="F193" s="194" t="s">
        <v>275</v>
      </c>
      <c r="G193" s="38"/>
      <c r="H193" s="38"/>
      <c r="I193" s="195"/>
      <c r="J193" s="38"/>
      <c r="K193" s="38"/>
      <c r="L193" s="41"/>
      <c r="M193" s="196"/>
      <c r="N193" s="197"/>
      <c r="O193" s="66"/>
      <c r="P193" s="66"/>
      <c r="Q193" s="66"/>
      <c r="R193" s="66"/>
      <c r="S193" s="66"/>
      <c r="T193" s="67"/>
      <c r="U193" s="36"/>
      <c r="V193" s="36"/>
      <c r="W193" s="36"/>
      <c r="X193" s="36"/>
      <c r="Y193" s="36"/>
      <c r="Z193" s="36"/>
      <c r="AA193" s="36"/>
      <c r="AB193" s="36"/>
      <c r="AC193" s="36"/>
      <c r="AD193" s="36"/>
      <c r="AE193" s="36"/>
      <c r="AT193" s="19" t="s">
        <v>160</v>
      </c>
      <c r="AU193" s="19" t="s">
        <v>86</v>
      </c>
    </row>
    <row r="194" spans="1:65" s="13" customFormat="1" ht="11.25">
      <c r="B194" s="199"/>
      <c r="C194" s="200"/>
      <c r="D194" s="193" t="s">
        <v>163</v>
      </c>
      <c r="E194" s="201" t="s">
        <v>19</v>
      </c>
      <c r="F194" s="202" t="s">
        <v>174</v>
      </c>
      <c r="G194" s="200"/>
      <c r="H194" s="201" t="s">
        <v>19</v>
      </c>
      <c r="I194" s="203"/>
      <c r="J194" s="200"/>
      <c r="K194" s="200"/>
      <c r="L194" s="204"/>
      <c r="M194" s="205"/>
      <c r="N194" s="206"/>
      <c r="O194" s="206"/>
      <c r="P194" s="206"/>
      <c r="Q194" s="206"/>
      <c r="R194" s="206"/>
      <c r="S194" s="206"/>
      <c r="T194" s="207"/>
      <c r="AT194" s="208" t="s">
        <v>163</v>
      </c>
      <c r="AU194" s="208" t="s">
        <v>86</v>
      </c>
      <c r="AV194" s="13" t="s">
        <v>84</v>
      </c>
      <c r="AW194" s="13" t="s">
        <v>36</v>
      </c>
      <c r="AX194" s="13" t="s">
        <v>76</v>
      </c>
      <c r="AY194" s="208" t="s">
        <v>150</v>
      </c>
    </row>
    <row r="195" spans="1:65" s="13" customFormat="1" ht="11.25">
      <c r="B195" s="199"/>
      <c r="C195" s="200"/>
      <c r="D195" s="193" t="s">
        <v>163</v>
      </c>
      <c r="E195" s="201" t="s">
        <v>19</v>
      </c>
      <c r="F195" s="202" t="s">
        <v>276</v>
      </c>
      <c r="G195" s="200"/>
      <c r="H195" s="201" t="s">
        <v>19</v>
      </c>
      <c r="I195" s="203"/>
      <c r="J195" s="200"/>
      <c r="K195" s="200"/>
      <c r="L195" s="204"/>
      <c r="M195" s="205"/>
      <c r="N195" s="206"/>
      <c r="O195" s="206"/>
      <c r="P195" s="206"/>
      <c r="Q195" s="206"/>
      <c r="R195" s="206"/>
      <c r="S195" s="206"/>
      <c r="T195" s="207"/>
      <c r="AT195" s="208" t="s">
        <v>163</v>
      </c>
      <c r="AU195" s="208" t="s">
        <v>86</v>
      </c>
      <c r="AV195" s="13" t="s">
        <v>84</v>
      </c>
      <c r="AW195" s="13" t="s">
        <v>36</v>
      </c>
      <c r="AX195" s="13" t="s">
        <v>76</v>
      </c>
      <c r="AY195" s="208" t="s">
        <v>150</v>
      </c>
    </row>
    <row r="196" spans="1:65" s="13" customFormat="1" ht="11.25">
      <c r="B196" s="199"/>
      <c r="C196" s="200"/>
      <c r="D196" s="193" t="s">
        <v>163</v>
      </c>
      <c r="E196" s="201" t="s">
        <v>19</v>
      </c>
      <c r="F196" s="202" t="s">
        <v>231</v>
      </c>
      <c r="G196" s="200"/>
      <c r="H196" s="201" t="s">
        <v>19</v>
      </c>
      <c r="I196" s="203"/>
      <c r="J196" s="200"/>
      <c r="K196" s="200"/>
      <c r="L196" s="204"/>
      <c r="M196" s="205"/>
      <c r="N196" s="206"/>
      <c r="O196" s="206"/>
      <c r="P196" s="206"/>
      <c r="Q196" s="206"/>
      <c r="R196" s="206"/>
      <c r="S196" s="206"/>
      <c r="T196" s="207"/>
      <c r="AT196" s="208" t="s">
        <v>163</v>
      </c>
      <c r="AU196" s="208" t="s">
        <v>86</v>
      </c>
      <c r="AV196" s="13" t="s">
        <v>84</v>
      </c>
      <c r="AW196" s="13" t="s">
        <v>36</v>
      </c>
      <c r="AX196" s="13" t="s">
        <v>76</v>
      </c>
      <c r="AY196" s="208" t="s">
        <v>150</v>
      </c>
    </row>
    <row r="197" spans="1:65" s="14" customFormat="1" ht="11.25">
      <c r="B197" s="209"/>
      <c r="C197" s="210"/>
      <c r="D197" s="193" t="s">
        <v>163</v>
      </c>
      <c r="E197" s="211" t="s">
        <v>19</v>
      </c>
      <c r="F197" s="212" t="s">
        <v>277</v>
      </c>
      <c r="G197" s="210"/>
      <c r="H197" s="213">
        <v>0.48</v>
      </c>
      <c r="I197" s="214"/>
      <c r="J197" s="210"/>
      <c r="K197" s="210"/>
      <c r="L197" s="215"/>
      <c r="M197" s="216"/>
      <c r="N197" s="217"/>
      <c r="O197" s="217"/>
      <c r="P197" s="217"/>
      <c r="Q197" s="217"/>
      <c r="R197" s="217"/>
      <c r="S197" s="217"/>
      <c r="T197" s="218"/>
      <c r="AT197" s="219" t="s">
        <v>163</v>
      </c>
      <c r="AU197" s="219" t="s">
        <v>86</v>
      </c>
      <c r="AV197" s="14" t="s">
        <v>86</v>
      </c>
      <c r="AW197" s="14" t="s">
        <v>36</v>
      </c>
      <c r="AX197" s="14" t="s">
        <v>76</v>
      </c>
      <c r="AY197" s="219" t="s">
        <v>150</v>
      </c>
    </row>
    <row r="198" spans="1:65" s="14" customFormat="1" ht="22.5">
      <c r="B198" s="209"/>
      <c r="C198" s="210"/>
      <c r="D198" s="193" t="s">
        <v>163</v>
      </c>
      <c r="E198" s="211" t="s">
        <v>19</v>
      </c>
      <c r="F198" s="212" t="s">
        <v>278</v>
      </c>
      <c r="G198" s="210"/>
      <c r="H198" s="213">
        <v>0.65600000000000003</v>
      </c>
      <c r="I198" s="214"/>
      <c r="J198" s="210"/>
      <c r="K198" s="210"/>
      <c r="L198" s="215"/>
      <c r="M198" s="216"/>
      <c r="N198" s="217"/>
      <c r="O198" s="217"/>
      <c r="P198" s="217"/>
      <c r="Q198" s="217"/>
      <c r="R198" s="217"/>
      <c r="S198" s="217"/>
      <c r="T198" s="218"/>
      <c r="AT198" s="219" t="s">
        <v>163</v>
      </c>
      <c r="AU198" s="219" t="s">
        <v>86</v>
      </c>
      <c r="AV198" s="14" t="s">
        <v>86</v>
      </c>
      <c r="AW198" s="14" t="s">
        <v>36</v>
      </c>
      <c r="AX198" s="14" t="s">
        <v>76</v>
      </c>
      <c r="AY198" s="219" t="s">
        <v>150</v>
      </c>
    </row>
    <row r="199" spans="1:65" s="13" customFormat="1" ht="11.25">
      <c r="B199" s="199"/>
      <c r="C199" s="200"/>
      <c r="D199" s="193" t="s">
        <v>163</v>
      </c>
      <c r="E199" s="201" t="s">
        <v>19</v>
      </c>
      <c r="F199" s="202" t="s">
        <v>234</v>
      </c>
      <c r="G199" s="200"/>
      <c r="H199" s="201" t="s">
        <v>19</v>
      </c>
      <c r="I199" s="203"/>
      <c r="J199" s="200"/>
      <c r="K199" s="200"/>
      <c r="L199" s="204"/>
      <c r="M199" s="205"/>
      <c r="N199" s="206"/>
      <c r="O199" s="206"/>
      <c r="P199" s="206"/>
      <c r="Q199" s="206"/>
      <c r="R199" s="206"/>
      <c r="S199" s="206"/>
      <c r="T199" s="207"/>
      <c r="AT199" s="208" t="s">
        <v>163</v>
      </c>
      <c r="AU199" s="208" t="s">
        <v>86</v>
      </c>
      <c r="AV199" s="13" t="s">
        <v>84</v>
      </c>
      <c r="AW199" s="13" t="s">
        <v>36</v>
      </c>
      <c r="AX199" s="13" t="s">
        <v>76</v>
      </c>
      <c r="AY199" s="208" t="s">
        <v>150</v>
      </c>
    </row>
    <row r="200" spans="1:65" s="14" customFormat="1" ht="11.25">
      <c r="B200" s="209"/>
      <c r="C200" s="210"/>
      <c r="D200" s="193" t="s">
        <v>163</v>
      </c>
      <c r="E200" s="211" t="s">
        <v>19</v>
      </c>
      <c r="F200" s="212" t="s">
        <v>279</v>
      </c>
      <c r="G200" s="210"/>
      <c r="H200" s="213">
        <v>0.65600000000000003</v>
      </c>
      <c r="I200" s="214"/>
      <c r="J200" s="210"/>
      <c r="K200" s="210"/>
      <c r="L200" s="215"/>
      <c r="M200" s="216"/>
      <c r="N200" s="217"/>
      <c r="O200" s="217"/>
      <c r="P200" s="217"/>
      <c r="Q200" s="217"/>
      <c r="R200" s="217"/>
      <c r="S200" s="217"/>
      <c r="T200" s="218"/>
      <c r="AT200" s="219" t="s">
        <v>163</v>
      </c>
      <c r="AU200" s="219" t="s">
        <v>86</v>
      </c>
      <c r="AV200" s="14" t="s">
        <v>86</v>
      </c>
      <c r="AW200" s="14" t="s">
        <v>36</v>
      </c>
      <c r="AX200" s="14" t="s">
        <v>76</v>
      </c>
      <c r="AY200" s="219" t="s">
        <v>150</v>
      </c>
    </row>
    <row r="201" spans="1:65" s="13" customFormat="1" ht="11.25">
      <c r="B201" s="199"/>
      <c r="C201" s="200"/>
      <c r="D201" s="193" t="s">
        <v>163</v>
      </c>
      <c r="E201" s="201" t="s">
        <v>19</v>
      </c>
      <c r="F201" s="202" t="s">
        <v>236</v>
      </c>
      <c r="G201" s="200"/>
      <c r="H201" s="201" t="s">
        <v>19</v>
      </c>
      <c r="I201" s="203"/>
      <c r="J201" s="200"/>
      <c r="K201" s="200"/>
      <c r="L201" s="204"/>
      <c r="M201" s="205"/>
      <c r="N201" s="206"/>
      <c r="O201" s="206"/>
      <c r="P201" s="206"/>
      <c r="Q201" s="206"/>
      <c r="R201" s="206"/>
      <c r="S201" s="206"/>
      <c r="T201" s="207"/>
      <c r="AT201" s="208" t="s">
        <v>163</v>
      </c>
      <c r="AU201" s="208" t="s">
        <v>86</v>
      </c>
      <c r="AV201" s="13" t="s">
        <v>84</v>
      </c>
      <c r="AW201" s="13" t="s">
        <v>36</v>
      </c>
      <c r="AX201" s="13" t="s">
        <v>76</v>
      </c>
      <c r="AY201" s="208" t="s">
        <v>150</v>
      </c>
    </row>
    <row r="202" spans="1:65" s="14" customFormat="1" ht="11.25">
      <c r="B202" s="209"/>
      <c r="C202" s="210"/>
      <c r="D202" s="193" t="s">
        <v>163</v>
      </c>
      <c r="E202" s="211" t="s">
        <v>19</v>
      </c>
      <c r="F202" s="212" t="s">
        <v>279</v>
      </c>
      <c r="G202" s="210"/>
      <c r="H202" s="213">
        <v>0.65600000000000003</v>
      </c>
      <c r="I202" s="214"/>
      <c r="J202" s="210"/>
      <c r="K202" s="210"/>
      <c r="L202" s="215"/>
      <c r="M202" s="216"/>
      <c r="N202" s="217"/>
      <c r="O202" s="217"/>
      <c r="P202" s="217"/>
      <c r="Q202" s="217"/>
      <c r="R202" s="217"/>
      <c r="S202" s="217"/>
      <c r="T202" s="218"/>
      <c r="AT202" s="219" t="s">
        <v>163</v>
      </c>
      <c r="AU202" s="219" t="s">
        <v>86</v>
      </c>
      <c r="AV202" s="14" t="s">
        <v>86</v>
      </c>
      <c r="AW202" s="14" t="s">
        <v>36</v>
      </c>
      <c r="AX202" s="14" t="s">
        <v>76</v>
      </c>
      <c r="AY202" s="219" t="s">
        <v>150</v>
      </c>
    </row>
    <row r="203" spans="1:65" s="15" customFormat="1" ht="11.25">
      <c r="B203" s="220"/>
      <c r="C203" s="221"/>
      <c r="D203" s="193" t="s">
        <v>163</v>
      </c>
      <c r="E203" s="222" t="s">
        <v>19</v>
      </c>
      <c r="F203" s="223" t="s">
        <v>178</v>
      </c>
      <c r="G203" s="221"/>
      <c r="H203" s="224">
        <v>2.448</v>
      </c>
      <c r="I203" s="225"/>
      <c r="J203" s="221"/>
      <c r="K203" s="221"/>
      <c r="L203" s="226"/>
      <c r="M203" s="227"/>
      <c r="N203" s="228"/>
      <c r="O203" s="228"/>
      <c r="P203" s="228"/>
      <c r="Q203" s="228"/>
      <c r="R203" s="228"/>
      <c r="S203" s="228"/>
      <c r="T203" s="229"/>
      <c r="AT203" s="230" t="s">
        <v>163</v>
      </c>
      <c r="AU203" s="230" t="s">
        <v>86</v>
      </c>
      <c r="AV203" s="15" t="s">
        <v>158</v>
      </c>
      <c r="AW203" s="15" t="s">
        <v>36</v>
      </c>
      <c r="AX203" s="15" t="s">
        <v>84</v>
      </c>
      <c r="AY203" s="230" t="s">
        <v>150</v>
      </c>
    </row>
    <row r="204" spans="1:65" s="2" customFormat="1" ht="24">
      <c r="A204" s="36"/>
      <c r="B204" s="37"/>
      <c r="C204" s="180" t="s">
        <v>280</v>
      </c>
      <c r="D204" s="180" t="s">
        <v>153</v>
      </c>
      <c r="E204" s="181" t="s">
        <v>281</v>
      </c>
      <c r="F204" s="182" t="s">
        <v>282</v>
      </c>
      <c r="G204" s="183" t="s">
        <v>182</v>
      </c>
      <c r="H204" s="184">
        <v>0.30599999999999999</v>
      </c>
      <c r="I204" s="185"/>
      <c r="J204" s="186">
        <f>ROUND(I204*H204,2)</f>
        <v>0</v>
      </c>
      <c r="K204" s="182" t="s">
        <v>168</v>
      </c>
      <c r="L204" s="41"/>
      <c r="M204" s="187" t="s">
        <v>19</v>
      </c>
      <c r="N204" s="188" t="s">
        <v>47</v>
      </c>
      <c r="O204" s="66"/>
      <c r="P204" s="189">
        <f>O204*H204</f>
        <v>0</v>
      </c>
      <c r="Q204" s="189">
        <v>0</v>
      </c>
      <c r="R204" s="189">
        <f>Q204*H204</f>
        <v>0</v>
      </c>
      <c r="S204" s="189">
        <v>1.8</v>
      </c>
      <c r="T204" s="190">
        <f>S204*H204</f>
        <v>0.55079999999999996</v>
      </c>
      <c r="U204" s="36"/>
      <c r="V204" s="36"/>
      <c r="W204" s="36"/>
      <c r="X204" s="36"/>
      <c r="Y204" s="36"/>
      <c r="Z204" s="36"/>
      <c r="AA204" s="36"/>
      <c r="AB204" s="36"/>
      <c r="AC204" s="36"/>
      <c r="AD204" s="36"/>
      <c r="AE204" s="36"/>
      <c r="AR204" s="191" t="s">
        <v>158</v>
      </c>
      <c r="AT204" s="191" t="s">
        <v>153</v>
      </c>
      <c r="AU204" s="191" t="s">
        <v>86</v>
      </c>
      <c r="AY204" s="19" t="s">
        <v>150</v>
      </c>
      <c r="BE204" s="192">
        <f>IF(N204="základní",J204,0)</f>
        <v>0</v>
      </c>
      <c r="BF204" s="192">
        <f>IF(N204="snížená",J204,0)</f>
        <v>0</v>
      </c>
      <c r="BG204" s="192">
        <f>IF(N204="zákl. přenesená",J204,0)</f>
        <v>0</v>
      </c>
      <c r="BH204" s="192">
        <f>IF(N204="sníž. přenesená",J204,0)</f>
        <v>0</v>
      </c>
      <c r="BI204" s="192">
        <f>IF(N204="nulová",J204,0)</f>
        <v>0</v>
      </c>
      <c r="BJ204" s="19" t="s">
        <v>84</v>
      </c>
      <c r="BK204" s="192">
        <f>ROUND(I204*H204,2)</f>
        <v>0</v>
      </c>
      <c r="BL204" s="19" t="s">
        <v>158</v>
      </c>
      <c r="BM204" s="191" t="s">
        <v>283</v>
      </c>
    </row>
    <row r="205" spans="1:65" s="2" customFormat="1" ht="29.25">
      <c r="A205" s="36"/>
      <c r="B205" s="37"/>
      <c r="C205" s="38"/>
      <c r="D205" s="193" t="s">
        <v>160</v>
      </c>
      <c r="E205" s="38"/>
      <c r="F205" s="194" t="s">
        <v>284</v>
      </c>
      <c r="G205" s="38"/>
      <c r="H205" s="38"/>
      <c r="I205" s="195"/>
      <c r="J205" s="38"/>
      <c r="K205" s="38"/>
      <c r="L205" s="41"/>
      <c r="M205" s="196"/>
      <c r="N205" s="197"/>
      <c r="O205" s="66"/>
      <c r="P205" s="66"/>
      <c r="Q205" s="66"/>
      <c r="R205" s="66"/>
      <c r="S205" s="66"/>
      <c r="T205" s="67"/>
      <c r="U205" s="36"/>
      <c r="V205" s="36"/>
      <c r="W205" s="36"/>
      <c r="X205" s="36"/>
      <c r="Y205" s="36"/>
      <c r="Z205" s="36"/>
      <c r="AA205" s="36"/>
      <c r="AB205" s="36"/>
      <c r="AC205" s="36"/>
      <c r="AD205" s="36"/>
      <c r="AE205" s="36"/>
      <c r="AT205" s="19" t="s">
        <v>160</v>
      </c>
      <c r="AU205" s="19" t="s">
        <v>86</v>
      </c>
    </row>
    <row r="206" spans="1:65" s="13" customFormat="1" ht="11.25">
      <c r="B206" s="199"/>
      <c r="C206" s="200"/>
      <c r="D206" s="193" t="s">
        <v>163</v>
      </c>
      <c r="E206" s="201" t="s">
        <v>19</v>
      </c>
      <c r="F206" s="202" t="s">
        <v>285</v>
      </c>
      <c r="G206" s="200"/>
      <c r="H206" s="201" t="s">
        <v>19</v>
      </c>
      <c r="I206" s="203"/>
      <c r="J206" s="200"/>
      <c r="K206" s="200"/>
      <c r="L206" s="204"/>
      <c r="M206" s="205"/>
      <c r="N206" s="206"/>
      <c r="O206" s="206"/>
      <c r="P206" s="206"/>
      <c r="Q206" s="206"/>
      <c r="R206" s="206"/>
      <c r="S206" s="206"/>
      <c r="T206" s="207"/>
      <c r="AT206" s="208" t="s">
        <v>163</v>
      </c>
      <c r="AU206" s="208" t="s">
        <v>86</v>
      </c>
      <c r="AV206" s="13" t="s">
        <v>84</v>
      </c>
      <c r="AW206" s="13" t="s">
        <v>36</v>
      </c>
      <c r="AX206" s="13" t="s">
        <v>76</v>
      </c>
      <c r="AY206" s="208" t="s">
        <v>150</v>
      </c>
    </row>
    <row r="207" spans="1:65" s="13" customFormat="1" ht="11.25">
      <c r="B207" s="199"/>
      <c r="C207" s="200"/>
      <c r="D207" s="193" t="s">
        <v>163</v>
      </c>
      <c r="E207" s="201" t="s">
        <v>19</v>
      </c>
      <c r="F207" s="202" t="s">
        <v>286</v>
      </c>
      <c r="G207" s="200"/>
      <c r="H207" s="201" t="s">
        <v>19</v>
      </c>
      <c r="I207" s="203"/>
      <c r="J207" s="200"/>
      <c r="K207" s="200"/>
      <c r="L207" s="204"/>
      <c r="M207" s="205"/>
      <c r="N207" s="206"/>
      <c r="O207" s="206"/>
      <c r="P207" s="206"/>
      <c r="Q207" s="206"/>
      <c r="R207" s="206"/>
      <c r="S207" s="206"/>
      <c r="T207" s="207"/>
      <c r="AT207" s="208" t="s">
        <v>163</v>
      </c>
      <c r="AU207" s="208" t="s">
        <v>86</v>
      </c>
      <c r="AV207" s="13" t="s">
        <v>84</v>
      </c>
      <c r="AW207" s="13" t="s">
        <v>36</v>
      </c>
      <c r="AX207" s="13" t="s">
        <v>76</v>
      </c>
      <c r="AY207" s="208" t="s">
        <v>150</v>
      </c>
    </row>
    <row r="208" spans="1:65" s="14" customFormat="1" ht="11.25">
      <c r="B208" s="209"/>
      <c r="C208" s="210"/>
      <c r="D208" s="193" t="s">
        <v>163</v>
      </c>
      <c r="E208" s="211" t="s">
        <v>19</v>
      </c>
      <c r="F208" s="212" t="s">
        <v>287</v>
      </c>
      <c r="G208" s="210"/>
      <c r="H208" s="213">
        <v>0.112</v>
      </c>
      <c r="I208" s="214"/>
      <c r="J208" s="210"/>
      <c r="K208" s="210"/>
      <c r="L208" s="215"/>
      <c r="M208" s="216"/>
      <c r="N208" s="217"/>
      <c r="O208" s="217"/>
      <c r="P208" s="217"/>
      <c r="Q208" s="217"/>
      <c r="R208" s="217"/>
      <c r="S208" s="217"/>
      <c r="T208" s="218"/>
      <c r="AT208" s="219" t="s">
        <v>163</v>
      </c>
      <c r="AU208" s="219" t="s">
        <v>86</v>
      </c>
      <c r="AV208" s="14" t="s">
        <v>86</v>
      </c>
      <c r="AW208" s="14" t="s">
        <v>36</v>
      </c>
      <c r="AX208" s="14" t="s">
        <v>76</v>
      </c>
      <c r="AY208" s="219" t="s">
        <v>150</v>
      </c>
    </row>
    <row r="209" spans="1:65" s="13" customFormat="1" ht="11.25">
      <c r="B209" s="199"/>
      <c r="C209" s="200"/>
      <c r="D209" s="193" t="s">
        <v>163</v>
      </c>
      <c r="E209" s="201" t="s">
        <v>19</v>
      </c>
      <c r="F209" s="202" t="s">
        <v>266</v>
      </c>
      <c r="G209" s="200"/>
      <c r="H209" s="201" t="s">
        <v>19</v>
      </c>
      <c r="I209" s="203"/>
      <c r="J209" s="200"/>
      <c r="K209" s="200"/>
      <c r="L209" s="204"/>
      <c r="M209" s="205"/>
      <c r="N209" s="206"/>
      <c r="O209" s="206"/>
      <c r="P209" s="206"/>
      <c r="Q209" s="206"/>
      <c r="R209" s="206"/>
      <c r="S209" s="206"/>
      <c r="T209" s="207"/>
      <c r="AT209" s="208" t="s">
        <v>163</v>
      </c>
      <c r="AU209" s="208" t="s">
        <v>86</v>
      </c>
      <c r="AV209" s="13" t="s">
        <v>84</v>
      </c>
      <c r="AW209" s="13" t="s">
        <v>36</v>
      </c>
      <c r="AX209" s="13" t="s">
        <v>76</v>
      </c>
      <c r="AY209" s="208" t="s">
        <v>150</v>
      </c>
    </row>
    <row r="210" spans="1:65" s="14" customFormat="1" ht="11.25">
      <c r="B210" s="209"/>
      <c r="C210" s="210"/>
      <c r="D210" s="193" t="s">
        <v>163</v>
      </c>
      <c r="E210" s="211" t="s">
        <v>19</v>
      </c>
      <c r="F210" s="212" t="s">
        <v>288</v>
      </c>
      <c r="G210" s="210"/>
      <c r="H210" s="213">
        <v>7.3999999999999996E-2</v>
      </c>
      <c r="I210" s="214"/>
      <c r="J210" s="210"/>
      <c r="K210" s="210"/>
      <c r="L210" s="215"/>
      <c r="M210" s="216"/>
      <c r="N210" s="217"/>
      <c r="O210" s="217"/>
      <c r="P210" s="217"/>
      <c r="Q210" s="217"/>
      <c r="R210" s="217"/>
      <c r="S210" s="217"/>
      <c r="T210" s="218"/>
      <c r="AT210" s="219" t="s">
        <v>163</v>
      </c>
      <c r="AU210" s="219" t="s">
        <v>86</v>
      </c>
      <c r="AV210" s="14" t="s">
        <v>86</v>
      </c>
      <c r="AW210" s="14" t="s">
        <v>36</v>
      </c>
      <c r="AX210" s="14" t="s">
        <v>76</v>
      </c>
      <c r="AY210" s="219" t="s">
        <v>150</v>
      </c>
    </row>
    <row r="211" spans="1:65" s="16" customFormat="1" ht="11.25">
      <c r="B211" s="231"/>
      <c r="C211" s="232"/>
      <c r="D211" s="193" t="s">
        <v>163</v>
      </c>
      <c r="E211" s="233" t="s">
        <v>19</v>
      </c>
      <c r="F211" s="234" t="s">
        <v>215</v>
      </c>
      <c r="G211" s="232"/>
      <c r="H211" s="235">
        <v>0.186</v>
      </c>
      <c r="I211" s="236"/>
      <c r="J211" s="232"/>
      <c r="K211" s="232"/>
      <c r="L211" s="237"/>
      <c r="M211" s="238"/>
      <c r="N211" s="239"/>
      <c r="O211" s="239"/>
      <c r="P211" s="239"/>
      <c r="Q211" s="239"/>
      <c r="R211" s="239"/>
      <c r="S211" s="239"/>
      <c r="T211" s="240"/>
      <c r="AT211" s="241" t="s">
        <v>163</v>
      </c>
      <c r="AU211" s="241" t="s">
        <v>86</v>
      </c>
      <c r="AV211" s="16" t="s">
        <v>179</v>
      </c>
      <c r="AW211" s="16" t="s">
        <v>36</v>
      </c>
      <c r="AX211" s="16" t="s">
        <v>76</v>
      </c>
      <c r="AY211" s="241" t="s">
        <v>150</v>
      </c>
    </row>
    <row r="212" spans="1:65" s="13" customFormat="1" ht="22.5">
      <c r="B212" s="199"/>
      <c r="C212" s="200"/>
      <c r="D212" s="193" t="s">
        <v>163</v>
      </c>
      <c r="E212" s="201" t="s">
        <v>19</v>
      </c>
      <c r="F212" s="202" t="s">
        <v>224</v>
      </c>
      <c r="G212" s="200"/>
      <c r="H212" s="201" t="s">
        <v>19</v>
      </c>
      <c r="I212" s="203"/>
      <c r="J212" s="200"/>
      <c r="K212" s="200"/>
      <c r="L212" s="204"/>
      <c r="M212" s="205"/>
      <c r="N212" s="206"/>
      <c r="O212" s="206"/>
      <c r="P212" s="206"/>
      <c r="Q212" s="206"/>
      <c r="R212" s="206"/>
      <c r="S212" s="206"/>
      <c r="T212" s="207"/>
      <c r="AT212" s="208" t="s">
        <v>163</v>
      </c>
      <c r="AU212" s="208" t="s">
        <v>86</v>
      </c>
      <c r="AV212" s="13" t="s">
        <v>84</v>
      </c>
      <c r="AW212" s="13" t="s">
        <v>36</v>
      </c>
      <c r="AX212" s="13" t="s">
        <v>76</v>
      </c>
      <c r="AY212" s="208" t="s">
        <v>150</v>
      </c>
    </row>
    <row r="213" spans="1:65" s="13" customFormat="1" ht="22.5">
      <c r="B213" s="199"/>
      <c r="C213" s="200"/>
      <c r="D213" s="193" t="s">
        <v>163</v>
      </c>
      <c r="E213" s="201" t="s">
        <v>19</v>
      </c>
      <c r="F213" s="202" t="s">
        <v>289</v>
      </c>
      <c r="G213" s="200"/>
      <c r="H213" s="201" t="s">
        <v>19</v>
      </c>
      <c r="I213" s="203"/>
      <c r="J213" s="200"/>
      <c r="K213" s="200"/>
      <c r="L213" s="204"/>
      <c r="M213" s="205"/>
      <c r="N213" s="206"/>
      <c r="O213" s="206"/>
      <c r="P213" s="206"/>
      <c r="Q213" s="206"/>
      <c r="R213" s="206"/>
      <c r="S213" s="206"/>
      <c r="T213" s="207"/>
      <c r="AT213" s="208" t="s">
        <v>163</v>
      </c>
      <c r="AU213" s="208" t="s">
        <v>86</v>
      </c>
      <c r="AV213" s="13" t="s">
        <v>84</v>
      </c>
      <c r="AW213" s="13" t="s">
        <v>36</v>
      </c>
      <c r="AX213" s="13" t="s">
        <v>76</v>
      </c>
      <c r="AY213" s="208" t="s">
        <v>150</v>
      </c>
    </row>
    <row r="214" spans="1:65" s="14" customFormat="1" ht="11.25">
      <c r="B214" s="209"/>
      <c r="C214" s="210"/>
      <c r="D214" s="193" t="s">
        <v>163</v>
      </c>
      <c r="E214" s="211" t="s">
        <v>19</v>
      </c>
      <c r="F214" s="212" t="s">
        <v>290</v>
      </c>
      <c r="G214" s="210"/>
      <c r="H214" s="213">
        <v>0.12</v>
      </c>
      <c r="I214" s="214"/>
      <c r="J214" s="210"/>
      <c r="K214" s="210"/>
      <c r="L214" s="215"/>
      <c r="M214" s="216"/>
      <c r="N214" s="217"/>
      <c r="O214" s="217"/>
      <c r="P214" s="217"/>
      <c r="Q214" s="217"/>
      <c r="R214" s="217"/>
      <c r="S214" s="217"/>
      <c r="T214" s="218"/>
      <c r="AT214" s="219" t="s">
        <v>163</v>
      </c>
      <c r="AU214" s="219" t="s">
        <v>86</v>
      </c>
      <c r="AV214" s="14" t="s">
        <v>86</v>
      </c>
      <c r="AW214" s="14" t="s">
        <v>36</v>
      </c>
      <c r="AX214" s="14" t="s">
        <v>76</v>
      </c>
      <c r="AY214" s="219" t="s">
        <v>150</v>
      </c>
    </row>
    <row r="215" spans="1:65" s="15" customFormat="1" ht="11.25">
      <c r="B215" s="220"/>
      <c r="C215" s="221"/>
      <c r="D215" s="193" t="s">
        <v>163</v>
      </c>
      <c r="E215" s="222" t="s">
        <v>19</v>
      </c>
      <c r="F215" s="223" t="s">
        <v>178</v>
      </c>
      <c r="G215" s="221"/>
      <c r="H215" s="224">
        <v>0.30599999999999999</v>
      </c>
      <c r="I215" s="225"/>
      <c r="J215" s="221"/>
      <c r="K215" s="221"/>
      <c r="L215" s="226"/>
      <c r="M215" s="227"/>
      <c r="N215" s="228"/>
      <c r="O215" s="228"/>
      <c r="P215" s="228"/>
      <c r="Q215" s="228"/>
      <c r="R215" s="228"/>
      <c r="S215" s="228"/>
      <c r="T215" s="229"/>
      <c r="AT215" s="230" t="s">
        <v>163</v>
      </c>
      <c r="AU215" s="230" t="s">
        <v>86</v>
      </c>
      <c r="AV215" s="15" t="s">
        <v>158</v>
      </c>
      <c r="AW215" s="15" t="s">
        <v>36</v>
      </c>
      <c r="AX215" s="15" t="s">
        <v>84</v>
      </c>
      <c r="AY215" s="230" t="s">
        <v>150</v>
      </c>
    </row>
    <row r="216" spans="1:65" s="2" customFormat="1" ht="24">
      <c r="A216" s="36"/>
      <c r="B216" s="37"/>
      <c r="C216" s="180" t="s">
        <v>291</v>
      </c>
      <c r="D216" s="180" t="s">
        <v>153</v>
      </c>
      <c r="E216" s="181" t="s">
        <v>292</v>
      </c>
      <c r="F216" s="182" t="s">
        <v>293</v>
      </c>
      <c r="G216" s="183" t="s">
        <v>167</v>
      </c>
      <c r="H216" s="184">
        <v>2.016</v>
      </c>
      <c r="I216" s="185"/>
      <c r="J216" s="186">
        <f>ROUND(I216*H216,2)</f>
        <v>0</v>
      </c>
      <c r="K216" s="182" t="s">
        <v>168</v>
      </c>
      <c r="L216" s="41"/>
      <c r="M216" s="187" t="s">
        <v>19</v>
      </c>
      <c r="N216" s="188" t="s">
        <v>47</v>
      </c>
      <c r="O216" s="66"/>
      <c r="P216" s="189">
        <f>O216*H216</f>
        <v>0</v>
      </c>
      <c r="Q216" s="189">
        <v>0</v>
      </c>
      <c r="R216" s="189">
        <f>Q216*H216</f>
        <v>0</v>
      </c>
      <c r="S216" s="189">
        <v>0.27</v>
      </c>
      <c r="T216" s="190">
        <f>S216*H216</f>
        <v>0.54432000000000003</v>
      </c>
      <c r="U216" s="36"/>
      <c r="V216" s="36"/>
      <c r="W216" s="36"/>
      <c r="X216" s="36"/>
      <c r="Y216" s="36"/>
      <c r="Z216" s="36"/>
      <c r="AA216" s="36"/>
      <c r="AB216" s="36"/>
      <c r="AC216" s="36"/>
      <c r="AD216" s="36"/>
      <c r="AE216" s="36"/>
      <c r="AR216" s="191" t="s">
        <v>158</v>
      </c>
      <c r="AT216" s="191" t="s">
        <v>153</v>
      </c>
      <c r="AU216" s="191" t="s">
        <v>86</v>
      </c>
      <c r="AY216" s="19" t="s">
        <v>150</v>
      </c>
      <c r="BE216" s="192">
        <f>IF(N216="základní",J216,0)</f>
        <v>0</v>
      </c>
      <c r="BF216" s="192">
        <f>IF(N216="snížená",J216,0)</f>
        <v>0</v>
      </c>
      <c r="BG216" s="192">
        <f>IF(N216="zákl. přenesená",J216,0)</f>
        <v>0</v>
      </c>
      <c r="BH216" s="192">
        <f>IF(N216="sníž. přenesená",J216,0)</f>
        <v>0</v>
      </c>
      <c r="BI216" s="192">
        <f>IF(N216="nulová",J216,0)</f>
        <v>0</v>
      </c>
      <c r="BJ216" s="19" t="s">
        <v>84</v>
      </c>
      <c r="BK216" s="192">
        <f>ROUND(I216*H216,2)</f>
        <v>0</v>
      </c>
      <c r="BL216" s="19" t="s">
        <v>158</v>
      </c>
      <c r="BM216" s="191" t="s">
        <v>294</v>
      </c>
    </row>
    <row r="217" spans="1:65" s="2" customFormat="1" ht="29.25">
      <c r="A217" s="36"/>
      <c r="B217" s="37"/>
      <c r="C217" s="38"/>
      <c r="D217" s="193" t="s">
        <v>160</v>
      </c>
      <c r="E217" s="38"/>
      <c r="F217" s="194" t="s">
        <v>295</v>
      </c>
      <c r="G217" s="38"/>
      <c r="H217" s="38"/>
      <c r="I217" s="195"/>
      <c r="J217" s="38"/>
      <c r="K217" s="38"/>
      <c r="L217" s="41"/>
      <c r="M217" s="196"/>
      <c r="N217" s="197"/>
      <c r="O217" s="66"/>
      <c r="P217" s="66"/>
      <c r="Q217" s="66"/>
      <c r="R217" s="66"/>
      <c r="S217" s="66"/>
      <c r="T217" s="67"/>
      <c r="U217" s="36"/>
      <c r="V217" s="36"/>
      <c r="W217" s="36"/>
      <c r="X217" s="36"/>
      <c r="Y217" s="36"/>
      <c r="Z217" s="36"/>
      <c r="AA217" s="36"/>
      <c r="AB217" s="36"/>
      <c r="AC217" s="36"/>
      <c r="AD217" s="36"/>
      <c r="AE217" s="36"/>
      <c r="AT217" s="19" t="s">
        <v>160</v>
      </c>
      <c r="AU217" s="19" t="s">
        <v>86</v>
      </c>
    </row>
    <row r="218" spans="1:65" s="13" customFormat="1" ht="11.25">
      <c r="B218" s="199"/>
      <c r="C218" s="200"/>
      <c r="D218" s="193" t="s">
        <v>163</v>
      </c>
      <c r="E218" s="201" t="s">
        <v>19</v>
      </c>
      <c r="F218" s="202" t="s">
        <v>174</v>
      </c>
      <c r="G218" s="200"/>
      <c r="H218" s="201" t="s">
        <v>19</v>
      </c>
      <c r="I218" s="203"/>
      <c r="J218" s="200"/>
      <c r="K218" s="200"/>
      <c r="L218" s="204"/>
      <c r="M218" s="205"/>
      <c r="N218" s="206"/>
      <c r="O218" s="206"/>
      <c r="P218" s="206"/>
      <c r="Q218" s="206"/>
      <c r="R218" s="206"/>
      <c r="S218" s="206"/>
      <c r="T218" s="207"/>
      <c r="AT218" s="208" t="s">
        <v>163</v>
      </c>
      <c r="AU218" s="208" t="s">
        <v>86</v>
      </c>
      <c r="AV218" s="13" t="s">
        <v>84</v>
      </c>
      <c r="AW218" s="13" t="s">
        <v>36</v>
      </c>
      <c r="AX218" s="13" t="s">
        <v>76</v>
      </c>
      <c r="AY218" s="208" t="s">
        <v>150</v>
      </c>
    </row>
    <row r="219" spans="1:65" s="13" customFormat="1" ht="11.25">
      <c r="B219" s="199"/>
      <c r="C219" s="200"/>
      <c r="D219" s="193" t="s">
        <v>163</v>
      </c>
      <c r="E219" s="201" t="s">
        <v>19</v>
      </c>
      <c r="F219" s="202" t="s">
        <v>175</v>
      </c>
      <c r="G219" s="200"/>
      <c r="H219" s="201" t="s">
        <v>19</v>
      </c>
      <c r="I219" s="203"/>
      <c r="J219" s="200"/>
      <c r="K219" s="200"/>
      <c r="L219" s="204"/>
      <c r="M219" s="205"/>
      <c r="N219" s="206"/>
      <c r="O219" s="206"/>
      <c r="P219" s="206"/>
      <c r="Q219" s="206"/>
      <c r="R219" s="206"/>
      <c r="S219" s="206"/>
      <c r="T219" s="207"/>
      <c r="AT219" s="208" t="s">
        <v>163</v>
      </c>
      <c r="AU219" s="208" t="s">
        <v>86</v>
      </c>
      <c r="AV219" s="13" t="s">
        <v>84</v>
      </c>
      <c r="AW219" s="13" t="s">
        <v>36</v>
      </c>
      <c r="AX219" s="13" t="s">
        <v>76</v>
      </c>
      <c r="AY219" s="208" t="s">
        <v>150</v>
      </c>
    </row>
    <row r="220" spans="1:65" s="13" customFormat="1" ht="33.75">
      <c r="B220" s="199"/>
      <c r="C220" s="200"/>
      <c r="D220" s="193" t="s">
        <v>163</v>
      </c>
      <c r="E220" s="201" t="s">
        <v>19</v>
      </c>
      <c r="F220" s="202" t="s">
        <v>296</v>
      </c>
      <c r="G220" s="200"/>
      <c r="H220" s="201" t="s">
        <v>19</v>
      </c>
      <c r="I220" s="203"/>
      <c r="J220" s="200"/>
      <c r="K220" s="200"/>
      <c r="L220" s="204"/>
      <c r="M220" s="205"/>
      <c r="N220" s="206"/>
      <c r="O220" s="206"/>
      <c r="P220" s="206"/>
      <c r="Q220" s="206"/>
      <c r="R220" s="206"/>
      <c r="S220" s="206"/>
      <c r="T220" s="207"/>
      <c r="AT220" s="208" t="s">
        <v>163</v>
      </c>
      <c r="AU220" s="208" t="s">
        <v>86</v>
      </c>
      <c r="AV220" s="13" t="s">
        <v>84</v>
      </c>
      <c r="AW220" s="13" t="s">
        <v>36</v>
      </c>
      <c r="AX220" s="13" t="s">
        <v>76</v>
      </c>
      <c r="AY220" s="208" t="s">
        <v>150</v>
      </c>
    </row>
    <row r="221" spans="1:65" s="14" customFormat="1" ht="11.25">
      <c r="B221" s="209"/>
      <c r="C221" s="210"/>
      <c r="D221" s="193" t="s">
        <v>163</v>
      </c>
      <c r="E221" s="211" t="s">
        <v>19</v>
      </c>
      <c r="F221" s="212" t="s">
        <v>297</v>
      </c>
      <c r="G221" s="210"/>
      <c r="H221" s="213">
        <v>2.016</v>
      </c>
      <c r="I221" s="214"/>
      <c r="J221" s="210"/>
      <c r="K221" s="210"/>
      <c r="L221" s="215"/>
      <c r="M221" s="216"/>
      <c r="N221" s="217"/>
      <c r="O221" s="217"/>
      <c r="P221" s="217"/>
      <c r="Q221" s="217"/>
      <c r="R221" s="217"/>
      <c r="S221" s="217"/>
      <c r="T221" s="218"/>
      <c r="AT221" s="219" t="s">
        <v>163</v>
      </c>
      <c r="AU221" s="219" t="s">
        <v>86</v>
      </c>
      <c r="AV221" s="14" t="s">
        <v>86</v>
      </c>
      <c r="AW221" s="14" t="s">
        <v>36</v>
      </c>
      <c r="AX221" s="14" t="s">
        <v>84</v>
      </c>
      <c r="AY221" s="219" t="s">
        <v>150</v>
      </c>
    </row>
    <row r="222" spans="1:65" s="2" customFormat="1" ht="24">
      <c r="A222" s="36"/>
      <c r="B222" s="37"/>
      <c r="C222" s="180" t="s">
        <v>298</v>
      </c>
      <c r="D222" s="180" t="s">
        <v>153</v>
      </c>
      <c r="E222" s="181" t="s">
        <v>299</v>
      </c>
      <c r="F222" s="182" t="s">
        <v>300</v>
      </c>
      <c r="G222" s="183" t="s">
        <v>182</v>
      </c>
      <c r="H222" s="184">
        <v>0.184</v>
      </c>
      <c r="I222" s="185"/>
      <c r="J222" s="186">
        <f>ROUND(I222*H222,2)</f>
        <v>0</v>
      </c>
      <c r="K222" s="182" t="s">
        <v>168</v>
      </c>
      <c r="L222" s="41"/>
      <c r="M222" s="187" t="s">
        <v>19</v>
      </c>
      <c r="N222" s="188" t="s">
        <v>47</v>
      </c>
      <c r="O222" s="66"/>
      <c r="P222" s="189">
        <f>O222*H222</f>
        <v>0</v>
      </c>
      <c r="Q222" s="189">
        <v>0</v>
      </c>
      <c r="R222" s="189">
        <f>Q222*H222</f>
        <v>0</v>
      </c>
      <c r="S222" s="189">
        <v>1.8</v>
      </c>
      <c r="T222" s="190">
        <f>S222*H222</f>
        <v>0.33119999999999999</v>
      </c>
      <c r="U222" s="36"/>
      <c r="V222" s="36"/>
      <c r="W222" s="36"/>
      <c r="X222" s="36"/>
      <c r="Y222" s="36"/>
      <c r="Z222" s="36"/>
      <c r="AA222" s="36"/>
      <c r="AB222" s="36"/>
      <c r="AC222" s="36"/>
      <c r="AD222" s="36"/>
      <c r="AE222" s="36"/>
      <c r="AR222" s="191" t="s">
        <v>158</v>
      </c>
      <c r="AT222" s="191" t="s">
        <v>153</v>
      </c>
      <c r="AU222" s="191" t="s">
        <v>86</v>
      </c>
      <c r="AY222" s="19" t="s">
        <v>150</v>
      </c>
      <c r="BE222" s="192">
        <f>IF(N222="základní",J222,0)</f>
        <v>0</v>
      </c>
      <c r="BF222" s="192">
        <f>IF(N222="snížená",J222,0)</f>
        <v>0</v>
      </c>
      <c r="BG222" s="192">
        <f>IF(N222="zákl. přenesená",J222,0)</f>
        <v>0</v>
      </c>
      <c r="BH222" s="192">
        <f>IF(N222="sníž. přenesená",J222,0)</f>
        <v>0</v>
      </c>
      <c r="BI222" s="192">
        <f>IF(N222="nulová",J222,0)</f>
        <v>0</v>
      </c>
      <c r="BJ222" s="19" t="s">
        <v>84</v>
      </c>
      <c r="BK222" s="192">
        <f>ROUND(I222*H222,2)</f>
        <v>0</v>
      </c>
      <c r="BL222" s="19" t="s">
        <v>158</v>
      </c>
      <c r="BM222" s="191" t="s">
        <v>301</v>
      </c>
    </row>
    <row r="223" spans="1:65" s="2" customFormat="1" ht="29.25">
      <c r="A223" s="36"/>
      <c r="B223" s="37"/>
      <c r="C223" s="38"/>
      <c r="D223" s="193" t="s">
        <v>160</v>
      </c>
      <c r="E223" s="38"/>
      <c r="F223" s="194" t="s">
        <v>302</v>
      </c>
      <c r="G223" s="38"/>
      <c r="H223" s="38"/>
      <c r="I223" s="195"/>
      <c r="J223" s="38"/>
      <c r="K223" s="38"/>
      <c r="L223" s="41"/>
      <c r="M223" s="196"/>
      <c r="N223" s="197"/>
      <c r="O223" s="66"/>
      <c r="P223" s="66"/>
      <c r="Q223" s="66"/>
      <c r="R223" s="66"/>
      <c r="S223" s="66"/>
      <c r="T223" s="67"/>
      <c r="U223" s="36"/>
      <c r="V223" s="36"/>
      <c r="W223" s="36"/>
      <c r="X223" s="36"/>
      <c r="Y223" s="36"/>
      <c r="Z223" s="36"/>
      <c r="AA223" s="36"/>
      <c r="AB223" s="36"/>
      <c r="AC223" s="36"/>
      <c r="AD223" s="36"/>
      <c r="AE223" s="36"/>
      <c r="AT223" s="19" t="s">
        <v>160</v>
      </c>
      <c r="AU223" s="19" t="s">
        <v>86</v>
      </c>
    </row>
    <row r="224" spans="1:65" s="13" customFormat="1" ht="33.75">
      <c r="B224" s="199"/>
      <c r="C224" s="200"/>
      <c r="D224" s="193" t="s">
        <v>163</v>
      </c>
      <c r="E224" s="201" t="s">
        <v>19</v>
      </c>
      <c r="F224" s="202" t="s">
        <v>303</v>
      </c>
      <c r="G224" s="200"/>
      <c r="H224" s="201" t="s">
        <v>19</v>
      </c>
      <c r="I224" s="203"/>
      <c r="J224" s="200"/>
      <c r="K224" s="200"/>
      <c r="L224" s="204"/>
      <c r="M224" s="205"/>
      <c r="N224" s="206"/>
      <c r="O224" s="206"/>
      <c r="P224" s="206"/>
      <c r="Q224" s="206"/>
      <c r="R224" s="206"/>
      <c r="S224" s="206"/>
      <c r="T224" s="207"/>
      <c r="AT224" s="208" t="s">
        <v>163</v>
      </c>
      <c r="AU224" s="208" t="s">
        <v>86</v>
      </c>
      <c r="AV224" s="13" t="s">
        <v>84</v>
      </c>
      <c r="AW224" s="13" t="s">
        <v>36</v>
      </c>
      <c r="AX224" s="13" t="s">
        <v>76</v>
      </c>
      <c r="AY224" s="208" t="s">
        <v>150</v>
      </c>
    </row>
    <row r="225" spans="1:65" s="13" customFormat="1" ht="22.5">
      <c r="B225" s="199"/>
      <c r="C225" s="200"/>
      <c r="D225" s="193" t="s">
        <v>163</v>
      </c>
      <c r="E225" s="201" t="s">
        <v>19</v>
      </c>
      <c r="F225" s="202" t="s">
        <v>228</v>
      </c>
      <c r="G225" s="200"/>
      <c r="H225" s="201" t="s">
        <v>19</v>
      </c>
      <c r="I225" s="203"/>
      <c r="J225" s="200"/>
      <c r="K225" s="200"/>
      <c r="L225" s="204"/>
      <c r="M225" s="205"/>
      <c r="N225" s="206"/>
      <c r="O225" s="206"/>
      <c r="P225" s="206"/>
      <c r="Q225" s="206"/>
      <c r="R225" s="206"/>
      <c r="S225" s="206"/>
      <c r="T225" s="207"/>
      <c r="AT225" s="208" t="s">
        <v>163</v>
      </c>
      <c r="AU225" s="208" t="s">
        <v>86</v>
      </c>
      <c r="AV225" s="13" t="s">
        <v>84</v>
      </c>
      <c r="AW225" s="13" t="s">
        <v>36</v>
      </c>
      <c r="AX225" s="13" t="s">
        <v>76</v>
      </c>
      <c r="AY225" s="208" t="s">
        <v>150</v>
      </c>
    </row>
    <row r="226" spans="1:65" s="14" customFormat="1" ht="11.25">
      <c r="B226" s="209"/>
      <c r="C226" s="210"/>
      <c r="D226" s="193" t="s">
        <v>163</v>
      </c>
      <c r="E226" s="211" t="s">
        <v>19</v>
      </c>
      <c r="F226" s="212" t="s">
        <v>304</v>
      </c>
      <c r="G226" s="210"/>
      <c r="H226" s="213">
        <v>0.184</v>
      </c>
      <c r="I226" s="214"/>
      <c r="J226" s="210"/>
      <c r="K226" s="210"/>
      <c r="L226" s="215"/>
      <c r="M226" s="216"/>
      <c r="N226" s="217"/>
      <c r="O226" s="217"/>
      <c r="P226" s="217"/>
      <c r="Q226" s="217"/>
      <c r="R226" s="217"/>
      <c r="S226" s="217"/>
      <c r="T226" s="218"/>
      <c r="AT226" s="219" t="s">
        <v>163</v>
      </c>
      <c r="AU226" s="219" t="s">
        <v>86</v>
      </c>
      <c r="AV226" s="14" t="s">
        <v>86</v>
      </c>
      <c r="AW226" s="14" t="s">
        <v>36</v>
      </c>
      <c r="AX226" s="14" t="s">
        <v>84</v>
      </c>
      <c r="AY226" s="219" t="s">
        <v>150</v>
      </c>
    </row>
    <row r="227" spans="1:65" s="2" customFormat="1" ht="24">
      <c r="A227" s="36"/>
      <c r="B227" s="37"/>
      <c r="C227" s="180" t="s">
        <v>8</v>
      </c>
      <c r="D227" s="180" t="s">
        <v>153</v>
      </c>
      <c r="E227" s="181" t="s">
        <v>305</v>
      </c>
      <c r="F227" s="182" t="s">
        <v>306</v>
      </c>
      <c r="G227" s="183" t="s">
        <v>182</v>
      </c>
      <c r="H227" s="184">
        <v>0.33100000000000002</v>
      </c>
      <c r="I227" s="185"/>
      <c r="J227" s="186">
        <f>ROUND(I227*H227,2)</f>
        <v>0</v>
      </c>
      <c r="K227" s="182" t="s">
        <v>168</v>
      </c>
      <c r="L227" s="41"/>
      <c r="M227" s="187" t="s">
        <v>19</v>
      </c>
      <c r="N227" s="188" t="s">
        <v>47</v>
      </c>
      <c r="O227" s="66"/>
      <c r="P227" s="189">
        <f>O227*H227</f>
        <v>0</v>
      </c>
      <c r="Q227" s="189">
        <v>0</v>
      </c>
      <c r="R227" s="189">
        <f>Q227*H227</f>
        <v>0</v>
      </c>
      <c r="S227" s="189">
        <v>2.1</v>
      </c>
      <c r="T227" s="190">
        <f>S227*H227</f>
        <v>0.69510000000000005</v>
      </c>
      <c r="U227" s="36"/>
      <c r="V227" s="36"/>
      <c r="W227" s="36"/>
      <c r="X227" s="36"/>
      <c r="Y227" s="36"/>
      <c r="Z227" s="36"/>
      <c r="AA227" s="36"/>
      <c r="AB227" s="36"/>
      <c r="AC227" s="36"/>
      <c r="AD227" s="36"/>
      <c r="AE227" s="36"/>
      <c r="AR227" s="191" t="s">
        <v>158</v>
      </c>
      <c r="AT227" s="191" t="s">
        <v>153</v>
      </c>
      <c r="AU227" s="191" t="s">
        <v>86</v>
      </c>
      <c r="AY227" s="19" t="s">
        <v>150</v>
      </c>
      <c r="BE227" s="192">
        <f>IF(N227="základní",J227,0)</f>
        <v>0</v>
      </c>
      <c r="BF227" s="192">
        <f>IF(N227="snížená",J227,0)</f>
        <v>0</v>
      </c>
      <c r="BG227" s="192">
        <f>IF(N227="zákl. přenesená",J227,0)</f>
        <v>0</v>
      </c>
      <c r="BH227" s="192">
        <f>IF(N227="sníž. přenesená",J227,0)</f>
        <v>0</v>
      </c>
      <c r="BI227" s="192">
        <f>IF(N227="nulová",J227,0)</f>
        <v>0</v>
      </c>
      <c r="BJ227" s="19" t="s">
        <v>84</v>
      </c>
      <c r="BK227" s="192">
        <f>ROUND(I227*H227,2)</f>
        <v>0</v>
      </c>
      <c r="BL227" s="19" t="s">
        <v>158</v>
      </c>
      <c r="BM227" s="191" t="s">
        <v>307</v>
      </c>
    </row>
    <row r="228" spans="1:65" s="2" customFormat="1" ht="19.5">
      <c r="A228" s="36"/>
      <c r="B228" s="37"/>
      <c r="C228" s="38"/>
      <c r="D228" s="193" t="s">
        <v>160</v>
      </c>
      <c r="E228" s="38"/>
      <c r="F228" s="194" t="s">
        <v>308</v>
      </c>
      <c r="G228" s="38"/>
      <c r="H228" s="38"/>
      <c r="I228" s="195"/>
      <c r="J228" s="38"/>
      <c r="K228" s="38"/>
      <c r="L228" s="41"/>
      <c r="M228" s="196"/>
      <c r="N228" s="197"/>
      <c r="O228" s="66"/>
      <c r="P228" s="66"/>
      <c r="Q228" s="66"/>
      <c r="R228" s="66"/>
      <c r="S228" s="66"/>
      <c r="T228" s="67"/>
      <c r="U228" s="36"/>
      <c r="V228" s="36"/>
      <c r="W228" s="36"/>
      <c r="X228" s="36"/>
      <c r="Y228" s="36"/>
      <c r="Z228" s="36"/>
      <c r="AA228" s="36"/>
      <c r="AB228" s="36"/>
      <c r="AC228" s="36"/>
      <c r="AD228" s="36"/>
      <c r="AE228" s="36"/>
      <c r="AT228" s="19" t="s">
        <v>160</v>
      </c>
      <c r="AU228" s="19" t="s">
        <v>86</v>
      </c>
    </row>
    <row r="229" spans="1:65" s="13" customFormat="1" ht="22.5">
      <c r="B229" s="199"/>
      <c r="C229" s="200"/>
      <c r="D229" s="193" t="s">
        <v>163</v>
      </c>
      <c r="E229" s="201" t="s">
        <v>19</v>
      </c>
      <c r="F229" s="202" t="s">
        <v>309</v>
      </c>
      <c r="G229" s="200"/>
      <c r="H229" s="201" t="s">
        <v>19</v>
      </c>
      <c r="I229" s="203"/>
      <c r="J229" s="200"/>
      <c r="K229" s="200"/>
      <c r="L229" s="204"/>
      <c r="M229" s="205"/>
      <c r="N229" s="206"/>
      <c r="O229" s="206"/>
      <c r="P229" s="206"/>
      <c r="Q229" s="206"/>
      <c r="R229" s="206"/>
      <c r="S229" s="206"/>
      <c r="T229" s="207"/>
      <c r="AT229" s="208" t="s">
        <v>163</v>
      </c>
      <c r="AU229" s="208" t="s">
        <v>86</v>
      </c>
      <c r="AV229" s="13" t="s">
        <v>84</v>
      </c>
      <c r="AW229" s="13" t="s">
        <v>36</v>
      </c>
      <c r="AX229" s="13" t="s">
        <v>76</v>
      </c>
      <c r="AY229" s="208" t="s">
        <v>150</v>
      </c>
    </row>
    <row r="230" spans="1:65" s="13" customFormat="1" ht="11.25">
      <c r="B230" s="199"/>
      <c r="C230" s="200"/>
      <c r="D230" s="193" t="s">
        <v>163</v>
      </c>
      <c r="E230" s="201" t="s">
        <v>19</v>
      </c>
      <c r="F230" s="202" t="s">
        <v>310</v>
      </c>
      <c r="G230" s="200"/>
      <c r="H230" s="201" t="s">
        <v>19</v>
      </c>
      <c r="I230" s="203"/>
      <c r="J230" s="200"/>
      <c r="K230" s="200"/>
      <c r="L230" s="204"/>
      <c r="M230" s="205"/>
      <c r="N230" s="206"/>
      <c r="O230" s="206"/>
      <c r="P230" s="206"/>
      <c r="Q230" s="206"/>
      <c r="R230" s="206"/>
      <c r="S230" s="206"/>
      <c r="T230" s="207"/>
      <c r="AT230" s="208" t="s">
        <v>163</v>
      </c>
      <c r="AU230" s="208" t="s">
        <v>86</v>
      </c>
      <c r="AV230" s="13" t="s">
        <v>84</v>
      </c>
      <c r="AW230" s="13" t="s">
        <v>36</v>
      </c>
      <c r="AX230" s="13" t="s">
        <v>76</v>
      </c>
      <c r="AY230" s="208" t="s">
        <v>150</v>
      </c>
    </row>
    <row r="231" spans="1:65" s="14" customFormat="1" ht="11.25">
      <c r="B231" s="209"/>
      <c r="C231" s="210"/>
      <c r="D231" s="193" t="s">
        <v>163</v>
      </c>
      <c r="E231" s="211" t="s">
        <v>19</v>
      </c>
      <c r="F231" s="212" t="s">
        <v>311</v>
      </c>
      <c r="G231" s="210"/>
      <c r="H231" s="213">
        <v>0.16200000000000001</v>
      </c>
      <c r="I231" s="214"/>
      <c r="J231" s="210"/>
      <c r="K231" s="210"/>
      <c r="L231" s="215"/>
      <c r="M231" s="216"/>
      <c r="N231" s="217"/>
      <c r="O231" s="217"/>
      <c r="P231" s="217"/>
      <c r="Q231" s="217"/>
      <c r="R231" s="217"/>
      <c r="S231" s="217"/>
      <c r="T231" s="218"/>
      <c r="AT231" s="219" t="s">
        <v>163</v>
      </c>
      <c r="AU231" s="219" t="s">
        <v>86</v>
      </c>
      <c r="AV231" s="14" t="s">
        <v>86</v>
      </c>
      <c r="AW231" s="14" t="s">
        <v>36</v>
      </c>
      <c r="AX231" s="14" t="s">
        <v>76</v>
      </c>
      <c r="AY231" s="219" t="s">
        <v>150</v>
      </c>
    </row>
    <row r="232" spans="1:65" s="13" customFormat="1" ht="11.25">
      <c r="B232" s="199"/>
      <c r="C232" s="200"/>
      <c r="D232" s="193" t="s">
        <v>163</v>
      </c>
      <c r="E232" s="201" t="s">
        <v>19</v>
      </c>
      <c r="F232" s="202" t="s">
        <v>312</v>
      </c>
      <c r="G232" s="200"/>
      <c r="H232" s="201" t="s">
        <v>19</v>
      </c>
      <c r="I232" s="203"/>
      <c r="J232" s="200"/>
      <c r="K232" s="200"/>
      <c r="L232" s="204"/>
      <c r="M232" s="205"/>
      <c r="N232" s="206"/>
      <c r="O232" s="206"/>
      <c r="P232" s="206"/>
      <c r="Q232" s="206"/>
      <c r="R232" s="206"/>
      <c r="S232" s="206"/>
      <c r="T232" s="207"/>
      <c r="AT232" s="208" t="s">
        <v>163</v>
      </c>
      <c r="AU232" s="208" t="s">
        <v>86</v>
      </c>
      <c r="AV232" s="13" t="s">
        <v>84</v>
      </c>
      <c r="AW232" s="13" t="s">
        <v>36</v>
      </c>
      <c r="AX232" s="13" t="s">
        <v>76</v>
      </c>
      <c r="AY232" s="208" t="s">
        <v>150</v>
      </c>
    </row>
    <row r="233" spans="1:65" s="14" customFormat="1" ht="11.25">
      <c r="B233" s="209"/>
      <c r="C233" s="210"/>
      <c r="D233" s="193" t="s">
        <v>163</v>
      </c>
      <c r="E233" s="211" t="s">
        <v>19</v>
      </c>
      <c r="F233" s="212" t="s">
        <v>313</v>
      </c>
      <c r="G233" s="210"/>
      <c r="H233" s="213">
        <v>0.16900000000000001</v>
      </c>
      <c r="I233" s="214"/>
      <c r="J233" s="210"/>
      <c r="K233" s="210"/>
      <c r="L233" s="215"/>
      <c r="M233" s="216"/>
      <c r="N233" s="217"/>
      <c r="O233" s="217"/>
      <c r="P233" s="217"/>
      <c r="Q233" s="217"/>
      <c r="R233" s="217"/>
      <c r="S233" s="217"/>
      <c r="T233" s="218"/>
      <c r="AT233" s="219" t="s">
        <v>163</v>
      </c>
      <c r="AU233" s="219" t="s">
        <v>86</v>
      </c>
      <c r="AV233" s="14" t="s">
        <v>86</v>
      </c>
      <c r="AW233" s="14" t="s">
        <v>36</v>
      </c>
      <c r="AX233" s="14" t="s">
        <v>76</v>
      </c>
      <c r="AY233" s="219" t="s">
        <v>150</v>
      </c>
    </row>
    <row r="234" spans="1:65" s="15" customFormat="1" ht="11.25">
      <c r="B234" s="220"/>
      <c r="C234" s="221"/>
      <c r="D234" s="193" t="s">
        <v>163</v>
      </c>
      <c r="E234" s="222" t="s">
        <v>19</v>
      </c>
      <c r="F234" s="223" t="s">
        <v>178</v>
      </c>
      <c r="G234" s="221"/>
      <c r="H234" s="224">
        <v>0.33100000000000002</v>
      </c>
      <c r="I234" s="225"/>
      <c r="J234" s="221"/>
      <c r="K234" s="221"/>
      <c r="L234" s="226"/>
      <c r="M234" s="227"/>
      <c r="N234" s="228"/>
      <c r="O234" s="228"/>
      <c r="P234" s="228"/>
      <c r="Q234" s="228"/>
      <c r="R234" s="228"/>
      <c r="S234" s="228"/>
      <c r="T234" s="229"/>
      <c r="AT234" s="230" t="s">
        <v>163</v>
      </c>
      <c r="AU234" s="230" t="s">
        <v>86</v>
      </c>
      <c r="AV234" s="15" t="s">
        <v>158</v>
      </c>
      <c r="AW234" s="15" t="s">
        <v>36</v>
      </c>
      <c r="AX234" s="15" t="s">
        <v>84</v>
      </c>
      <c r="AY234" s="230" t="s">
        <v>150</v>
      </c>
    </row>
    <row r="235" spans="1:65" s="2" customFormat="1" ht="24">
      <c r="A235" s="36"/>
      <c r="B235" s="37"/>
      <c r="C235" s="180" t="s">
        <v>314</v>
      </c>
      <c r="D235" s="180" t="s">
        <v>153</v>
      </c>
      <c r="E235" s="181" t="s">
        <v>315</v>
      </c>
      <c r="F235" s="182" t="s">
        <v>316</v>
      </c>
      <c r="G235" s="183" t="s">
        <v>156</v>
      </c>
      <c r="H235" s="184">
        <v>26</v>
      </c>
      <c r="I235" s="185"/>
      <c r="J235" s="186">
        <f>ROUND(I235*H235,2)</f>
        <v>0</v>
      </c>
      <c r="K235" s="182" t="s">
        <v>168</v>
      </c>
      <c r="L235" s="41"/>
      <c r="M235" s="187" t="s">
        <v>19</v>
      </c>
      <c r="N235" s="188" t="s">
        <v>47</v>
      </c>
      <c r="O235" s="66"/>
      <c r="P235" s="189">
        <f>O235*H235</f>
        <v>0</v>
      </c>
      <c r="Q235" s="189">
        <v>0</v>
      </c>
      <c r="R235" s="189">
        <f>Q235*H235</f>
        <v>0</v>
      </c>
      <c r="S235" s="189">
        <v>1.4999999999999999E-2</v>
      </c>
      <c r="T235" s="190">
        <f>S235*H235</f>
        <v>0.39</v>
      </c>
      <c r="U235" s="36"/>
      <c r="V235" s="36"/>
      <c r="W235" s="36"/>
      <c r="X235" s="36"/>
      <c r="Y235" s="36"/>
      <c r="Z235" s="36"/>
      <c r="AA235" s="36"/>
      <c r="AB235" s="36"/>
      <c r="AC235" s="36"/>
      <c r="AD235" s="36"/>
      <c r="AE235" s="36"/>
      <c r="AR235" s="191" t="s">
        <v>158</v>
      </c>
      <c r="AT235" s="191" t="s">
        <v>153</v>
      </c>
      <c r="AU235" s="191" t="s">
        <v>86</v>
      </c>
      <c r="AY235" s="19" t="s">
        <v>150</v>
      </c>
      <c r="BE235" s="192">
        <f>IF(N235="základní",J235,0)</f>
        <v>0</v>
      </c>
      <c r="BF235" s="192">
        <f>IF(N235="snížená",J235,0)</f>
        <v>0</v>
      </c>
      <c r="BG235" s="192">
        <f>IF(N235="zákl. přenesená",J235,0)</f>
        <v>0</v>
      </c>
      <c r="BH235" s="192">
        <f>IF(N235="sníž. přenesená",J235,0)</f>
        <v>0</v>
      </c>
      <c r="BI235" s="192">
        <f>IF(N235="nulová",J235,0)</f>
        <v>0</v>
      </c>
      <c r="BJ235" s="19" t="s">
        <v>84</v>
      </c>
      <c r="BK235" s="192">
        <f>ROUND(I235*H235,2)</f>
        <v>0</v>
      </c>
      <c r="BL235" s="19" t="s">
        <v>158</v>
      </c>
      <c r="BM235" s="191" t="s">
        <v>317</v>
      </c>
    </row>
    <row r="236" spans="1:65" s="2" customFormat="1" ht="19.5">
      <c r="A236" s="36"/>
      <c r="B236" s="37"/>
      <c r="C236" s="38"/>
      <c r="D236" s="193" t="s">
        <v>160</v>
      </c>
      <c r="E236" s="38"/>
      <c r="F236" s="194" t="s">
        <v>318</v>
      </c>
      <c r="G236" s="38"/>
      <c r="H236" s="38"/>
      <c r="I236" s="195"/>
      <c r="J236" s="38"/>
      <c r="K236" s="38"/>
      <c r="L236" s="41"/>
      <c r="M236" s="196"/>
      <c r="N236" s="197"/>
      <c r="O236" s="66"/>
      <c r="P236" s="66"/>
      <c r="Q236" s="66"/>
      <c r="R236" s="66"/>
      <c r="S236" s="66"/>
      <c r="T236" s="67"/>
      <c r="U236" s="36"/>
      <c r="V236" s="36"/>
      <c r="W236" s="36"/>
      <c r="X236" s="36"/>
      <c r="Y236" s="36"/>
      <c r="Z236" s="36"/>
      <c r="AA236" s="36"/>
      <c r="AB236" s="36"/>
      <c r="AC236" s="36"/>
      <c r="AD236" s="36"/>
      <c r="AE236" s="36"/>
      <c r="AT236" s="19" t="s">
        <v>160</v>
      </c>
      <c r="AU236" s="19" t="s">
        <v>86</v>
      </c>
    </row>
    <row r="237" spans="1:65" s="13" customFormat="1" ht="11.25">
      <c r="B237" s="199"/>
      <c r="C237" s="200"/>
      <c r="D237" s="193" t="s">
        <v>163</v>
      </c>
      <c r="E237" s="201" t="s">
        <v>19</v>
      </c>
      <c r="F237" s="202" t="s">
        <v>171</v>
      </c>
      <c r="G237" s="200"/>
      <c r="H237" s="201" t="s">
        <v>19</v>
      </c>
      <c r="I237" s="203"/>
      <c r="J237" s="200"/>
      <c r="K237" s="200"/>
      <c r="L237" s="204"/>
      <c r="M237" s="205"/>
      <c r="N237" s="206"/>
      <c r="O237" s="206"/>
      <c r="P237" s="206"/>
      <c r="Q237" s="206"/>
      <c r="R237" s="206"/>
      <c r="S237" s="206"/>
      <c r="T237" s="207"/>
      <c r="AT237" s="208" t="s">
        <v>163</v>
      </c>
      <c r="AU237" s="208" t="s">
        <v>86</v>
      </c>
      <c r="AV237" s="13" t="s">
        <v>84</v>
      </c>
      <c r="AW237" s="13" t="s">
        <v>36</v>
      </c>
      <c r="AX237" s="13" t="s">
        <v>76</v>
      </c>
      <c r="AY237" s="208" t="s">
        <v>150</v>
      </c>
    </row>
    <row r="238" spans="1:65" s="13" customFormat="1" ht="22.5">
      <c r="B238" s="199"/>
      <c r="C238" s="200"/>
      <c r="D238" s="193" t="s">
        <v>163</v>
      </c>
      <c r="E238" s="201" t="s">
        <v>19</v>
      </c>
      <c r="F238" s="202" t="s">
        <v>319</v>
      </c>
      <c r="G238" s="200"/>
      <c r="H238" s="201" t="s">
        <v>19</v>
      </c>
      <c r="I238" s="203"/>
      <c r="J238" s="200"/>
      <c r="K238" s="200"/>
      <c r="L238" s="204"/>
      <c r="M238" s="205"/>
      <c r="N238" s="206"/>
      <c r="O238" s="206"/>
      <c r="P238" s="206"/>
      <c r="Q238" s="206"/>
      <c r="R238" s="206"/>
      <c r="S238" s="206"/>
      <c r="T238" s="207"/>
      <c r="AT238" s="208" t="s">
        <v>163</v>
      </c>
      <c r="AU238" s="208" t="s">
        <v>86</v>
      </c>
      <c r="AV238" s="13" t="s">
        <v>84</v>
      </c>
      <c r="AW238" s="13" t="s">
        <v>36</v>
      </c>
      <c r="AX238" s="13" t="s">
        <v>76</v>
      </c>
      <c r="AY238" s="208" t="s">
        <v>150</v>
      </c>
    </row>
    <row r="239" spans="1:65" s="14" customFormat="1" ht="11.25">
      <c r="B239" s="209"/>
      <c r="C239" s="210"/>
      <c r="D239" s="193" t="s">
        <v>163</v>
      </c>
      <c r="E239" s="211" t="s">
        <v>19</v>
      </c>
      <c r="F239" s="212" t="s">
        <v>206</v>
      </c>
      <c r="G239" s="210"/>
      <c r="H239" s="213">
        <v>6</v>
      </c>
      <c r="I239" s="214"/>
      <c r="J239" s="210"/>
      <c r="K239" s="210"/>
      <c r="L239" s="215"/>
      <c r="M239" s="216"/>
      <c r="N239" s="217"/>
      <c r="O239" s="217"/>
      <c r="P239" s="217"/>
      <c r="Q239" s="217"/>
      <c r="R239" s="217"/>
      <c r="S239" s="217"/>
      <c r="T239" s="218"/>
      <c r="AT239" s="219" t="s">
        <v>163</v>
      </c>
      <c r="AU239" s="219" t="s">
        <v>86</v>
      </c>
      <c r="AV239" s="14" t="s">
        <v>86</v>
      </c>
      <c r="AW239" s="14" t="s">
        <v>36</v>
      </c>
      <c r="AX239" s="14" t="s">
        <v>76</v>
      </c>
      <c r="AY239" s="219" t="s">
        <v>150</v>
      </c>
    </row>
    <row r="240" spans="1:65" s="13" customFormat="1" ht="33.75">
      <c r="B240" s="199"/>
      <c r="C240" s="200"/>
      <c r="D240" s="193" t="s">
        <v>163</v>
      </c>
      <c r="E240" s="201" t="s">
        <v>19</v>
      </c>
      <c r="F240" s="202" t="s">
        <v>320</v>
      </c>
      <c r="G240" s="200"/>
      <c r="H240" s="201" t="s">
        <v>19</v>
      </c>
      <c r="I240" s="203"/>
      <c r="J240" s="200"/>
      <c r="K240" s="200"/>
      <c r="L240" s="204"/>
      <c r="M240" s="205"/>
      <c r="N240" s="206"/>
      <c r="O240" s="206"/>
      <c r="P240" s="206"/>
      <c r="Q240" s="206"/>
      <c r="R240" s="206"/>
      <c r="S240" s="206"/>
      <c r="T240" s="207"/>
      <c r="AT240" s="208" t="s">
        <v>163</v>
      </c>
      <c r="AU240" s="208" t="s">
        <v>86</v>
      </c>
      <c r="AV240" s="13" t="s">
        <v>84</v>
      </c>
      <c r="AW240" s="13" t="s">
        <v>36</v>
      </c>
      <c r="AX240" s="13" t="s">
        <v>76</v>
      </c>
      <c r="AY240" s="208" t="s">
        <v>150</v>
      </c>
    </row>
    <row r="241" spans="1:65" s="14" customFormat="1" ht="11.25">
      <c r="B241" s="209"/>
      <c r="C241" s="210"/>
      <c r="D241" s="193" t="s">
        <v>163</v>
      </c>
      <c r="E241" s="211" t="s">
        <v>19</v>
      </c>
      <c r="F241" s="212" t="s">
        <v>206</v>
      </c>
      <c r="G241" s="210"/>
      <c r="H241" s="213">
        <v>6</v>
      </c>
      <c r="I241" s="214"/>
      <c r="J241" s="210"/>
      <c r="K241" s="210"/>
      <c r="L241" s="215"/>
      <c r="M241" s="216"/>
      <c r="N241" s="217"/>
      <c r="O241" s="217"/>
      <c r="P241" s="217"/>
      <c r="Q241" s="217"/>
      <c r="R241" s="217"/>
      <c r="S241" s="217"/>
      <c r="T241" s="218"/>
      <c r="AT241" s="219" t="s">
        <v>163</v>
      </c>
      <c r="AU241" s="219" t="s">
        <v>86</v>
      </c>
      <c r="AV241" s="14" t="s">
        <v>86</v>
      </c>
      <c r="AW241" s="14" t="s">
        <v>36</v>
      </c>
      <c r="AX241" s="14" t="s">
        <v>76</v>
      </c>
      <c r="AY241" s="219" t="s">
        <v>150</v>
      </c>
    </row>
    <row r="242" spans="1:65" s="16" customFormat="1" ht="11.25">
      <c r="B242" s="231"/>
      <c r="C242" s="232"/>
      <c r="D242" s="193" t="s">
        <v>163</v>
      </c>
      <c r="E242" s="233" t="s">
        <v>19</v>
      </c>
      <c r="F242" s="234" t="s">
        <v>215</v>
      </c>
      <c r="G242" s="232"/>
      <c r="H242" s="235">
        <v>12</v>
      </c>
      <c r="I242" s="236"/>
      <c r="J242" s="232"/>
      <c r="K242" s="232"/>
      <c r="L242" s="237"/>
      <c r="M242" s="238"/>
      <c r="N242" s="239"/>
      <c r="O242" s="239"/>
      <c r="P242" s="239"/>
      <c r="Q242" s="239"/>
      <c r="R242" s="239"/>
      <c r="S242" s="239"/>
      <c r="T242" s="240"/>
      <c r="AT242" s="241" t="s">
        <v>163</v>
      </c>
      <c r="AU242" s="241" t="s">
        <v>86</v>
      </c>
      <c r="AV242" s="16" t="s">
        <v>179</v>
      </c>
      <c r="AW242" s="16" t="s">
        <v>36</v>
      </c>
      <c r="AX242" s="16" t="s">
        <v>76</v>
      </c>
      <c r="AY242" s="241" t="s">
        <v>150</v>
      </c>
    </row>
    <row r="243" spans="1:65" s="13" customFormat="1" ht="11.25">
      <c r="B243" s="199"/>
      <c r="C243" s="200"/>
      <c r="D243" s="193" t="s">
        <v>163</v>
      </c>
      <c r="E243" s="201" t="s">
        <v>19</v>
      </c>
      <c r="F243" s="202" t="s">
        <v>174</v>
      </c>
      <c r="G243" s="200"/>
      <c r="H243" s="201" t="s">
        <v>19</v>
      </c>
      <c r="I243" s="203"/>
      <c r="J243" s="200"/>
      <c r="K243" s="200"/>
      <c r="L243" s="204"/>
      <c r="M243" s="205"/>
      <c r="N243" s="206"/>
      <c r="O243" s="206"/>
      <c r="P243" s="206"/>
      <c r="Q243" s="206"/>
      <c r="R243" s="206"/>
      <c r="S243" s="206"/>
      <c r="T243" s="207"/>
      <c r="AT243" s="208" t="s">
        <v>163</v>
      </c>
      <c r="AU243" s="208" t="s">
        <v>86</v>
      </c>
      <c r="AV243" s="13" t="s">
        <v>84</v>
      </c>
      <c r="AW243" s="13" t="s">
        <v>36</v>
      </c>
      <c r="AX243" s="13" t="s">
        <v>76</v>
      </c>
      <c r="AY243" s="208" t="s">
        <v>150</v>
      </c>
    </row>
    <row r="244" spans="1:65" s="13" customFormat="1" ht="11.25">
      <c r="B244" s="199"/>
      <c r="C244" s="200"/>
      <c r="D244" s="193" t="s">
        <v>163</v>
      </c>
      <c r="E244" s="201" t="s">
        <v>19</v>
      </c>
      <c r="F244" s="202" t="s">
        <v>175</v>
      </c>
      <c r="G244" s="200"/>
      <c r="H244" s="201" t="s">
        <v>19</v>
      </c>
      <c r="I244" s="203"/>
      <c r="J244" s="200"/>
      <c r="K244" s="200"/>
      <c r="L244" s="204"/>
      <c r="M244" s="205"/>
      <c r="N244" s="206"/>
      <c r="O244" s="206"/>
      <c r="P244" s="206"/>
      <c r="Q244" s="206"/>
      <c r="R244" s="206"/>
      <c r="S244" s="206"/>
      <c r="T244" s="207"/>
      <c r="AT244" s="208" t="s">
        <v>163</v>
      </c>
      <c r="AU244" s="208" t="s">
        <v>86</v>
      </c>
      <c r="AV244" s="13" t="s">
        <v>84</v>
      </c>
      <c r="AW244" s="13" t="s">
        <v>36</v>
      </c>
      <c r="AX244" s="13" t="s">
        <v>76</v>
      </c>
      <c r="AY244" s="208" t="s">
        <v>150</v>
      </c>
    </row>
    <row r="245" spans="1:65" s="13" customFormat="1" ht="11.25">
      <c r="B245" s="199"/>
      <c r="C245" s="200"/>
      <c r="D245" s="193" t="s">
        <v>163</v>
      </c>
      <c r="E245" s="201" t="s">
        <v>19</v>
      </c>
      <c r="F245" s="202" t="s">
        <v>321</v>
      </c>
      <c r="G245" s="200"/>
      <c r="H245" s="201" t="s">
        <v>19</v>
      </c>
      <c r="I245" s="203"/>
      <c r="J245" s="200"/>
      <c r="K245" s="200"/>
      <c r="L245" s="204"/>
      <c r="M245" s="205"/>
      <c r="N245" s="206"/>
      <c r="O245" s="206"/>
      <c r="P245" s="206"/>
      <c r="Q245" s="206"/>
      <c r="R245" s="206"/>
      <c r="S245" s="206"/>
      <c r="T245" s="207"/>
      <c r="AT245" s="208" t="s">
        <v>163</v>
      </c>
      <c r="AU245" s="208" t="s">
        <v>86</v>
      </c>
      <c r="AV245" s="13" t="s">
        <v>84</v>
      </c>
      <c r="AW245" s="13" t="s">
        <v>36</v>
      </c>
      <c r="AX245" s="13" t="s">
        <v>76</v>
      </c>
      <c r="AY245" s="208" t="s">
        <v>150</v>
      </c>
    </row>
    <row r="246" spans="1:65" s="13" customFormat="1" ht="33.75">
      <c r="B246" s="199"/>
      <c r="C246" s="200"/>
      <c r="D246" s="193" t="s">
        <v>163</v>
      </c>
      <c r="E246" s="201" t="s">
        <v>19</v>
      </c>
      <c r="F246" s="202" t="s">
        <v>322</v>
      </c>
      <c r="G246" s="200"/>
      <c r="H246" s="201" t="s">
        <v>19</v>
      </c>
      <c r="I246" s="203"/>
      <c r="J246" s="200"/>
      <c r="K246" s="200"/>
      <c r="L246" s="204"/>
      <c r="M246" s="205"/>
      <c r="N246" s="206"/>
      <c r="O246" s="206"/>
      <c r="P246" s="206"/>
      <c r="Q246" s="206"/>
      <c r="R246" s="206"/>
      <c r="S246" s="206"/>
      <c r="T246" s="207"/>
      <c r="AT246" s="208" t="s">
        <v>163</v>
      </c>
      <c r="AU246" s="208" t="s">
        <v>86</v>
      </c>
      <c r="AV246" s="13" t="s">
        <v>84</v>
      </c>
      <c r="AW246" s="13" t="s">
        <v>36</v>
      </c>
      <c r="AX246" s="13" t="s">
        <v>76</v>
      </c>
      <c r="AY246" s="208" t="s">
        <v>150</v>
      </c>
    </row>
    <row r="247" spans="1:65" s="14" customFormat="1" ht="11.25">
      <c r="B247" s="209"/>
      <c r="C247" s="210"/>
      <c r="D247" s="193" t="s">
        <v>163</v>
      </c>
      <c r="E247" s="211" t="s">
        <v>19</v>
      </c>
      <c r="F247" s="212" t="s">
        <v>206</v>
      </c>
      <c r="G247" s="210"/>
      <c r="H247" s="213">
        <v>6</v>
      </c>
      <c r="I247" s="214"/>
      <c r="J247" s="210"/>
      <c r="K247" s="210"/>
      <c r="L247" s="215"/>
      <c r="M247" s="216"/>
      <c r="N247" s="217"/>
      <c r="O247" s="217"/>
      <c r="P247" s="217"/>
      <c r="Q247" s="217"/>
      <c r="R247" s="217"/>
      <c r="S247" s="217"/>
      <c r="T247" s="218"/>
      <c r="AT247" s="219" t="s">
        <v>163</v>
      </c>
      <c r="AU247" s="219" t="s">
        <v>86</v>
      </c>
      <c r="AV247" s="14" t="s">
        <v>86</v>
      </c>
      <c r="AW247" s="14" t="s">
        <v>36</v>
      </c>
      <c r="AX247" s="14" t="s">
        <v>76</v>
      </c>
      <c r="AY247" s="219" t="s">
        <v>150</v>
      </c>
    </row>
    <row r="248" spans="1:65" s="13" customFormat="1" ht="11.25">
      <c r="B248" s="199"/>
      <c r="C248" s="200"/>
      <c r="D248" s="193" t="s">
        <v>163</v>
      </c>
      <c r="E248" s="201" t="s">
        <v>19</v>
      </c>
      <c r="F248" s="202" t="s">
        <v>323</v>
      </c>
      <c r="G248" s="200"/>
      <c r="H248" s="201" t="s">
        <v>19</v>
      </c>
      <c r="I248" s="203"/>
      <c r="J248" s="200"/>
      <c r="K248" s="200"/>
      <c r="L248" s="204"/>
      <c r="M248" s="205"/>
      <c r="N248" s="206"/>
      <c r="O248" s="206"/>
      <c r="P248" s="206"/>
      <c r="Q248" s="206"/>
      <c r="R248" s="206"/>
      <c r="S248" s="206"/>
      <c r="T248" s="207"/>
      <c r="AT248" s="208" t="s">
        <v>163</v>
      </c>
      <c r="AU248" s="208" t="s">
        <v>86</v>
      </c>
      <c r="AV248" s="13" t="s">
        <v>84</v>
      </c>
      <c r="AW248" s="13" t="s">
        <v>36</v>
      </c>
      <c r="AX248" s="13" t="s">
        <v>76</v>
      </c>
      <c r="AY248" s="208" t="s">
        <v>150</v>
      </c>
    </row>
    <row r="249" spans="1:65" s="13" customFormat="1" ht="33.75">
      <c r="B249" s="199"/>
      <c r="C249" s="200"/>
      <c r="D249" s="193" t="s">
        <v>163</v>
      </c>
      <c r="E249" s="201" t="s">
        <v>19</v>
      </c>
      <c r="F249" s="202" t="s">
        <v>324</v>
      </c>
      <c r="G249" s="200"/>
      <c r="H249" s="201" t="s">
        <v>19</v>
      </c>
      <c r="I249" s="203"/>
      <c r="J249" s="200"/>
      <c r="K249" s="200"/>
      <c r="L249" s="204"/>
      <c r="M249" s="205"/>
      <c r="N249" s="206"/>
      <c r="O249" s="206"/>
      <c r="P249" s="206"/>
      <c r="Q249" s="206"/>
      <c r="R249" s="206"/>
      <c r="S249" s="206"/>
      <c r="T249" s="207"/>
      <c r="AT249" s="208" t="s">
        <v>163</v>
      </c>
      <c r="AU249" s="208" t="s">
        <v>86</v>
      </c>
      <c r="AV249" s="13" t="s">
        <v>84</v>
      </c>
      <c r="AW249" s="13" t="s">
        <v>36</v>
      </c>
      <c r="AX249" s="13" t="s">
        <v>76</v>
      </c>
      <c r="AY249" s="208" t="s">
        <v>150</v>
      </c>
    </row>
    <row r="250" spans="1:65" s="14" customFormat="1" ht="11.25">
      <c r="B250" s="209"/>
      <c r="C250" s="210"/>
      <c r="D250" s="193" t="s">
        <v>163</v>
      </c>
      <c r="E250" s="211" t="s">
        <v>19</v>
      </c>
      <c r="F250" s="212" t="s">
        <v>244</v>
      </c>
      <c r="G250" s="210"/>
      <c r="H250" s="213">
        <v>8</v>
      </c>
      <c r="I250" s="214"/>
      <c r="J250" s="210"/>
      <c r="K250" s="210"/>
      <c r="L250" s="215"/>
      <c r="M250" s="216"/>
      <c r="N250" s="217"/>
      <c r="O250" s="217"/>
      <c r="P250" s="217"/>
      <c r="Q250" s="217"/>
      <c r="R250" s="217"/>
      <c r="S250" s="217"/>
      <c r="T250" s="218"/>
      <c r="AT250" s="219" t="s">
        <v>163</v>
      </c>
      <c r="AU250" s="219" t="s">
        <v>86</v>
      </c>
      <c r="AV250" s="14" t="s">
        <v>86</v>
      </c>
      <c r="AW250" s="14" t="s">
        <v>36</v>
      </c>
      <c r="AX250" s="14" t="s">
        <v>76</v>
      </c>
      <c r="AY250" s="219" t="s">
        <v>150</v>
      </c>
    </row>
    <row r="251" spans="1:65" s="16" customFormat="1" ht="11.25">
      <c r="B251" s="231"/>
      <c r="C251" s="232"/>
      <c r="D251" s="193" t="s">
        <v>163</v>
      </c>
      <c r="E251" s="233" t="s">
        <v>19</v>
      </c>
      <c r="F251" s="234" t="s">
        <v>215</v>
      </c>
      <c r="G251" s="232"/>
      <c r="H251" s="235">
        <v>14</v>
      </c>
      <c r="I251" s="236"/>
      <c r="J251" s="232"/>
      <c r="K251" s="232"/>
      <c r="L251" s="237"/>
      <c r="M251" s="238"/>
      <c r="N251" s="239"/>
      <c r="O251" s="239"/>
      <c r="P251" s="239"/>
      <c r="Q251" s="239"/>
      <c r="R251" s="239"/>
      <c r="S251" s="239"/>
      <c r="T251" s="240"/>
      <c r="AT251" s="241" t="s">
        <v>163</v>
      </c>
      <c r="AU251" s="241" t="s">
        <v>86</v>
      </c>
      <c r="AV251" s="16" t="s">
        <v>179</v>
      </c>
      <c r="AW251" s="16" t="s">
        <v>36</v>
      </c>
      <c r="AX251" s="16" t="s">
        <v>76</v>
      </c>
      <c r="AY251" s="241" t="s">
        <v>150</v>
      </c>
    </row>
    <row r="252" spans="1:65" s="15" customFormat="1" ht="11.25">
      <c r="B252" s="220"/>
      <c r="C252" s="221"/>
      <c r="D252" s="193" t="s">
        <v>163</v>
      </c>
      <c r="E252" s="222" t="s">
        <v>19</v>
      </c>
      <c r="F252" s="223" t="s">
        <v>178</v>
      </c>
      <c r="G252" s="221"/>
      <c r="H252" s="224">
        <v>26</v>
      </c>
      <c r="I252" s="225"/>
      <c r="J252" s="221"/>
      <c r="K252" s="221"/>
      <c r="L252" s="226"/>
      <c r="M252" s="227"/>
      <c r="N252" s="228"/>
      <c r="O252" s="228"/>
      <c r="P252" s="228"/>
      <c r="Q252" s="228"/>
      <c r="R252" s="228"/>
      <c r="S252" s="228"/>
      <c r="T252" s="229"/>
      <c r="AT252" s="230" t="s">
        <v>163</v>
      </c>
      <c r="AU252" s="230" t="s">
        <v>86</v>
      </c>
      <c r="AV252" s="15" t="s">
        <v>158</v>
      </c>
      <c r="AW252" s="15" t="s">
        <v>36</v>
      </c>
      <c r="AX252" s="15" t="s">
        <v>84</v>
      </c>
      <c r="AY252" s="230" t="s">
        <v>150</v>
      </c>
    </row>
    <row r="253" spans="1:65" s="2" customFormat="1" ht="24">
      <c r="A253" s="36"/>
      <c r="B253" s="37"/>
      <c r="C253" s="180" t="s">
        <v>325</v>
      </c>
      <c r="D253" s="180" t="s">
        <v>153</v>
      </c>
      <c r="E253" s="181" t="s">
        <v>326</v>
      </c>
      <c r="F253" s="182" t="s">
        <v>327</v>
      </c>
      <c r="G253" s="183" t="s">
        <v>328</v>
      </c>
      <c r="H253" s="184">
        <v>8.0500000000000007</v>
      </c>
      <c r="I253" s="185"/>
      <c r="J253" s="186">
        <f>ROUND(I253*H253,2)</f>
        <v>0</v>
      </c>
      <c r="K253" s="182" t="s">
        <v>168</v>
      </c>
      <c r="L253" s="41"/>
      <c r="M253" s="187" t="s">
        <v>19</v>
      </c>
      <c r="N253" s="188" t="s">
        <v>47</v>
      </c>
      <c r="O253" s="66"/>
      <c r="P253" s="189">
        <f>O253*H253</f>
        <v>0</v>
      </c>
      <c r="Q253" s="189">
        <v>0</v>
      </c>
      <c r="R253" s="189">
        <f>Q253*H253</f>
        <v>0</v>
      </c>
      <c r="S253" s="189">
        <v>4.2000000000000003E-2</v>
      </c>
      <c r="T253" s="190">
        <f>S253*H253</f>
        <v>0.33810000000000007</v>
      </c>
      <c r="U253" s="36"/>
      <c r="V253" s="36"/>
      <c r="W253" s="36"/>
      <c r="X253" s="36"/>
      <c r="Y253" s="36"/>
      <c r="Z253" s="36"/>
      <c r="AA253" s="36"/>
      <c r="AB253" s="36"/>
      <c r="AC253" s="36"/>
      <c r="AD253" s="36"/>
      <c r="AE253" s="36"/>
      <c r="AR253" s="191" t="s">
        <v>158</v>
      </c>
      <c r="AT253" s="191" t="s">
        <v>153</v>
      </c>
      <c r="AU253" s="191" t="s">
        <v>86</v>
      </c>
      <c r="AY253" s="19" t="s">
        <v>150</v>
      </c>
      <c r="BE253" s="192">
        <f>IF(N253="základní",J253,0)</f>
        <v>0</v>
      </c>
      <c r="BF253" s="192">
        <f>IF(N253="snížená",J253,0)</f>
        <v>0</v>
      </c>
      <c r="BG253" s="192">
        <f>IF(N253="zákl. přenesená",J253,0)</f>
        <v>0</v>
      </c>
      <c r="BH253" s="192">
        <f>IF(N253="sníž. přenesená",J253,0)</f>
        <v>0</v>
      </c>
      <c r="BI253" s="192">
        <f>IF(N253="nulová",J253,0)</f>
        <v>0</v>
      </c>
      <c r="BJ253" s="19" t="s">
        <v>84</v>
      </c>
      <c r="BK253" s="192">
        <f>ROUND(I253*H253,2)</f>
        <v>0</v>
      </c>
      <c r="BL253" s="19" t="s">
        <v>158</v>
      </c>
      <c r="BM253" s="191" t="s">
        <v>329</v>
      </c>
    </row>
    <row r="254" spans="1:65" s="2" customFormat="1" ht="29.25">
      <c r="A254" s="36"/>
      <c r="B254" s="37"/>
      <c r="C254" s="38"/>
      <c r="D254" s="193" t="s">
        <v>160</v>
      </c>
      <c r="E254" s="38"/>
      <c r="F254" s="194" t="s">
        <v>330</v>
      </c>
      <c r="G254" s="38"/>
      <c r="H254" s="38"/>
      <c r="I254" s="195"/>
      <c r="J254" s="38"/>
      <c r="K254" s="38"/>
      <c r="L254" s="41"/>
      <c r="M254" s="196"/>
      <c r="N254" s="197"/>
      <c r="O254" s="66"/>
      <c r="P254" s="66"/>
      <c r="Q254" s="66"/>
      <c r="R254" s="66"/>
      <c r="S254" s="66"/>
      <c r="T254" s="67"/>
      <c r="U254" s="36"/>
      <c r="V254" s="36"/>
      <c r="W254" s="36"/>
      <c r="X254" s="36"/>
      <c r="Y254" s="36"/>
      <c r="Z254" s="36"/>
      <c r="AA254" s="36"/>
      <c r="AB254" s="36"/>
      <c r="AC254" s="36"/>
      <c r="AD254" s="36"/>
      <c r="AE254" s="36"/>
      <c r="AT254" s="19" t="s">
        <v>160</v>
      </c>
      <c r="AU254" s="19" t="s">
        <v>86</v>
      </c>
    </row>
    <row r="255" spans="1:65" s="13" customFormat="1" ht="11.25">
      <c r="B255" s="199"/>
      <c r="C255" s="200"/>
      <c r="D255" s="193" t="s">
        <v>163</v>
      </c>
      <c r="E255" s="201" t="s">
        <v>19</v>
      </c>
      <c r="F255" s="202" t="s">
        <v>171</v>
      </c>
      <c r="G255" s="200"/>
      <c r="H255" s="201" t="s">
        <v>19</v>
      </c>
      <c r="I255" s="203"/>
      <c r="J255" s="200"/>
      <c r="K255" s="200"/>
      <c r="L255" s="204"/>
      <c r="M255" s="205"/>
      <c r="N255" s="206"/>
      <c r="O255" s="206"/>
      <c r="P255" s="206"/>
      <c r="Q255" s="206"/>
      <c r="R255" s="206"/>
      <c r="S255" s="206"/>
      <c r="T255" s="207"/>
      <c r="AT255" s="208" t="s">
        <v>163</v>
      </c>
      <c r="AU255" s="208" t="s">
        <v>86</v>
      </c>
      <c r="AV255" s="13" t="s">
        <v>84</v>
      </c>
      <c r="AW255" s="13" t="s">
        <v>36</v>
      </c>
      <c r="AX255" s="13" t="s">
        <v>76</v>
      </c>
      <c r="AY255" s="208" t="s">
        <v>150</v>
      </c>
    </row>
    <row r="256" spans="1:65" s="13" customFormat="1" ht="22.5">
      <c r="B256" s="199"/>
      <c r="C256" s="200"/>
      <c r="D256" s="193" t="s">
        <v>163</v>
      </c>
      <c r="E256" s="201" t="s">
        <v>19</v>
      </c>
      <c r="F256" s="202" t="s">
        <v>331</v>
      </c>
      <c r="G256" s="200"/>
      <c r="H256" s="201" t="s">
        <v>19</v>
      </c>
      <c r="I256" s="203"/>
      <c r="J256" s="200"/>
      <c r="K256" s="200"/>
      <c r="L256" s="204"/>
      <c r="M256" s="205"/>
      <c r="N256" s="206"/>
      <c r="O256" s="206"/>
      <c r="P256" s="206"/>
      <c r="Q256" s="206"/>
      <c r="R256" s="206"/>
      <c r="S256" s="206"/>
      <c r="T256" s="207"/>
      <c r="AT256" s="208" t="s">
        <v>163</v>
      </c>
      <c r="AU256" s="208" t="s">
        <v>86</v>
      </c>
      <c r="AV256" s="13" t="s">
        <v>84</v>
      </c>
      <c r="AW256" s="13" t="s">
        <v>36</v>
      </c>
      <c r="AX256" s="13" t="s">
        <v>76</v>
      </c>
      <c r="AY256" s="208" t="s">
        <v>150</v>
      </c>
    </row>
    <row r="257" spans="1:65" s="13" customFormat="1" ht="11.25">
      <c r="B257" s="199"/>
      <c r="C257" s="200"/>
      <c r="D257" s="193" t="s">
        <v>163</v>
      </c>
      <c r="E257" s="201" t="s">
        <v>19</v>
      </c>
      <c r="F257" s="202" t="s">
        <v>332</v>
      </c>
      <c r="G257" s="200"/>
      <c r="H257" s="201" t="s">
        <v>19</v>
      </c>
      <c r="I257" s="203"/>
      <c r="J257" s="200"/>
      <c r="K257" s="200"/>
      <c r="L257" s="204"/>
      <c r="M257" s="205"/>
      <c r="N257" s="206"/>
      <c r="O257" s="206"/>
      <c r="P257" s="206"/>
      <c r="Q257" s="206"/>
      <c r="R257" s="206"/>
      <c r="S257" s="206"/>
      <c r="T257" s="207"/>
      <c r="AT257" s="208" t="s">
        <v>163</v>
      </c>
      <c r="AU257" s="208" t="s">
        <v>86</v>
      </c>
      <c r="AV257" s="13" t="s">
        <v>84</v>
      </c>
      <c r="AW257" s="13" t="s">
        <v>36</v>
      </c>
      <c r="AX257" s="13" t="s">
        <v>76</v>
      </c>
      <c r="AY257" s="208" t="s">
        <v>150</v>
      </c>
    </row>
    <row r="258" spans="1:65" s="14" customFormat="1" ht="11.25">
      <c r="B258" s="209"/>
      <c r="C258" s="210"/>
      <c r="D258" s="193" t="s">
        <v>163</v>
      </c>
      <c r="E258" s="211" t="s">
        <v>19</v>
      </c>
      <c r="F258" s="212" t="s">
        <v>333</v>
      </c>
      <c r="G258" s="210"/>
      <c r="H258" s="213">
        <v>1.1499999999999999</v>
      </c>
      <c r="I258" s="214"/>
      <c r="J258" s="210"/>
      <c r="K258" s="210"/>
      <c r="L258" s="215"/>
      <c r="M258" s="216"/>
      <c r="N258" s="217"/>
      <c r="O258" s="217"/>
      <c r="P258" s="217"/>
      <c r="Q258" s="217"/>
      <c r="R258" s="217"/>
      <c r="S258" s="217"/>
      <c r="T258" s="218"/>
      <c r="AT258" s="219" t="s">
        <v>163</v>
      </c>
      <c r="AU258" s="219" t="s">
        <v>86</v>
      </c>
      <c r="AV258" s="14" t="s">
        <v>86</v>
      </c>
      <c r="AW258" s="14" t="s">
        <v>36</v>
      </c>
      <c r="AX258" s="14" t="s">
        <v>76</v>
      </c>
      <c r="AY258" s="219" t="s">
        <v>150</v>
      </c>
    </row>
    <row r="259" spans="1:65" s="13" customFormat="1" ht="22.5">
      <c r="B259" s="199"/>
      <c r="C259" s="200"/>
      <c r="D259" s="193" t="s">
        <v>163</v>
      </c>
      <c r="E259" s="201" t="s">
        <v>19</v>
      </c>
      <c r="F259" s="202" t="s">
        <v>334</v>
      </c>
      <c r="G259" s="200"/>
      <c r="H259" s="201" t="s">
        <v>19</v>
      </c>
      <c r="I259" s="203"/>
      <c r="J259" s="200"/>
      <c r="K259" s="200"/>
      <c r="L259" s="204"/>
      <c r="M259" s="205"/>
      <c r="N259" s="206"/>
      <c r="O259" s="206"/>
      <c r="P259" s="206"/>
      <c r="Q259" s="206"/>
      <c r="R259" s="206"/>
      <c r="S259" s="206"/>
      <c r="T259" s="207"/>
      <c r="AT259" s="208" t="s">
        <v>163</v>
      </c>
      <c r="AU259" s="208" t="s">
        <v>86</v>
      </c>
      <c r="AV259" s="13" t="s">
        <v>84</v>
      </c>
      <c r="AW259" s="13" t="s">
        <v>36</v>
      </c>
      <c r="AX259" s="13" t="s">
        <v>76</v>
      </c>
      <c r="AY259" s="208" t="s">
        <v>150</v>
      </c>
    </row>
    <row r="260" spans="1:65" s="13" customFormat="1" ht="11.25">
      <c r="B260" s="199"/>
      <c r="C260" s="200"/>
      <c r="D260" s="193" t="s">
        <v>163</v>
      </c>
      <c r="E260" s="201" t="s">
        <v>19</v>
      </c>
      <c r="F260" s="202" t="s">
        <v>335</v>
      </c>
      <c r="G260" s="200"/>
      <c r="H260" s="201" t="s">
        <v>19</v>
      </c>
      <c r="I260" s="203"/>
      <c r="J260" s="200"/>
      <c r="K260" s="200"/>
      <c r="L260" s="204"/>
      <c r="M260" s="205"/>
      <c r="N260" s="206"/>
      <c r="O260" s="206"/>
      <c r="P260" s="206"/>
      <c r="Q260" s="206"/>
      <c r="R260" s="206"/>
      <c r="S260" s="206"/>
      <c r="T260" s="207"/>
      <c r="AT260" s="208" t="s">
        <v>163</v>
      </c>
      <c r="AU260" s="208" t="s">
        <v>86</v>
      </c>
      <c r="AV260" s="13" t="s">
        <v>84</v>
      </c>
      <c r="AW260" s="13" t="s">
        <v>36</v>
      </c>
      <c r="AX260" s="13" t="s">
        <v>76</v>
      </c>
      <c r="AY260" s="208" t="s">
        <v>150</v>
      </c>
    </row>
    <row r="261" spans="1:65" s="14" customFormat="1" ht="11.25">
      <c r="B261" s="209"/>
      <c r="C261" s="210"/>
      <c r="D261" s="193" t="s">
        <v>163</v>
      </c>
      <c r="E261" s="211" t="s">
        <v>19</v>
      </c>
      <c r="F261" s="212" t="s">
        <v>336</v>
      </c>
      <c r="G261" s="210"/>
      <c r="H261" s="213">
        <v>2.5</v>
      </c>
      <c r="I261" s="214"/>
      <c r="J261" s="210"/>
      <c r="K261" s="210"/>
      <c r="L261" s="215"/>
      <c r="M261" s="216"/>
      <c r="N261" s="217"/>
      <c r="O261" s="217"/>
      <c r="P261" s="217"/>
      <c r="Q261" s="217"/>
      <c r="R261" s="217"/>
      <c r="S261" s="217"/>
      <c r="T261" s="218"/>
      <c r="AT261" s="219" t="s">
        <v>163</v>
      </c>
      <c r="AU261" s="219" t="s">
        <v>86</v>
      </c>
      <c r="AV261" s="14" t="s">
        <v>86</v>
      </c>
      <c r="AW261" s="14" t="s">
        <v>36</v>
      </c>
      <c r="AX261" s="14" t="s">
        <v>76</v>
      </c>
      <c r="AY261" s="219" t="s">
        <v>150</v>
      </c>
    </row>
    <row r="262" spans="1:65" s="16" customFormat="1" ht="11.25">
      <c r="B262" s="231"/>
      <c r="C262" s="232"/>
      <c r="D262" s="193" t="s">
        <v>163</v>
      </c>
      <c r="E262" s="233" t="s">
        <v>19</v>
      </c>
      <c r="F262" s="234" t="s">
        <v>215</v>
      </c>
      <c r="G262" s="232"/>
      <c r="H262" s="235">
        <v>3.65</v>
      </c>
      <c r="I262" s="236"/>
      <c r="J262" s="232"/>
      <c r="K262" s="232"/>
      <c r="L262" s="237"/>
      <c r="M262" s="238"/>
      <c r="N262" s="239"/>
      <c r="O262" s="239"/>
      <c r="P262" s="239"/>
      <c r="Q262" s="239"/>
      <c r="R262" s="239"/>
      <c r="S262" s="239"/>
      <c r="T262" s="240"/>
      <c r="AT262" s="241" t="s">
        <v>163</v>
      </c>
      <c r="AU262" s="241" t="s">
        <v>86</v>
      </c>
      <c r="AV262" s="16" t="s">
        <v>179</v>
      </c>
      <c r="AW262" s="16" t="s">
        <v>36</v>
      </c>
      <c r="AX262" s="16" t="s">
        <v>76</v>
      </c>
      <c r="AY262" s="241" t="s">
        <v>150</v>
      </c>
    </row>
    <row r="263" spans="1:65" s="13" customFormat="1" ht="11.25">
      <c r="B263" s="199"/>
      <c r="C263" s="200"/>
      <c r="D263" s="193" t="s">
        <v>163</v>
      </c>
      <c r="E263" s="201" t="s">
        <v>19</v>
      </c>
      <c r="F263" s="202" t="s">
        <v>174</v>
      </c>
      <c r="G263" s="200"/>
      <c r="H263" s="201" t="s">
        <v>19</v>
      </c>
      <c r="I263" s="203"/>
      <c r="J263" s="200"/>
      <c r="K263" s="200"/>
      <c r="L263" s="204"/>
      <c r="M263" s="205"/>
      <c r="N263" s="206"/>
      <c r="O263" s="206"/>
      <c r="P263" s="206"/>
      <c r="Q263" s="206"/>
      <c r="R263" s="206"/>
      <c r="S263" s="206"/>
      <c r="T263" s="207"/>
      <c r="AT263" s="208" t="s">
        <v>163</v>
      </c>
      <c r="AU263" s="208" t="s">
        <v>86</v>
      </c>
      <c r="AV263" s="13" t="s">
        <v>84</v>
      </c>
      <c r="AW263" s="13" t="s">
        <v>36</v>
      </c>
      <c r="AX263" s="13" t="s">
        <v>76</v>
      </c>
      <c r="AY263" s="208" t="s">
        <v>150</v>
      </c>
    </row>
    <row r="264" spans="1:65" s="13" customFormat="1" ht="22.5">
      <c r="B264" s="199"/>
      <c r="C264" s="200"/>
      <c r="D264" s="193" t="s">
        <v>163</v>
      </c>
      <c r="E264" s="201" t="s">
        <v>19</v>
      </c>
      <c r="F264" s="202" t="s">
        <v>337</v>
      </c>
      <c r="G264" s="200"/>
      <c r="H264" s="201" t="s">
        <v>19</v>
      </c>
      <c r="I264" s="203"/>
      <c r="J264" s="200"/>
      <c r="K264" s="200"/>
      <c r="L264" s="204"/>
      <c r="M264" s="205"/>
      <c r="N264" s="206"/>
      <c r="O264" s="206"/>
      <c r="P264" s="206"/>
      <c r="Q264" s="206"/>
      <c r="R264" s="206"/>
      <c r="S264" s="206"/>
      <c r="T264" s="207"/>
      <c r="AT264" s="208" t="s">
        <v>163</v>
      </c>
      <c r="AU264" s="208" t="s">
        <v>86</v>
      </c>
      <c r="AV264" s="13" t="s">
        <v>84</v>
      </c>
      <c r="AW264" s="13" t="s">
        <v>36</v>
      </c>
      <c r="AX264" s="13" t="s">
        <v>76</v>
      </c>
      <c r="AY264" s="208" t="s">
        <v>150</v>
      </c>
    </row>
    <row r="265" spans="1:65" s="14" customFormat="1" ht="11.25">
      <c r="B265" s="209"/>
      <c r="C265" s="210"/>
      <c r="D265" s="193" t="s">
        <v>163</v>
      </c>
      <c r="E265" s="211" t="s">
        <v>19</v>
      </c>
      <c r="F265" s="212" t="s">
        <v>338</v>
      </c>
      <c r="G265" s="210"/>
      <c r="H265" s="213">
        <v>2.2000000000000002</v>
      </c>
      <c r="I265" s="214"/>
      <c r="J265" s="210"/>
      <c r="K265" s="210"/>
      <c r="L265" s="215"/>
      <c r="M265" s="216"/>
      <c r="N265" s="217"/>
      <c r="O265" s="217"/>
      <c r="P265" s="217"/>
      <c r="Q265" s="217"/>
      <c r="R265" s="217"/>
      <c r="S265" s="217"/>
      <c r="T265" s="218"/>
      <c r="AT265" s="219" t="s">
        <v>163</v>
      </c>
      <c r="AU265" s="219" t="s">
        <v>86</v>
      </c>
      <c r="AV265" s="14" t="s">
        <v>86</v>
      </c>
      <c r="AW265" s="14" t="s">
        <v>36</v>
      </c>
      <c r="AX265" s="14" t="s">
        <v>76</v>
      </c>
      <c r="AY265" s="219" t="s">
        <v>150</v>
      </c>
    </row>
    <row r="266" spans="1:65" s="14" customFormat="1" ht="11.25">
      <c r="B266" s="209"/>
      <c r="C266" s="210"/>
      <c r="D266" s="193" t="s">
        <v>163</v>
      </c>
      <c r="E266" s="211" t="s">
        <v>19</v>
      </c>
      <c r="F266" s="212" t="s">
        <v>339</v>
      </c>
      <c r="G266" s="210"/>
      <c r="H266" s="213">
        <v>1.1000000000000001</v>
      </c>
      <c r="I266" s="214"/>
      <c r="J266" s="210"/>
      <c r="K266" s="210"/>
      <c r="L266" s="215"/>
      <c r="M266" s="216"/>
      <c r="N266" s="217"/>
      <c r="O266" s="217"/>
      <c r="P266" s="217"/>
      <c r="Q266" s="217"/>
      <c r="R266" s="217"/>
      <c r="S266" s="217"/>
      <c r="T266" s="218"/>
      <c r="AT266" s="219" t="s">
        <v>163</v>
      </c>
      <c r="AU266" s="219" t="s">
        <v>86</v>
      </c>
      <c r="AV266" s="14" t="s">
        <v>86</v>
      </c>
      <c r="AW266" s="14" t="s">
        <v>36</v>
      </c>
      <c r="AX266" s="14" t="s">
        <v>76</v>
      </c>
      <c r="AY266" s="219" t="s">
        <v>150</v>
      </c>
    </row>
    <row r="267" spans="1:65" s="14" customFormat="1" ht="11.25">
      <c r="B267" s="209"/>
      <c r="C267" s="210"/>
      <c r="D267" s="193" t="s">
        <v>163</v>
      </c>
      <c r="E267" s="211" t="s">
        <v>19</v>
      </c>
      <c r="F267" s="212" t="s">
        <v>340</v>
      </c>
      <c r="G267" s="210"/>
      <c r="H267" s="213">
        <v>1.1000000000000001</v>
      </c>
      <c r="I267" s="214"/>
      <c r="J267" s="210"/>
      <c r="K267" s="210"/>
      <c r="L267" s="215"/>
      <c r="M267" s="216"/>
      <c r="N267" s="217"/>
      <c r="O267" s="217"/>
      <c r="P267" s="217"/>
      <c r="Q267" s="217"/>
      <c r="R267" s="217"/>
      <c r="S267" s="217"/>
      <c r="T267" s="218"/>
      <c r="AT267" s="219" t="s">
        <v>163</v>
      </c>
      <c r="AU267" s="219" t="s">
        <v>86</v>
      </c>
      <c r="AV267" s="14" t="s">
        <v>86</v>
      </c>
      <c r="AW267" s="14" t="s">
        <v>36</v>
      </c>
      <c r="AX267" s="14" t="s">
        <v>76</v>
      </c>
      <c r="AY267" s="219" t="s">
        <v>150</v>
      </c>
    </row>
    <row r="268" spans="1:65" s="16" customFormat="1" ht="11.25">
      <c r="B268" s="231"/>
      <c r="C268" s="232"/>
      <c r="D268" s="193" t="s">
        <v>163</v>
      </c>
      <c r="E268" s="233" t="s">
        <v>19</v>
      </c>
      <c r="F268" s="234" t="s">
        <v>215</v>
      </c>
      <c r="G268" s="232"/>
      <c r="H268" s="235">
        <v>4.4000000000000004</v>
      </c>
      <c r="I268" s="236"/>
      <c r="J268" s="232"/>
      <c r="K268" s="232"/>
      <c r="L268" s="237"/>
      <c r="M268" s="238"/>
      <c r="N268" s="239"/>
      <c r="O268" s="239"/>
      <c r="P268" s="239"/>
      <c r="Q268" s="239"/>
      <c r="R268" s="239"/>
      <c r="S268" s="239"/>
      <c r="T268" s="240"/>
      <c r="AT268" s="241" t="s">
        <v>163</v>
      </c>
      <c r="AU268" s="241" t="s">
        <v>86</v>
      </c>
      <c r="AV268" s="16" t="s">
        <v>179</v>
      </c>
      <c r="AW268" s="16" t="s">
        <v>36</v>
      </c>
      <c r="AX268" s="16" t="s">
        <v>76</v>
      </c>
      <c r="AY268" s="241" t="s">
        <v>150</v>
      </c>
    </row>
    <row r="269" spans="1:65" s="15" customFormat="1" ht="11.25">
      <c r="B269" s="220"/>
      <c r="C269" s="221"/>
      <c r="D269" s="193" t="s">
        <v>163</v>
      </c>
      <c r="E269" s="222" t="s">
        <v>19</v>
      </c>
      <c r="F269" s="223" t="s">
        <v>178</v>
      </c>
      <c r="G269" s="221"/>
      <c r="H269" s="224">
        <v>8.0500000000000007</v>
      </c>
      <c r="I269" s="225"/>
      <c r="J269" s="221"/>
      <c r="K269" s="221"/>
      <c r="L269" s="226"/>
      <c r="M269" s="227"/>
      <c r="N269" s="228"/>
      <c r="O269" s="228"/>
      <c r="P269" s="228"/>
      <c r="Q269" s="228"/>
      <c r="R269" s="228"/>
      <c r="S269" s="228"/>
      <c r="T269" s="229"/>
      <c r="AT269" s="230" t="s">
        <v>163</v>
      </c>
      <c r="AU269" s="230" t="s">
        <v>86</v>
      </c>
      <c r="AV269" s="15" t="s">
        <v>158</v>
      </c>
      <c r="AW269" s="15" t="s">
        <v>36</v>
      </c>
      <c r="AX269" s="15" t="s">
        <v>84</v>
      </c>
      <c r="AY269" s="230" t="s">
        <v>150</v>
      </c>
    </row>
    <row r="270" spans="1:65" s="2" customFormat="1" ht="24">
      <c r="A270" s="36"/>
      <c r="B270" s="37"/>
      <c r="C270" s="180" t="s">
        <v>341</v>
      </c>
      <c r="D270" s="180" t="s">
        <v>153</v>
      </c>
      <c r="E270" s="181" t="s">
        <v>342</v>
      </c>
      <c r="F270" s="182" t="s">
        <v>343</v>
      </c>
      <c r="G270" s="183" t="s">
        <v>328</v>
      </c>
      <c r="H270" s="184">
        <v>0.82</v>
      </c>
      <c r="I270" s="185"/>
      <c r="J270" s="186">
        <f>ROUND(I270*H270,2)</f>
        <v>0</v>
      </c>
      <c r="K270" s="182" t="s">
        <v>168</v>
      </c>
      <c r="L270" s="41"/>
      <c r="M270" s="187" t="s">
        <v>19</v>
      </c>
      <c r="N270" s="188" t="s">
        <v>47</v>
      </c>
      <c r="O270" s="66"/>
      <c r="P270" s="189">
        <f>O270*H270</f>
        <v>0</v>
      </c>
      <c r="Q270" s="189">
        <v>5.9000000000000003E-4</v>
      </c>
      <c r="R270" s="189">
        <f>Q270*H270</f>
        <v>4.838E-4</v>
      </c>
      <c r="S270" s="189">
        <v>1.4999999999999999E-2</v>
      </c>
      <c r="T270" s="190">
        <f>S270*H270</f>
        <v>1.2299999999999998E-2</v>
      </c>
      <c r="U270" s="36"/>
      <c r="V270" s="36"/>
      <c r="W270" s="36"/>
      <c r="X270" s="36"/>
      <c r="Y270" s="36"/>
      <c r="Z270" s="36"/>
      <c r="AA270" s="36"/>
      <c r="AB270" s="36"/>
      <c r="AC270" s="36"/>
      <c r="AD270" s="36"/>
      <c r="AE270" s="36"/>
      <c r="AR270" s="191" t="s">
        <v>314</v>
      </c>
      <c r="AT270" s="191" t="s">
        <v>153</v>
      </c>
      <c r="AU270" s="191" t="s">
        <v>86</v>
      </c>
      <c r="AY270" s="19" t="s">
        <v>150</v>
      </c>
      <c r="BE270" s="192">
        <f>IF(N270="základní",J270,0)</f>
        <v>0</v>
      </c>
      <c r="BF270" s="192">
        <f>IF(N270="snížená",J270,0)</f>
        <v>0</v>
      </c>
      <c r="BG270" s="192">
        <f>IF(N270="zákl. přenesená",J270,0)</f>
        <v>0</v>
      </c>
      <c r="BH270" s="192">
        <f>IF(N270="sníž. přenesená",J270,0)</f>
        <v>0</v>
      </c>
      <c r="BI270" s="192">
        <f>IF(N270="nulová",J270,0)</f>
        <v>0</v>
      </c>
      <c r="BJ270" s="19" t="s">
        <v>84</v>
      </c>
      <c r="BK270" s="192">
        <f>ROUND(I270*H270,2)</f>
        <v>0</v>
      </c>
      <c r="BL270" s="19" t="s">
        <v>314</v>
      </c>
      <c r="BM270" s="191" t="s">
        <v>344</v>
      </c>
    </row>
    <row r="271" spans="1:65" s="2" customFormat="1" ht="29.25">
      <c r="A271" s="36"/>
      <c r="B271" s="37"/>
      <c r="C271" s="38"/>
      <c r="D271" s="193" t="s">
        <v>160</v>
      </c>
      <c r="E271" s="38"/>
      <c r="F271" s="194" t="s">
        <v>345</v>
      </c>
      <c r="G271" s="38"/>
      <c r="H271" s="38"/>
      <c r="I271" s="195"/>
      <c r="J271" s="38"/>
      <c r="K271" s="38"/>
      <c r="L271" s="41"/>
      <c r="M271" s="196"/>
      <c r="N271" s="197"/>
      <c r="O271" s="66"/>
      <c r="P271" s="66"/>
      <c r="Q271" s="66"/>
      <c r="R271" s="66"/>
      <c r="S271" s="66"/>
      <c r="T271" s="67"/>
      <c r="U271" s="36"/>
      <c r="V271" s="36"/>
      <c r="W271" s="36"/>
      <c r="X271" s="36"/>
      <c r="Y271" s="36"/>
      <c r="Z271" s="36"/>
      <c r="AA271" s="36"/>
      <c r="AB271" s="36"/>
      <c r="AC271" s="36"/>
      <c r="AD271" s="36"/>
      <c r="AE271" s="36"/>
      <c r="AT271" s="19" t="s">
        <v>160</v>
      </c>
      <c r="AU271" s="19" t="s">
        <v>86</v>
      </c>
    </row>
    <row r="272" spans="1:65" s="13" customFormat="1" ht="33.75">
      <c r="B272" s="199"/>
      <c r="C272" s="200"/>
      <c r="D272" s="193" t="s">
        <v>163</v>
      </c>
      <c r="E272" s="201" t="s">
        <v>19</v>
      </c>
      <c r="F272" s="202" t="s">
        <v>346</v>
      </c>
      <c r="G272" s="200"/>
      <c r="H272" s="201" t="s">
        <v>19</v>
      </c>
      <c r="I272" s="203"/>
      <c r="J272" s="200"/>
      <c r="K272" s="200"/>
      <c r="L272" s="204"/>
      <c r="M272" s="205"/>
      <c r="N272" s="206"/>
      <c r="O272" s="206"/>
      <c r="P272" s="206"/>
      <c r="Q272" s="206"/>
      <c r="R272" s="206"/>
      <c r="S272" s="206"/>
      <c r="T272" s="207"/>
      <c r="AT272" s="208" t="s">
        <v>163</v>
      </c>
      <c r="AU272" s="208" t="s">
        <v>86</v>
      </c>
      <c r="AV272" s="13" t="s">
        <v>84</v>
      </c>
      <c r="AW272" s="13" t="s">
        <v>36</v>
      </c>
      <c r="AX272" s="13" t="s">
        <v>76</v>
      </c>
      <c r="AY272" s="208" t="s">
        <v>150</v>
      </c>
    </row>
    <row r="273" spans="1:65" s="14" customFormat="1" ht="11.25">
      <c r="B273" s="209"/>
      <c r="C273" s="210"/>
      <c r="D273" s="193" t="s">
        <v>163</v>
      </c>
      <c r="E273" s="211" t="s">
        <v>19</v>
      </c>
      <c r="F273" s="212" t="s">
        <v>347</v>
      </c>
      <c r="G273" s="210"/>
      <c r="H273" s="213">
        <v>0.82</v>
      </c>
      <c r="I273" s="214"/>
      <c r="J273" s="210"/>
      <c r="K273" s="210"/>
      <c r="L273" s="215"/>
      <c r="M273" s="216"/>
      <c r="N273" s="217"/>
      <c r="O273" s="217"/>
      <c r="P273" s="217"/>
      <c r="Q273" s="217"/>
      <c r="R273" s="217"/>
      <c r="S273" s="217"/>
      <c r="T273" s="218"/>
      <c r="AT273" s="219" t="s">
        <v>163</v>
      </c>
      <c r="AU273" s="219" t="s">
        <v>86</v>
      </c>
      <c r="AV273" s="14" t="s">
        <v>86</v>
      </c>
      <c r="AW273" s="14" t="s">
        <v>36</v>
      </c>
      <c r="AX273" s="14" t="s">
        <v>84</v>
      </c>
      <c r="AY273" s="219" t="s">
        <v>150</v>
      </c>
    </row>
    <row r="274" spans="1:65" s="2" customFormat="1" ht="36">
      <c r="A274" s="36"/>
      <c r="B274" s="37"/>
      <c r="C274" s="180" t="s">
        <v>348</v>
      </c>
      <c r="D274" s="180" t="s">
        <v>153</v>
      </c>
      <c r="E274" s="181" t="s">
        <v>349</v>
      </c>
      <c r="F274" s="182" t="s">
        <v>350</v>
      </c>
      <c r="G274" s="183" t="s">
        <v>328</v>
      </c>
      <c r="H274" s="184">
        <v>6.9</v>
      </c>
      <c r="I274" s="185"/>
      <c r="J274" s="186">
        <f>ROUND(I274*H274,2)</f>
        <v>0</v>
      </c>
      <c r="K274" s="182" t="s">
        <v>157</v>
      </c>
      <c r="L274" s="41"/>
      <c r="M274" s="187" t="s">
        <v>19</v>
      </c>
      <c r="N274" s="188" t="s">
        <v>47</v>
      </c>
      <c r="O274" s="66"/>
      <c r="P274" s="189">
        <f>O274*H274</f>
        <v>0</v>
      </c>
      <c r="Q274" s="189">
        <v>0</v>
      </c>
      <c r="R274" s="189">
        <f>Q274*H274</f>
        <v>0</v>
      </c>
      <c r="S274" s="189">
        <v>1.15E-2</v>
      </c>
      <c r="T274" s="190">
        <f>S274*H274</f>
        <v>7.9350000000000004E-2</v>
      </c>
      <c r="U274" s="36"/>
      <c r="V274" s="36"/>
      <c r="W274" s="36"/>
      <c r="X274" s="36"/>
      <c r="Y274" s="36"/>
      <c r="Z274" s="36"/>
      <c r="AA274" s="36"/>
      <c r="AB274" s="36"/>
      <c r="AC274" s="36"/>
      <c r="AD274" s="36"/>
      <c r="AE274" s="36"/>
      <c r="AR274" s="191" t="s">
        <v>158</v>
      </c>
      <c r="AT274" s="191" t="s">
        <v>153</v>
      </c>
      <c r="AU274" s="191" t="s">
        <v>86</v>
      </c>
      <c r="AY274" s="19" t="s">
        <v>150</v>
      </c>
      <c r="BE274" s="192">
        <f>IF(N274="základní",J274,0)</f>
        <v>0</v>
      </c>
      <c r="BF274" s="192">
        <f>IF(N274="snížená",J274,0)</f>
        <v>0</v>
      </c>
      <c r="BG274" s="192">
        <f>IF(N274="zákl. přenesená",J274,0)</f>
        <v>0</v>
      </c>
      <c r="BH274" s="192">
        <f>IF(N274="sníž. přenesená",J274,0)</f>
        <v>0</v>
      </c>
      <c r="BI274" s="192">
        <f>IF(N274="nulová",J274,0)</f>
        <v>0</v>
      </c>
      <c r="BJ274" s="19" t="s">
        <v>84</v>
      </c>
      <c r="BK274" s="192">
        <f>ROUND(I274*H274,2)</f>
        <v>0</v>
      </c>
      <c r="BL274" s="19" t="s">
        <v>158</v>
      </c>
      <c r="BM274" s="191" t="s">
        <v>351</v>
      </c>
    </row>
    <row r="275" spans="1:65" s="2" customFormat="1" ht="29.25">
      <c r="A275" s="36"/>
      <c r="B275" s="37"/>
      <c r="C275" s="38"/>
      <c r="D275" s="193" t="s">
        <v>160</v>
      </c>
      <c r="E275" s="38"/>
      <c r="F275" s="194" t="s">
        <v>352</v>
      </c>
      <c r="G275" s="38"/>
      <c r="H275" s="38"/>
      <c r="I275" s="195"/>
      <c r="J275" s="38"/>
      <c r="K275" s="38"/>
      <c r="L275" s="41"/>
      <c r="M275" s="196"/>
      <c r="N275" s="197"/>
      <c r="O275" s="66"/>
      <c r="P275" s="66"/>
      <c r="Q275" s="66"/>
      <c r="R275" s="66"/>
      <c r="S275" s="66"/>
      <c r="T275" s="67"/>
      <c r="U275" s="36"/>
      <c r="V275" s="36"/>
      <c r="W275" s="36"/>
      <c r="X275" s="36"/>
      <c r="Y275" s="36"/>
      <c r="Z275" s="36"/>
      <c r="AA275" s="36"/>
      <c r="AB275" s="36"/>
      <c r="AC275" s="36"/>
      <c r="AD275" s="36"/>
      <c r="AE275" s="36"/>
      <c r="AT275" s="19" t="s">
        <v>160</v>
      </c>
      <c r="AU275" s="19" t="s">
        <v>86</v>
      </c>
    </row>
    <row r="276" spans="1:65" s="13" customFormat="1" ht="11.25">
      <c r="B276" s="199"/>
      <c r="C276" s="200"/>
      <c r="D276" s="193" t="s">
        <v>163</v>
      </c>
      <c r="E276" s="201" t="s">
        <v>19</v>
      </c>
      <c r="F276" s="202" t="s">
        <v>193</v>
      </c>
      <c r="G276" s="200"/>
      <c r="H276" s="201" t="s">
        <v>19</v>
      </c>
      <c r="I276" s="203"/>
      <c r="J276" s="200"/>
      <c r="K276" s="200"/>
      <c r="L276" s="204"/>
      <c r="M276" s="205"/>
      <c r="N276" s="206"/>
      <c r="O276" s="206"/>
      <c r="P276" s="206"/>
      <c r="Q276" s="206"/>
      <c r="R276" s="206"/>
      <c r="S276" s="206"/>
      <c r="T276" s="207"/>
      <c r="AT276" s="208" t="s">
        <v>163</v>
      </c>
      <c r="AU276" s="208" t="s">
        <v>86</v>
      </c>
      <c r="AV276" s="13" t="s">
        <v>84</v>
      </c>
      <c r="AW276" s="13" t="s">
        <v>36</v>
      </c>
      <c r="AX276" s="13" t="s">
        <v>76</v>
      </c>
      <c r="AY276" s="208" t="s">
        <v>150</v>
      </c>
    </row>
    <row r="277" spans="1:65" s="13" customFormat="1" ht="22.5">
      <c r="B277" s="199"/>
      <c r="C277" s="200"/>
      <c r="D277" s="193" t="s">
        <v>163</v>
      </c>
      <c r="E277" s="201" t="s">
        <v>19</v>
      </c>
      <c r="F277" s="202" t="s">
        <v>353</v>
      </c>
      <c r="G277" s="200"/>
      <c r="H277" s="201" t="s">
        <v>19</v>
      </c>
      <c r="I277" s="203"/>
      <c r="J277" s="200"/>
      <c r="K277" s="200"/>
      <c r="L277" s="204"/>
      <c r="M277" s="205"/>
      <c r="N277" s="206"/>
      <c r="O277" s="206"/>
      <c r="P277" s="206"/>
      <c r="Q277" s="206"/>
      <c r="R277" s="206"/>
      <c r="S277" s="206"/>
      <c r="T277" s="207"/>
      <c r="AT277" s="208" t="s">
        <v>163</v>
      </c>
      <c r="AU277" s="208" t="s">
        <v>86</v>
      </c>
      <c r="AV277" s="13" t="s">
        <v>84</v>
      </c>
      <c r="AW277" s="13" t="s">
        <v>36</v>
      </c>
      <c r="AX277" s="13" t="s">
        <v>76</v>
      </c>
      <c r="AY277" s="208" t="s">
        <v>150</v>
      </c>
    </row>
    <row r="278" spans="1:65" s="14" customFormat="1" ht="11.25">
      <c r="B278" s="209"/>
      <c r="C278" s="210"/>
      <c r="D278" s="193" t="s">
        <v>163</v>
      </c>
      <c r="E278" s="211" t="s">
        <v>19</v>
      </c>
      <c r="F278" s="212" t="s">
        <v>354</v>
      </c>
      <c r="G278" s="210"/>
      <c r="H278" s="213">
        <v>6.9</v>
      </c>
      <c r="I278" s="214"/>
      <c r="J278" s="210"/>
      <c r="K278" s="210"/>
      <c r="L278" s="215"/>
      <c r="M278" s="216"/>
      <c r="N278" s="217"/>
      <c r="O278" s="217"/>
      <c r="P278" s="217"/>
      <c r="Q278" s="217"/>
      <c r="R278" s="217"/>
      <c r="S278" s="217"/>
      <c r="T278" s="218"/>
      <c r="AT278" s="219" t="s">
        <v>163</v>
      </c>
      <c r="AU278" s="219" t="s">
        <v>86</v>
      </c>
      <c r="AV278" s="14" t="s">
        <v>86</v>
      </c>
      <c r="AW278" s="14" t="s">
        <v>36</v>
      </c>
      <c r="AX278" s="14" t="s">
        <v>84</v>
      </c>
      <c r="AY278" s="219" t="s">
        <v>150</v>
      </c>
    </row>
    <row r="279" spans="1:65" s="2" customFormat="1" ht="21.75" customHeight="1">
      <c r="A279" s="36"/>
      <c r="B279" s="37"/>
      <c r="C279" s="180" t="s">
        <v>355</v>
      </c>
      <c r="D279" s="180" t="s">
        <v>153</v>
      </c>
      <c r="E279" s="181" t="s">
        <v>356</v>
      </c>
      <c r="F279" s="182" t="s">
        <v>357</v>
      </c>
      <c r="G279" s="183" t="s">
        <v>328</v>
      </c>
      <c r="H279" s="184">
        <v>67.260000000000005</v>
      </c>
      <c r="I279" s="185"/>
      <c r="J279" s="186">
        <f>ROUND(I279*H279,2)</f>
        <v>0</v>
      </c>
      <c r="K279" s="182" t="s">
        <v>157</v>
      </c>
      <c r="L279" s="41"/>
      <c r="M279" s="187" t="s">
        <v>19</v>
      </c>
      <c r="N279" s="188" t="s">
        <v>47</v>
      </c>
      <c r="O279" s="66"/>
      <c r="P279" s="189">
        <f>O279*H279</f>
        <v>0</v>
      </c>
      <c r="Q279" s="189">
        <v>0</v>
      </c>
      <c r="R279" s="189">
        <f>Q279*H279</f>
        <v>0</v>
      </c>
      <c r="S279" s="189">
        <v>0</v>
      </c>
      <c r="T279" s="190">
        <f>S279*H279</f>
        <v>0</v>
      </c>
      <c r="U279" s="36"/>
      <c r="V279" s="36"/>
      <c r="W279" s="36"/>
      <c r="X279" s="36"/>
      <c r="Y279" s="36"/>
      <c r="Z279" s="36"/>
      <c r="AA279" s="36"/>
      <c r="AB279" s="36"/>
      <c r="AC279" s="36"/>
      <c r="AD279" s="36"/>
      <c r="AE279" s="36"/>
      <c r="AR279" s="191" t="s">
        <v>158</v>
      </c>
      <c r="AT279" s="191" t="s">
        <v>153</v>
      </c>
      <c r="AU279" s="191" t="s">
        <v>86</v>
      </c>
      <c r="AY279" s="19" t="s">
        <v>150</v>
      </c>
      <c r="BE279" s="192">
        <f>IF(N279="základní",J279,0)</f>
        <v>0</v>
      </c>
      <c r="BF279" s="192">
        <f>IF(N279="snížená",J279,0)</f>
        <v>0</v>
      </c>
      <c r="BG279" s="192">
        <f>IF(N279="zákl. přenesená",J279,0)</f>
        <v>0</v>
      </c>
      <c r="BH279" s="192">
        <f>IF(N279="sníž. přenesená",J279,0)</f>
        <v>0</v>
      </c>
      <c r="BI279" s="192">
        <f>IF(N279="nulová",J279,0)</f>
        <v>0</v>
      </c>
      <c r="BJ279" s="19" t="s">
        <v>84</v>
      </c>
      <c r="BK279" s="192">
        <f>ROUND(I279*H279,2)</f>
        <v>0</v>
      </c>
      <c r="BL279" s="19" t="s">
        <v>158</v>
      </c>
      <c r="BM279" s="191" t="s">
        <v>358</v>
      </c>
    </row>
    <row r="280" spans="1:65" s="2" customFormat="1" ht="11.25">
      <c r="A280" s="36"/>
      <c r="B280" s="37"/>
      <c r="C280" s="38"/>
      <c r="D280" s="193" t="s">
        <v>160</v>
      </c>
      <c r="E280" s="38"/>
      <c r="F280" s="194" t="s">
        <v>357</v>
      </c>
      <c r="G280" s="38"/>
      <c r="H280" s="38"/>
      <c r="I280" s="195"/>
      <c r="J280" s="38"/>
      <c r="K280" s="38"/>
      <c r="L280" s="41"/>
      <c r="M280" s="196"/>
      <c r="N280" s="197"/>
      <c r="O280" s="66"/>
      <c r="P280" s="66"/>
      <c r="Q280" s="66"/>
      <c r="R280" s="66"/>
      <c r="S280" s="66"/>
      <c r="T280" s="67"/>
      <c r="U280" s="36"/>
      <c r="V280" s="36"/>
      <c r="W280" s="36"/>
      <c r="X280" s="36"/>
      <c r="Y280" s="36"/>
      <c r="Z280" s="36"/>
      <c r="AA280" s="36"/>
      <c r="AB280" s="36"/>
      <c r="AC280" s="36"/>
      <c r="AD280" s="36"/>
      <c r="AE280" s="36"/>
      <c r="AT280" s="19" t="s">
        <v>160</v>
      </c>
      <c r="AU280" s="19" t="s">
        <v>86</v>
      </c>
    </row>
    <row r="281" spans="1:65" s="13" customFormat="1" ht="22.5">
      <c r="B281" s="199"/>
      <c r="C281" s="200"/>
      <c r="D281" s="193" t="s">
        <v>163</v>
      </c>
      <c r="E281" s="201" t="s">
        <v>19</v>
      </c>
      <c r="F281" s="202" t="s">
        <v>359</v>
      </c>
      <c r="G281" s="200"/>
      <c r="H281" s="201" t="s">
        <v>19</v>
      </c>
      <c r="I281" s="203"/>
      <c r="J281" s="200"/>
      <c r="K281" s="200"/>
      <c r="L281" s="204"/>
      <c r="M281" s="205"/>
      <c r="N281" s="206"/>
      <c r="O281" s="206"/>
      <c r="P281" s="206"/>
      <c r="Q281" s="206"/>
      <c r="R281" s="206"/>
      <c r="S281" s="206"/>
      <c r="T281" s="207"/>
      <c r="AT281" s="208" t="s">
        <v>163</v>
      </c>
      <c r="AU281" s="208" t="s">
        <v>86</v>
      </c>
      <c r="AV281" s="13" t="s">
        <v>84</v>
      </c>
      <c r="AW281" s="13" t="s">
        <v>36</v>
      </c>
      <c r="AX281" s="13" t="s">
        <v>76</v>
      </c>
      <c r="AY281" s="208" t="s">
        <v>150</v>
      </c>
    </row>
    <row r="282" spans="1:65" s="13" customFormat="1" ht="11.25">
      <c r="B282" s="199"/>
      <c r="C282" s="200"/>
      <c r="D282" s="193" t="s">
        <v>163</v>
      </c>
      <c r="E282" s="201" t="s">
        <v>19</v>
      </c>
      <c r="F282" s="202" t="s">
        <v>193</v>
      </c>
      <c r="G282" s="200"/>
      <c r="H282" s="201" t="s">
        <v>19</v>
      </c>
      <c r="I282" s="203"/>
      <c r="J282" s="200"/>
      <c r="K282" s="200"/>
      <c r="L282" s="204"/>
      <c r="M282" s="205"/>
      <c r="N282" s="206"/>
      <c r="O282" s="206"/>
      <c r="P282" s="206"/>
      <c r="Q282" s="206"/>
      <c r="R282" s="206"/>
      <c r="S282" s="206"/>
      <c r="T282" s="207"/>
      <c r="AT282" s="208" t="s">
        <v>163</v>
      </c>
      <c r="AU282" s="208" t="s">
        <v>86</v>
      </c>
      <c r="AV282" s="13" t="s">
        <v>84</v>
      </c>
      <c r="AW282" s="13" t="s">
        <v>36</v>
      </c>
      <c r="AX282" s="13" t="s">
        <v>76</v>
      </c>
      <c r="AY282" s="208" t="s">
        <v>150</v>
      </c>
    </row>
    <row r="283" spans="1:65" s="14" customFormat="1" ht="11.25">
      <c r="B283" s="209"/>
      <c r="C283" s="210"/>
      <c r="D283" s="193" t="s">
        <v>163</v>
      </c>
      <c r="E283" s="211" t="s">
        <v>19</v>
      </c>
      <c r="F283" s="212" t="s">
        <v>360</v>
      </c>
      <c r="G283" s="210"/>
      <c r="H283" s="213">
        <v>6.62</v>
      </c>
      <c r="I283" s="214"/>
      <c r="J283" s="210"/>
      <c r="K283" s="210"/>
      <c r="L283" s="215"/>
      <c r="M283" s="216"/>
      <c r="N283" s="217"/>
      <c r="O283" s="217"/>
      <c r="P283" s="217"/>
      <c r="Q283" s="217"/>
      <c r="R283" s="217"/>
      <c r="S283" s="217"/>
      <c r="T283" s="218"/>
      <c r="AT283" s="219" t="s">
        <v>163</v>
      </c>
      <c r="AU283" s="219" t="s">
        <v>86</v>
      </c>
      <c r="AV283" s="14" t="s">
        <v>86</v>
      </c>
      <c r="AW283" s="14" t="s">
        <v>36</v>
      </c>
      <c r="AX283" s="14" t="s">
        <v>76</v>
      </c>
      <c r="AY283" s="219" t="s">
        <v>150</v>
      </c>
    </row>
    <row r="284" spans="1:65" s="14" customFormat="1" ht="11.25">
      <c r="B284" s="209"/>
      <c r="C284" s="210"/>
      <c r="D284" s="193" t="s">
        <v>163</v>
      </c>
      <c r="E284" s="211" t="s">
        <v>19</v>
      </c>
      <c r="F284" s="212" t="s">
        <v>361</v>
      </c>
      <c r="G284" s="210"/>
      <c r="H284" s="213">
        <v>8.1999999999999993</v>
      </c>
      <c r="I284" s="214"/>
      <c r="J284" s="210"/>
      <c r="K284" s="210"/>
      <c r="L284" s="215"/>
      <c r="M284" s="216"/>
      <c r="N284" s="217"/>
      <c r="O284" s="217"/>
      <c r="P284" s="217"/>
      <c r="Q284" s="217"/>
      <c r="R284" s="217"/>
      <c r="S284" s="217"/>
      <c r="T284" s="218"/>
      <c r="AT284" s="219" t="s">
        <v>163</v>
      </c>
      <c r="AU284" s="219" t="s">
        <v>86</v>
      </c>
      <c r="AV284" s="14" t="s">
        <v>86</v>
      </c>
      <c r="AW284" s="14" t="s">
        <v>36</v>
      </c>
      <c r="AX284" s="14" t="s">
        <v>76</v>
      </c>
      <c r="AY284" s="219" t="s">
        <v>150</v>
      </c>
    </row>
    <row r="285" spans="1:65" s="14" customFormat="1" ht="11.25">
      <c r="B285" s="209"/>
      <c r="C285" s="210"/>
      <c r="D285" s="193" t="s">
        <v>163</v>
      </c>
      <c r="E285" s="211" t="s">
        <v>19</v>
      </c>
      <c r="F285" s="212" t="s">
        <v>362</v>
      </c>
      <c r="G285" s="210"/>
      <c r="H285" s="213">
        <v>7.6</v>
      </c>
      <c r="I285" s="214"/>
      <c r="J285" s="210"/>
      <c r="K285" s="210"/>
      <c r="L285" s="215"/>
      <c r="M285" s="216"/>
      <c r="N285" s="217"/>
      <c r="O285" s="217"/>
      <c r="P285" s="217"/>
      <c r="Q285" s="217"/>
      <c r="R285" s="217"/>
      <c r="S285" s="217"/>
      <c r="T285" s="218"/>
      <c r="AT285" s="219" t="s">
        <v>163</v>
      </c>
      <c r="AU285" s="219" t="s">
        <v>86</v>
      </c>
      <c r="AV285" s="14" t="s">
        <v>86</v>
      </c>
      <c r="AW285" s="14" t="s">
        <v>36</v>
      </c>
      <c r="AX285" s="14" t="s">
        <v>76</v>
      </c>
      <c r="AY285" s="219" t="s">
        <v>150</v>
      </c>
    </row>
    <row r="286" spans="1:65" s="16" customFormat="1" ht="11.25">
      <c r="B286" s="231"/>
      <c r="C286" s="232"/>
      <c r="D286" s="193" t="s">
        <v>163</v>
      </c>
      <c r="E286" s="233" t="s">
        <v>19</v>
      </c>
      <c r="F286" s="234" t="s">
        <v>215</v>
      </c>
      <c r="G286" s="232"/>
      <c r="H286" s="235">
        <v>22.42</v>
      </c>
      <c r="I286" s="236"/>
      <c r="J286" s="232"/>
      <c r="K286" s="232"/>
      <c r="L286" s="237"/>
      <c r="M286" s="238"/>
      <c r="N286" s="239"/>
      <c r="O286" s="239"/>
      <c r="P286" s="239"/>
      <c r="Q286" s="239"/>
      <c r="R286" s="239"/>
      <c r="S286" s="239"/>
      <c r="T286" s="240"/>
      <c r="AT286" s="241" t="s">
        <v>163</v>
      </c>
      <c r="AU286" s="241" t="s">
        <v>86</v>
      </c>
      <c r="AV286" s="16" t="s">
        <v>179</v>
      </c>
      <c r="AW286" s="16" t="s">
        <v>36</v>
      </c>
      <c r="AX286" s="16" t="s">
        <v>76</v>
      </c>
      <c r="AY286" s="241" t="s">
        <v>150</v>
      </c>
    </row>
    <row r="287" spans="1:65" s="13" customFormat="1" ht="11.25">
      <c r="B287" s="199"/>
      <c r="C287" s="200"/>
      <c r="D287" s="193" t="s">
        <v>163</v>
      </c>
      <c r="E287" s="201" t="s">
        <v>19</v>
      </c>
      <c r="F287" s="202" t="s">
        <v>195</v>
      </c>
      <c r="G287" s="200"/>
      <c r="H287" s="201" t="s">
        <v>19</v>
      </c>
      <c r="I287" s="203"/>
      <c r="J287" s="200"/>
      <c r="K287" s="200"/>
      <c r="L287" s="204"/>
      <c r="M287" s="205"/>
      <c r="N287" s="206"/>
      <c r="O287" s="206"/>
      <c r="P287" s="206"/>
      <c r="Q287" s="206"/>
      <c r="R287" s="206"/>
      <c r="S287" s="206"/>
      <c r="T287" s="207"/>
      <c r="AT287" s="208" t="s">
        <v>163</v>
      </c>
      <c r="AU287" s="208" t="s">
        <v>86</v>
      </c>
      <c r="AV287" s="13" t="s">
        <v>84</v>
      </c>
      <c r="AW287" s="13" t="s">
        <v>36</v>
      </c>
      <c r="AX287" s="13" t="s">
        <v>76</v>
      </c>
      <c r="AY287" s="208" t="s">
        <v>150</v>
      </c>
    </row>
    <row r="288" spans="1:65" s="14" customFormat="1" ht="11.25">
      <c r="B288" s="209"/>
      <c r="C288" s="210"/>
      <c r="D288" s="193" t="s">
        <v>163</v>
      </c>
      <c r="E288" s="211" t="s">
        <v>19</v>
      </c>
      <c r="F288" s="212" t="s">
        <v>360</v>
      </c>
      <c r="G288" s="210"/>
      <c r="H288" s="213">
        <v>6.62</v>
      </c>
      <c r="I288" s="214"/>
      <c r="J288" s="210"/>
      <c r="K288" s="210"/>
      <c r="L288" s="215"/>
      <c r="M288" s="216"/>
      <c r="N288" s="217"/>
      <c r="O288" s="217"/>
      <c r="P288" s="217"/>
      <c r="Q288" s="217"/>
      <c r="R288" s="217"/>
      <c r="S288" s="217"/>
      <c r="T288" s="218"/>
      <c r="AT288" s="219" t="s">
        <v>163</v>
      </c>
      <c r="AU288" s="219" t="s">
        <v>86</v>
      </c>
      <c r="AV288" s="14" t="s">
        <v>86</v>
      </c>
      <c r="AW288" s="14" t="s">
        <v>36</v>
      </c>
      <c r="AX288" s="14" t="s">
        <v>76</v>
      </c>
      <c r="AY288" s="219" t="s">
        <v>150</v>
      </c>
    </row>
    <row r="289" spans="1:65" s="14" customFormat="1" ht="11.25">
      <c r="B289" s="209"/>
      <c r="C289" s="210"/>
      <c r="D289" s="193" t="s">
        <v>163</v>
      </c>
      <c r="E289" s="211" t="s">
        <v>19</v>
      </c>
      <c r="F289" s="212" t="s">
        <v>361</v>
      </c>
      <c r="G289" s="210"/>
      <c r="H289" s="213">
        <v>8.1999999999999993</v>
      </c>
      <c r="I289" s="214"/>
      <c r="J289" s="210"/>
      <c r="K289" s="210"/>
      <c r="L289" s="215"/>
      <c r="M289" s="216"/>
      <c r="N289" s="217"/>
      <c r="O289" s="217"/>
      <c r="P289" s="217"/>
      <c r="Q289" s="217"/>
      <c r="R289" s="217"/>
      <c r="S289" s="217"/>
      <c r="T289" s="218"/>
      <c r="AT289" s="219" t="s">
        <v>163</v>
      </c>
      <c r="AU289" s="219" t="s">
        <v>86</v>
      </c>
      <c r="AV289" s="14" t="s">
        <v>86</v>
      </c>
      <c r="AW289" s="14" t="s">
        <v>36</v>
      </c>
      <c r="AX289" s="14" t="s">
        <v>76</v>
      </c>
      <c r="AY289" s="219" t="s">
        <v>150</v>
      </c>
    </row>
    <row r="290" spans="1:65" s="14" customFormat="1" ht="11.25">
      <c r="B290" s="209"/>
      <c r="C290" s="210"/>
      <c r="D290" s="193" t="s">
        <v>163</v>
      </c>
      <c r="E290" s="211" t="s">
        <v>19</v>
      </c>
      <c r="F290" s="212" t="s">
        <v>362</v>
      </c>
      <c r="G290" s="210"/>
      <c r="H290" s="213">
        <v>7.6</v>
      </c>
      <c r="I290" s="214"/>
      <c r="J290" s="210"/>
      <c r="K290" s="210"/>
      <c r="L290" s="215"/>
      <c r="M290" s="216"/>
      <c r="N290" s="217"/>
      <c r="O290" s="217"/>
      <c r="P290" s="217"/>
      <c r="Q290" s="217"/>
      <c r="R290" s="217"/>
      <c r="S290" s="217"/>
      <c r="T290" s="218"/>
      <c r="AT290" s="219" t="s">
        <v>163</v>
      </c>
      <c r="AU290" s="219" t="s">
        <v>86</v>
      </c>
      <c r="AV290" s="14" t="s">
        <v>86</v>
      </c>
      <c r="AW290" s="14" t="s">
        <v>36</v>
      </c>
      <c r="AX290" s="14" t="s">
        <v>76</v>
      </c>
      <c r="AY290" s="219" t="s">
        <v>150</v>
      </c>
    </row>
    <row r="291" spans="1:65" s="16" customFormat="1" ht="11.25">
      <c r="B291" s="231"/>
      <c r="C291" s="232"/>
      <c r="D291" s="193" t="s">
        <v>163</v>
      </c>
      <c r="E291" s="233" t="s">
        <v>19</v>
      </c>
      <c r="F291" s="234" t="s">
        <v>215</v>
      </c>
      <c r="G291" s="232"/>
      <c r="H291" s="235">
        <v>22.42</v>
      </c>
      <c r="I291" s="236"/>
      <c r="J291" s="232"/>
      <c r="K291" s="232"/>
      <c r="L291" s="237"/>
      <c r="M291" s="238"/>
      <c r="N291" s="239"/>
      <c r="O291" s="239"/>
      <c r="P291" s="239"/>
      <c r="Q291" s="239"/>
      <c r="R291" s="239"/>
      <c r="S291" s="239"/>
      <c r="T291" s="240"/>
      <c r="AT291" s="241" t="s">
        <v>163</v>
      </c>
      <c r="AU291" s="241" t="s">
        <v>86</v>
      </c>
      <c r="AV291" s="16" t="s">
        <v>179</v>
      </c>
      <c r="AW291" s="16" t="s">
        <v>36</v>
      </c>
      <c r="AX291" s="16" t="s">
        <v>76</v>
      </c>
      <c r="AY291" s="241" t="s">
        <v>150</v>
      </c>
    </row>
    <row r="292" spans="1:65" s="13" customFormat="1" ht="11.25">
      <c r="B292" s="199"/>
      <c r="C292" s="200"/>
      <c r="D292" s="193" t="s">
        <v>163</v>
      </c>
      <c r="E292" s="201" t="s">
        <v>19</v>
      </c>
      <c r="F292" s="202" t="s">
        <v>197</v>
      </c>
      <c r="G292" s="200"/>
      <c r="H292" s="201" t="s">
        <v>19</v>
      </c>
      <c r="I292" s="203"/>
      <c r="J292" s="200"/>
      <c r="K292" s="200"/>
      <c r="L292" s="204"/>
      <c r="M292" s="205"/>
      <c r="N292" s="206"/>
      <c r="O292" s="206"/>
      <c r="P292" s="206"/>
      <c r="Q292" s="206"/>
      <c r="R292" s="206"/>
      <c r="S292" s="206"/>
      <c r="T292" s="207"/>
      <c r="AT292" s="208" t="s">
        <v>163</v>
      </c>
      <c r="AU292" s="208" t="s">
        <v>86</v>
      </c>
      <c r="AV292" s="13" t="s">
        <v>84</v>
      </c>
      <c r="AW292" s="13" t="s">
        <v>36</v>
      </c>
      <c r="AX292" s="13" t="s">
        <v>76</v>
      </c>
      <c r="AY292" s="208" t="s">
        <v>150</v>
      </c>
    </row>
    <row r="293" spans="1:65" s="14" customFormat="1" ht="11.25">
      <c r="B293" s="209"/>
      <c r="C293" s="210"/>
      <c r="D293" s="193" t="s">
        <v>163</v>
      </c>
      <c r="E293" s="211" t="s">
        <v>19</v>
      </c>
      <c r="F293" s="212" t="s">
        <v>360</v>
      </c>
      <c r="G293" s="210"/>
      <c r="H293" s="213">
        <v>6.62</v>
      </c>
      <c r="I293" s="214"/>
      <c r="J293" s="210"/>
      <c r="K293" s="210"/>
      <c r="L293" s="215"/>
      <c r="M293" s="216"/>
      <c r="N293" s="217"/>
      <c r="O293" s="217"/>
      <c r="P293" s="217"/>
      <c r="Q293" s="217"/>
      <c r="R293" s="217"/>
      <c r="S293" s="217"/>
      <c r="T293" s="218"/>
      <c r="AT293" s="219" t="s">
        <v>163</v>
      </c>
      <c r="AU293" s="219" t="s">
        <v>86</v>
      </c>
      <c r="AV293" s="14" t="s">
        <v>86</v>
      </c>
      <c r="AW293" s="14" t="s">
        <v>36</v>
      </c>
      <c r="AX293" s="14" t="s">
        <v>76</v>
      </c>
      <c r="AY293" s="219" t="s">
        <v>150</v>
      </c>
    </row>
    <row r="294" spans="1:65" s="14" customFormat="1" ht="11.25">
      <c r="B294" s="209"/>
      <c r="C294" s="210"/>
      <c r="D294" s="193" t="s">
        <v>163</v>
      </c>
      <c r="E294" s="211" t="s">
        <v>19</v>
      </c>
      <c r="F294" s="212" t="s">
        <v>361</v>
      </c>
      <c r="G294" s="210"/>
      <c r="H294" s="213">
        <v>8.1999999999999993</v>
      </c>
      <c r="I294" s="214"/>
      <c r="J294" s="210"/>
      <c r="K294" s="210"/>
      <c r="L294" s="215"/>
      <c r="M294" s="216"/>
      <c r="N294" s="217"/>
      <c r="O294" s="217"/>
      <c r="P294" s="217"/>
      <c r="Q294" s="217"/>
      <c r="R294" s="217"/>
      <c r="S294" s="217"/>
      <c r="T294" s="218"/>
      <c r="AT294" s="219" t="s">
        <v>163</v>
      </c>
      <c r="AU294" s="219" t="s">
        <v>86</v>
      </c>
      <c r="AV294" s="14" t="s">
        <v>86</v>
      </c>
      <c r="AW294" s="14" t="s">
        <v>36</v>
      </c>
      <c r="AX294" s="14" t="s">
        <v>76</v>
      </c>
      <c r="AY294" s="219" t="s">
        <v>150</v>
      </c>
    </row>
    <row r="295" spans="1:65" s="14" customFormat="1" ht="11.25">
      <c r="B295" s="209"/>
      <c r="C295" s="210"/>
      <c r="D295" s="193" t="s">
        <v>163</v>
      </c>
      <c r="E295" s="211" t="s">
        <v>19</v>
      </c>
      <c r="F295" s="212" t="s">
        <v>362</v>
      </c>
      <c r="G295" s="210"/>
      <c r="H295" s="213">
        <v>7.6</v>
      </c>
      <c r="I295" s="214"/>
      <c r="J295" s="210"/>
      <c r="K295" s="210"/>
      <c r="L295" s="215"/>
      <c r="M295" s="216"/>
      <c r="N295" s="217"/>
      <c r="O295" s="217"/>
      <c r="P295" s="217"/>
      <c r="Q295" s="217"/>
      <c r="R295" s="217"/>
      <c r="S295" s="217"/>
      <c r="T295" s="218"/>
      <c r="AT295" s="219" t="s">
        <v>163</v>
      </c>
      <c r="AU295" s="219" t="s">
        <v>86</v>
      </c>
      <c r="AV295" s="14" t="s">
        <v>86</v>
      </c>
      <c r="AW295" s="14" t="s">
        <v>36</v>
      </c>
      <c r="AX295" s="14" t="s">
        <v>76</v>
      </c>
      <c r="AY295" s="219" t="s">
        <v>150</v>
      </c>
    </row>
    <row r="296" spans="1:65" s="16" customFormat="1" ht="11.25">
      <c r="B296" s="231"/>
      <c r="C296" s="232"/>
      <c r="D296" s="193" t="s">
        <v>163</v>
      </c>
      <c r="E296" s="233" t="s">
        <v>19</v>
      </c>
      <c r="F296" s="234" t="s">
        <v>215</v>
      </c>
      <c r="G296" s="232"/>
      <c r="H296" s="235">
        <v>22.42</v>
      </c>
      <c r="I296" s="236"/>
      <c r="J296" s="232"/>
      <c r="K296" s="232"/>
      <c r="L296" s="237"/>
      <c r="M296" s="238"/>
      <c r="N296" s="239"/>
      <c r="O296" s="239"/>
      <c r="P296" s="239"/>
      <c r="Q296" s="239"/>
      <c r="R296" s="239"/>
      <c r="S296" s="239"/>
      <c r="T296" s="240"/>
      <c r="AT296" s="241" t="s">
        <v>163</v>
      </c>
      <c r="AU296" s="241" t="s">
        <v>86</v>
      </c>
      <c r="AV296" s="16" t="s">
        <v>179</v>
      </c>
      <c r="AW296" s="16" t="s">
        <v>36</v>
      </c>
      <c r="AX296" s="16" t="s">
        <v>76</v>
      </c>
      <c r="AY296" s="241" t="s">
        <v>150</v>
      </c>
    </row>
    <row r="297" spans="1:65" s="15" customFormat="1" ht="11.25">
      <c r="B297" s="220"/>
      <c r="C297" s="221"/>
      <c r="D297" s="193" t="s">
        <v>163</v>
      </c>
      <c r="E297" s="222" t="s">
        <v>19</v>
      </c>
      <c r="F297" s="223" t="s">
        <v>178</v>
      </c>
      <c r="G297" s="221"/>
      <c r="H297" s="224">
        <v>67.260000000000005</v>
      </c>
      <c r="I297" s="225"/>
      <c r="J297" s="221"/>
      <c r="K297" s="221"/>
      <c r="L297" s="226"/>
      <c r="M297" s="227"/>
      <c r="N297" s="228"/>
      <c r="O297" s="228"/>
      <c r="P297" s="228"/>
      <c r="Q297" s="228"/>
      <c r="R297" s="228"/>
      <c r="S297" s="228"/>
      <c r="T297" s="229"/>
      <c r="AT297" s="230" t="s">
        <v>163</v>
      </c>
      <c r="AU297" s="230" t="s">
        <v>86</v>
      </c>
      <c r="AV297" s="15" t="s">
        <v>158</v>
      </c>
      <c r="AW297" s="15" t="s">
        <v>36</v>
      </c>
      <c r="AX297" s="15" t="s">
        <v>84</v>
      </c>
      <c r="AY297" s="230" t="s">
        <v>150</v>
      </c>
    </row>
    <row r="298" spans="1:65" s="2" customFormat="1" ht="24">
      <c r="A298" s="36"/>
      <c r="B298" s="37"/>
      <c r="C298" s="180" t="s">
        <v>7</v>
      </c>
      <c r="D298" s="180" t="s">
        <v>153</v>
      </c>
      <c r="E298" s="181" t="s">
        <v>363</v>
      </c>
      <c r="F298" s="182" t="s">
        <v>364</v>
      </c>
      <c r="G298" s="183" t="s">
        <v>167</v>
      </c>
      <c r="H298" s="184">
        <v>325.37200000000001</v>
      </c>
      <c r="I298" s="185"/>
      <c r="J298" s="186">
        <f>ROUND(I298*H298,2)</f>
        <v>0</v>
      </c>
      <c r="K298" s="182" t="s">
        <v>168</v>
      </c>
      <c r="L298" s="41"/>
      <c r="M298" s="187" t="s">
        <v>19</v>
      </c>
      <c r="N298" s="188" t="s">
        <v>47</v>
      </c>
      <c r="O298" s="66"/>
      <c r="P298" s="189">
        <f>O298*H298</f>
        <v>0</v>
      </c>
      <c r="Q298" s="189">
        <v>0</v>
      </c>
      <c r="R298" s="189">
        <f>Q298*H298</f>
        <v>0</v>
      </c>
      <c r="S298" s="189">
        <v>2.5999999999999999E-3</v>
      </c>
      <c r="T298" s="190">
        <f>S298*H298</f>
        <v>0.84596720000000003</v>
      </c>
      <c r="U298" s="36"/>
      <c r="V298" s="36"/>
      <c r="W298" s="36"/>
      <c r="X298" s="36"/>
      <c r="Y298" s="36"/>
      <c r="Z298" s="36"/>
      <c r="AA298" s="36"/>
      <c r="AB298" s="36"/>
      <c r="AC298" s="36"/>
      <c r="AD298" s="36"/>
      <c r="AE298" s="36"/>
      <c r="AR298" s="191" t="s">
        <v>158</v>
      </c>
      <c r="AT298" s="191" t="s">
        <v>153</v>
      </c>
      <c r="AU298" s="191" t="s">
        <v>86</v>
      </c>
      <c r="AY298" s="19" t="s">
        <v>150</v>
      </c>
      <c r="BE298" s="192">
        <f>IF(N298="základní",J298,0)</f>
        <v>0</v>
      </c>
      <c r="BF298" s="192">
        <f>IF(N298="snížená",J298,0)</f>
        <v>0</v>
      </c>
      <c r="BG298" s="192">
        <f>IF(N298="zákl. přenesená",J298,0)</f>
        <v>0</v>
      </c>
      <c r="BH298" s="192">
        <f>IF(N298="sníž. přenesená",J298,0)</f>
        <v>0</v>
      </c>
      <c r="BI298" s="192">
        <f>IF(N298="nulová",J298,0)</f>
        <v>0</v>
      </c>
      <c r="BJ298" s="19" t="s">
        <v>84</v>
      </c>
      <c r="BK298" s="192">
        <f>ROUND(I298*H298,2)</f>
        <v>0</v>
      </c>
      <c r="BL298" s="19" t="s">
        <v>158</v>
      </c>
      <c r="BM298" s="191" t="s">
        <v>365</v>
      </c>
    </row>
    <row r="299" spans="1:65" s="2" customFormat="1" ht="19.5">
      <c r="A299" s="36"/>
      <c r="B299" s="37"/>
      <c r="C299" s="38"/>
      <c r="D299" s="193" t="s">
        <v>160</v>
      </c>
      <c r="E299" s="38"/>
      <c r="F299" s="194" t="s">
        <v>366</v>
      </c>
      <c r="G299" s="38"/>
      <c r="H299" s="38"/>
      <c r="I299" s="195"/>
      <c r="J299" s="38"/>
      <c r="K299" s="38"/>
      <c r="L299" s="41"/>
      <c r="M299" s="196"/>
      <c r="N299" s="197"/>
      <c r="O299" s="66"/>
      <c r="P299" s="66"/>
      <c r="Q299" s="66"/>
      <c r="R299" s="66"/>
      <c r="S299" s="66"/>
      <c r="T299" s="67"/>
      <c r="U299" s="36"/>
      <c r="V299" s="36"/>
      <c r="W299" s="36"/>
      <c r="X299" s="36"/>
      <c r="Y299" s="36"/>
      <c r="Z299" s="36"/>
      <c r="AA299" s="36"/>
      <c r="AB299" s="36"/>
      <c r="AC299" s="36"/>
      <c r="AD299" s="36"/>
      <c r="AE299" s="36"/>
      <c r="AT299" s="19" t="s">
        <v>160</v>
      </c>
      <c r="AU299" s="19" t="s">
        <v>86</v>
      </c>
    </row>
    <row r="300" spans="1:65" s="13" customFormat="1" ht="22.5">
      <c r="B300" s="199"/>
      <c r="C300" s="200"/>
      <c r="D300" s="193" t="s">
        <v>163</v>
      </c>
      <c r="E300" s="201" t="s">
        <v>19</v>
      </c>
      <c r="F300" s="202" t="s">
        <v>367</v>
      </c>
      <c r="G300" s="200"/>
      <c r="H300" s="201" t="s">
        <v>19</v>
      </c>
      <c r="I300" s="203"/>
      <c r="J300" s="200"/>
      <c r="K300" s="200"/>
      <c r="L300" s="204"/>
      <c r="M300" s="205"/>
      <c r="N300" s="206"/>
      <c r="O300" s="206"/>
      <c r="P300" s="206"/>
      <c r="Q300" s="206"/>
      <c r="R300" s="206"/>
      <c r="S300" s="206"/>
      <c r="T300" s="207"/>
      <c r="AT300" s="208" t="s">
        <v>163</v>
      </c>
      <c r="AU300" s="208" t="s">
        <v>86</v>
      </c>
      <c r="AV300" s="13" t="s">
        <v>84</v>
      </c>
      <c r="AW300" s="13" t="s">
        <v>36</v>
      </c>
      <c r="AX300" s="13" t="s">
        <v>76</v>
      </c>
      <c r="AY300" s="208" t="s">
        <v>150</v>
      </c>
    </row>
    <row r="301" spans="1:65" s="13" customFormat="1" ht="11.25">
      <c r="B301" s="199"/>
      <c r="C301" s="200"/>
      <c r="D301" s="193" t="s">
        <v>163</v>
      </c>
      <c r="E301" s="201" t="s">
        <v>19</v>
      </c>
      <c r="F301" s="202" t="s">
        <v>193</v>
      </c>
      <c r="G301" s="200"/>
      <c r="H301" s="201" t="s">
        <v>19</v>
      </c>
      <c r="I301" s="203"/>
      <c r="J301" s="200"/>
      <c r="K301" s="200"/>
      <c r="L301" s="204"/>
      <c r="M301" s="205"/>
      <c r="N301" s="206"/>
      <c r="O301" s="206"/>
      <c r="P301" s="206"/>
      <c r="Q301" s="206"/>
      <c r="R301" s="206"/>
      <c r="S301" s="206"/>
      <c r="T301" s="207"/>
      <c r="AT301" s="208" t="s">
        <v>163</v>
      </c>
      <c r="AU301" s="208" t="s">
        <v>86</v>
      </c>
      <c r="AV301" s="13" t="s">
        <v>84</v>
      </c>
      <c r="AW301" s="13" t="s">
        <v>36</v>
      </c>
      <c r="AX301" s="13" t="s">
        <v>76</v>
      </c>
      <c r="AY301" s="208" t="s">
        <v>150</v>
      </c>
    </row>
    <row r="302" spans="1:65" s="14" customFormat="1" ht="11.25">
      <c r="B302" s="209"/>
      <c r="C302" s="210"/>
      <c r="D302" s="193" t="s">
        <v>163</v>
      </c>
      <c r="E302" s="211" t="s">
        <v>19</v>
      </c>
      <c r="F302" s="212" t="s">
        <v>368</v>
      </c>
      <c r="G302" s="210"/>
      <c r="H302" s="213">
        <v>111.15900000000001</v>
      </c>
      <c r="I302" s="214"/>
      <c r="J302" s="210"/>
      <c r="K302" s="210"/>
      <c r="L302" s="215"/>
      <c r="M302" s="216"/>
      <c r="N302" s="217"/>
      <c r="O302" s="217"/>
      <c r="P302" s="217"/>
      <c r="Q302" s="217"/>
      <c r="R302" s="217"/>
      <c r="S302" s="217"/>
      <c r="T302" s="218"/>
      <c r="AT302" s="219" t="s">
        <v>163</v>
      </c>
      <c r="AU302" s="219" t="s">
        <v>86</v>
      </c>
      <c r="AV302" s="14" t="s">
        <v>86</v>
      </c>
      <c r="AW302" s="14" t="s">
        <v>36</v>
      </c>
      <c r="AX302" s="14" t="s">
        <v>76</v>
      </c>
      <c r="AY302" s="219" t="s">
        <v>150</v>
      </c>
    </row>
    <row r="303" spans="1:65" s="14" customFormat="1" ht="11.25">
      <c r="B303" s="209"/>
      <c r="C303" s="210"/>
      <c r="D303" s="193" t="s">
        <v>163</v>
      </c>
      <c r="E303" s="211" t="s">
        <v>19</v>
      </c>
      <c r="F303" s="212" t="s">
        <v>369</v>
      </c>
      <c r="G303" s="210"/>
      <c r="H303" s="213">
        <v>8.2799999999999994</v>
      </c>
      <c r="I303" s="214"/>
      <c r="J303" s="210"/>
      <c r="K303" s="210"/>
      <c r="L303" s="215"/>
      <c r="M303" s="216"/>
      <c r="N303" s="217"/>
      <c r="O303" s="217"/>
      <c r="P303" s="217"/>
      <c r="Q303" s="217"/>
      <c r="R303" s="217"/>
      <c r="S303" s="217"/>
      <c r="T303" s="218"/>
      <c r="AT303" s="219" t="s">
        <v>163</v>
      </c>
      <c r="AU303" s="219" t="s">
        <v>86</v>
      </c>
      <c r="AV303" s="14" t="s">
        <v>86</v>
      </c>
      <c r="AW303" s="14" t="s">
        <v>36</v>
      </c>
      <c r="AX303" s="14" t="s">
        <v>76</v>
      </c>
      <c r="AY303" s="219" t="s">
        <v>150</v>
      </c>
    </row>
    <row r="304" spans="1:65" s="14" customFormat="1" ht="11.25">
      <c r="B304" s="209"/>
      <c r="C304" s="210"/>
      <c r="D304" s="193" t="s">
        <v>163</v>
      </c>
      <c r="E304" s="211" t="s">
        <v>19</v>
      </c>
      <c r="F304" s="212" t="s">
        <v>370</v>
      </c>
      <c r="G304" s="210"/>
      <c r="H304" s="213">
        <v>1.9</v>
      </c>
      <c r="I304" s="214"/>
      <c r="J304" s="210"/>
      <c r="K304" s="210"/>
      <c r="L304" s="215"/>
      <c r="M304" s="216"/>
      <c r="N304" s="217"/>
      <c r="O304" s="217"/>
      <c r="P304" s="217"/>
      <c r="Q304" s="217"/>
      <c r="R304" s="217"/>
      <c r="S304" s="217"/>
      <c r="T304" s="218"/>
      <c r="AT304" s="219" t="s">
        <v>163</v>
      </c>
      <c r="AU304" s="219" t="s">
        <v>86</v>
      </c>
      <c r="AV304" s="14" t="s">
        <v>86</v>
      </c>
      <c r="AW304" s="14" t="s">
        <v>36</v>
      </c>
      <c r="AX304" s="14" t="s">
        <v>76</v>
      </c>
      <c r="AY304" s="219" t="s">
        <v>150</v>
      </c>
    </row>
    <row r="305" spans="2:51" s="14" customFormat="1" ht="11.25">
      <c r="B305" s="209"/>
      <c r="C305" s="210"/>
      <c r="D305" s="193" t="s">
        <v>163</v>
      </c>
      <c r="E305" s="211" t="s">
        <v>19</v>
      </c>
      <c r="F305" s="212" t="s">
        <v>371</v>
      </c>
      <c r="G305" s="210"/>
      <c r="H305" s="213">
        <v>8.2799999999999994</v>
      </c>
      <c r="I305" s="214"/>
      <c r="J305" s="210"/>
      <c r="K305" s="210"/>
      <c r="L305" s="215"/>
      <c r="M305" s="216"/>
      <c r="N305" s="217"/>
      <c r="O305" s="217"/>
      <c r="P305" s="217"/>
      <c r="Q305" s="217"/>
      <c r="R305" s="217"/>
      <c r="S305" s="217"/>
      <c r="T305" s="218"/>
      <c r="AT305" s="219" t="s">
        <v>163</v>
      </c>
      <c r="AU305" s="219" t="s">
        <v>86</v>
      </c>
      <c r="AV305" s="14" t="s">
        <v>86</v>
      </c>
      <c r="AW305" s="14" t="s">
        <v>36</v>
      </c>
      <c r="AX305" s="14" t="s">
        <v>76</v>
      </c>
      <c r="AY305" s="219" t="s">
        <v>150</v>
      </c>
    </row>
    <row r="306" spans="2:51" s="13" customFormat="1" ht="11.25">
      <c r="B306" s="199"/>
      <c r="C306" s="200"/>
      <c r="D306" s="193" t="s">
        <v>163</v>
      </c>
      <c r="E306" s="201" t="s">
        <v>19</v>
      </c>
      <c r="F306" s="202" t="s">
        <v>372</v>
      </c>
      <c r="G306" s="200"/>
      <c r="H306" s="201" t="s">
        <v>19</v>
      </c>
      <c r="I306" s="203"/>
      <c r="J306" s="200"/>
      <c r="K306" s="200"/>
      <c r="L306" s="204"/>
      <c r="M306" s="205"/>
      <c r="N306" s="206"/>
      <c r="O306" s="206"/>
      <c r="P306" s="206"/>
      <c r="Q306" s="206"/>
      <c r="R306" s="206"/>
      <c r="S306" s="206"/>
      <c r="T306" s="207"/>
      <c r="AT306" s="208" t="s">
        <v>163</v>
      </c>
      <c r="AU306" s="208" t="s">
        <v>86</v>
      </c>
      <c r="AV306" s="13" t="s">
        <v>84</v>
      </c>
      <c r="AW306" s="13" t="s">
        <v>36</v>
      </c>
      <c r="AX306" s="13" t="s">
        <v>76</v>
      </c>
      <c r="AY306" s="208" t="s">
        <v>150</v>
      </c>
    </row>
    <row r="307" spans="2:51" s="14" customFormat="1" ht="11.25">
      <c r="B307" s="209"/>
      <c r="C307" s="210"/>
      <c r="D307" s="193" t="s">
        <v>163</v>
      </c>
      <c r="E307" s="211" t="s">
        <v>19</v>
      </c>
      <c r="F307" s="212" t="s">
        <v>373</v>
      </c>
      <c r="G307" s="210"/>
      <c r="H307" s="213">
        <v>-13.86</v>
      </c>
      <c r="I307" s="214"/>
      <c r="J307" s="210"/>
      <c r="K307" s="210"/>
      <c r="L307" s="215"/>
      <c r="M307" s="216"/>
      <c r="N307" s="217"/>
      <c r="O307" s="217"/>
      <c r="P307" s="217"/>
      <c r="Q307" s="217"/>
      <c r="R307" s="217"/>
      <c r="S307" s="217"/>
      <c r="T307" s="218"/>
      <c r="AT307" s="219" t="s">
        <v>163</v>
      </c>
      <c r="AU307" s="219" t="s">
        <v>86</v>
      </c>
      <c r="AV307" s="14" t="s">
        <v>86</v>
      </c>
      <c r="AW307" s="14" t="s">
        <v>36</v>
      </c>
      <c r="AX307" s="14" t="s">
        <v>76</v>
      </c>
      <c r="AY307" s="219" t="s">
        <v>150</v>
      </c>
    </row>
    <row r="308" spans="2:51" s="14" customFormat="1" ht="22.5">
      <c r="B308" s="209"/>
      <c r="C308" s="210"/>
      <c r="D308" s="193" t="s">
        <v>163</v>
      </c>
      <c r="E308" s="211" t="s">
        <v>19</v>
      </c>
      <c r="F308" s="212" t="s">
        <v>374</v>
      </c>
      <c r="G308" s="210"/>
      <c r="H308" s="213">
        <v>-3.355</v>
      </c>
      <c r="I308" s="214"/>
      <c r="J308" s="210"/>
      <c r="K308" s="210"/>
      <c r="L308" s="215"/>
      <c r="M308" s="216"/>
      <c r="N308" s="217"/>
      <c r="O308" s="217"/>
      <c r="P308" s="217"/>
      <c r="Q308" s="217"/>
      <c r="R308" s="217"/>
      <c r="S308" s="217"/>
      <c r="T308" s="218"/>
      <c r="AT308" s="219" t="s">
        <v>163</v>
      </c>
      <c r="AU308" s="219" t="s">
        <v>86</v>
      </c>
      <c r="AV308" s="14" t="s">
        <v>86</v>
      </c>
      <c r="AW308" s="14" t="s">
        <v>36</v>
      </c>
      <c r="AX308" s="14" t="s">
        <v>76</v>
      </c>
      <c r="AY308" s="219" t="s">
        <v>150</v>
      </c>
    </row>
    <row r="309" spans="2:51" s="14" customFormat="1" ht="11.25">
      <c r="B309" s="209"/>
      <c r="C309" s="210"/>
      <c r="D309" s="193" t="s">
        <v>163</v>
      </c>
      <c r="E309" s="211" t="s">
        <v>19</v>
      </c>
      <c r="F309" s="212" t="s">
        <v>375</v>
      </c>
      <c r="G309" s="210"/>
      <c r="H309" s="213">
        <v>-2.4</v>
      </c>
      <c r="I309" s="214"/>
      <c r="J309" s="210"/>
      <c r="K309" s="210"/>
      <c r="L309" s="215"/>
      <c r="M309" s="216"/>
      <c r="N309" s="217"/>
      <c r="O309" s="217"/>
      <c r="P309" s="217"/>
      <c r="Q309" s="217"/>
      <c r="R309" s="217"/>
      <c r="S309" s="217"/>
      <c r="T309" s="218"/>
      <c r="AT309" s="219" t="s">
        <v>163</v>
      </c>
      <c r="AU309" s="219" t="s">
        <v>86</v>
      </c>
      <c r="AV309" s="14" t="s">
        <v>86</v>
      </c>
      <c r="AW309" s="14" t="s">
        <v>36</v>
      </c>
      <c r="AX309" s="14" t="s">
        <v>76</v>
      </c>
      <c r="AY309" s="219" t="s">
        <v>150</v>
      </c>
    </row>
    <row r="310" spans="2:51" s="14" customFormat="1" ht="11.25">
      <c r="B310" s="209"/>
      <c r="C310" s="210"/>
      <c r="D310" s="193" t="s">
        <v>163</v>
      </c>
      <c r="E310" s="211" t="s">
        <v>19</v>
      </c>
      <c r="F310" s="212" t="s">
        <v>376</v>
      </c>
      <c r="G310" s="210"/>
      <c r="H310" s="213">
        <v>-0.56000000000000005</v>
      </c>
      <c r="I310" s="214"/>
      <c r="J310" s="210"/>
      <c r="K310" s="210"/>
      <c r="L310" s="215"/>
      <c r="M310" s="216"/>
      <c r="N310" s="217"/>
      <c r="O310" s="217"/>
      <c r="P310" s="217"/>
      <c r="Q310" s="217"/>
      <c r="R310" s="217"/>
      <c r="S310" s="217"/>
      <c r="T310" s="218"/>
      <c r="AT310" s="219" t="s">
        <v>163</v>
      </c>
      <c r="AU310" s="219" t="s">
        <v>86</v>
      </c>
      <c r="AV310" s="14" t="s">
        <v>86</v>
      </c>
      <c r="AW310" s="14" t="s">
        <v>36</v>
      </c>
      <c r="AX310" s="14" t="s">
        <v>76</v>
      </c>
      <c r="AY310" s="219" t="s">
        <v>150</v>
      </c>
    </row>
    <row r="311" spans="2:51" s="14" customFormat="1" ht="22.5">
      <c r="B311" s="209"/>
      <c r="C311" s="210"/>
      <c r="D311" s="193" t="s">
        <v>163</v>
      </c>
      <c r="E311" s="211" t="s">
        <v>19</v>
      </c>
      <c r="F311" s="212" t="s">
        <v>377</v>
      </c>
      <c r="G311" s="210"/>
      <c r="H311" s="213">
        <v>-0.3</v>
      </c>
      <c r="I311" s="214"/>
      <c r="J311" s="210"/>
      <c r="K311" s="210"/>
      <c r="L311" s="215"/>
      <c r="M311" s="216"/>
      <c r="N311" s="217"/>
      <c r="O311" s="217"/>
      <c r="P311" s="217"/>
      <c r="Q311" s="217"/>
      <c r="R311" s="217"/>
      <c r="S311" s="217"/>
      <c r="T311" s="218"/>
      <c r="AT311" s="219" t="s">
        <v>163</v>
      </c>
      <c r="AU311" s="219" t="s">
        <v>86</v>
      </c>
      <c r="AV311" s="14" t="s">
        <v>86</v>
      </c>
      <c r="AW311" s="14" t="s">
        <v>36</v>
      </c>
      <c r="AX311" s="14" t="s">
        <v>76</v>
      </c>
      <c r="AY311" s="219" t="s">
        <v>150</v>
      </c>
    </row>
    <row r="312" spans="2:51" s="16" customFormat="1" ht="11.25">
      <c r="B312" s="231"/>
      <c r="C312" s="232"/>
      <c r="D312" s="193" t="s">
        <v>163</v>
      </c>
      <c r="E312" s="233" t="s">
        <v>19</v>
      </c>
      <c r="F312" s="234" t="s">
        <v>215</v>
      </c>
      <c r="G312" s="232"/>
      <c r="H312" s="235">
        <v>109.14400000000001</v>
      </c>
      <c r="I312" s="236"/>
      <c r="J312" s="232"/>
      <c r="K312" s="232"/>
      <c r="L312" s="237"/>
      <c r="M312" s="238"/>
      <c r="N312" s="239"/>
      <c r="O312" s="239"/>
      <c r="P312" s="239"/>
      <c r="Q312" s="239"/>
      <c r="R312" s="239"/>
      <c r="S312" s="239"/>
      <c r="T312" s="240"/>
      <c r="AT312" s="241" t="s">
        <v>163</v>
      </c>
      <c r="AU312" s="241" t="s">
        <v>86</v>
      </c>
      <c r="AV312" s="16" t="s">
        <v>179</v>
      </c>
      <c r="AW312" s="16" t="s">
        <v>36</v>
      </c>
      <c r="AX312" s="16" t="s">
        <v>76</v>
      </c>
      <c r="AY312" s="241" t="s">
        <v>150</v>
      </c>
    </row>
    <row r="313" spans="2:51" s="13" customFormat="1" ht="11.25">
      <c r="B313" s="199"/>
      <c r="C313" s="200"/>
      <c r="D313" s="193" t="s">
        <v>163</v>
      </c>
      <c r="E313" s="201" t="s">
        <v>19</v>
      </c>
      <c r="F313" s="202" t="s">
        <v>195</v>
      </c>
      <c r="G313" s="200"/>
      <c r="H313" s="201" t="s">
        <v>19</v>
      </c>
      <c r="I313" s="203"/>
      <c r="J313" s="200"/>
      <c r="K313" s="200"/>
      <c r="L313" s="204"/>
      <c r="M313" s="205"/>
      <c r="N313" s="206"/>
      <c r="O313" s="206"/>
      <c r="P313" s="206"/>
      <c r="Q313" s="206"/>
      <c r="R313" s="206"/>
      <c r="S313" s="206"/>
      <c r="T313" s="207"/>
      <c r="AT313" s="208" t="s">
        <v>163</v>
      </c>
      <c r="AU313" s="208" t="s">
        <v>86</v>
      </c>
      <c r="AV313" s="13" t="s">
        <v>84</v>
      </c>
      <c r="AW313" s="13" t="s">
        <v>36</v>
      </c>
      <c r="AX313" s="13" t="s">
        <v>76</v>
      </c>
      <c r="AY313" s="208" t="s">
        <v>150</v>
      </c>
    </row>
    <row r="314" spans="2:51" s="14" customFormat="1" ht="11.25">
      <c r="B314" s="209"/>
      <c r="C314" s="210"/>
      <c r="D314" s="193" t="s">
        <v>163</v>
      </c>
      <c r="E314" s="211" t="s">
        <v>19</v>
      </c>
      <c r="F314" s="212" t="s">
        <v>378</v>
      </c>
      <c r="G314" s="210"/>
      <c r="H314" s="213">
        <v>110.676</v>
      </c>
      <c r="I314" s="214"/>
      <c r="J314" s="210"/>
      <c r="K314" s="210"/>
      <c r="L314" s="215"/>
      <c r="M314" s="216"/>
      <c r="N314" s="217"/>
      <c r="O314" s="217"/>
      <c r="P314" s="217"/>
      <c r="Q314" s="217"/>
      <c r="R314" s="217"/>
      <c r="S314" s="217"/>
      <c r="T314" s="218"/>
      <c r="AT314" s="219" t="s">
        <v>163</v>
      </c>
      <c r="AU314" s="219" t="s">
        <v>86</v>
      </c>
      <c r="AV314" s="14" t="s">
        <v>86</v>
      </c>
      <c r="AW314" s="14" t="s">
        <v>36</v>
      </c>
      <c r="AX314" s="14" t="s">
        <v>76</v>
      </c>
      <c r="AY314" s="219" t="s">
        <v>150</v>
      </c>
    </row>
    <row r="315" spans="2:51" s="14" customFormat="1" ht="11.25">
      <c r="B315" s="209"/>
      <c r="C315" s="210"/>
      <c r="D315" s="193" t="s">
        <v>163</v>
      </c>
      <c r="E315" s="211" t="s">
        <v>19</v>
      </c>
      <c r="F315" s="212" t="s">
        <v>369</v>
      </c>
      <c r="G315" s="210"/>
      <c r="H315" s="213">
        <v>8.2799999999999994</v>
      </c>
      <c r="I315" s="214"/>
      <c r="J315" s="210"/>
      <c r="K315" s="210"/>
      <c r="L315" s="215"/>
      <c r="M315" s="216"/>
      <c r="N315" s="217"/>
      <c r="O315" s="217"/>
      <c r="P315" s="217"/>
      <c r="Q315" s="217"/>
      <c r="R315" s="217"/>
      <c r="S315" s="217"/>
      <c r="T315" s="218"/>
      <c r="AT315" s="219" t="s">
        <v>163</v>
      </c>
      <c r="AU315" s="219" t="s">
        <v>86</v>
      </c>
      <c r="AV315" s="14" t="s">
        <v>86</v>
      </c>
      <c r="AW315" s="14" t="s">
        <v>36</v>
      </c>
      <c r="AX315" s="14" t="s">
        <v>76</v>
      </c>
      <c r="AY315" s="219" t="s">
        <v>150</v>
      </c>
    </row>
    <row r="316" spans="2:51" s="14" customFormat="1" ht="11.25">
      <c r="B316" s="209"/>
      <c r="C316" s="210"/>
      <c r="D316" s="193" t="s">
        <v>163</v>
      </c>
      <c r="E316" s="211" t="s">
        <v>19</v>
      </c>
      <c r="F316" s="212" t="s">
        <v>370</v>
      </c>
      <c r="G316" s="210"/>
      <c r="H316" s="213">
        <v>1.9</v>
      </c>
      <c r="I316" s="214"/>
      <c r="J316" s="210"/>
      <c r="K316" s="210"/>
      <c r="L316" s="215"/>
      <c r="M316" s="216"/>
      <c r="N316" s="217"/>
      <c r="O316" s="217"/>
      <c r="P316" s="217"/>
      <c r="Q316" s="217"/>
      <c r="R316" s="217"/>
      <c r="S316" s="217"/>
      <c r="T316" s="218"/>
      <c r="AT316" s="219" t="s">
        <v>163</v>
      </c>
      <c r="AU316" s="219" t="s">
        <v>86</v>
      </c>
      <c r="AV316" s="14" t="s">
        <v>86</v>
      </c>
      <c r="AW316" s="14" t="s">
        <v>36</v>
      </c>
      <c r="AX316" s="14" t="s">
        <v>76</v>
      </c>
      <c r="AY316" s="219" t="s">
        <v>150</v>
      </c>
    </row>
    <row r="317" spans="2:51" s="14" customFormat="1" ht="11.25">
      <c r="B317" s="209"/>
      <c r="C317" s="210"/>
      <c r="D317" s="193" t="s">
        <v>163</v>
      </c>
      <c r="E317" s="211" t="s">
        <v>19</v>
      </c>
      <c r="F317" s="212" t="s">
        <v>379</v>
      </c>
      <c r="G317" s="210"/>
      <c r="H317" s="213">
        <v>6.21</v>
      </c>
      <c r="I317" s="214"/>
      <c r="J317" s="210"/>
      <c r="K317" s="210"/>
      <c r="L317" s="215"/>
      <c r="M317" s="216"/>
      <c r="N317" s="217"/>
      <c r="O317" s="217"/>
      <c r="P317" s="217"/>
      <c r="Q317" s="217"/>
      <c r="R317" s="217"/>
      <c r="S317" s="217"/>
      <c r="T317" s="218"/>
      <c r="AT317" s="219" t="s">
        <v>163</v>
      </c>
      <c r="AU317" s="219" t="s">
        <v>86</v>
      </c>
      <c r="AV317" s="14" t="s">
        <v>86</v>
      </c>
      <c r="AW317" s="14" t="s">
        <v>36</v>
      </c>
      <c r="AX317" s="14" t="s">
        <v>76</v>
      </c>
      <c r="AY317" s="219" t="s">
        <v>150</v>
      </c>
    </row>
    <row r="318" spans="2:51" s="13" customFormat="1" ht="11.25">
      <c r="B318" s="199"/>
      <c r="C318" s="200"/>
      <c r="D318" s="193" t="s">
        <v>163</v>
      </c>
      <c r="E318" s="201" t="s">
        <v>19</v>
      </c>
      <c r="F318" s="202" t="s">
        <v>372</v>
      </c>
      <c r="G318" s="200"/>
      <c r="H318" s="201" t="s">
        <v>19</v>
      </c>
      <c r="I318" s="203"/>
      <c r="J318" s="200"/>
      <c r="K318" s="200"/>
      <c r="L318" s="204"/>
      <c r="M318" s="205"/>
      <c r="N318" s="206"/>
      <c r="O318" s="206"/>
      <c r="P318" s="206"/>
      <c r="Q318" s="206"/>
      <c r="R318" s="206"/>
      <c r="S318" s="206"/>
      <c r="T318" s="207"/>
      <c r="AT318" s="208" t="s">
        <v>163</v>
      </c>
      <c r="AU318" s="208" t="s">
        <v>86</v>
      </c>
      <c r="AV318" s="13" t="s">
        <v>84</v>
      </c>
      <c r="AW318" s="13" t="s">
        <v>36</v>
      </c>
      <c r="AX318" s="13" t="s">
        <v>76</v>
      </c>
      <c r="AY318" s="208" t="s">
        <v>150</v>
      </c>
    </row>
    <row r="319" spans="2:51" s="14" customFormat="1" ht="11.25">
      <c r="B319" s="209"/>
      <c r="C319" s="210"/>
      <c r="D319" s="193" t="s">
        <v>163</v>
      </c>
      <c r="E319" s="211" t="s">
        <v>19</v>
      </c>
      <c r="F319" s="212" t="s">
        <v>373</v>
      </c>
      <c r="G319" s="210"/>
      <c r="H319" s="213">
        <v>-13.86</v>
      </c>
      <c r="I319" s="214"/>
      <c r="J319" s="210"/>
      <c r="K319" s="210"/>
      <c r="L319" s="215"/>
      <c r="M319" s="216"/>
      <c r="N319" s="217"/>
      <c r="O319" s="217"/>
      <c r="P319" s="217"/>
      <c r="Q319" s="217"/>
      <c r="R319" s="217"/>
      <c r="S319" s="217"/>
      <c r="T319" s="218"/>
      <c r="AT319" s="219" t="s">
        <v>163</v>
      </c>
      <c r="AU319" s="219" t="s">
        <v>86</v>
      </c>
      <c r="AV319" s="14" t="s">
        <v>86</v>
      </c>
      <c r="AW319" s="14" t="s">
        <v>36</v>
      </c>
      <c r="AX319" s="14" t="s">
        <v>76</v>
      </c>
      <c r="AY319" s="219" t="s">
        <v>150</v>
      </c>
    </row>
    <row r="320" spans="2:51" s="14" customFormat="1" ht="22.5">
      <c r="B320" s="209"/>
      <c r="C320" s="210"/>
      <c r="D320" s="193" t="s">
        <v>163</v>
      </c>
      <c r="E320" s="211" t="s">
        <v>19</v>
      </c>
      <c r="F320" s="212" t="s">
        <v>374</v>
      </c>
      <c r="G320" s="210"/>
      <c r="H320" s="213">
        <v>-3.355</v>
      </c>
      <c r="I320" s="214"/>
      <c r="J320" s="210"/>
      <c r="K320" s="210"/>
      <c r="L320" s="215"/>
      <c r="M320" s="216"/>
      <c r="N320" s="217"/>
      <c r="O320" s="217"/>
      <c r="P320" s="217"/>
      <c r="Q320" s="217"/>
      <c r="R320" s="217"/>
      <c r="S320" s="217"/>
      <c r="T320" s="218"/>
      <c r="AT320" s="219" t="s">
        <v>163</v>
      </c>
      <c r="AU320" s="219" t="s">
        <v>86</v>
      </c>
      <c r="AV320" s="14" t="s">
        <v>86</v>
      </c>
      <c r="AW320" s="14" t="s">
        <v>36</v>
      </c>
      <c r="AX320" s="14" t="s">
        <v>76</v>
      </c>
      <c r="AY320" s="219" t="s">
        <v>150</v>
      </c>
    </row>
    <row r="321" spans="2:51" s="14" customFormat="1" ht="11.25">
      <c r="B321" s="209"/>
      <c r="C321" s="210"/>
      <c r="D321" s="193" t="s">
        <v>163</v>
      </c>
      <c r="E321" s="211" t="s">
        <v>19</v>
      </c>
      <c r="F321" s="212" t="s">
        <v>375</v>
      </c>
      <c r="G321" s="210"/>
      <c r="H321" s="213">
        <v>-2.4</v>
      </c>
      <c r="I321" s="214"/>
      <c r="J321" s="210"/>
      <c r="K321" s="210"/>
      <c r="L321" s="215"/>
      <c r="M321" s="216"/>
      <c r="N321" s="217"/>
      <c r="O321" s="217"/>
      <c r="P321" s="217"/>
      <c r="Q321" s="217"/>
      <c r="R321" s="217"/>
      <c r="S321" s="217"/>
      <c r="T321" s="218"/>
      <c r="AT321" s="219" t="s">
        <v>163</v>
      </c>
      <c r="AU321" s="219" t="s">
        <v>86</v>
      </c>
      <c r="AV321" s="14" t="s">
        <v>86</v>
      </c>
      <c r="AW321" s="14" t="s">
        <v>36</v>
      </c>
      <c r="AX321" s="14" t="s">
        <v>76</v>
      </c>
      <c r="AY321" s="219" t="s">
        <v>150</v>
      </c>
    </row>
    <row r="322" spans="2:51" s="14" customFormat="1" ht="22.5">
      <c r="B322" s="209"/>
      <c r="C322" s="210"/>
      <c r="D322" s="193" t="s">
        <v>163</v>
      </c>
      <c r="E322" s="211" t="s">
        <v>19</v>
      </c>
      <c r="F322" s="212" t="s">
        <v>380</v>
      </c>
      <c r="G322" s="210"/>
      <c r="H322" s="213">
        <v>-1.9530000000000001</v>
      </c>
      <c r="I322" s="214"/>
      <c r="J322" s="210"/>
      <c r="K322" s="210"/>
      <c r="L322" s="215"/>
      <c r="M322" s="216"/>
      <c r="N322" s="217"/>
      <c r="O322" s="217"/>
      <c r="P322" s="217"/>
      <c r="Q322" s="217"/>
      <c r="R322" s="217"/>
      <c r="S322" s="217"/>
      <c r="T322" s="218"/>
      <c r="AT322" s="219" t="s">
        <v>163</v>
      </c>
      <c r="AU322" s="219" t="s">
        <v>86</v>
      </c>
      <c r="AV322" s="14" t="s">
        <v>86</v>
      </c>
      <c r="AW322" s="14" t="s">
        <v>36</v>
      </c>
      <c r="AX322" s="14" t="s">
        <v>76</v>
      </c>
      <c r="AY322" s="219" t="s">
        <v>150</v>
      </c>
    </row>
    <row r="323" spans="2:51" s="14" customFormat="1" ht="22.5">
      <c r="B323" s="209"/>
      <c r="C323" s="210"/>
      <c r="D323" s="193" t="s">
        <v>163</v>
      </c>
      <c r="E323" s="211" t="s">
        <v>19</v>
      </c>
      <c r="F323" s="212" t="s">
        <v>381</v>
      </c>
      <c r="G323" s="210"/>
      <c r="H323" s="213">
        <v>-1.105</v>
      </c>
      <c r="I323" s="214"/>
      <c r="J323" s="210"/>
      <c r="K323" s="210"/>
      <c r="L323" s="215"/>
      <c r="M323" s="216"/>
      <c r="N323" s="217"/>
      <c r="O323" s="217"/>
      <c r="P323" s="217"/>
      <c r="Q323" s="217"/>
      <c r="R323" s="217"/>
      <c r="S323" s="217"/>
      <c r="T323" s="218"/>
      <c r="AT323" s="219" t="s">
        <v>163</v>
      </c>
      <c r="AU323" s="219" t="s">
        <v>86</v>
      </c>
      <c r="AV323" s="14" t="s">
        <v>86</v>
      </c>
      <c r="AW323" s="14" t="s">
        <v>36</v>
      </c>
      <c r="AX323" s="14" t="s">
        <v>76</v>
      </c>
      <c r="AY323" s="219" t="s">
        <v>150</v>
      </c>
    </row>
    <row r="324" spans="2:51" s="14" customFormat="1" ht="22.5">
      <c r="B324" s="209"/>
      <c r="C324" s="210"/>
      <c r="D324" s="193" t="s">
        <v>163</v>
      </c>
      <c r="E324" s="211" t="s">
        <v>19</v>
      </c>
      <c r="F324" s="212" t="s">
        <v>377</v>
      </c>
      <c r="G324" s="210"/>
      <c r="H324" s="213">
        <v>-0.3</v>
      </c>
      <c r="I324" s="214"/>
      <c r="J324" s="210"/>
      <c r="K324" s="210"/>
      <c r="L324" s="215"/>
      <c r="M324" s="216"/>
      <c r="N324" s="217"/>
      <c r="O324" s="217"/>
      <c r="P324" s="217"/>
      <c r="Q324" s="217"/>
      <c r="R324" s="217"/>
      <c r="S324" s="217"/>
      <c r="T324" s="218"/>
      <c r="AT324" s="219" t="s">
        <v>163</v>
      </c>
      <c r="AU324" s="219" t="s">
        <v>86</v>
      </c>
      <c r="AV324" s="14" t="s">
        <v>86</v>
      </c>
      <c r="AW324" s="14" t="s">
        <v>36</v>
      </c>
      <c r="AX324" s="14" t="s">
        <v>76</v>
      </c>
      <c r="AY324" s="219" t="s">
        <v>150</v>
      </c>
    </row>
    <row r="325" spans="2:51" s="16" customFormat="1" ht="11.25">
      <c r="B325" s="231"/>
      <c r="C325" s="232"/>
      <c r="D325" s="193" t="s">
        <v>163</v>
      </c>
      <c r="E325" s="233" t="s">
        <v>19</v>
      </c>
      <c r="F325" s="234" t="s">
        <v>215</v>
      </c>
      <c r="G325" s="232"/>
      <c r="H325" s="235">
        <v>104.093</v>
      </c>
      <c r="I325" s="236"/>
      <c r="J325" s="232"/>
      <c r="K325" s="232"/>
      <c r="L325" s="237"/>
      <c r="M325" s="238"/>
      <c r="N325" s="239"/>
      <c r="O325" s="239"/>
      <c r="P325" s="239"/>
      <c r="Q325" s="239"/>
      <c r="R325" s="239"/>
      <c r="S325" s="239"/>
      <c r="T325" s="240"/>
      <c r="AT325" s="241" t="s">
        <v>163</v>
      </c>
      <c r="AU325" s="241" t="s">
        <v>86</v>
      </c>
      <c r="AV325" s="16" t="s">
        <v>179</v>
      </c>
      <c r="AW325" s="16" t="s">
        <v>36</v>
      </c>
      <c r="AX325" s="16" t="s">
        <v>76</v>
      </c>
      <c r="AY325" s="241" t="s">
        <v>150</v>
      </c>
    </row>
    <row r="326" spans="2:51" s="13" customFormat="1" ht="11.25">
      <c r="B326" s="199"/>
      <c r="C326" s="200"/>
      <c r="D326" s="193" t="s">
        <v>163</v>
      </c>
      <c r="E326" s="201" t="s">
        <v>19</v>
      </c>
      <c r="F326" s="202" t="s">
        <v>197</v>
      </c>
      <c r="G326" s="200"/>
      <c r="H326" s="201" t="s">
        <v>19</v>
      </c>
      <c r="I326" s="203"/>
      <c r="J326" s="200"/>
      <c r="K326" s="200"/>
      <c r="L326" s="204"/>
      <c r="M326" s="205"/>
      <c r="N326" s="206"/>
      <c r="O326" s="206"/>
      <c r="P326" s="206"/>
      <c r="Q326" s="206"/>
      <c r="R326" s="206"/>
      <c r="S326" s="206"/>
      <c r="T326" s="207"/>
      <c r="AT326" s="208" t="s">
        <v>163</v>
      </c>
      <c r="AU326" s="208" t="s">
        <v>86</v>
      </c>
      <c r="AV326" s="13" t="s">
        <v>84</v>
      </c>
      <c r="AW326" s="13" t="s">
        <v>36</v>
      </c>
      <c r="AX326" s="13" t="s">
        <v>76</v>
      </c>
      <c r="AY326" s="208" t="s">
        <v>150</v>
      </c>
    </row>
    <row r="327" spans="2:51" s="14" customFormat="1" ht="11.25">
      <c r="B327" s="209"/>
      <c r="C327" s="210"/>
      <c r="D327" s="193" t="s">
        <v>163</v>
      </c>
      <c r="E327" s="211" t="s">
        <v>19</v>
      </c>
      <c r="F327" s="212" t="s">
        <v>382</v>
      </c>
      <c r="G327" s="210"/>
      <c r="H327" s="213">
        <v>111.021</v>
      </c>
      <c r="I327" s="214"/>
      <c r="J327" s="210"/>
      <c r="K327" s="210"/>
      <c r="L327" s="215"/>
      <c r="M327" s="216"/>
      <c r="N327" s="217"/>
      <c r="O327" s="217"/>
      <c r="P327" s="217"/>
      <c r="Q327" s="217"/>
      <c r="R327" s="217"/>
      <c r="S327" s="217"/>
      <c r="T327" s="218"/>
      <c r="AT327" s="219" t="s">
        <v>163</v>
      </c>
      <c r="AU327" s="219" t="s">
        <v>86</v>
      </c>
      <c r="AV327" s="14" t="s">
        <v>86</v>
      </c>
      <c r="AW327" s="14" t="s">
        <v>36</v>
      </c>
      <c r="AX327" s="14" t="s">
        <v>76</v>
      </c>
      <c r="AY327" s="219" t="s">
        <v>150</v>
      </c>
    </row>
    <row r="328" spans="2:51" s="14" customFormat="1" ht="11.25">
      <c r="B328" s="209"/>
      <c r="C328" s="210"/>
      <c r="D328" s="193" t="s">
        <v>163</v>
      </c>
      <c r="E328" s="211" t="s">
        <v>19</v>
      </c>
      <c r="F328" s="212" t="s">
        <v>369</v>
      </c>
      <c r="G328" s="210"/>
      <c r="H328" s="213">
        <v>8.2799999999999994</v>
      </c>
      <c r="I328" s="214"/>
      <c r="J328" s="210"/>
      <c r="K328" s="210"/>
      <c r="L328" s="215"/>
      <c r="M328" s="216"/>
      <c r="N328" s="217"/>
      <c r="O328" s="217"/>
      <c r="P328" s="217"/>
      <c r="Q328" s="217"/>
      <c r="R328" s="217"/>
      <c r="S328" s="217"/>
      <c r="T328" s="218"/>
      <c r="AT328" s="219" t="s">
        <v>163</v>
      </c>
      <c r="AU328" s="219" t="s">
        <v>86</v>
      </c>
      <c r="AV328" s="14" t="s">
        <v>86</v>
      </c>
      <c r="AW328" s="14" t="s">
        <v>36</v>
      </c>
      <c r="AX328" s="14" t="s">
        <v>76</v>
      </c>
      <c r="AY328" s="219" t="s">
        <v>150</v>
      </c>
    </row>
    <row r="329" spans="2:51" s="14" customFormat="1" ht="11.25">
      <c r="B329" s="209"/>
      <c r="C329" s="210"/>
      <c r="D329" s="193" t="s">
        <v>163</v>
      </c>
      <c r="E329" s="211" t="s">
        <v>19</v>
      </c>
      <c r="F329" s="212" t="s">
        <v>370</v>
      </c>
      <c r="G329" s="210"/>
      <c r="H329" s="213">
        <v>1.9</v>
      </c>
      <c r="I329" s="214"/>
      <c r="J329" s="210"/>
      <c r="K329" s="210"/>
      <c r="L329" s="215"/>
      <c r="M329" s="216"/>
      <c r="N329" s="217"/>
      <c r="O329" s="217"/>
      <c r="P329" s="217"/>
      <c r="Q329" s="217"/>
      <c r="R329" s="217"/>
      <c r="S329" s="217"/>
      <c r="T329" s="218"/>
      <c r="AT329" s="219" t="s">
        <v>163</v>
      </c>
      <c r="AU329" s="219" t="s">
        <v>86</v>
      </c>
      <c r="AV329" s="14" t="s">
        <v>86</v>
      </c>
      <c r="AW329" s="14" t="s">
        <v>36</v>
      </c>
      <c r="AX329" s="14" t="s">
        <v>76</v>
      </c>
      <c r="AY329" s="219" t="s">
        <v>150</v>
      </c>
    </row>
    <row r="330" spans="2:51" s="14" customFormat="1" ht="11.25">
      <c r="B330" s="209"/>
      <c r="C330" s="210"/>
      <c r="D330" s="193" t="s">
        <v>163</v>
      </c>
      <c r="E330" s="211" t="s">
        <v>19</v>
      </c>
      <c r="F330" s="212" t="s">
        <v>379</v>
      </c>
      <c r="G330" s="210"/>
      <c r="H330" s="213">
        <v>6.21</v>
      </c>
      <c r="I330" s="214"/>
      <c r="J330" s="210"/>
      <c r="K330" s="210"/>
      <c r="L330" s="215"/>
      <c r="M330" s="216"/>
      <c r="N330" s="217"/>
      <c r="O330" s="217"/>
      <c r="P330" s="217"/>
      <c r="Q330" s="217"/>
      <c r="R330" s="217"/>
      <c r="S330" s="217"/>
      <c r="T330" s="218"/>
      <c r="AT330" s="219" t="s">
        <v>163</v>
      </c>
      <c r="AU330" s="219" t="s">
        <v>86</v>
      </c>
      <c r="AV330" s="14" t="s">
        <v>86</v>
      </c>
      <c r="AW330" s="14" t="s">
        <v>36</v>
      </c>
      <c r="AX330" s="14" t="s">
        <v>76</v>
      </c>
      <c r="AY330" s="219" t="s">
        <v>150</v>
      </c>
    </row>
    <row r="331" spans="2:51" s="13" customFormat="1" ht="11.25">
      <c r="B331" s="199"/>
      <c r="C331" s="200"/>
      <c r="D331" s="193" t="s">
        <v>163</v>
      </c>
      <c r="E331" s="201" t="s">
        <v>19</v>
      </c>
      <c r="F331" s="202" t="s">
        <v>372</v>
      </c>
      <c r="G331" s="200"/>
      <c r="H331" s="201" t="s">
        <v>19</v>
      </c>
      <c r="I331" s="203"/>
      <c r="J331" s="200"/>
      <c r="K331" s="200"/>
      <c r="L331" s="204"/>
      <c r="M331" s="205"/>
      <c r="N331" s="206"/>
      <c r="O331" s="206"/>
      <c r="P331" s="206"/>
      <c r="Q331" s="206"/>
      <c r="R331" s="206"/>
      <c r="S331" s="206"/>
      <c r="T331" s="207"/>
      <c r="AT331" s="208" t="s">
        <v>163</v>
      </c>
      <c r="AU331" s="208" t="s">
        <v>86</v>
      </c>
      <c r="AV331" s="13" t="s">
        <v>84</v>
      </c>
      <c r="AW331" s="13" t="s">
        <v>36</v>
      </c>
      <c r="AX331" s="13" t="s">
        <v>76</v>
      </c>
      <c r="AY331" s="208" t="s">
        <v>150</v>
      </c>
    </row>
    <row r="332" spans="2:51" s="14" customFormat="1" ht="11.25">
      <c r="B332" s="209"/>
      <c r="C332" s="210"/>
      <c r="D332" s="193" t="s">
        <v>163</v>
      </c>
      <c r="E332" s="211" t="s">
        <v>19</v>
      </c>
      <c r="F332" s="212" t="s">
        <v>373</v>
      </c>
      <c r="G332" s="210"/>
      <c r="H332" s="213">
        <v>-13.86</v>
      </c>
      <c r="I332" s="214"/>
      <c r="J332" s="210"/>
      <c r="K332" s="210"/>
      <c r="L332" s="215"/>
      <c r="M332" s="216"/>
      <c r="N332" s="217"/>
      <c r="O332" s="217"/>
      <c r="P332" s="217"/>
      <c r="Q332" s="217"/>
      <c r="R332" s="217"/>
      <c r="S332" s="217"/>
      <c r="T332" s="218"/>
      <c r="AT332" s="219" t="s">
        <v>163</v>
      </c>
      <c r="AU332" s="219" t="s">
        <v>86</v>
      </c>
      <c r="AV332" s="14" t="s">
        <v>86</v>
      </c>
      <c r="AW332" s="14" t="s">
        <v>36</v>
      </c>
      <c r="AX332" s="14" t="s">
        <v>76</v>
      </c>
      <c r="AY332" s="219" t="s">
        <v>150</v>
      </c>
    </row>
    <row r="333" spans="2:51" s="14" customFormat="1" ht="22.5">
      <c r="B333" s="209"/>
      <c r="C333" s="210"/>
      <c r="D333" s="193" t="s">
        <v>163</v>
      </c>
      <c r="E333" s="211" t="s">
        <v>19</v>
      </c>
      <c r="F333" s="212" t="s">
        <v>374</v>
      </c>
      <c r="G333" s="210"/>
      <c r="H333" s="213">
        <v>-3.355</v>
      </c>
      <c r="I333" s="214"/>
      <c r="J333" s="210"/>
      <c r="K333" s="210"/>
      <c r="L333" s="215"/>
      <c r="M333" s="216"/>
      <c r="N333" s="217"/>
      <c r="O333" s="217"/>
      <c r="P333" s="217"/>
      <c r="Q333" s="217"/>
      <c r="R333" s="217"/>
      <c r="S333" s="217"/>
      <c r="T333" s="218"/>
      <c r="AT333" s="219" t="s">
        <v>163</v>
      </c>
      <c r="AU333" s="219" t="s">
        <v>86</v>
      </c>
      <c r="AV333" s="14" t="s">
        <v>86</v>
      </c>
      <c r="AW333" s="14" t="s">
        <v>36</v>
      </c>
      <c r="AX333" s="14" t="s">
        <v>76</v>
      </c>
      <c r="AY333" s="219" t="s">
        <v>150</v>
      </c>
    </row>
    <row r="334" spans="2:51" s="14" customFormat="1" ht="11.25">
      <c r="B334" s="209"/>
      <c r="C334" s="210"/>
      <c r="D334" s="193" t="s">
        <v>163</v>
      </c>
      <c r="E334" s="211" t="s">
        <v>19</v>
      </c>
      <c r="F334" s="212" t="s">
        <v>375</v>
      </c>
      <c r="G334" s="210"/>
      <c r="H334" s="213">
        <v>-2.4</v>
      </c>
      <c r="I334" s="214"/>
      <c r="J334" s="210"/>
      <c r="K334" s="210"/>
      <c r="L334" s="215"/>
      <c r="M334" s="216"/>
      <c r="N334" s="217"/>
      <c r="O334" s="217"/>
      <c r="P334" s="217"/>
      <c r="Q334" s="217"/>
      <c r="R334" s="217"/>
      <c r="S334" s="217"/>
      <c r="T334" s="218"/>
      <c r="AT334" s="219" t="s">
        <v>163</v>
      </c>
      <c r="AU334" s="219" t="s">
        <v>86</v>
      </c>
      <c r="AV334" s="14" t="s">
        <v>86</v>
      </c>
      <c r="AW334" s="14" t="s">
        <v>36</v>
      </c>
      <c r="AX334" s="14" t="s">
        <v>76</v>
      </c>
      <c r="AY334" s="219" t="s">
        <v>150</v>
      </c>
    </row>
    <row r="335" spans="2:51" s="14" customFormat="1" ht="22.5">
      <c r="B335" s="209"/>
      <c r="C335" s="210"/>
      <c r="D335" s="193" t="s">
        <v>163</v>
      </c>
      <c r="E335" s="211" t="s">
        <v>19</v>
      </c>
      <c r="F335" s="212" t="s">
        <v>383</v>
      </c>
      <c r="G335" s="210"/>
      <c r="H335" s="213">
        <v>-1.32</v>
      </c>
      <c r="I335" s="214"/>
      <c r="J335" s="210"/>
      <c r="K335" s="210"/>
      <c r="L335" s="215"/>
      <c r="M335" s="216"/>
      <c r="N335" s="217"/>
      <c r="O335" s="217"/>
      <c r="P335" s="217"/>
      <c r="Q335" s="217"/>
      <c r="R335" s="217"/>
      <c r="S335" s="217"/>
      <c r="T335" s="218"/>
      <c r="AT335" s="219" t="s">
        <v>163</v>
      </c>
      <c r="AU335" s="219" t="s">
        <v>86</v>
      </c>
      <c r="AV335" s="14" t="s">
        <v>86</v>
      </c>
      <c r="AW335" s="14" t="s">
        <v>36</v>
      </c>
      <c r="AX335" s="14" t="s">
        <v>76</v>
      </c>
      <c r="AY335" s="219" t="s">
        <v>150</v>
      </c>
    </row>
    <row r="336" spans="2:51" s="14" customFormat="1" ht="11.25">
      <c r="B336" s="209"/>
      <c r="C336" s="210"/>
      <c r="D336" s="193" t="s">
        <v>163</v>
      </c>
      <c r="E336" s="211" t="s">
        <v>19</v>
      </c>
      <c r="F336" s="212" t="s">
        <v>384</v>
      </c>
      <c r="G336" s="210"/>
      <c r="H336" s="213">
        <v>-0.54500000000000004</v>
      </c>
      <c r="I336" s="214"/>
      <c r="J336" s="210"/>
      <c r="K336" s="210"/>
      <c r="L336" s="215"/>
      <c r="M336" s="216"/>
      <c r="N336" s="217"/>
      <c r="O336" s="217"/>
      <c r="P336" s="217"/>
      <c r="Q336" s="217"/>
      <c r="R336" s="217"/>
      <c r="S336" s="217"/>
      <c r="T336" s="218"/>
      <c r="AT336" s="219" t="s">
        <v>163</v>
      </c>
      <c r="AU336" s="219" t="s">
        <v>86</v>
      </c>
      <c r="AV336" s="14" t="s">
        <v>86</v>
      </c>
      <c r="AW336" s="14" t="s">
        <v>36</v>
      </c>
      <c r="AX336" s="14" t="s">
        <v>76</v>
      </c>
      <c r="AY336" s="219" t="s">
        <v>150</v>
      </c>
    </row>
    <row r="337" spans="1:65" s="14" customFormat="1" ht="22.5">
      <c r="B337" s="209"/>
      <c r="C337" s="210"/>
      <c r="D337" s="193" t="s">
        <v>163</v>
      </c>
      <c r="E337" s="211" t="s">
        <v>19</v>
      </c>
      <c r="F337" s="212" t="s">
        <v>377</v>
      </c>
      <c r="G337" s="210"/>
      <c r="H337" s="213">
        <v>-0.3</v>
      </c>
      <c r="I337" s="214"/>
      <c r="J337" s="210"/>
      <c r="K337" s="210"/>
      <c r="L337" s="215"/>
      <c r="M337" s="216"/>
      <c r="N337" s="217"/>
      <c r="O337" s="217"/>
      <c r="P337" s="217"/>
      <c r="Q337" s="217"/>
      <c r="R337" s="217"/>
      <c r="S337" s="217"/>
      <c r="T337" s="218"/>
      <c r="AT337" s="219" t="s">
        <v>163</v>
      </c>
      <c r="AU337" s="219" t="s">
        <v>86</v>
      </c>
      <c r="AV337" s="14" t="s">
        <v>86</v>
      </c>
      <c r="AW337" s="14" t="s">
        <v>36</v>
      </c>
      <c r="AX337" s="14" t="s">
        <v>76</v>
      </c>
      <c r="AY337" s="219" t="s">
        <v>150</v>
      </c>
    </row>
    <row r="338" spans="1:65" s="16" customFormat="1" ht="11.25">
      <c r="B338" s="231"/>
      <c r="C338" s="232"/>
      <c r="D338" s="193" t="s">
        <v>163</v>
      </c>
      <c r="E338" s="233" t="s">
        <v>19</v>
      </c>
      <c r="F338" s="234" t="s">
        <v>215</v>
      </c>
      <c r="G338" s="232"/>
      <c r="H338" s="235">
        <v>105.631</v>
      </c>
      <c r="I338" s="236"/>
      <c r="J338" s="232"/>
      <c r="K338" s="232"/>
      <c r="L338" s="237"/>
      <c r="M338" s="238"/>
      <c r="N338" s="239"/>
      <c r="O338" s="239"/>
      <c r="P338" s="239"/>
      <c r="Q338" s="239"/>
      <c r="R338" s="239"/>
      <c r="S338" s="239"/>
      <c r="T338" s="240"/>
      <c r="AT338" s="241" t="s">
        <v>163</v>
      </c>
      <c r="AU338" s="241" t="s">
        <v>86</v>
      </c>
      <c r="AV338" s="16" t="s">
        <v>179</v>
      </c>
      <c r="AW338" s="16" t="s">
        <v>36</v>
      </c>
      <c r="AX338" s="16" t="s">
        <v>76</v>
      </c>
      <c r="AY338" s="241" t="s">
        <v>150</v>
      </c>
    </row>
    <row r="339" spans="1:65" s="13" customFormat="1" ht="11.25">
      <c r="B339" s="199"/>
      <c r="C339" s="200"/>
      <c r="D339" s="193" t="s">
        <v>163</v>
      </c>
      <c r="E339" s="201" t="s">
        <v>19</v>
      </c>
      <c r="F339" s="202" t="s">
        <v>385</v>
      </c>
      <c r="G339" s="200"/>
      <c r="H339" s="201" t="s">
        <v>19</v>
      </c>
      <c r="I339" s="203"/>
      <c r="J339" s="200"/>
      <c r="K339" s="200"/>
      <c r="L339" s="204"/>
      <c r="M339" s="205"/>
      <c r="N339" s="206"/>
      <c r="O339" s="206"/>
      <c r="P339" s="206"/>
      <c r="Q339" s="206"/>
      <c r="R339" s="206"/>
      <c r="S339" s="206"/>
      <c r="T339" s="207"/>
      <c r="AT339" s="208" t="s">
        <v>163</v>
      </c>
      <c r="AU339" s="208" t="s">
        <v>86</v>
      </c>
      <c r="AV339" s="13" t="s">
        <v>84</v>
      </c>
      <c r="AW339" s="13" t="s">
        <v>36</v>
      </c>
      <c r="AX339" s="13" t="s">
        <v>76</v>
      </c>
      <c r="AY339" s="208" t="s">
        <v>150</v>
      </c>
    </row>
    <row r="340" spans="1:65" s="14" customFormat="1" ht="11.25">
      <c r="B340" s="209"/>
      <c r="C340" s="210"/>
      <c r="D340" s="193" t="s">
        <v>163</v>
      </c>
      <c r="E340" s="211" t="s">
        <v>19</v>
      </c>
      <c r="F340" s="212" t="s">
        <v>386</v>
      </c>
      <c r="G340" s="210"/>
      <c r="H340" s="213">
        <v>3.234</v>
      </c>
      <c r="I340" s="214"/>
      <c r="J340" s="210"/>
      <c r="K340" s="210"/>
      <c r="L340" s="215"/>
      <c r="M340" s="216"/>
      <c r="N340" s="217"/>
      <c r="O340" s="217"/>
      <c r="P340" s="217"/>
      <c r="Q340" s="217"/>
      <c r="R340" s="217"/>
      <c r="S340" s="217"/>
      <c r="T340" s="218"/>
      <c r="AT340" s="219" t="s">
        <v>163</v>
      </c>
      <c r="AU340" s="219" t="s">
        <v>86</v>
      </c>
      <c r="AV340" s="14" t="s">
        <v>86</v>
      </c>
      <c r="AW340" s="14" t="s">
        <v>36</v>
      </c>
      <c r="AX340" s="14" t="s">
        <v>76</v>
      </c>
      <c r="AY340" s="219" t="s">
        <v>150</v>
      </c>
    </row>
    <row r="341" spans="1:65" s="14" customFormat="1" ht="11.25">
      <c r="B341" s="209"/>
      <c r="C341" s="210"/>
      <c r="D341" s="193" t="s">
        <v>163</v>
      </c>
      <c r="E341" s="211" t="s">
        <v>19</v>
      </c>
      <c r="F341" s="212" t="s">
        <v>387</v>
      </c>
      <c r="G341" s="210"/>
      <c r="H341" s="213">
        <v>5.6509999999999998</v>
      </c>
      <c r="I341" s="214"/>
      <c r="J341" s="210"/>
      <c r="K341" s="210"/>
      <c r="L341" s="215"/>
      <c r="M341" s="216"/>
      <c r="N341" s="217"/>
      <c r="O341" s="217"/>
      <c r="P341" s="217"/>
      <c r="Q341" s="217"/>
      <c r="R341" s="217"/>
      <c r="S341" s="217"/>
      <c r="T341" s="218"/>
      <c r="AT341" s="219" t="s">
        <v>163</v>
      </c>
      <c r="AU341" s="219" t="s">
        <v>86</v>
      </c>
      <c r="AV341" s="14" t="s">
        <v>86</v>
      </c>
      <c r="AW341" s="14" t="s">
        <v>36</v>
      </c>
      <c r="AX341" s="14" t="s">
        <v>76</v>
      </c>
      <c r="AY341" s="219" t="s">
        <v>150</v>
      </c>
    </row>
    <row r="342" spans="1:65" s="14" customFormat="1" ht="11.25">
      <c r="B342" s="209"/>
      <c r="C342" s="210"/>
      <c r="D342" s="193" t="s">
        <v>163</v>
      </c>
      <c r="E342" s="211" t="s">
        <v>19</v>
      </c>
      <c r="F342" s="212" t="s">
        <v>388</v>
      </c>
      <c r="G342" s="210"/>
      <c r="H342" s="213">
        <v>0.372</v>
      </c>
      <c r="I342" s="214"/>
      <c r="J342" s="210"/>
      <c r="K342" s="210"/>
      <c r="L342" s="215"/>
      <c r="M342" s="216"/>
      <c r="N342" s="217"/>
      <c r="O342" s="217"/>
      <c r="P342" s="217"/>
      <c r="Q342" s="217"/>
      <c r="R342" s="217"/>
      <c r="S342" s="217"/>
      <c r="T342" s="218"/>
      <c r="AT342" s="219" t="s">
        <v>163</v>
      </c>
      <c r="AU342" s="219" t="s">
        <v>86</v>
      </c>
      <c r="AV342" s="14" t="s">
        <v>86</v>
      </c>
      <c r="AW342" s="14" t="s">
        <v>36</v>
      </c>
      <c r="AX342" s="14" t="s">
        <v>76</v>
      </c>
      <c r="AY342" s="219" t="s">
        <v>150</v>
      </c>
    </row>
    <row r="343" spans="1:65" s="13" customFormat="1" ht="11.25">
      <c r="B343" s="199"/>
      <c r="C343" s="200"/>
      <c r="D343" s="193" t="s">
        <v>163</v>
      </c>
      <c r="E343" s="201" t="s">
        <v>19</v>
      </c>
      <c r="F343" s="202" t="s">
        <v>372</v>
      </c>
      <c r="G343" s="200"/>
      <c r="H343" s="201" t="s">
        <v>19</v>
      </c>
      <c r="I343" s="203"/>
      <c r="J343" s="200"/>
      <c r="K343" s="200"/>
      <c r="L343" s="204"/>
      <c r="M343" s="205"/>
      <c r="N343" s="206"/>
      <c r="O343" s="206"/>
      <c r="P343" s="206"/>
      <c r="Q343" s="206"/>
      <c r="R343" s="206"/>
      <c r="S343" s="206"/>
      <c r="T343" s="207"/>
      <c r="AT343" s="208" t="s">
        <v>163</v>
      </c>
      <c r="AU343" s="208" t="s">
        <v>86</v>
      </c>
      <c r="AV343" s="13" t="s">
        <v>84</v>
      </c>
      <c r="AW343" s="13" t="s">
        <v>36</v>
      </c>
      <c r="AX343" s="13" t="s">
        <v>76</v>
      </c>
      <c r="AY343" s="208" t="s">
        <v>150</v>
      </c>
    </row>
    <row r="344" spans="1:65" s="14" customFormat="1" ht="11.25">
      <c r="B344" s="209"/>
      <c r="C344" s="210"/>
      <c r="D344" s="193" t="s">
        <v>163</v>
      </c>
      <c r="E344" s="211" t="s">
        <v>19</v>
      </c>
      <c r="F344" s="212" t="s">
        <v>389</v>
      </c>
      <c r="G344" s="210"/>
      <c r="H344" s="213">
        <v>-2.7530000000000001</v>
      </c>
      <c r="I344" s="214"/>
      <c r="J344" s="210"/>
      <c r="K344" s="210"/>
      <c r="L344" s="215"/>
      <c r="M344" s="216"/>
      <c r="N344" s="217"/>
      <c r="O344" s="217"/>
      <c r="P344" s="217"/>
      <c r="Q344" s="217"/>
      <c r="R344" s="217"/>
      <c r="S344" s="217"/>
      <c r="T344" s="218"/>
      <c r="AT344" s="219" t="s">
        <v>163</v>
      </c>
      <c r="AU344" s="219" t="s">
        <v>86</v>
      </c>
      <c r="AV344" s="14" t="s">
        <v>86</v>
      </c>
      <c r="AW344" s="14" t="s">
        <v>36</v>
      </c>
      <c r="AX344" s="14" t="s">
        <v>76</v>
      </c>
      <c r="AY344" s="219" t="s">
        <v>150</v>
      </c>
    </row>
    <row r="345" spans="1:65" s="16" customFormat="1" ht="11.25">
      <c r="B345" s="231"/>
      <c r="C345" s="232"/>
      <c r="D345" s="193" t="s">
        <v>163</v>
      </c>
      <c r="E345" s="233" t="s">
        <v>19</v>
      </c>
      <c r="F345" s="234" t="s">
        <v>215</v>
      </c>
      <c r="G345" s="232"/>
      <c r="H345" s="235">
        <v>6.5039999999999996</v>
      </c>
      <c r="I345" s="236"/>
      <c r="J345" s="232"/>
      <c r="K345" s="232"/>
      <c r="L345" s="237"/>
      <c r="M345" s="238"/>
      <c r="N345" s="239"/>
      <c r="O345" s="239"/>
      <c r="P345" s="239"/>
      <c r="Q345" s="239"/>
      <c r="R345" s="239"/>
      <c r="S345" s="239"/>
      <c r="T345" s="240"/>
      <c r="AT345" s="241" t="s">
        <v>163</v>
      </c>
      <c r="AU345" s="241" t="s">
        <v>86</v>
      </c>
      <c r="AV345" s="16" t="s">
        <v>179</v>
      </c>
      <c r="AW345" s="16" t="s">
        <v>36</v>
      </c>
      <c r="AX345" s="16" t="s">
        <v>76</v>
      </c>
      <c r="AY345" s="241" t="s">
        <v>150</v>
      </c>
    </row>
    <row r="346" spans="1:65" s="15" customFormat="1" ht="11.25">
      <c r="B346" s="220"/>
      <c r="C346" s="221"/>
      <c r="D346" s="193" t="s">
        <v>163</v>
      </c>
      <c r="E346" s="222" t="s">
        <v>19</v>
      </c>
      <c r="F346" s="223" t="s">
        <v>178</v>
      </c>
      <c r="G346" s="221"/>
      <c r="H346" s="224">
        <v>325.37200000000001</v>
      </c>
      <c r="I346" s="225"/>
      <c r="J346" s="221"/>
      <c r="K346" s="221"/>
      <c r="L346" s="226"/>
      <c r="M346" s="227"/>
      <c r="N346" s="228"/>
      <c r="O346" s="228"/>
      <c r="P346" s="228"/>
      <c r="Q346" s="228"/>
      <c r="R346" s="228"/>
      <c r="S346" s="228"/>
      <c r="T346" s="229"/>
      <c r="AT346" s="230" t="s">
        <v>163</v>
      </c>
      <c r="AU346" s="230" t="s">
        <v>86</v>
      </c>
      <c r="AV346" s="15" t="s">
        <v>158</v>
      </c>
      <c r="AW346" s="15" t="s">
        <v>36</v>
      </c>
      <c r="AX346" s="15" t="s">
        <v>84</v>
      </c>
      <c r="AY346" s="230" t="s">
        <v>150</v>
      </c>
    </row>
    <row r="347" spans="1:65" s="2" customFormat="1" ht="24">
      <c r="A347" s="36"/>
      <c r="B347" s="37"/>
      <c r="C347" s="180" t="s">
        <v>390</v>
      </c>
      <c r="D347" s="180" t="s">
        <v>153</v>
      </c>
      <c r="E347" s="181" t="s">
        <v>391</v>
      </c>
      <c r="F347" s="182" t="s">
        <v>392</v>
      </c>
      <c r="G347" s="183" t="s">
        <v>167</v>
      </c>
      <c r="H347" s="184">
        <v>7.2</v>
      </c>
      <c r="I347" s="185"/>
      <c r="J347" s="186">
        <f>ROUND(I347*H347,2)</f>
        <v>0</v>
      </c>
      <c r="K347" s="182" t="s">
        <v>168</v>
      </c>
      <c r="L347" s="41"/>
      <c r="M347" s="187" t="s">
        <v>19</v>
      </c>
      <c r="N347" s="188" t="s">
        <v>47</v>
      </c>
      <c r="O347" s="66"/>
      <c r="P347" s="189">
        <f>O347*H347</f>
        <v>0</v>
      </c>
      <c r="Q347" s="189">
        <v>0</v>
      </c>
      <c r="R347" s="189">
        <f>Q347*H347</f>
        <v>0</v>
      </c>
      <c r="S347" s="189">
        <v>6.8000000000000005E-2</v>
      </c>
      <c r="T347" s="190">
        <f>S347*H347</f>
        <v>0.48960000000000004</v>
      </c>
      <c r="U347" s="36"/>
      <c r="V347" s="36"/>
      <c r="W347" s="36"/>
      <c r="X347" s="36"/>
      <c r="Y347" s="36"/>
      <c r="Z347" s="36"/>
      <c r="AA347" s="36"/>
      <c r="AB347" s="36"/>
      <c r="AC347" s="36"/>
      <c r="AD347" s="36"/>
      <c r="AE347" s="36"/>
      <c r="AR347" s="191" t="s">
        <v>158</v>
      </c>
      <c r="AT347" s="191" t="s">
        <v>153</v>
      </c>
      <c r="AU347" s="191" t="s">
        <v>86</v>
      </c>
      <c r="AY347" s="19" t="s">
        <v>150</v>
      </c>
      <c r="BE347" s="192">
        <f>IF(N347="základní",J347,0)</f>
        <v>0</v>
      </c>
      <c r="BF347" s="192">
        <f>IF(N347="snížená",J347,0)</f>
        <v>0</v>
      </c>
      <c r="BG347" s="192">
        <f>IF(N347="zákl. přenesená",J347,0)</f>
        <v>0</v>
      </c>
      <c r="BH347" s="192">
        <f>IF(N347="sníž. přenesená",J347,0)</f>
        <v>0</v>
      </c>
      <c r="BI347" s="192">
        <f>IF(N347="nulová",J347,0)</f>
        <v>0</v>
      </c>
      <c r="BJ347" s="19" t="s">
        <v>84</v>
      </c>
      <c r="BK347" s="192">
        <f>ROUND(I347*H347,2)</f>
        <v>0</v>
      </c>
      <c r="BL347" s="19" t="s">
        <v>158</v>
      </c>
      <c r="BM347" s="191" t="s">
        <v>393</v>
      </c>
    </row>
    <row r="348" spans="1:65" s="2" customFormat="1" ht="29.25">
      <c r="A348" s="36"/>
      <c r="B348" s="37"/>
      <c r="C348" s="38"/>
      <c r="D348" s="193" t="s">
        <v>160</v>
      </c>
      <c r="E348" s="38"/>
      <c r="F348" s="194" t="s">
        <v>394</v>
      </c>
      <c r="G348" s="38"/>
      <c r="H348" s="38"/>
      <c r="I348" s="195"/>
      <c r="J348" s="38"/>
      <c r="K348" s="38"/>
      <c r="L348" s="41"/>
      <c r="M348" s="196"/>
      <c r="N348" s="197"/>
      <c r="O348" s="66"/>
      <c r="P348" s="66"/>
      <c r="Q348" s="66"/>
      <c r="R348" s="66"/>
      <c r="S348" s="66"/>
      <c r="T348" s="67"/>
      <c r="U348" s="36"/>
      <c r="V348" s="36"/>
      <c r="W348" s="36"/>
      <c r="X348" s="36"/>
      <c r="Y348" s="36"/>
      <c r="Z348" s="36"/>
      <c r="AA348" s="36"/>
      <c r="AB348" s="36"/>
      <c r="AC348" s="36"/>
      <c r="AD348" s="36"/>
      <c r="AE348" s="36"/>
      <c r="AT348" s="19" t="s">
        <v>160</v>
      </c>
      <c r="AU348" s="19" t="s">
        <v>86</v>
      </c>
    </row>
    <row r="349" spans="1:65" s="13" customFormat="1" ht="22.5">
      <c r="B349" s="199"/>
      <c r="C349" s="200"/>
      <c r="D349" s="193" t="s">
        <v>163</v>
      </c>
      <c r="E349" s="201" t="s">
        <v>19</v>
      </c>
      <c r="F349" s="202" t="s">
        <v>395</v>
      </c>
      <c r="G349" s="200"/>
      <c r="H349" s="201" t="s">
        <v>19</v>
      </c>
      <c r="I349" s="203"/>
      <c r="J349" s="200"/>
      <c r="K349" s="200"/>
      <c r="L349" s="204"/>
      <c r="M349" s="205"/>
      <c r="N349" s="206"/>
      <c r="O349" s="206"/>
      <c r="P349" s="206"/>
      <c r="Q349" s="206"/>
      <c r="R349" s="206"/>
      <c r="S349" s="206"/>
      <c r="T349" s="207"/>
      <c r="AT349" s="208" t="s">
        <v>163</v>
      </c>
      <c r="AU349" s="208" t="s">
        <v>86</v>
      </c>
      <c r="AV349" s="13" t="s">
        <v>84</v>
      </c>
      <c r="AW349" s="13" t="s">
        <v>36</v>
      </c>
      <c r="AX349" s="13" t="s">
        <v>76</v>
      </c>
      <c r="AY349" s="208" t="s">
        <v>150</v>
      </c>
    </row>
    <row r="350" spans="1:65" s="13" customFormat="1" ht="11.25">
      <c r="B350" s="199"/>
      <c r="C350" s="200"/>
      <c r="D350" s="193" t="s">
        <v>163</v>
      </c>
      <c r="E350" s="201" t="s">
        <v>19</v>
      </c>
      <c r="F350" s="202" t="s">
        <v>193</v>
      </c>
      <c r="G350" s="200"/>
      <c r="H350" s="201" t="s">
        <v>19</v>
      </c>
      <c r="I350" s="203"/>
      <c r="J350" s="200"/>
      <c r="K350" s="200"/>
      <c r="L350" s="204"/>
      <c r="M350" s="205"/>
      <c r="N350" s="206"/>
      <c r="O350" s="206"/>
      <c r="P350" s="206"/>
      <c r="Q350" s="206"/>
      <c r="R350" s="206"/>
      <c r="S350" s="206"/>
      <c r="T350" s="207"/>
      <c r="AT350" s="208" t="s">
        <v>163</v>
      </c>
      <c r="AU350" s="208" t="s">
        <v>86</v>
      </c>
      <c r="AV350" s="13" t="s">
        <v>84</v>
      </c>
      <c r="AW350" s="13" t="s">
        <v>36</v>
      </c>
      <c r="AX350" s="13" t="s">
        <v>76</v>
      </c>
      <c r="AY350" s="208" t="s">
        <v>150</v>
      </c>
    </row>
    <row r="351" spans="1:65" s="14" customFormat="1" ht="11.25">
      <c r="B351" s="209"/>
      <c r="C351" s="210"/>
      <c r="D351" s="193" t="s">
        <v>163</v>
      </c>
      <c r="E351" s="211" t="s">
        <v>19</v>
      </c>
      <c r="F351" s="212" t="s">
        <v>396</v>
      </c>
      <c r="G351" s="210"/>
      <c r="H351" s="213">
        <v>2.4</v>
      </c>
      <c r="I351" s="214"/>
      <c r="J351" s="210"/>
      <c r="K351" s="210"/>
      <c r="L351" s="215"/>
      <c r="M351" s="216"/>
      <c r="N351" s="217"/>
      <c r="O351" s="217"/>
      <c r="P351" s="217"/>
      <c r="Q351" s="217"/>
      <c r="R351" s="217"/>
      <c r="S351" s="217"/>
      <c r="T351" s="218"/>
      <c r="AT351" s="219" t="s">
        <v>163</v>
      </c>
      <c r="AU351" s="219" t="s">
        <v>86</v>
      </c>
      <c r="AV351" s="14" t="s">
        <v>86</v>
      </c>
      <c r="AW351" s="14" t="s">
        <v>36</v>
      </c>
      <c r="AX351" s="14" t="s">
        <v>76</v>
      </c>
      <c r="AY351" s="219" t="s">
        <v>150</v>
      </c>
    </row>
    <row r="352" spans="1:65" s="13" customFormat="1" ht="11.25">
      <c r="B352" s="199"/>
      <c r="C352" s="200"/>
      <c r="D352" s="193" t="s">
        <v>163</v>
      </c>
      <c r="E352" s="201" t="s">
        <v>19</v>
      </c>
      <c r="F352" s="202" t="s">
        <v>195</v>
      </c>
      <c r="G352" s="200"/>
      <c r="H352" s="201" t="s">
        <v>19</v>
      </c>
      <c r="I352" s="203"/>
      <c r="J352" s="200"/>
      <c r="K352" s="200"/>
      <c r="L352" s="204"/>
      <c r="M352" s="205"/>
      <c r="N352" s="206"/>
      <c r="O352" s="206"/>
      <c r="P352" s="206"/>
      <c r="Q352" s="206"/>
      <c r="R352" s="206"/>
      <c r="S352" s="206"/>
      <c r="T352" s="207"/>
      <c r="AT352" s="208" t="s">
        <v>163</v>
      </c>
      <c r="AU352" s="208" t="s">
        <v>86</v>
      </c>
      <c r="AV352" s="13" t="s">
        <v>84</v>
      </c>
      <c r="AW352" s="13" t="s">
        <v>36</v>
      </c>
      <c r="AX352" s="13" t="s">
        <v>76</v>
      </c>
      <c r="AY352" s="208" t="s">
        <v>150</v>
      </c>
    </row>
    <row r="353" spans="1:65" s="14" customFormat="1" ht="11.25">
      <c r="B353" s="209"/>
      <c r="C353" s="210"/>
      <c r="D353" s="193" t="s">
        <v>163</v>
      </c>
      <c r="E353" s="211" t="s">
        <v>19</v>
      </c>
      <c r="F353" s="212" t="s">
        <v>396</v>
      </c>
      <c r="G353" s="210"/>
      <c r="H353" s="213">
        <v>2.4</v>
      </c>
      <c r="I353" s="214"/>
      <c r="J353" s="210"/>
      <c r="K353" s="210"/>
      <c r="L353" s="215"/>
      <c r="M353" s="216"/>
      <c r="N353" s="217"/>
      <c r="O353" s="217"/>
      <c r="P353" s="217"/>
      <c r="Q353" s="217"/>
      <c r="R353" s="217"/>
      <c r="S353" s="217"/>
      <c r="T353" s="218"/>
      <c r="AT353" s="219" t="s">
        <v>163</v>
      </c>
      <c r="AU353" s="219" t="s">
        <v>86</v>
      </c>
      <c r="AV353" s="14" t="s">
        <v>86</v>
      </c>
      <c r="AW353" s="14" t="s">
        <v>36</v>
      </c>
      <c r="AX353" s="14" t="s">
        <v>76</v>
      </c>
      <c r="AY353" s="219" t="s">
        <v>150</v>
      </c>
    </row>
    <row r="354" spans="1:65" s="13" customFormat="1" ht="11.25">
      <c r="B354" s="199"/>
      <c r="C354" s="200"/>
      <c r="D354" s="193" t="s">
        <v>163</v>
      </c>
      <c r="E354" s="201" t="s">
        <v>19</v>
      </c>
      <c r="F354" s="202" t="s">
        <v>197</v>
      </c>
      <c r="G354" s="200"/>
      <c r="H354" s="201" t="s">
        <v>19</v>
      </c>
      <c r="I354" s="203"/>
      <c r="J354" s="200"/>
      <c r="K354" s="200"/>
      <c r="L354" s="204"/>
      <c r="M354" s="205"/>
      <c r="N354" s="206"/>
      <c r="O354" s="206"/>
      <c r="P354" s="206"/>
      <c r="Q354" s="206"/>
      <c r="R354" s="206"/>
      <c r="S354" s="206"/>
      <c r="T354" s="207"/>
      <c r="AT354" s="208" t="s">
        <v>163</v>
      </c>
      <c r="AU354" s="208" t="s">
        <v>86</v>
      </c>
      <c r="AV354" s="13" t="s">
        <v>84</v>
      </c>
      <c r="AW354" s="13" t="s">
        <v>36</v>
      </c>
      <c r="AX354" s="13" t="s">
        <v>76</v>
      </c>
      <c r="AY354" s="208" t="s">
        <v>150</v>
      </c>
    </row>
    <row r="355" spans="1:65" s="14" customFormat="1" ht="11.25">
      <c r="B355" s="209"/>
      <c r="C355" s="210"/>
      <c r="D355" s="193" t="s">
        <v>163</v>
      </c>
      <c r="E355" s="211" t="s">
        <v>19</v>
      </c>
      <c r="F355" s="212" t="s">
        <v>396</v>
      </c>
      <c r="G355" s="210"/>
      <c r="H355" s="213">
        <v>2.4</v>
      </c>
      <c r="I355" s="214"/>
      <c r="J355" s="210"/>
      <c r="K355" s="210"/>
      <c r="L355" s="215"/>
      <c r="M355" s="216"/>
      <c r="N355" s="217"/>
      <c r="O355" s="217"/>
      <c r="P355" s="217"/>
      <c r="Q355" s="217"/>
      <c r="R355" s="217"/>
      <c r="S355" s="217"/>
      <c r="T355" s="218"/>
      <c r="AT355" s="219" t="s">
        <v>163</v>
      </c>
      <c r="AU355" s="219" t="s">
        <v>86</v>
      </c>
      <c r="AV355" s="14" t="s">
        <v>86</v>
      </c>
      <c r="AW355" s="14" t="s">
        <v>36</v>
      </c>
      <c r="AX355" s="14" t="s">
        <v>76</v>
      </c>
      <c r="AY355" s="219" t="s">
        <v>150</v>
      </c>
    </row>
    <row r="356" spans="1:65" s="15" customFormat="1" ht="11.25">
      <c r="B356" s="220"/>
      <c r="C356" s="221"/>
      <c r="D356" s="193" t="s">
        <v>163</v>
      </c>
      <c r="E356" s="222" t="s">
        <v>19</v>
      </c>
      <c r="F356" s="223" t="s">
        <v>178</v>
      </c>
      <c r="G356" s="221"/>
      <c r="H356" s="224">
        <v>7.2</v>
      </c>
      <c r="I356" s="225"/>
      <c r="J356" s="221"/>
      <c r="K356" s="221"/>
      <c r="L356" s="226"/>
      <c r="M356" s="227"/>
      <c r="N356" s="228"/>
      <c r="O356" s="228"/>
      <c r="P356" s="228"/>
      <c r="Q356" s="228"/>
      <c r="R356" s="228"/>
      <c r="S356" s="228"/>
      <c r="T356" s="229"/>
      <c r="AT356" s="230" t="s">
        <v>163</v>
      </c>
      <c r="AU356" s="230" t="s">
        <v>86</v>
      </c>
      <c r="AV356" s="15" t="s">
        <v>158</v>
      </c>
      <c r="AW356" s="15" t="s">
        <v>36</v>
      </c>
      <c r="AX356" s="15" t="s">
        <v>84</v>
      </c>
      <c r="AY356" s="230" t="s">
        <v>150</v>
      </c>
    </row>
    <row r="357" spans="1:65" s="2" customFormat="1" ht="36">
      <c r="A357" s="36"/>
      <c r="B357" s="37"/>
      <c r="C357" s="180" t="s">
        <v>397</v>
      </c>
      <c r="D357" s="180" t="s">
        <v>153</v>
      </c>
      <c r="E357" s="181" t="s">
        <v>398</v>
      </c>
      <c r="F357" s="182" t="s">
        <v>399</v>
      </c>
      <c r="G357" s="183" t="s">
        <v>156</v>
      </c>
      <c r="H357" s="184">
        <v>1</v>
      </c>
      <c r="I357" s="185"/>
      <c r="J357" s="186">
        <f>ROUND(I357*H357,2)</f>
        <v>0</v>
      </c>
      <c r="K357" s="182" t="s">
        <v>157</v>
      </c>
      <c r="L357" s="41"/>
      <c r="M357" s="187" t="s">
        <v>19</v>
      </c>
      <c r="N357" s="188" t="s">
        <v>47</v>
      </c>
      <c r="O357" s="66"/>
      <c r="P357" s="189">
        <f>O357*H357</f>
        <v>0</v>
      </c>
      <c r="Q357" s="189">
        <v>0</v>
      </c>
      <c r="R357" s="189">
        <f>Q357*H357</f>
        <v>0</v>
      </c>
      <c r="S357" s="189">
        <v>0.39772000000000002</v>
      </c>
      <c r="T357" s="190">
        <f>S357*H357</f>
        <v>0.39772000000000002</v>
      </c>
      <c r="U357" s="36"/>
      <c r="V357" s="36"/>
      <c r="W357" s="36"/>
      <c r="X357" s="36"/>
      <c r="Y357" s="36"/>
      <c r="Z357" s="36"/>
      <c r="AA357" s="36"/>
      <c r="AB357" s="36"/>
      <c r="AC357" s="36"/>
      <c r="AD357" s="36"/>
      <c r="AE357" s="36"/>
      <c r="AR357" s="191" t="s">
        <v>158</v>
      </c>
      <c r="AT357" s="191" t="s">
        <v>153</v>
      </c>
      <c r="AU357" s="191" t="s">
        <v>86</v>
      </c>
      <c r="AY357" s="19" t="s">
        <v>150</v>
      </c>
      <c r="BE357" s="192">
        <f>IF(N357="základní",J357,0)</f>
        <v>0</v>
      </c>
      <c r="BF357" s="192">
        <f>IF(N357="snížená",J357,0)</f>
        <v>0</v>
      </c>
      <c r="BG357" s="192">
        <f>IF(N357="zákl. přenesená",J357,0)</f>
        <v>0</v>
      </c>
      <c r="BH357" s="192">
        <f>IF(N357="sníž. přenesená",J357,0)</f>
        <v>0</v>
      </c>
      <c r="BI357" s="192">
        <f>IF(N357="nulová",J357,0)</f>
        <v>0</v>
      </c>
      <c r="BJ357" s="19" t="s">
        <v>84</v>
      </c>
      <c r="BK357" s="192">
        <f>ROUND(I357*H357,2)</f>
        <v>0</v>
      </c>
      <c r="BL357" s="19" t="s">
        <v>158</v>
      </c>
      <c r="BM357" s="191" t="s">
        <v>400</v>
      </c>
    </row>
    <row r="358" spans="1:65" s="2" customFormat="1" ht="19.5">
      <c r="A358" s="36"/>
      <c r="B358" s="37"/>
      <c r="C358" s="38"/>
      <c r="D358" s="193" t="s">
        <v>160</v>
      </c>
      <c r="E358" s="38"/>
      <c r="F358" s="194" t="s">
        <v>399</v>
      </c>
      <c r="G358" s="38"/>
      <c r="H358" s="38"/>
      <c r="I358" s="195"/>
      <c r="J358" s="38"/>
      <c r="K358" s="38"/>
      <c r="L358" s="41"/>
      <c r="M358" s="196"/>
      <c r="N358" s="197"/>
      <c r="O358" s="66"/>
      <c r="P358" s="66"/>
      <c r="Q358" s="66"/>
      <c r="R358" s="66"/>
      <c r="S358" s="66"/>
      <c r="T358" s="67"/>
      <c r="U358" s="36"/>
      <c r="V358" s="36"/>
      <c r="W358" s="36"/>
      <c r="X358" s="36"/>
      <c r="Y358" s="36"/>
      <c r="Z358" s="36"/>
      <c r="AA358" s="36"/>
      <c r="AB358" s="36"/>
      <c r="AC358" s="36"/>
      <c r="AD358" s="36"/>
      <c r="AE358" s="36"/>
      <c r="AT358" s="19" t="s">
        <v>160</v>
      </c>
      <c r="AU358" s="19" t="s">
        <v>86</v>
      </c>
    </row>
    <row r="359" spans="1:65" s="2" customFormat="1" ht="58.5">
      <c r="A359" s="36"/>
      <c r="B359" s="37"/>
      <c r="C359" s="38"/>
      <c r="D359" s="193" t="s">
        <v>161</v>
      </c>
      <c r="E359" s="38"/>
      <c r="F359" s="198" t="s">
        <v>401</v>
      </c>
      <c r="G359" s="38"/>
      <c r="H359" s="38"/>
      <c r="I359" s="195"/>
      <c r="J359" s="38"/>
      <c r="K359" s="38"/>
      <c r="L359" s="41"/>
      <c r="M359" s="196"/>
      <c r="N359" s="197"/>
      <c r="O359" s="66"/>
      <c r="P359" s="66"/>
      <c r="Q359" s="66"/>
      <c r="R359" s="66"/>
      <c r="S359" s="66"/>
      <c r="T359" s="67"/>
      <c r="U359" s="36"/>
      <c r="V359" s="36"/>
      <c r="W359" s="36"/>
      <c r="X359" s="36"/>
      <c r="Y359" s="36"/>
      <c r="Z359" s="36"/>
      <c r="AA359" s="36"/>
      <c r="AB359" s="36"/>
      <c r="AC359" s="36"/>
      <c r="AD359" s="36"/>
      <c r="AE359" s="36"/>
      <c r="AT359" s="19" t="s">
        <v>161</v>
      </c>
      <c r="AU359" s="19" t="s">
        <v>86</v>
      </c>
    </row>
    <row r="360" spans="1:65" s="12" customFormat="1" ht="22.9" customHeight="1">
      <c r="B360" s="164"/>
      <c r="C360" s="165"/>
      <c r="D360" s="166" t="s">
        <v>75</v>
      </c>
      <c r="E360" s="178" t="s">
        <v>402</v>
      </c>
      <c r="F360" s="178" t="s">
        <v>403</v>
      </c>
      <c r="G360" s="165"/>
      <c r="H360" s="165"/>
      <c r="I360" s="168"/>
      <c r="J360" s="179">
        <f>BK360</f>
        <v>0</v>
      </c>
      <c r="K360" s="165"/>
      <c r="L360" s="170"/>
      <c r="M360" s="171"/>
      <c r="N360" s="172"/>
      <c r="O360" s="172"/>
      <c r="P360" s="173">
        <f>SUM(P361:P397)</f>
        <v>0</v>
      </c>
      <c r="Q360" s="172"/>
      <c r="R360" s="173">
        <f>SUM(R361:R397)</f>
        <v>0</v>
      </c>
      <c r="S360" s="172"/>
      <c r="T360" s="174">
        <f>SUM(T361:T397)</f>
        <v>0</v>
      </c>
      <c r="AR360" s="175" t="s">
        <v>84</v>
      </c>
      <c r="AT360" s="176" t="s">
        <v>75</v>
      </c>
      <c r="AU360" s="176" t="s">
        <v>84</v>
      </c>
      <c r="AY360" s="175" t="s">
        <v>150</v>
      </c>
      <c r="BK360" s="177">
        <f>SUM(BK361:BK397)</f>
        <v>0</v>
      </c>
    </row>
    <row r="361" spans="1:65" s="2" customFormat="1" ht="24">
      <c r="A361" s="36"/>
      <c r="B361" s="37"/>
      <c r="C361" s="180" t="s">
        <v>404</v>
      </c>
      <c r="D361" s="180" t="s">
        <v>153</v>
      </c>
      <c r="E361" s="181" t="s">
        <v>405</v>
      </c>
      <c r="F361" s="182" t="s">
        <v>406</v>
      </c>
      <c r="G361" s="183" t="s">
        <v>407</v>
      </c>
      <c r="H361" s="184">
        <v>44.12</v>
      </c>
      <c r="I361" s="185"/>
      <c r="J361" s="186">
        <f>ROUND(I361*H361,2)</f>
        <v>0</v>
      </c>
      <c r="K361" s="182" t="s">
        <v>168</v>
      </c>
      <c r="L361" s="41"/>
      <c r="M361" s="187" t="s">
        <v>19</v>
      </c>
      <c r="N361" s="188" t="s">
        <v>47</v>
      </c>
      <c r="O361" s="66"/>
      <c r="P361" s="189">
        <f>O361*H361</f>
        <v>0</v>
      </c>
      <c r="Q361" s="189">
        <v>0</v>
      </c>
      <c r="R361" s="189">
        <f>Q361*H361</f>
        <v>0</v>
      </c>
      <c r="S361" s="189">
        <v>0</v>
      </c>
      <c r="T361" s="190">
        <f>S361*H361</f>
        <v>0</v>
      </c>
      <c r="U361" s="36"/>
      <c r="V361" s="36"/>
      <c r="W361" s="36"/>
      <c r="X361" s="36"/>
      <c r="Y361" s="36"/>
      <c r="Z361" s="36"/>
      <c r="AA361" s="36"/>
      <c r="AB361" s="36"/>
      <c r="AC361" s="36"/>
      <c r="AD361" s="36"/>
      <c r="AE361" s="36"/>
      <c r="AR361" s="191" t="s">
        <v>158</v>
      </c>
      <c r="AT361" s="191" t="s">
        <v>153</v>
      </c>
      <c r="AU361" s="191" t="s">
        <v>86</v>
      </c>
      <c r="AY361" s="19" t="s">
        <v>150</v>
      </c>
      <c r="BE361" s="192">
        <f>IF(N361="základní",J361,0)</f>
        <v>0</v>
      </c>
      <c r="BF361" s="192">
        <f>IF(N361="snížená",J361,0)</f>
        <v>0</v>
      </c>
      <c r="BG361" s="192">
        <f>IF(N361="zákl. přenesená",J361,0)</f>
        <v>0</v>
      </c>
      <c r="BH361" s="192">
        <f>IF(N361="sníž. přenesená",J361,0)</f>
        <v>0</v>
      </c>
      <c r="BI361" s="192">
        <f>IF(N361="nulová",J361,0)</f>
        <v>0</v>
      </c>
      <c r="BJ361" s="19" t="s">
        <v>84</v>
      </c>
      <c r="BK361" s="192">
        <f>ROUND(I361*H361,2)</f>
        <v>0</v>
      </c>
      <c r="BL361" s="19" t="s">
        <v>158</v>
      </c>
      <c r="BM361" s="191" t="s">
        <v>408</v>
      </c>
    </row>
    <row r="362" spans="1:65" s="2" customFormat="1" ht="19.5">
      <c r="A362" s="36"/>
      <c r="B362" s="37"/>
      <c r="C362" s="38"/>
      <c r="D362" s="193" t="s">
        <v>160</v>
      </c>
      <c r="E362" s="38"/>
      <c r="F362" s="194" t="s">
        <v>409</v>
      </c>
      <c r="G362" s="38"/>
      <c r="H362" s="38"/>
      <c r="I362" s="195"/>
      <c r="J362" s="38"/>
      <c r="K362" s="38"/>
      <c r="L362" s="41"/>
      <c r="M362" s="196"/>
      <c r="N362" s="197"/>
      <c r="O362" s="66"/>
      <c r="P362" s="66"/>
      <c r="Q362" s="66"/>
      <c r="R362" s="66"/>
      <c r="S362" s="66"/>
      <c r="T362" s="67"/>
      <c r="U362" s="36"/>
      <c r="V362" s="36"/>
      <c r="W362" s="36"/>
      <c r="X362" s="36"/>
      <c r="Y362" s="36"/>
      <c r="Z362" s="36"/>
      <c r="AA362" s="36"/>
      <c r="AB362" s="36"/>
      <c r="AC362" s="36"/>
      <c r="AD362" s="36"/>
      <c r="AE362" s="36"/>
      <c r="AT362" s="19" t="s">
        <v>160</v>
      </c>
      <c r="AU362" s="19" t="s">
        <v>86</v>
      </c>
    </row>
    <row r="363" spans="1:65" s="14" customFormat="1" ht="11.25">
      <c r="B363" s="209"/>
      <c r="C363" s="210"/>
      <c r="D363" s="193" t="s">
        <v>163</v>
      </c>
      <c r="E363" s="211" t="s">
        <v>19</v>
      </c>
      <c r="F363" s="212" t="s">
        <v>410</v>
      </c>
      <c r="G363" s="210"/>
      <c r="H363" s="213">
        <v>0.83699999999999997</v>
      </c>
      <c r="I363" s="214"/>
      <c r="J363" s="210"/>
      <c r="K363" s="210"/>
      <c r="L363" s="215"/>
      <c r="M363" s="216"/>
      <c r="N363" s="217"/>
      <c r="O363" s="217"/>
      <c r="P363" s="217"/>
      <c r="Q363" s="217"/>
      <c r="R363" s="217"/>
      <c r="S363" s="217"/>
      <c r="T363" s="218"/>
      <c r="AT363" s="219" t="s">
        <v>163</v>
      </c>
      <c r="AU363" s="219" t="s">
        <v>86</v>
      </c>
      <c r="AV363" s="14" t="s">
        <v>86</v>
      </c>
      <c r="AW363" s="14" t="s">
        <v>36</v>
      </c>
      <c r="AX363" s="14" t="s">
        <v>76</v>
      </c>
      <c r="AY363" s="219" t="s">
        <v>150</v>
      </c>
    </row>
    <row r="364" spans="1:65" s="14" customFormat="1" ht="11.25">
      <c r="B364" s="209"/>
      <c r="C364" s="210"/>
      <c r="D364" s="193" t="s">
        <v>163</v>
      </c>
      <c r="E364" s="211" t="s">
        <v>19</v>
      </c>
      <c r="F364" s="212" t="s">
        <v>411</v>
      </c>
      <c r="G364" s="210"/>
      <c r="H364" s="213">
        <v>4.0810000000000004</v>
      </c>
      <c r="I364" s="214"/>
      <c r="J364" s="210"/>
      <c r="K364" s="210"/>
      <c r="L364" s="215"/>
      <c r="M364" s="216"/>
      <c r="N364" s="217"/>
      <c r="O364" s="217"/>
      <c r="P364" s="217"/>
      <c r="Q364" s="217"/>
      <c r="R364" s="217"/>
      <c r="S364" s="217"/>
      <c r="T364" s="218"/>
      <c r="AT364" s="219" t="s">
        <v>163</v>
      </c>
      <c r="AU364" s="219" t="s">
        <v>86</v>
      </c>
      <c r="AV364" s="14" t="s">
        <v>86</v>
      </c>
      <c r="AW364" s="14" t="s">
        <v>36</v>
      </c>
      <c r="AX364" s="14" t="s">
        <v>76</v>
      </c>
      <c r="AY364" s="219" t="s">
        <v>150</v>
      </c>
    </row>
    <row r="365" spans="1:65" s="14" customFormat="1" ht="11.25">
      <c r="B365" s="209"/>
      <c r="C365" s="210"/>
      <c r="D365" s="193" t="s">
        <v>163</v>
      </c>
      <c r="E365" s="211" t="s">
        <v>19</v>
      </c>
      <c r="F365" s="212" t="s">
        <v>412</v>
      </c>
      <c r="G365" s="210"/>
      <c r="H365" s="213">
        <v>0.49</v>
      </c>
      <c r="I365" s="214"/>
      <c r="J365" s="210"/>
      <c r="K365" s="210"/>
      <c r="L365" s="215"/>
      <c r="M365" s="216"/>
      <c r="N365" s="217"/>
      <c r="O365" s="217"/>
      <c r="P365" s="217"/>
      <c r="Q365" s="217"/>
      <c r="R365" s="217"/>
      <c r="S365" s="217"/>
      <c r="T365" s="218"/>
      <c r="AT365" s="219" t="s">
        <v>163</v>
      </c>
      <c r="AU365" s="219" t="s">
        <v>86</v>
      </c>
      <c r="AV365" s="14" t="s">
        <v>86</v>
      </c>
      <c r="AW365" s="14" t="s">
        <v>36</v>
      </c>
      <c r="AX365" s="14" t="s">
        <v>76</v>
      </c>
      <c r="AY365" s="219" t="s">
        <v>150</v>
      </c>
    </row>
    <row r="366" spans="1:65" s="14" customFormat="1" ht="11.25">
      <c r="B366" s="209"/>
      <c r="C366" s="210"/>
      <c r="D366" s="193" t="s">
        <v>163</v>
      </c>
      <c r="E366" s="211" t="s">
        <v>19</v>
      </c>
      <c r="F366" s="212" t="s">
        <v>413</v>
      </c>
      <c r="G366" s="210"/>
      <c r="H366" s="213">
        <v>2.8540000000000001</v>
      </c>
      <c r="I366" s="214"/>
      <c r="J366" s="210"/>
      <c r="K366" s="210"/>
      <c r="L366" s="215"/>
      <c r="M366" s="216"/>
      <c r="N366" s="217"/>
      <c r="O366" s="217"/>
      <c r="P366" s="217"/>
      <c r="Q366" s="217"/>
      <c r="R366" s="217"/>
      <c r="S366" s="217"/>
      <c r="T366" s="218"/>
      <c r="AT366" s="219" t="s">
        <v>163</v>
      </c>
      <c r="AU366" s="219" t="s">
        <v>86</v>
      </c>
      <c r="AV366" s="14" t="s">
        <v>86</v>
      </c>
      <c r="AW366" s="14" t="s">
        <v>36</v>
      </c>
      <c r="AX366" s="14" t="s">
        <v>76</v>
      </c>
      <c r="AY366" s="219" t="s">
        <v>150</v>
      </c>
    </row>
    <row r="367" spans="1:65" s="14" customFormat="1" ht="11.25">
      <c r="B367" s="209"/>
      <c r="C367" s="210"/>
      <c r="D367" s="193" t="s">
        <v>163</v>
      </c>
      <c r="E367" s="211" t="s">
        <v>19</v>
      </c>
      <c r="F367" s="212" t="s">
        <v>414</v>
      </c>
      <c r="G367" s="210"/>
      <c r="H367" s="213">
        <v>35.741999999999997</v>
      </c>
      <c r="I367" s="214"/>
      <c r="J367" s="210"/>
      <c r="K367" s="210"/>
      <c r="L367" s="215"/>
      <c r="M367" s="216"/>
      <c r="N367" s="217"/>
      <c r="O367" s="217"/>
      <c r="P367" s="217"/>
      <c r="Q367" s="217"/>
      <c r="R367" s="217"/>
      <c r="S367" s="217"/>
      <c r="T367" s="218"/>
      <c r="AT367" s="219" t="s">
        <v>163</v>
      </c>
      <c r="AU367" s="219" t="s">
        <v>86</v>
      </c>
      <c r="AV367" s="14" t="s">
        <v>86</v>
      </c>
      <c r="AW367" s="14" t="s">
        <v>36</v>
      </c>
      <c r="AX367" s="14" t="s">
        <v>76</v>
      </c>
      <c r="AY367" s="219" t="s">
        <v>150</v>
      </c>
    </row>
    <row r="368" spans="1:65" s="14" customFormat="1" ht="11.25">
      <c r="B368" s="209"/>
      <c r="C368" s="210"/>
      <c r="D368" s="193" t="s">
        <v>163</v>
      </c>
      <c r="E368" s="211" t="s">
        <v>19</v>
      </c>
      <c r="F368" s="212" t="s">
        <v>415</v>
      </c>
      <c r="G368" s="210"/>
      <c r="H368" s="213">
        <v>6.6000000000000003E-2</v>
      </c>
      <c r="I368" s="214"/>
      <c r="J368" s="210"/>
      <c r="K368" s="210"/>
      <c r="L368" s="215"/>
      <c r="M368" s="216"/>
      <c r="N368" s="217"/>
      <c r="O368" s="217"/>
      <c r="P368" s="217"/>
      <c r="Q368" s="217"/>
      <c r="R368" s="217"/>
      <c r="S368" s="217"/>
      <c r="T368" s="218"/>
      <c r="AT368" s="219" t="s">
        <v>163</v>
      </c>
      <c r="AU368" s="219" t="s">
        <v>86</v>
      </c>
      <c r="AV368" s="14" t="s">
        <v>86</v>
      </c>
      <c r="AW368" s="14" t="s">
        <v>36</v>
      </c>
      <c r="AX368" s="14" t="s">
        <v>76</v>
      </c>
      <c r="AY368" s="219" t="s">
        <v>150</v>
      </c>
    </row>
    <row r="369" spans="1:65" s="14" customFormat="1" ht="22.5">
      <c r="B369" s="209"/>
      <c r="C369" s="210"/>
      <c r="D369" s="193" t="s">
        <v>163</v>
      </c>
      <c r="E369" s="211" t="s">
        <v>19</v>
      </c>
      <c r="F369" s="212" t="s">
        <v>416</v>
      </c>
      <c r="G369" s="210"/>
      <c r="H369" s="213">
        <v>0.05</v>
      </c>
      <c r="I369" s="214"/>
      <c r="J369" s="210"/>
      <c r="K369" s="210"/>
      <c r="L369" s="215"/>
      <c r="M369" s="216"/>
      <c r="N369" s="217"/>
      <c r="O369" s="217"/>
      <c r="P369" s="217"/>
      <c r="Q369" s="217"/>
      <c r="R369" s="217"/>
      <c r="S369" s="217"/>
      <c r="T369" s="218"/>
      <c r="AT369" s="219" t="s">
        <v>163</v>
      </c>
      <c r="AU369" s="219" t="s">
        <v>86</v>
      </c>
      <c r="AV369" s="14" t="s">
        <v>86</v>
      </c>
      <c r="AW369" s="14" t="s">
        <v>36</v>
      </c>
      <c r="AX369" s="14" t="s">
        <v>76</v>
      </c>
      <c r="AY369" s="219" t="s">
        <v>150</v>
      </c>
    </row>
    <row r="370" spans="1:65" s="15" customFormat="1" ht="11.25">
      <c r="B370" s="220"/>
      <c r="C370" s="221"/>
      <c r="D370" s="193" t="s">
        <v>163</v>
      </c>
      <c r="E370" s="222" t="s">
        <v>19</v>
      </c>
      <c r="F370" s="223" t="s">
        <v>178</v>
      </c>
      <c r="G370" s="221"/>
      <c r="H370" s="224">
        <v>44.12</v>
      </c>
      <c r="I370" s="225"/>
      <c r="J370" s="221"/>
      <c r="K370" s="221"/>
      <c r="L370" s="226"/>
      <c r="M370" s="227"/>
      <c r="N370" s="228"/>
      <c r="O370" s="228"/>
      <c r="P370" s="228"/>
      <c r="Q370" s="228"/>
      <c r="R370" s="228"/>
      <c r="S370" s="228"/>
      <c r="T370" s="229"/>
      <c r="AT370" s="230" t="s">
        <v>163</v>
      </c>
      <c r="AU370" s="230" t="s">
        <v>86</v>
      </c>
      <c r="AV370" s="15" t="s">
        <v>158</v>
      </c>
      <c r="AW370" s="15" t="s">
        <v>36</v>
      </c>
      <c r="AX370" s="15" t="s">
        <v>84</v>
      </c>
      <c r="AY370" s="230" t="s">
        <v>150</v>
      </c>
    </row>
    <row r="371" spans="1:65" s="2" customFormat="1" ht="24">
      <c r="A371" s="36"/>
      <c r="B371" s="37"/>
      <c r="C371" s="180" t="s">
        <v>417</v>
      </c>
      <c r="D371" s="180" t="s">
        <v>153</v>
      </c>
      <c r="E371" s="181" t="s">
        <v>418</v>
      </c>
      <c r="F371" s="182" t="s">
        <v>419</v>
      </c>
      <c r="G371" s="183" t="s">
        <v>407</v>
      </c>
      <c r="H371" s="184">
        <v>1277.3699999999999</v>
      </c>
      <c r="I371" s="185"/>
      <c r="J371" s="186">
        <f>ROUND(I371*H371,2)</f>
        <v>0</v>
      </c>
      <c r="K371" s="182" t="s">
        <v>168</v>
      </c>
      <c r="L371" s="41"/>
      <c r="M371" s="187" t="s">
        <v>19</v>
      </c>
      <c r="N371" s="188" t="s">
        <v>47</v>
      </c>
      <c r="O371" s="66"/>
      <c r="P371" s="189">
        <f>O371*H371</f>
        <v>0</v>
      </c>
      <c r="Q371" s="189">
        <v>0</v>
      </c>
      <c r="R371" s="189">
        <f>Q371*H371</f>
        <v>0</v>
      </c>
      <c r="S371" s="189">
        <v>0</v>
      </c>
      <c r="T371" s="190">
        <f>S371*H371</f>
        <v>0</v>
      </c>
      <c r="U371" s="36"/>
      <c r="V371" s="36"/>
      <c r="W371" s="36"/>
      <c r="X371" s="36"/>
      <c r="Y371" s="36"/>
      <c r="Z371" s="36"/>
      <c r="AA371" s="36"/>
      <c r="AB371" s="36"/>
      <c r="AC371" s="36"/>
      <c r="AD371" s="36"/>
      <c r="AE371" s="36"/>
      <c r="AR371" s="191" t="s">
        <v>158</v>
      </c>
      <c r="AT371" s="191" t="s">
        <v>153</v>
      </c>
      <c r="AU371" s="191" t="s">
        <v>86</v>
      </c>
      <c r="AY371" s="19" t="s">
        <v>150</v>
      </c>
      <c r="BE371" s="192">
        <f>IF(N371="základní",J371,0)</f>
        <v>0</v>
      </c>
      <c r="BF371" s="192">
        <f>IF(N371="snížená",J371,0)</f>
        <v>0</v>
      </c>
      <c r="BG371" s="192">
        <f>IF(N371="zákl. přenesená",J371,0)</f>
        <v>0</v>
      </c>
      <c r="BH371" s="192">
        <f>IF(N371="sníž. přenesená",J371,0)</f>
        <v>0</v>
      </c>
      <c r="BI371" s="192">
        <f>IF(N371="nulová",J371,0)</f>
        <v>0</v>
      </c>
      <c r="BJ371" s="19" t="s">
        <v>84</v>
      </c>
      <c r="BK371" s="192">
        <f>ROUND(I371*H371,2)</f>
        <v>0</v>
      </c>
      <c r="BL371" s="19" t="s">
        <v>158</v>
      </c>
      <c r="BM371" s="191" t="s">
        <v>420</v>
      </c>
    </row>
    <row r="372" spans="1:65" s="2" customFormat="1" ht="29.25">
      <c r="A372" s="36"/>
      <c r="B372" s="37"/>
      <c r="C372" s="38"/>
      <c r="D372" s="193" t="s">
        <v>160</v>
      </c>
      <c r="E372" s="38"/>
      <c r="F372" s="194" t="s">
        <v>421</v>
      </c>
      <c r="G372" s="38"/>
      <c r="H372" s="38"/>
      <c r="I372" s="195"/>
      <c r="J372" s="38"/>
      <c r="K372" s="38"/>
      <c r="L372" s="41"/>
      <c r="M372" s="196"/>
      <c r="N372" s="197"/>
      <c r="O372" s="66"/>
      <c r="P372" s="66"/>
      <c r="Q372" s="66"/>
      <c r="R372" s="66"/>
      <c r="S372" s="66"/>
      <c r="T372" s="67"/>
      <c r="U372" s="36"/>
      <c r="V372" s="36"/>
      <c r="W372" s="36"/>
      <c r="X372" s="36"/>
      <c r="Y372" s="36"/>
      <c r="Z372" s="36"/>
      <c r="AA372" s="36"/>
      <c r="AB372" s="36"/>
      <c r="AC372" s="36"/>
      <c r="AD372" s="36"/>
      <c r="AE372" s="36"/>
      <c r="AT372" s="19" t="s">
        <v>160</v>
      </c>
      <c r="AU372" s="19" t="s">
        <v>86</v>
      </c>
    </row>
    <row r="373" spans="1:65" s="13" customFormat="1" ht="11.25">
      <c r="B373" s="199"/>
      <c r="C373" s="200"/>
      <c r="D373" s="193" t="s">
        <v>163</v>
      </c>
      <c r="E373" s="201" t="s">
        <v>19</v>
      </c>
      <c r="F373" s="202" t="s">
        <v>422</v>
      </c>
      <c r="G373" s="200"/>
      <c r="H373" s="201" t="s">
        <v>19</v>
      </c>
      <c r="I373" s="203"/>
      <c r="J373" s="200"/>
      <c r="K373" s="200"/>
      <c r="L373" s="204"/>
      <c r="M373" s="205"/>
      <c r="N373" s="206"/>
      <c r="O373" s="206"/>
      <c r="P373" s="206"/>
      <c r="Q373" s="206"/>
      <c r="R373" s="206"/>
      <c r="S373" s="206"/>
      <c r="T373" s="207"/>
      <c r="AT373" s="208" t="s">
        <v>163</v>
      </c>
      <c r="AU373" s="208" t="s">
        <v>86</v>
      </c>
      <c r="AV373" s="13" t="s">
        <v>84</v>
      </c>
      <c r="AW373" s="13" t="s">
        <v>36</v>
      </c>
      <c r="AX373" s="13" t="s">
        <v>76</v>
      </c>
      <c r="AY373" s="208" t="s">
        <v>150</v>
      </c>
    </row>
    <row r="374" spans="1:65" s="13" customFormat="1" ht="11.25">
      <c r="B374" s="199"/>
      <c r="C374" s="200"/>
      <c r="D374" s="193" t="s">
        <v>163</v>
      </c>
      <c r="E374" s="201" t="s">
        <v>19</v>
      </c>
      <c r="F374" s="202" t="s">
        <v>423</v>
      </c>
      <c r="G374" s="200"/>
      <c r="H374" s="201" t="s">
        <v>19</v>
      </c>
      <c r="I374" s="203"/>
      <c r="J374" s="200"/>
      <c r="K374" s="200"/>
      <c r="L374" s="204"/>
      <c r="M374" s="205"/>
      <c r="N374" s="206"/>
      <c r="O374" s="206"/>
      <c r="P374" s="206"/>
      <c r="Q374" s="206"/>
      <c r="R374" s="206"/>
      <c r="S374" s="206"/>
      <c r="T374" s="207"/>
      <c r="AT374" s="208" t="s">
        <v>163</v>
      </c>
      <c r="AU374" s="208" t="s">
        <v>86</v>
      </c>
      <c r="AV374" s="13" t="s">
        <v>84</v>
      </c>
      <c r="AW374" s="13" t="s">
        <v>36</v>
      </c>
      <c r="AX374" s="13" t="s">
        <v>76</v>
      </c>
      <c r="AY374" s="208" t="s">
        <v>150</v>
      </c>
    </row>
    <row r="375" spans="1:65" s="14" customFormat="1" ht="11.25">
      <c r="B375" s="209"/>
      <c r="C375" s="210"/>
      <c r="D375" s="193" t="s">
        <v>163</v>
      </c>
      <c r="E375" s="211" t="s">
        <v>19</v>
      </c>
      <c r="F375" s="212" t="s">
        <v>424</v>
      </c>
      <c r="G375" s="210"/>
      <c r="H375" s="213">
        <v>1276.116</v>
      </c>
      <c r="I375" s="214"/>
      <c r="J375" s="210"/>
      <c r="K375" s="210"/>
      <c r="L375" s="215"/>
      <c r="M375" s="216"/>
      <c r="N375" s="217"/>
      <c r="O375" s="217"/>
      <c r="P375" s="217"/>
      <c r="Q375" s="217"/>
      <c r="R375" s="217"/>
      <c r="S375" s="217"/>
      <c r="T375" s="218"/>
      <c r="AT375" s="219" t="s">
        <v>163</v>
      </c>
      <c r="AU375" s="219" t="s">
        <v>86</v>
      </c>
      <c r="AV375" s="14" t="s">
        <v>86</v>
      </c>
      <c r="AW375" s="14" t="s">
        <v>36</v>
      </c>
      <c r="AX375" s="14" t="s">
        <v>76</v>
      </c>
      <c r="AY375" s="219" t="s">
        <v>150</v>
      </c>
    </row>
    <row r="376" spans="1:65" s="16" customFormat="1" ht="11.25">
      <c r="B376" s="231"/>
      <c r="C376" s="232"/>
      <c r="D376" s="193" t="s">
        <v>163</v>
      </c>
      <c r="E376" s="233" t="s">
        <v>19</v>
      </c>
      <c r="F376" s="234" t="s">
        <v>215</v>
      </c>
      <c r="G376" s="232"/>
      <c r="H376" s="235">
        <v>1276.116</v>
      </c>
      <c r="I376" s="236"/>
      <c r="J376" s="232"/>
      <c r="K376" s="232"/>
      <c r="L376" s="237"/>
      <c r="M376" s="238"/>
      <c r="N376" s="239"/>
      <c r="O376" s="239"/>
      <c r="P376" s="239"/>
      <c r="Q376" s="239"/>
      <c r="R376" s="239"/>
      <c r="S376" s="239"/>
      <c r="T376" s="240"/>
      <c r="AT376" s="241" t="s">
        <v>163</v>
      </c>
      <c r="AU376" s="241" t="s">
        <v>86</v>
      </c>
      <c r="AV376" s="16" t="s">
        <v>179</v>
      </c>
      <c r="AW376" s="16" t="s">
        <v>36</v>
      </c>
      <c r="AX376" s="16" t="s">
        <v>76</v>
      </c>
      <c r="AY376" s="241" t="s">
        <v>150</v>
      </c>
    </row>
    <row r="377" spans="1:65" s="13" customFormat="1" ht="22.5">
      <c r="B377" s="199"/>
      <c r="C377" s="200"/>
      <c r="D377" s="193" t="s">
        <v>163</v>
      </c>
      <c r="E377" s="201" t="s">
        <v>19</v>
      </c>
      <c r="F377" s="202" t="s">
        <v>425</v>
      </c>
      <c r="G377" s="200"/>
      <c r="H377" s="201" t="s">
        <v>19</v>
      </c>
      <c r="I377" s="203"/>
      <c r="J377" s="200"/>
      <c r="K377" s="200"/>
      <c r="L377" s="204"/>
      <c r="M377" s="205"/>
      <c r="N377" s="206"/>
      <c r="O377" s="206"/>
      <c r="P377" s="206"/>
      <c r="Q377" s="206"/>
      <c r="R377" s="206"/>
      <c r="S377" s="206"/>
      <c r="T377" s="207"/>
      <c r="AT377" s="208" t="s">
        <v>163</v>
      </c>
      <c r="AU377" s="208" t="s">
        <v>86</v>
      </c>
      <c r="AV377" s="13" t="s">
        <v>84</v>
      </c>
      <c r="AW377" s="13" t="s">
        <v>36</v>
      </c>
      <c r="AX377" s="13" t="s">
        <v>76</v>
      </c>
      <c r="AY377" s="208" t="s">
        <v>150</v>
      </c>
    </row>
    <row r="378" spans="1:65" s="13" customFormat="1" ht="11.25">
      <c r="B378" s="199"/>
      <c r="C378" s="200"/>
      <c r="D378" s="193" t="s">
        <v>163</v>
      </c>
      <c r="E378" s="201" t="s">
        <v>19</v>
      </c>
      <c r="F378" s="202" t="s">
        <v>426</v>
      </c>
      <c r="G378" s="200"/>
      <c r="H378" s="201" t="s">
        <v>19</v>
      </c>
      <c r="I378" s="203"/>
      <c r="J378" s="200"/>
      <c r="K378" s="200"/>
      <c r="L378" s="204"/>
      <c r="M378" s="205"/>
      <c r="N378" s="206"/>
      <c r="O378" s="206"/>
      <c r="P378" s="206"/>
      <c r="Q378" s="206"/>
      <c r="R378" s="206"/>
      <c r="S378" s="206"/>
      <c r="T378" s="207"/>
      <c r="AT378" s="208" t="s">
        <v>163</v>
      </c>
      <c r="AU378" s="208" t="s">
        <v>86</v>
      </c>
      <c r="AV378" s="13" t="s">
        <v>84</v>
      </c>
      <c r="AW378" s="13" t="s">
        <v>36</v>
      </c>
      <c r="AX378" s="13" t="s">
        <v>76</v>
      </c>
      <c r="AY378" s="208" t="s">
        <v>150</v>
      </c>
    </row>
    <row r="379" spans="1:65" s="14" customFormat="1" ht="11.25">
      <c r="B379" s="209"/>
      <c r="C379" s="210"/>
      <c r="D379" s="193" t="s">
        <v>163</v>
      </c>
      <c r="E379" s="211" t="s">
        <v>19</v>
      </c>
      <c r="F379" s="212" t="s">
        <v>427</v>
      </c>
      <c r="G379" s="210"/>
      <c r="H379" s="213">
        <v>1.254</v>
      </c>
      <c r="I379" s="214"/>
      <c r="J379" s="210"/>
      <c r="K379" s="210"/>
      <c r="L379" s="215"/>
      <c r="M379" s="216"/>
      <c r="N379" s="217"/>
      <c r="O379" s="217"/>
      <c r="P379" s="217"/>
      <c r="Q379" s="217"/>
      <c r="R379" s="217"/>
      <c r="S379" s="217"/>
      <c r="T379" s="218"/>
      <c r="AT379" s="219" t="s">
        <v>163</v>
      </c>
      <c r="AU379" s="219" t="s">
        <v>86</v>
      </c>
      <c r="AV379" s="14" t="s">
        <v>86</v>
      </c>
      <c r="AW379" s="14" t="s">
        <v>36</v>
      </c>
      <c r="AX379" s="14" t="s">
        <v>76</v>
      </c>
      <c r="AY379" s="219" t="s">
        <v>150</v>
      </c>
    </row>
    <row r="380" spans="1:65" s="15" customFormat="1" ht="11.25">
      <c r="B380" s="220"/>
      <c r="C380" s="221"/>
      <c r="D380" s="193" t="s">
        <v>163</v>
      </c>
      <c r="E380" s="222" t="s">
        <v>19</v>
      </c>
      <c r="F380" s="223" t="s">
        <v>178</v>
      </c>
      <c r="G380" s="221"/>
      <c r="H380" s="224">
        <v>1277.3699999999999</v>
      </c>
      <c r="I380" s="225"/>
      <c r="J380" s="221"/>
      <c r="K380" s="221"/>
      <c r="L380" s="226"/>
      <c r="M380" s="227"/>
      <c r="N380" s="228"/>
      <c r="O380" s="228"/>
      <c r="P380" s="228"/>
      <c r="Q380" s="228"/>
      <c r="R380" s="228"/>
      <c r="S380" s="228"/>
      <c r="T380" s="229"/>
      <c r="AT380" s="230" t="s">
        <v>163</v>
      </c>
      <c r="AU380" s="230" t="s">
        <v>86</v>
      </c>
      <c r="AV380" s="15" t="s">
        <v>158</v>
      </c>
      <c r="AW380" s="15" t="s">
        <v>36</v>
      </c>
      <c r="AX380" s="15" t="s">
        <v>84</v>
      </c>
      <c r="AY380" s="230" t="s">
        <v>150</v>
      </c>
    </row>
    <row r="381" spans="1:65" s="2" customFormat="1" ht="33" customHeight="1">
      <c r="A381" s="36"/>
      <c r="B381" s="37"/>
      <c r="C381" s="180" t="s">
        <v>428</v>
      </c>
      <c r="D381" s="180" t="s">
        <v>153</v>
      </c>
      <c r="E381" s="181" t="s">
        <v>429</v>
      </c>
      <c r="F381" s="182" t="s">
        <v>430</v>
      </c>
      <c r="G381" s="183" t="s">
        <v>407</v>
      </c>
      <c r="H381" s="184">
        <v>44.12</v>
      </c>
      <c r="I381" s="185"/>
      <c r="J381" s="186">
        <f>ROUND(I381*H381,2)</f>
        <v>0</v>
      </c>
      <c r="K381" s="182" t="s">
        <v>168</v>
      </c>
      <c r="L381" s="41"/>
      <c r="M381" s="187" t="s">
        <v>19</v>
      </c>
      <c r="N381" s="188" t="s">
        <v>47</v>
      </c>
      <c r="O381" s="66"/>
      <c r="P381" s="189">
        <f>O381*H381</f>
        <v>0</v>
      </c>
      <c r="Q381" s="189">
        <v>0</v>
      </c>
      <c r="R381" s="189">
        <f>Q381*H381</f>
        <v>0</v>
      </c>
      <c r="S381" s="189">
        <v>0</v>
      </c>
      <c r="T381" s="190">
        <f>S381*H381</f>
        <v>0</v>
      </c>
      <c r="U381" s="36"/>
      <c r="V381" s="36"/>
      <c r="W381" s="36"/>
      <c r="X381" s="36"/>
      <c r="Y381" s="36"/>
      <c r="Z381" s="36"/>
      <c r="AA381" s="36"/>
      <c r="AB381" s="36"/>
      <c r="AC381" s="36"/>
      <c r="AD381" s="36"/>
      <c r="AE381" s="36"/>
      <c r="AR381" s="191" t="s">
        <v>158</v>
      </c>
      <c r="AT381" s="191" t="s">
        <v>153</v>
      </c>
      <c r="AU381" s="191" t="s">
        <v>86</v>
      </c>
      <c r="AY381" s="19" t="s">
        <v>150</v>
      </c>
      <c r="BE381" s="192">
        <f>IF(N381="základní",J381,0)</f>
        <v>0</v>
      </c>
      <c r="BF381" s="192">
        <f>IF(N381="snížená",J381,0)</f>
        <v>0</v>
      </c>
      <c r="BG381" s="192">
        <f>IF(N381="zákl. přenesená",J381,0)</f>
        <v>0</v>
      </c>
      <c r="BH381" s="192">
        <f>IF(N381="sníž. přenesená",J381,0)</f>
        <v>0</v>
      </c>
      <c r="BI381" s="192">
        <f>IF(N381="nulová",J381,0)</f>
        <v>0</v>
      </c>
      <c r="BJ381" s="19" t="s">
        <v>84</v>
      </c>
      <c r="BK381" s="192">
        <f>ROUND(I381*H381,2)</f>
        <v>0</v>
      </c>
      <c r="BL381" s="19" t="s">
        <v>158</v>
      </c>
      <c r="BM381" s="191" t="s">
        <v>431</v>
      </c>
    </row>
    <row r="382" spans="1:65" s="2" customFormat="1" ht="19.5">
      <c r="A382" s="36"/>
      <c r="B382" s="37"/>
      <c r="C382" s="38"/>
      <c r="D382" s="193" t="s">
        <v>160</v>
      </c>
      <c r="E382" s="38"/>
      <c r="F382" s="194" t="s">
        <v>432</v>
      </c>
      <c r="G382" s="38"/>
      <c r="H382" s="38"/>
      <c r="I382" s="195"/>
      <c r="J382" s="38"/>
      <c r="K382" s="38"/>
      <c r="L382" s="41"/>
      <c r="M382" s="196"/>
      <c r="N382" s="197"/>
      <c r="O382" s="66"/>
      <c r="P382" s="66"/>
      <c r="Q382" s="66"/>
      <c r="R382" s="66"/>
      <c r="S382" s="66"/>
      <c r="T382" s="67"/>
      <c r="U382" s="36"/>
      <c r="V382" s="36"/>
      <c r="W382" s="36"/>
      <c r="X382" s="36"/>
      <c r="Y382" s="36"/>
      <c r="Z382" s="36"/>
      <c r="AA382" s="36"/>
      <c r="AB382" s="36"/>
      <c r="AC382" s="36"/>
      <c r="AD382" s="36"/>
      <c r="AE382" s="36"/>
      <c r="AT382" s="19" t="s">
        <v>160</v>
      </c>
      <c r="AU382" s="19" t="s">
        <v>86</v>
      </c>
    </row>
    <row r="383" spans="1:65" s="2" customFormat="1" ht="33" customHeight="1">
      <c r="A383" s="36"/>
      <c r="B383" s="37"/>
      <c r="C383" s="180" t="s">
        <v>433</v>
      </c>
      <c r="D383" s="180" t="s">
        <v>153</v>
      </c>
      <c r="E383" s="181" t="s">
        <v>434</v>
      </c>
      <c r="F383" s="182" t="s">
        <v>435</v>
      </c>
      <c r="G383" s="183" t="s">
        <v>407</v>
      </c>
      <c r="H383" s="184">
        <v>0.83699999999999997</v>
      </c>
      <c r="I383" s="185"/>
      <c r="J383" s="186">
        <f>ROUND(I383*H383,2)</f>
        <v>0</v>
      </c>
      <c r="K383" s="182" t="s">
        <v>168</v>
      </c>
      <c r="L383" s="41"/>
      <c r="M383" s="187" t="s">
        <v>19</v>
      </c>
      <c r="N383" s="188" t="s">
        <v>47</v>
      </c>
      <c r="O383" s="66"/>
      <c r="P383" s="189">
        <f>O383*H383</f>
        <v>0</v>
      </c>
      <c r="Q383" s="189">
        <v>0</v>
      </c>
      <c r="R383" s="189">
        <f>Q383*H383</f>
        <v>0</v>
      </c>
      <c r="S383" s="189">
        <v>0</v>
      </c>
      <c r="T383" s="190">
        <f>S383*H383</f>
        <v>0</v>
      </c>
      <c r="U383" s="36"/>
      <c r="V383" s="36"/>
      <c r="W383" s="36"/>
      <c r="X383" s="36"/>
      <c r="Y383" s="36"/>
      <c r="Z383" s="36"/>
      <c r="AA383" s="36"/>
      <c r="AB383" s="36"/>
      <c r="AC383" s="36"/>
      <c r="AD383" s="36"/>
      <c r="AE383" s="36"/>
      <c r="AR383" s="191" t="s">
        <v>158</v>
      </c>
      <c r="AT383" s="191" t="s">
        <v>153</v>
      </c>
      <c r="AU383" s="191" t="s">
        <v>86</v>
      </c>
      <c r="AY383" s="19" t="s">
        <v>150</v>
      </c>
      <c r="BE383" s="192">
        <f>IF(N383="základní",J383,0)</f>
        <v>0</v>
      </c>
      <c r="BF383" s="192">
        <f>IF(N383="snížená",J383,0)</f>
        <v>0</v>
      </c>
      <c r="BG383" s="192">
        <f>IF(N383="zákl. přenesená",J383,0)</f>
        <v>0</v>
      </c>
      <c r="BH383" s="192">
        <f>IF(N383="sníž. přenesená",J383,0)</f>
        <v>0</v>
      </c>
      <c r="BI383" s="192">
        <f>IF(N383="nulová",J383,0)</f>
        <v>0</v>
      </c>
      <c r="BJ383" s="19" t="s">
        <v>84</v>
      </c>
      <c r="BK383" s="192">
        <f>ROUND(I383*H383,2)</f>
        <v>0</v>
      </c>
      <c r="BL383" s="19" t="s">
        <v>158</v>
      </c>
      <c r="BM383" s="191" t="s">
        <v>436</v>
      </c>
    </row>
    <row r="384" spans="1:65" s="2" customFormat="1" ht="29.25">
      <c r="A384" s="36"/>
      <c r="B384" s="37"/>
      <c r="C384" s="38"/>
      <c r="D384" s="193" t="s">
        <v>160</v>
      </c>
      <c r="E384" s="38"/>
      <c r="F384" s="194" t="s">
        <v>437</v>
      </c>
      <c r="G384" s="38"/>
      <c r="H384" s="38"/>
      <c r="I384" s="195"/>
      <c r="J384" s="38"/>
      <c r="K384" s="38"/>
      <c r="L384" s="41"/>
      <c r="M384" s="196"/>
      <c r="N384" s="197"/>
      <c r="O384" s="66"/>
      <c r="P384" s="66"/>
      <c r="Q384" s="66"/>
      <c r="R384" s="66"/>
      <c r="S384" s="66"/>
      <c r="T384" s="67"/>
      <c r="U384" s="36"/>
      <c r="V384" s="36"/>
      <c r="W384" s="36"/>
      <c r="X384" s="36"/>
      <c r="Y384" s="36"/>
      <c r="Z384" s="36"/>
      <c r="AA384" s="36"/>
      <c r="AB384" s="36"/>
      <c r="AC384" s="36"/>
      <c r="AD384" s="36"/>
      <c r="AE384" s="36"/>
      <c r="AT384" s="19" t="s">
        <v>160</v>
      </c>
      <c r="AU384" s="19" t="s">
        <v>86</v>
      </c>
    </row>
    <row r="385" spans="1:65" s="14" customFormat="1" ht="11.25">
      <c r="B385" s="209"/>
      <c r="C385" s="210"/>
      <c r="D385" s="193" t="s">
        <v>163</v>
      </c>
      <c r="E385" s="211" t="s">
        <v>19</v>
      </c>
      <c r="F385" s="212" t="s">
        <v>410</v>
      </c>
      <c r="G385" s="210"/>
      <c r="H385" s="213">
        <v>0.83699999999999997</v>
      </c>
      <c r="I385" s="214"/>
      <c r="J385" s="210"/>
      <c r="K385" s="210"/>
      <c r="L385" s="215"/>
      <c r="M385" s="216"/>
      <c r="N385" s="217"/>
      <c r="O385" s="217"/>
      <c r="P385" s="217"/>
      <c r="Q385" s="217"/>
      <c r="R385" s="217"/>
      <c r="S385" s="217"/>
      <c r="T385" s="218"/>
      <c r="AT385" s="219" t="s">
        <v>163</v>
      </c>
      <c r="AU385" s="219" t="s">
        <v>86</v>
      </c>
      <c r="AV385" s="14" t="s">
        <v>86</v>
      </c>
      <c r="AW385" s="14" t="s">
        <v>36</v>
      </c>
      <c r="AX385" s="14" t="s">
        <v>84</v>
      </c>
      <c r="AY385" s="219" t="s">
        <v>150</v>
      </c>
    </row>
    <row r="386" spans="1:65" s="2" customFormat="1" ht="33" customHeight="1">
      <c r="A386" s="36"/>
      <c r="B386" s="37"/>
      <c r="C386" s="180" t="s">
        <v>438</v>
      </c>
      <c r="D386" s="180" t="s">
        <v>153</v>
      </c>
      <c r="E386" s="181" t="s">
        <v>439</v>
      </c>
      <c r="F386" s="182" t="s">
        <v>440</v>
      </c>
      <c r="G386" s="183" t="s">
        <v>407</v>
      </c>
      <c r="H386" s="184">
        <v>4.0810000000000004</v>
      </c>
      <c r="I386" s="185"/>
      <c r="J386" s="186">
        <f>ROUND(I386*H386,2)</f>
        <v>0</v>
      </c>
      <c r="K386" s="182" t="s">
        <v>168</v>
      </c>
      <c r="L386" s="41"/>
      <c r="M386" s="187" t="s">
        <v>19</v>
      </c>
      <c r="N386" s="188" t="s">
        <v>47</v>
      </c>
      <c r="O386" s="66"/>
      <c r="P386" s="189">
        <f>O386*H386</f>
        <v>0</v>
      </c>
      <c r="Q386" s="189">
        <v>0</v>
      </c>
      <c r="R386" s="189">
        <f>Q386*H386</f>
        <v>0</v>
      </c>
      <c r="S386" s="189">
        <v>0</v>
      </c>
      <c r="T386" s="190">
        <f>S386*H386</f>
        <v>0</v>
      </c>
      <c r="U386" s="36"/>
      <c r="V386" s="36"/>
      <c r="W386" s="36"/>
      <c r="X386" s="36"/>
      <c r="Y386" s="36"/>
      <c r="Z386" s="36"/>
      <c r="AA386" s="36"/>
      <c r="AB386" s="36"/>
      <c r="AC386" s="36"/>
      <c r="AD386" s="36"/>
      <c r="AE386" s="36"/>
      <c r="AR386" s="191" t="s">
        <v>158</v>
      </c>
      <c r="AT386" s="191" t="s">
        <v>153</v>
      </c>
      <c r="AU386" s="191" t="s">
        <v>86</v>
      </c>
      <c r="AY386" s="19" t="s">
        <v>150</v>
      </c>
      <c r="BE386" s="192">
        <f>IF(N386="základní",J386,0)</f>
        <v>0</v>
      </c>
      <c r="BF386" s="192">
        <f>IF(N386="snížená",J386,0)</f>
        <v>0</v>
      </c>
      <c r="BG386" s="192">
        <f>IF(N386="zákl. přenesená",J386,0)</f>
        <v>0</v>
      </c>
      <c r="BH386" s="192">
        <f>IF(N386="sníž. přenesená",J386,0)</f>
        <v>0</v>
      </c>
      <c r="BI386" s="192">
        <f>IF(N386="nulová",J386,0)</f>
        <v>0</v>
      </c>
      <c r="BJ386" s="19" t="s">
        <v>84</v>
      </c>
      <c r="BK386" s="192">
        <f>ROUND(I386*H386,2)</f>
        <v>0</v>
      </c>
      <c r="BL386" s="19" t="s">
        <v>158</v>
      </c>
      <c r="BM386" s="191" t="s">
        <v>441</v>
      </c>
    </row>
    <row r="387" spans="1:65" s="2" customFormat="1" ht="19.5">
      <c r="A387" s="36"/>
      <c r="B387" s="37"/>
      <c r="C387" s="38"/>
      <c r="D387" s="193" t="s">
        <v>160</v>
      </c>
      <c r="E387" s="38"/>
      <c r="F387" s="194" t="s">
        <v>442</v>
      </c>
      <c r="G387" s="38"/>
      <c r="H387" s="38"/>
      <c r="I387" s="195"/>
      <c r="J387" s="38"/>
      <c r="K387" s="38"/>
      <c r="L387" s="41"/>
      <c r="M387" s="196"/>
      <c r="N387" s="197"/>
      <c r="O387" s="66"/>
      <c r="P387" s="66"/>
      <c r="Q387" s="66"/>
      <c r="R387" s="66"/>
      <c r="S387" s="66"/>
      <c r="T387" s="67"/>
      <c r="U387" s="36"/>
      <c r="V387" s="36"/>
      <c r="W387" s="36"/>
      <c r="X387" s="36"/>
      <c r="Y387" s="36"/>
      <c r="Z387" s="36"/>
      <c r="AA387" s="36"/>
      <c r="AB387" s="36"/>
      <c r="AC387" s="36"/>
      <c r="AD387" s="36"/>
      <c r="AE387" s="36"/>
      <c r="AT387" s="19" t="s">
        <v>160</v>
      </c>
      <c r="AU387" s="19" t="s">
        <v>86</v>
      </c>
    </row>
    <row r="388" spans="1:65" s="14" customFormat="1" ht="11.25">
      <c r="B388" s="209"/>
      <c r="C388" s="210"/>
      <c r="D388" s="193" t="s">
        <v>163</v>
      </c>
      <c r="E388" s="211" t="s">
        <v>19</v>
      </c>
      <c r="F388" s="212" t="s">
        <v>411</v>
      </c>
      <c r="G388" s="210"/>
      <c r="H388" s="213">
        <v>4.0810000000000004</v>
      </c>
      <c r="I388" s="214"/>
      <c r="J388" s="210"/>
      <c r="K388" s="210"/>
      <c r="L388" s="215"/>
      <c r="M388" s="216"/>
      <c r="N388" s="217"/>
      <c r="O388" s="217"/>
      <c r="P388" s="217"/>
      <c r="Q388" s="217"/>
      <c r="R388" s="217"/>
      <c r="S388" s="217"/>
      <c r="T388" s="218"/>
      <c r="AT388" s="219" t="s">
        <v>163</v>
      </c>
      <c r="AU388" s="219" t="s">
        <v>86</v>
      </c>
      <c r="AV388" s="14" t="s">
        <v>86</v>
      </c>
      <c r="AW388" s="14" t="s">
        <v>36</v>
      </c>
      <c r="AX388" s="14" t="s">
        <v>84</v>
      </c>
      <c r="AY388" s="219" t="s">
        <v>150</v>
      </c>
    </row>
    <row r="389" spans="1:65" s="2" customFormat="1" ht="33" customHeight="1">
      <c r="A389" s="36"/>
      <c r="B389" s="37"/>
      <c r="C389" s="180" t="s">
        <v>443</v>
      </c>
      <c r="D389" s="180" t="s">
        <v>153</v>
      </c>
      <c r="E389" s="181" t="s">
        <v>444</v>
      </c>
      <c r="F389" s="182" t="s">
        <v>445</v>
      </c>
      <c r="G389" s="183" t="s">
        <v>407</v>
      </c>
      <c r="H389" s="184">
        <v>4.9000000000000002E-2</v>
      </c>
      <c r="I389" s="185"/>
      <c r="J389" s="186">
        <f>ROUND(I389*H389,2)</f>
        <v>0</v>
      </c>
      <c r="K389" s="182" t="s">
        <v>168</v>
      </c>
      <c r="L389" s="41"/>
      <c r="M389" s="187" t="s">
        <v>19</v>
      </c>
      <c r="N389" s="188" t="s">
        <v>47</v>
      </c>
      <c r="O389" s="66"/>
      <c r="P389" s="189">
        <f>O389*H389</f>
        <v>0</v>
      </c>
      <c r="Q389" s="189">
        <v>0</v>
      </c>
      <c r="R389" s="189">
        <f>Q389*H389</f>
        <v>0</v>
      </c>
      <c r="S389" s="189">
        <v>0</v>
      </c>
      <c r="T389" s="190">
        <f>S389*H389</f>
        <v>0</v>
      </c>
      <c r="U389" s="36"/>
      <c r="V389" s="36"/>
      <c r="W389" s="36"/>
      <c r="X389" s="36"/>
      <c r="Y389" s="36"/>
      <c r="Z389" s="36"/>
      <c r="AA389" s="36"/>
      <c r="AB389" s="36"/>
      <c r="AC389" s="36"/>
      <c r="AD389" s="36"/>
      <c r="AE389" s="36"/>
      <c r="AR389" s="191" t="s">
        <v>158</v>
      </c>
      <c r="AT389" s="191" t="s">
        <v>153</v>
      </c>
      <c r="AU389" s="191" t="s">
        <v>86</v>
      </c>
      <c r="AY389" s="19" t="s">
        <v>150</v>
      </c>
      <c r="BE389" s="192">
        <f>IF(N389="základní",J389,0)</f>
        <v>0</v>
      </c>
      <c r="BF389" s="192">
        <f>IF(N389="snížená",J389,0)</f>
        <v>0</v>
      </c>
      <c r="BG389" s="192">
        <f>IF(N389="zákl. přenesená",J389,0)</f>
        <v>0</v>
      </c>
      <c r="BH389" s="192">
        <f>IF(N389="sníž. přenesená",J389,0)</f>
        <v>0</v>
      </c>
      <c r="BI389" s="192">
        <f>IF(N389="nulová",J389,0)</f>
        <v>0</v>
      </c>
      <c r="BJ389" s="19" t="s">
        <v>84</v>
      </c>
      <c r="BK389" s="192">
        <f>ROUND(I389*H389,2)</f>
        <v>0</v>
      </c>
      <c r="BL389" s="19" t="s">
        <v>158</v>
      </c>
      <c r="BM389" s="191" t="s">
        <v>446</v>
      </c>
    </row>
    <row r="390" spans="1:65" s="2" customFormat="1" ht="29.25">
      <c r="A390" s="36"/>
      <c r="B390" s="37"/>
      <c r="C390" s="38"/>
      <c r="D390" s="193" t="s">
        <v>160</v>
      </c>
      <c r="E390" s="38"/>
      <c r="F390" s="194" t="s">
        <v>447</v>
      </c>
      <c r="G390" s="38"/>
      <c r="H390" s="38"/>
      <c r="I390" s="195"/>
      <c r="J390" s="38"/>
      <c r="K390" s="38"/>
      <c r="L390" s="41"/>
      <c r="M390" s="196"/>
      <c r="N390" s="197"/>
      <c r="O390" s="66"/>
      <c r="P390" s="66"/>
      <c r="Q390" s="66"/>
      <c r="R390" s="66"/>
      <c r="S390" s="66"/>
      <c r="T390" s="67"/>
      <c r="U390" s="36"/>
      <c r="V390" s="36"/>
      <c r="W390" s="36"/>
      <c r="X390" s="36"/>
      <c r="Y390" s="36"/>
      <c r="Z390" s="36"/>
      <c r="AA390" s="36"/>
      <c r="AB390" s="36"/>
      <c r="AC390" s="36"/>
      <c r="AD390" s="36"/>
      <c r="AE390" s="36"/>
      <c r="AT390" s="19" t="s">
        <v>160</v>
      </c>
      <c r="AU390" s="19" t="s">
        <v>86</v>
      </c>
    </row>
    <row r="391" spans="1:65" s="14" customFormat="1" ht="11.25">
      <c r="B391" s="209"/>
      <c r="C391" s="210"/>
      <c r="D391" s="193" t="s">
        <v>163</v>
      </c>
      <c r="E391" s="211" t="s">
        <v>19</v>
      </c>
      <c r="F391" s="212" t="s">
        <v>448</v>
      </c>
      <c r="G391" s="210"/>
      <c r="H391" s="213">
        <v>4.9000000000000002E-2</v>
      </c>
      <c r="I391" s="214"/>
      <c r="J391" s="210"/>
      <c r="K391" s="210"/>
      <c r="L391" s="215"/>
      <c r="M391" s="216"/>
      <c r="N391" s="217"/>
      <c r="O391" s="217"/>
      <c r="P391" s="217"/>
      <c r="Q391" s="217"/>
      <c r="R391" s="217"/>
      <c r="S391" s="217"/>
      <c r="T391" s="218"/>
      <c r="AT391" s="219" t="s">
        <v>163</v>
      </c>
      <c r="AU391" s="219" t="s">
        <v>86</v>
      </c>
      <c r="AV391" s="14" t="s">
        <v>86</v>
      </c>
      <c r="AW391" s="14" t="s">
        <v>36</v>
      </c>
      <c r="AX391" s="14" t="s">
        <v>84</v>
      </c>
      <c r="AY391" s="219" t="s">
        <v>150</v>
      </c>
    </row>
    <row r="392" spans="1:65" s="2" customFormat="1" ht="33" customHeight="1">
      <c r="A392" s="36"/>
      <c r="B392" s="37"/>
      <c r="C392" s="180" t="s">
        <v>449</v>
      </c>
      <c r="D392" s="180" t="s">
        <v>153</v>
      </c>
      <c r="E392" s="181" t="s">
        <v>450</v>
      </c>
      <c r="F392" s="182" t="s">
        <v>451</v>
      </c>
      <c r="G392" s="183" t="s">
        <v>407</v>
      </c>
      <c r="H392" s="184">
        <v>35.741999999999997</v>
      </c>
      <c r="I392" s="185"/>
      <c r="J392" s="186">
        <f>ROUND(I392*H392,2)</f>
        <v>0</v>
      </c>
      <c r="K392" s="182" t="s">
        <v>168</v>
      </c>
      <c r="L392" s="41"/>
      <c r="M392" s="187" t="s">
        <v>19</v>
      </c>
      <c r="N392" s="188" t="s">
        <v>47</v>
      </c>
      <c r="O392" s="66"/>
      <c r="P392" s="189">
        <f>O392*H392</f>
        <v>0</v>
      </c>
      <c r="Q392" s="189">
        <v>0</v>
      </c>
      <c r="R392" s="189">
        <f>Q392*H392</f>
        <v>0</v>
      </c>
      <c r="S392" s="189">
        <v>0</v>
      </c>
      <c r="T392" s="190">
        <f>S392*H392</f>
        <v>0</v>
      </c>
      <c r="U392" s="36"/>
      <c r="V392" s="36"/>
      <c r="W392" s="36"/>
      <c r="X392" s="36"/>
      <c r="Y392" s="36"/>
      <c r="Z392" s="36"/>
      <c r="AA392" s="36"/>
      <c r="AB392" s="36"/>
      <c r="AC392" s="36"/>
      <c r="AD392" s="36"/>
      <c r="AE392" s="36"/>
      <c r="AR392" s="191" t="s">
        <v>158</v>
      </c>
      <c r="AT392" s="191" t="s">
        <v>153</v>
      </c>
      <c r="AU392" s="191" t="s">
        <v>86</v>
      </c>
      <c r="AY392" s="19" t="s">
        <v>150</v>
      </c>
      <c r="BE392" s="192">
        <f>IF(N392="základní",J392,0)</f>
        <v>0</v>
      </c>
      <c r="BF392" s="192">
        <f>IF(N392="snížená",J392,0)</f>
        <v>0</v>
      </c>
      <c r="BG392" s="192">
        <f>IF(N392="zákl. přenesená",J392,0)</f>
        <v>0</v>
      </c>
      <c r="BH392" s="192">
        <f>IF(N392="sníž. přenesená",J392,0)</f>
        <v>0</v>
      </c>
      <c r="BI392" s="192">
        <f>IF(N392="nulová",J392,0)</f>
        <v>0</v>
      </c>
      <c r="BJ392" s="19" t="s">
        <v>84</v>
      </c>
      <c r="BK392" s="192">
        <f>ROUND(I392*H392,2)</f>
        <v>0</v>
      </c>
      <c r="BL392" s="19" t="s">
        <v>158</v>
      </c>
      <c r="BM392" s="191" t="s">
        <v>452</v>
      </c>
    </row>
    <row r="393" spans="1:65" s="2" customFormat="1" ht="29.25">
      <c r="A393" s="36"/>
      <c r="B393" s="37"/>
      <c r="C393" s="38"/>
      <c r="D393" s="193" t="s">
        <v>160</v>
      </c>
      <c r="E393" s="38"/>
      <c r="F393" s="194" t="s">
        <v>453</v>
      </c>
      <c r="G393" s="38"/>
      <c r="H393" s="38"/>
      <c r="I393" s="195"/>
      <c r="J393" s="38"/>
      <c r="K393" s="38"/>
      <c r="L393" s="41"/>
      <c r="M393" s="196"/>
      <c r="N393" s="197"/>
      <c r="O393" s="66"/>
      <c r="P393" s="66"/>
      <c r="Q393" s="66"/>
      <c r="R393" s="66"/>
      <c r="S393" s="66"/>
      <c r="T393" s="67"/>
      <c r="U393" s="36"/>
      <c r="V393" s="36"/>
      <c r="W393" s="36"/>
      <c r="X393" s="36"/>
      <c r="Y393" s="36"/>
      <c r="Z393" s="36"/>
      <c r="AA393" s="36"/>
      <c r="AB393" s="36"/>
      <c r="AC393" s="36"/>
      <c r="AD393" s="36"/>
      <c r="AE393" s="36"/>
      <c r="AT393" s="19" t="s">
        <v>160</v>
      </c>
      <c r="AU393" s="19" t="s">
        <v>86</v>
      </c>
    </row>
    <row r="394" spans="1:65" s="14" customFormat="1" ht="11.25">
      <c r="B394" s="209"/>
      <c r="C394" s="210"/>
      <c r="D394" s="193" t="s">
        <v>163</v>
      </c>
      <c r="E394" s="211" t="s">
        <v>19</v>
      </c>
      <c r="F394" s="212" t="s">
        <v>414</v>
      </c>
      <c r="G394" s="210"/>
      <c r="H394" s="213">
        <v>35.741999999999997</v>
      </c>
      <c r="I394" s="214"/>
      <c r="J394" s="210"/>
      <c r="K394" s="210"/>
      <c r="L394" s="215"/>
      <c r="M394" s="216"/>
      <c r="N394" s="217"/>
      <c r="O394" s="217"/>
      <c r="P394" s="217"/>
      <c r="Q394" s="217"/>
      <c r="R394" s="217"/>
      <c r="S394" s="217"/>
      <c r="T394" s="218"/>
      <c r="AT394" s="219" t="s">
        <v>163</v>
      </c>
      <c r="AU394" s="219" t="s">
        <v>86</v>
      </c>
      <c r="AV394" s="14" t="s">
        <v>86</v>
      </c>
      <c r="AW394" s="14" t="s">
        <v>36</v>
      </c>
      <c r="AX394" s="14" t="s">
        <v>84</v>
      </c>
      <c r="AY394" s="219" t="s">
        <v>150</v>
      </c>
    </row>
    <row r="395" spans="1:65" s="2" customFormat="1" ht="33" customHeight="1">
      <c r="A395" s="36"/>
      <c r="B395" s="37"/>
      <c r="C395" s="180" t="s">
        <v>454</v>
      </c>
      <c r="D395" s="180" t="s">
        <v>153</v>
      </c>
      <c r="E395" s="181" t="s">
        <v>455</v>
      </c>
      <c r="F395" s="182" t="s">
        <v>456</v>
      </c>
      <c r="G395" s="183" t="s">
        <v>407</v>
      </c>
      <c r="H395" s="184">
        <v>2.8540000000000001</v>
      </c>
      <c r="I395" s="185"/>
      <c r="J395" s="186">
        <f>ROUND(I395*H395,2)</f>
        <v>0</v>
      </c>
      <c r="K395" s="182" t="s">
        <v>168</v>
      </c>
      <c r="L395" s="41"/>
      <c r="M395" s="187" t="s">
        <v>19</v>
      </c>
      <c r="N395" s="188" t="s">
        <v>47</v>
      </c>
      <c r="O395" s="66"/>
      <c r="P395" s="189">
        <f>O395*H395</f>
        <v>0</v>
      </c>
      <c r="Q395" s="189">
        <v>0</v>
      </c>
      <c r="R395" s="189">
        <f>Q395*H395</f>
        <v>0</v>
      </c>
      <c r="S395" s="189">
        <v>0</v>
      </c>
      <c r="T395" s="190">
        <f>S395*H395</f>
        <v>0</v>
      </c>
      <c r="U395" s="36"/>
      <c r="V395" s="36"/>
      <c r="W395" s="36"/>
      <c r="X395" s="36"/>
      <c r="Y395" s="36"/>
      <c r="Z395" s="36"/>
      <c r="AA395" s="36"/>
      <c r="AB395" s="36"/>
      <c r="AC395" s="36"/>
      <c r="AD395" s="36"/>
      <c r="AE395" s="36"/>
      <c r="AR395" s="191" t="s">
        <v>158</v>
      </c>
      <c r="AT395" s="191" t="s">
        <v>153</v>
      </c>
      <c r="AU395" s="191" t="s">
        <v>86</v>
      </c>
      <c r="AY395" s="19" t="s">
        <v>150</v>
      </c>
      <c r="BE395" s="192">
        <f>IF(N395="základní",J395,0)</f>
        <v>0</v>
      </c>
      <c r="BF395" s="192">
        <f>IF(N395="snížená",J395,0)</f>
        <v>0</v>
      </c>
      <c r="BG395" s="192">
        <f>IF(N395="zákl. přenesená",J395,0)</f>
        <v>0</v>
      </c>
      <c r="BH395" s="192">
        <f>IF(N395="sníž. přenesená",J395,0)</f>
        <v>0</v>
      </c>
      <c r="BI395" s="192">
        <f>IF(N395="nulová",J395,0)</f>
        <v>0</v>
      </c>
      <c r="BJ395" s="19" t="s">
        <v>84</v>
      </c>
      <c r="BK395" s="192">
        <f>ROUND(I395*H395,2)</f>
        <v>0</v>
      </c>
      <c r="BL395" s="19" t="s">
        <v>158</v>
      </c>
      <c r="BM395" s="191" t="s">
        <v>457</v>
      </c>
    </row>
    <row r="396" spans="1:65" s="2" customFormat="1" ht="19.5">
      <c r="A396" s="36"/>
      <c r="B396" s="37"/>
      <c r="C396" s="38"/>
      <c r="D396" s="193" t="s">
        <v>160</v>
      </c>
      <c r="E396" s="38"/>
      <c r="F396" s="194" t="s">
        <v>458</v>
      </c>
      <c r="G396" s="38"/>
      <c r="H396" s="38"/>
      <c r="I396" s="195"/>
      <c r="J396" s="38"/>
      <c r="K396" s="38"/>
      <c r="L396" s="41"/>
      <c r="M396" s="196"/>
      <c r="N396" s="197"/>
      <c r="O396" s="66"/>
      <c r="P396" s="66"/>
      <c r="Q396" s="66"/>
      <c r="R396" s="66"/>
      <c r="S396" s="66"/>
      <c r="T396" s="67"/>
      <c r="U396" s="36"/>
      <c r="V396" s="36"/>
      <c r="W396" s="36"/>
      <c r="X396" s="36"/>
      <c r="Y396" s="36"/>
      <c r="Z396" s="36"/>
      <c r="AA396" s="36"/>
      <c r="AB396" s="36"/>
      <c r="AC396" s="36"/>
      <c r="AD396" s="36"/>
      <c r="AE396" s="36"/>
      <c r="AT396" s="19" t="s">
        <v>160</v>
      </c>
      <c r="AU396" s="19" t="s">
        <v>86</v>
      </c>
    </row>
    <row r="397" spans="1:65" s="14" customFormat="1" ht="11.25">
      <c r="B397" s="209"/>
      <c r="C397" s="210"/>
      <c r="D397" s="193" t="s">
        <v>163</v>
      </c>
      <c r="E397" s="211" t="s">
        <v>19</v>
      </c>
      <c r="F397" s="212" t="s">
        <v>459</v>
      </c>
      <c r="G397" s="210"/>
      <c r="H397" s="213">
        <v>2.8540000000000001</v>
      </c>
      <c r="I397" s="214"/>
      <c r="J397" s="210"/>
      <c r="K397" s="210"/>
      <c r="L397" s="215"/>
      <c r="M397" s="216"/>
      <c r="N397" s="217"/>
      <c r="O397" s="217"/>
      <c r="P397" s="217"/>
      <c r="Q397" s="217"/>
      <c r="R397" s="217"/>
      <c r="S397" s="217"/>
      <c r="T397" s="218"/>
      <c r="AT397" s="219" t="s">
        <v>163</v>
      </c>
      <c r="AU397" s="219" t="s">
        <v>86</v>
      </c>
      <c r="AV397" s="14" t="s">
        <v>86</v>
      </c>
      <c r="AW397" s="14" t="s">
        <v>36</v>
      </c>
      <c r="AX397" s="14" t="s">
        <v>84</v>
      </c>
      <c r="AY397" s="219" t="s">
        <v>150</v>
      </c>
    </row>
    <row r="398" spans="1:65" s="12" customFormat="1" ht="25.9" customHeight="1">
      <c r="B398" s="164"/>
      <c r="C398" s="165"/>
      <c r="D398" s="166" t="s">
        <v>75</v>
      </c>
      <c r="E398" s="167" t="s">
        <v>460</v>
      </c>
      <c r="F398" s="167" t="s">
        <v>461</v>
      </c>
      <c r="G398" s="165"/>
      <c r="H398" s="165"/>
      <c r="I398" s="168"/>
      <c r="J398" s="169">
        <f>BK398</f>
        <v>0</v>
      </c>
      <c r="K398" s="165"/>
      <c r="L398" s="170"/>
      <c r="M398" s="171"/>
      <c r="N398" s="172"/>
      <c r="O398" s="172"/>
      <c r="P398" s="173">
        <f>P399+P418+P429+P434+P470+P481+P502+P581</f>
        <v>0</v>
      </c>
      <c r="Q398" s="172"/>
      <c r="R398" s="173">
        <f>R399+R418+R429+R434+R470+R481+R502+R581</f>
        <v>0.64104899999999998</v>
      </c>
      <c r="S398" s="172"/>
      <c r="T398" s="174">
        <f>T399+T418+T429+T434+T470+T481+T502+T581</f>
        <v>10.193389190000001</v>
      </c>
      <c r="AR398" s="175" t="s">
        <v>86</v>
      </c>
      <c r="AT398" s="176" t="s">
        <v>75</v>
      </c>
      <c r="AU398" s="176" t="s">
        <v>76</v>
      </c>
      <c r="AY398" s="175" t="s">
        <v>150</v>
      </c>
      <c r="BK398" s="177">
        <f>BK399+BK418+BK429+BK434+BK470+BK481+BK502+BK581</f>
        <v>0</v>
      </c>
    </row>
    <row r="399" spans="1:65" s="12" customFormat="1" ht="22.9" customHeight="1">
      <c r="B399" s="164"/>
      <c r="C399" s="165"/>
      <c r="D399" s="166" t="s">
        <v>75</v>
      </c>
      <c r="E399" s="178" t="s">
        <v>462</v>
      </c>
      <c r="F399" s="178" t="s">
        <v>463</v>
      </c>
      <c r="G399" s="165"/>
      <c r="H399" s="165"/>
      <c r="I399" s="168"/>
      <c r="J399" s="179">
        <f>BK399</f>
        <v>0</v>
      </c>
      <c r="K399" s="165"/>
      <c r="L399" s="170"/>
      <c r="M399" s="171"/>
      <c r="N399" s="172"/>
      <c r="O399" s="172"/>
      <c r="P399" s="173">
        <f>SUM(P400:P417)</f>
        <v>0</v>
      </c>
      <c r="Q399" s="172"/>
      <c r="R399" s="173">
        <f>SUM(R400:R417)</f>
        <v>0</v>
      </c>
      <c r="S399" s="172"/>
      <c r="T399" s="174">
        <f>SUM(T400:T417)</f>
        <v>6.3060000000000005E-2</v>
      </c>
      <c r="AR399" s="175" t="s">
        <v>86</v>
      </c>
      <c r="AT399" s="176" t="s">
        <v>75</v>
      </c>
      <c r="AU399" s="176" t="s">
        <v>84</v>
      </c>
      <c r="AY399" s="175" t="s">
        <v>150</v>
      </c>
      <c r="BK399" s="177">
        <f>SUM(BK400:BK417)</f>
        <v>0</v>
      </c>
    </row>
    <row r="400" spans="1:65" s="2" customFormat="1" ht="16.5" customHeight="1">
      <c r="A400" s="36"/>
      <c r="B400" s="37"/>
      <c r="C400" s="180" t="s">
        <v>464</v>
      </c>
      <c r="D400" s="180" t="s">
        <v>153</v>
      </c>
      <c r="E400" s="181" t="s">
        <v>465</v>
      </c>
      <c r="F400" s="182" t="s">
        <v>466</v>
      </c>
      <c r="G400" s="183" t="s">
        <v>467</v>
      </c>
      <c r="H400" s="184">
        <v>3</v>
      </c>
      <c r="I400" s="185"/>
      <c r="J400" s="186">
        <f>ROUND(I400*H400,2)</f>
        <v>0</v>
      </c>
      <c r="K400" s="182" t="s">
        <v>168</v>
      </c>
      <c r="L400" s="41"/>
      <c r="M400" s="187" t="s">
        <v>19</v>
      </c>
      <c r="N400" s="188" t="s">
        <v>47</v>
      </c>
      <c r="O400" s="66"/>
      <c r="P400" s="189">
        <f>O400*H400</f>
        <v>0</v>
      </c>
      <c r="Q400" s="189">
        <v>0</v>
      </c>
      <c r="R400" s="189">
        <f>Q400*H400</f>
        <v>0</v>
      </c>
      <c r="S400" s="189">
        <v>1.9460000000000002E-2</v>
      </c>
      <c r="T400" s="190">
        <f>S400*H400</f>
        <v>5.8380000000000001E-2</v>
      </c>
      <c r="U400" s="36"/>
      <c r="V400" s="36"/>
      <c r="W400" s="36"/>
      <c r="X400" s="36"/>
      <c r="Y400" s="36"/>
      <c r="Z400" s="36"/>
      <c r="AA400" s="36"/>
      <c r="AB400" s="36"/>
      <c r="AC400" s="36"/>
      <c r="AD400" s="36"/>
      <c r="AE400" s="36"/>
      <c r="AR400" s="191" t="s">
        <v>314</v>
      </c>
      <c r="AT400" s="191" t="s">
        <v>153</v>
      </c>
      <c r="AU400" s="191" t="s">
        <v>86</v>
      </c>
      <c r="AY400" s="19" t="s">
        <v>150</v>
      </c>
      <c r="BE400" s="192">
        <f>IF(N400="základní",J400,0)</f>
        <v>0</v>
      </c>
      <c r="BF400" s="192">
        <f>IF(N400="snížená",J400,0)</f>
        <v>0</v>
      </c>
      <c r="BG400" s="192">
        <f>IF(N400="zákl. přenesená",J400,0)</f>
        <v>0</v>
      </c>
      <c r="BH400" s="192">
        <f>IF(N400="sníž. přenesená",J400,0)</f>
        <v>0</v>
      </c>
      <c r="BI400" s="192">
        <f>IF(N400="nulová",J400,0)</f>
        <v>0</v>
      </c>
      <c r="BJ400" s="19" t="s">
        <v>84</v>
      </c>
      <c r="BK400" s="192">
        <f>ROUND(I400*H400,2)</f>
        <v>0</v>
      </c>
      <c r="BL400" s="19" t="s">
        <v>314</v>
      </c>
      <c r="BM400" s="191" t="s">
        <v>468</v>
      </c>
    </row>
    <row r="401" spans="1:65" s="2" customFormat="1" ht="11.25">
      <c r="A401" s="36"/>
      <c r="B401" s="37"/>
      <c r="C401" s="38"/>
      <c r="D401" s="193" t="s">
        <v>160</v>
      </c>
      <c r="E401" s="38"/>
      <c r="F401" s="194" t="s">
        <v>469</v>
      </c>
      <c r="G401" s="38"/>
      <c r="H401" s="38"/>
      <c r="I401" s="195"/>
      <c r="J401" s="38"/>
      <c r="K401" s="38"/>
      <c r="L401" s="41"/>
      <c r="M401" s="196"/>
      <c r="N401" s="197"/>
      <c r="O401" s="66"/>
      <c r="P401" s="66"/>
      <c r="Q401" s="66"/>
      <c r="R401" s="66"/>
      <c r="S401" s="66"/>
      <c r="T401" s="67"/>
      <c r="U401" s="36"/>
      <c r="V401" s="36"/>
      <c r="W401" s="36"/>
      <c r="X401" s="36"/>
      <c r="Y401" s="36"/>
      <c r="Z401" s="36"/>
      <c r="AA401" s="36"/>
      <c r="AB401" s="36"/>
      <c r="AC401" s="36"/>
      <c r="AD401" s="36"/>
      <c r="AE401" s="36"/>
      <c r="AT401" s="19" t="s">
        <v>160</v>
      </c>
      <c r="AU401" s="19" t="s">
        <v>86</v>
      </c>
    </row>
    <row r="402" spans="1:65" s="13" customFormat="1" ht="11.25">
      <c r="B402" s="199"/>
      <c r="C402" s="200"/>
      <c r="D402" s="193" t="s">
        <v>163</v>
      </c>
      <c r="E402" s="201" t="s">
        <v>19</v>
      </c>
      <c r="F402" s="202" t="s">
        <v>193</v>
      </c>
      <c r="G402" s="200"/>
      <c r="H402" s="201" t="s">
        <v>19</v>
      </c>
      <c r="I402" s="203"/>
      <c r="J402" s="200"/>
      <c r="K402" s="200"/>
      <c r="L402" s="204"/>
      <c r="M402" s="205"/>
      <c r="N402" s="206"/>
      <c r="O402" s="206"/>
      <c r="P402" s="206"/>
      <c r="Q402" s="206"/>
      <c r="R402" s="206"/>
      <c r="S402" s="206"/>
      <c r="T402" s="207"/>
      <c r="AT402" s="208" t="s">
        <v>163</v>
      </c>
      <c r="AU402" s="208" t="s">
        <v>86</v>
      </c>
      <c r="AV402" s="13" t="s">
        <v>84</v>
      </c>
      <c r="AW402" s="13" t="s">
        <v>36</v>
      </c>
      <c r="AX402" s="13" t="s">
        <v>76</v>
      </c>
      <c r="AY402" s="208" t="s">
        <v>150</v>
      </c>
    </row>
    <row r="403" spans="1:65" s="14" customFormat="1" ht="11.25">
      <c r="B403" s="209"/>
      <c r="C403" s="210"/>
      <c r="D403" s="193" t="s">
        <v>163</v>
      </c>
      <c r="E403" s="211" t="s">
        <v>19</v>
      </c>
      <c r="F403" s="212" t="s">
        <v>84</v>
      </c>
      <c r="G403" s="210"/>
      <c r="H403" s="213">
        <v>1</v>
      </c>
      <c r="I403" s="214"/>
      <c r="J403" s="210"/>
      <c r="K403" s="210"/>
      <c r="L403" s="215"/>
      <c r="M403" s="216"/>
      <c r="N403" s="217"/>
      <c r="O403" s="217"/>
      <c r="P403" s="217"/>
      <c r="Q403" s="217"/>
      <c r="R403" s="217"/>
      <c r="S403" s="217"/>
      <c r="T403" s="218"/>
      <c r="AT403" s="219" t="s">
        <v>163</v>
      </c>
      <c r="AU403" s="219" t="s">
        <v>86</v>
      </c>
      <c r="AV403" s="14" t="s">
        <v>86</v>
      </c>
      <c r="AW403" s="14" t="s">
        <v>36</v>
      </c>
      <c r="AX403" s="14" t="s">
        <v>76</v>
      </c>
      <c r="AY403" s="219" t="s">
        <v>150</v>
      </c>
    </row>
    <row r="404" spans="1:65" s="13" customFormat="1" ht="11.25">
      <c r="B404" s="199"/>
      <c r="C404" s="200"/>
      <c r="D404" s="193" t="s">
        <v>163</v>
      </c>
      <c r="E404" s="201" t="s">
        <v>19</v>
      </c>
      <c r="F404" s="202" t="s">
        <v>195</v>
      </c>
      <c r="G404" s="200"/>
      <c r="H404" s="201" t="s">
        <v>19</v>
      </c>
      <c r="I404" s="203"/>
      <c r="J404" s="200"/>
      <c r="K404" s="200"/>
      <c r="L404" s="204"/>
      <c r="M404" s="205"/>
      <c r="N404" s="206"/>
      <c r="O404" s="206"/>
      <c r="P404" s="206"/>
      <c r="Q404" s="206"/>
      <c r="R404" s="206"/>
      <c r="S404" s="206"/>
      <c r="T404" s="207"/>
      <c r="AT404" s="208" t="s">
        <v>163</v>
      </c>
      <c r="AU404" s="208" t="s">
        <v>86</v>
      </c>
      <c r="AV404" s="13" t="s">
        <v>84</v>
      </c>
      <c r="AW404" s="13" t="s">
        <v>36</v>
      </c>
      <c r="AX404" s="13" t="s">
        <v>76</v>
      </c>
      <c r="AY404" s="208" t="s">
        <v>150</v>
      </c>
    </row>
    <row r="405" spans="1:65" s="14" customFormat="1" ht="11.25">
      <c r="B405" s="209"/>
      <c r="C405" s="210"/>
      <c r="D405" s="193" t="s">
        <v>163</v>
      </c>
      <c r="E405" s="211" t="s">
        <v>19</v>
      </c>
      <c r="F405" s="212" t="s">
        <v>84</v>
      </c>
      <c r="G405" s="210"/>
      <c r="H405" s="213">
        <v>1</v>
      </c>
      <c r="I405" s="214"/>
      <c r="J405" s="210"/>
      <c r="K405" s="210"/>
      <c r="L405" s="215"/>
      <c r="M405" s="216"/>
      <c r="N405" s="217"/>
      <c r="O405" s="217"/>
      <c r="P405" s="217"/>
      <c r="Q405" s="217"/>
      <c r="R405" s="217"/>
      <c r="S405" s="217"/>
      <c r="T405" s="218"/>
      <c r="AT405" s="219" t="s">
        <v>163</v>
      </c>
      <c r="AU405" s="219" t="s">
        <v>86</v>
      </c>
      <c r="AV405" s="14" t="s">
        <v>86</v>
      </c>
      <c r="AW405" s="14" t="s">
        <v>36</v>
      </c>
      <c r="AX405" s="14" t="s">
        <v>76</v>
      </c>
      <c r="AY405" s="219" t="s">
        <v>150</v>
      </c>
    </row>
    <row r="406" spans="1:65" s="13" customFormat="1" ht="11.25">
      <c r="B406" s="199"/>
      <c r="C406" s="200"/>
      <c r="D406" s="193" t="s">
        <v>163</v>
      </c>
      <c r="E406" s="201" t="s">
        <v>19</v>
      </c>
      <c r="F406" s="202" t="s">
        <v>197</v>
      </c>
      <c r="G406" s="200"/>
      <c r="H406" s="201" t="s">
        <v>19</v>
      </c>
      <c r="I406" s="203"/>
      <c r="J406" s="200"/>
      <c r="K406" s="200"/>
      <c r="L406" s="204"/>
      <c r="M406" s="205"/>
      <c r="N406" s="206"/>
      <c r="O406" s="206"/>
      <c r="P406" s="206"/>
      <c r="Q406" s="206"/>
      <c r="R406" s="206"/>
      <c r="S406" s="206"/>
      <c r="T406" s="207"/>
      <c r="AT406" s="208" t="s">
        <v>163</v>
      </c>
      <c r="AU406" s="208" t="s">
        <v>86</v>
      </c>
      <c r="AV406" s="13" t="s">
        <v>84</v>
      </c>
      <c r="AW406" s="13" t="s">
        <v>36</v>
      </c>
      <c r="AX406" s="13" t="s">
        <v>76</v>
      </c>
      <c r="AY406" s="208" t="s">
        <v>150</v>
      </c>
    </row>
    <row r="407" spans="1:65" s="14" customFormat="1" ht="11.25">
      <c r="B407" s="209"/>
      <c r="C407" s="210"/>
      <c r="D407" s="193" t="s">
        <v>163</v>
      </c>
      <c r="E407" s="211" t="s">
        <v>19</v>
      </c>
      <c r="F407" s="212" t="s">
        <v>84</v>
      </c>
      <c r="G407" s="210"/>
      <c r="H407" s="213">
        <v>1</v>
      </c>
      <c r="I407" s="214"/>
      <c r="J407" s="210"/>
      <c r="K407" s="210"/>
      <c r="L407" s="215"/>
      <c r="M407" s="216"/>
      <c r="N407" s="217"/>
      <c r="O407" s="217"/>
      <c r="P407" s="217"/>
      <c r="Q407" s="217"/>
      <c r="R407" s="217"/>
      <c r="S407" s="217"/>
      <c r="T407" s="218"/>
      <c r="AT407" s="219" t="s">
        <v>163</v>
      </c>
      <c r="AU407" s="219" t="s">
        <v>86</v>
      </c>
      <c r="AV407" s="14" t="s">
        <v>86</v>
      </c>
      <c r="AW407" s="14" t="s">
        <v>36</v>
      </c>
      <c r="AX407" s="14" t="s">
        <v>76</v>
      </c>
      <c r="AY407" s="219" t="s">
        <v>150</v>
      </c>
    </row>
    <row r="408" spans="1:65" s="15" customFormat="1" ht="11.25">
      <c r="B408" s="220"/>
      <c r="C408" s="221"/>
      <c r="D408" s="193" t="s">
        <v>163</v>
      </c>
      <c r="E408" s="222" t="s">
        <v>19</v>
      </c>
      <c r="F408" s="223" t="s">
        <v>178</v>
      </c>
      <c r="G408" s="221"/>
      <c r="H408" s="224">
        <v>3</v>
      </c>
      <c r="I408" s="225"/>
      <c r="J408" s="221"/>
      <c r="K408" s="221"/>
      <c r="L408" s="226"/>
      <c r="M408" s="227"/>
      <c r="N408" s="228"/>
      <c r="O408" s="228"/>
      <c r="P408" s="228"/>
      <c r="Q408" s="228"/>
      <c r="R408" s="228"/>
      <c r="S408" s="228"/>
      <c r="T408" s="229"/>
      <c r="AT408" s="230" t="s">
        <v>163</v>
      </c>
      <c r="AU408" s="230" t="s">
        <v>86</v>
      </c>
      <c r="AV408" s="15" t="s">
        <v>158</v>
      </c>
      <c r="AW408" s="15" t="s">
        <v>36</v>
      </c>
      <c r="AX408" s="15" t="s">
        <v>84</v>
      </c>
      <c r="AY408" s="230" t="s">
        <v>150</v>
      </c>
    </row>
    <row r="409" spans="1:65" s="2" customFormat="1" ht="16.5" customHeight="1">
      <c r="A409" s="36"/>
      <c r="B409" s="37"/>
      <c r="C409" s="180" t="s">
        <v>470</v>
      </c>
      <c r="D409" s="180" t="s">
        <v>153</v>
      </c>
      <c r="E409" s="181" t="s">
        <v>471</v>
      </c>
      <c r="F409" s="182" t="s">
        <v>472</v>
      </c>
      <c r="G409" s="183" t="s">
        <v>467</v>
      </c>
      <c r="H409" s="184">
        <v>3</v>
      </c>
      <c r="I409" s="185"/>
      <c r="J409" s="186">
        <f>ROUND(I409*H409,2)</f>
        <v>0</v>
      </c>
      <c r="K409" s="182" t="s">
        <v>168</v>
      </c>
      <c r="L409" s="41"/>
      <c r="M409" s="187" t="s">
        <v>19</v>
      </c>
      <c r="N409" s="188" t="s">
        <v>47</v>
      </c>
      <c r="O409" s="66"/>
      <c r="P409" s="189">
        <f>O409*H409</f>
        <v>0</v>
      </c>
      <c r="Q409" s="189">
        <v>0</v>
      </c>
      <c r="R409" s="189">
        <f>Q409*H409</f>
        <v>0</v>
      </c>
      <c r="S409" s="189">
        <v>1.56E-3</v>
      </c>
      <c r="T409" s="190">
        <f>S409*H409</f>
        <v>4.6800000000000001E-3</v>
      </c>
      <c r="U409" s="36"/>
      <c r="V409" s="36"/>
      <c r="W409" s="36"/>
      <c r="X409" s="36"/>
      <c r="Y409" s="36"/>
      <c r="Z409" s="36"/>
      <c r="AA409" s="36"/>
      <c r="AB409" s="36"/>
      <c r="AC409" s="36"/>
      <c r="AD409" s="36"/>
      <c r="AE409" s="36"/>
      <c r="AR409" s="191" t="s">
        <v>314</v>
      </c>
      <c r="AT409" s="191" t="s">
        <v>153</v>
      </c>
      <c r="AU409" s="191" t="s">
        <v>86</v>
      </c>
      <c r="AY409" s="19" t="s">
        <v>150</v>
      </c>
      <c r="BE409" s="192">
        <f>IF(N409="základní",J409,0)</f>
        <v>0</v>
      </c>
      <c r="BF409" s="192">
        <f>IF(N409="snížená",J409,0)</f>
        <v>0</v>
      </c>
      <c r="BG409" s="192">
        <f>IF(N409="zákl. přenesená",J409,0)</f>
        <v>0</v>
      </c>
      <c r="BH409" s="192">
        <f>IF(N409="sníž. přenesená",J409,0)</f>
        <v>0</v>
      </c>
      <c r="BI409" s="192">
        <f>IF(N409="nulová",J409,0)</f>
        <v>0</v>
      </c>
      <c r="BJ409" s="19" t="s">
        <v>84</v>
      </c>
      <c r="BK409" s="192">
        <f>ROUND(I409*H409,2)</f>
        <v>0</v>
      </c>
      <c r="BL409" s="19" t="s">
        <v>314</v>
      </c>
      <c r="BM409" s="191" t="s">
        <v>473</v>
      </c>
    </row>
    <row r="410" spans="1:65" s="2" customFormat="1" ht="11.25">
      <c r="A410" s="36"/>
      <c r="B410" s="37"/>
      <c r="C410" s="38"/>
      <c r="D410" s="193" t="s">
        <v>160</v>
      </c>
      <c r="E410" s="38"/>
      <c r="F410" s="194" t="s">
        <v>474</v>
      </c>
      <c r="G410" s="38"/>
      <c r="H410" s="38"/>
      <c r="I410" s="195"/>
      <c r="J410" s="38"/>
      <c r="K410" s="38"/>
      <c r="L410" s="41"/>
      <c r="M410" s="196"/>
      <c r="N410" s="197"/>
      <c r="O410" s="66"/>
      <c r="P410" s="66"/>
      <c r="Q410" s="66"/>
      <c r="R410" s="66"/>
      <c r="S410" s="66"/>
      <c r="T410" s="67"/>
      <c r="U410" s="36"/>
      <c r="V410" s="36"/>
      <c r="W410" s="36"/>
      <c r="X410" s="36"/>
      <c r="Y410" s="36"/>
      <c r="Z410" s="36"/>
      <c r="AA410" s="36"/>
      <c r="AB410" s="36"/>
      <c r="AC410" s="36"/>
      <c r="AD410" s="36"/>
      <c r="AE410" s="36"/>
      <c r="AT410" s="19" t="s">
        <v>160</v>
      </c>
      <c r="AU410" s="19" t="s">
        <v>86</v>
      </c>
    </row>
    <row r="411" spans="1:65" s="13" customFormat="1" ht="11.25">
      <c r="B411" s="199"/>
      <c r="C411" s="200"/>
      <c r="D411" s="193" t="s">
        <v>163</v>
      </c>
      <c r="E411" s="201" t="s">
        <v>19</v>
      </c>
      <c r="F411" s="202" t="s">
        <v>193</v>
      </c>
      <c r="G411" s="200"/>
      <c r="H411" s="201" t="s">
        <v>19</v>
      </c>
      <c r="I411" s="203"/>
      <c r="J411" s="200"/>
      <c r="K411" s="200"/>
      <c r="L411" s="204"/>
      <c r="M411" s="205"/>
      <c r="N411" s="206"/>
      <c r="O411" s="206"/>
      <c r="P411" s="206"/>
      <c r="Q411" s="206"/>
      <c r="R411" s="206"/>
      <c r="S411" s="206"/>
      <c r="T411" s="207"/>
      <c r="AT411" s="208" t="s">
        <v>163</v>
      </c>
      <c r="AU411" s="208" t="s">
        <v>86</v>
      </c>
      <c r="AV411" s="13" t="s">
        <v>84</v>
      </c>
      <c r="AW411" s="13" t="s">
        <v>36</v>
      </c>
      <c r="AX411" s="13" t="s">
        <v>76</v>
      </c>
      <c r="AY411" s="208" t="s">
        <v>150</v>
      </c>
    </row>
    <row r="412" spans="1:65" s="14" customFormat="1" ht="11.25">
      <c r="B412" s="209"/>
      <c r="C412" s="210"/>
      <c r="D412" s="193" t="s">
        <v>163</v>
      </c>
      <c r="E412" s="211" t="s">
        <v>19</v>
      </c>
      <c r="F412" s="212" t="s">
        <v>84</v>
      </c>
      <c r="G412" s="210"/>
      <c r="H412" s="213">
        <v>1</v>
      </c>
      <c r="I412" s="214"/>
      <c r="J412" s="210"/>
      <c r="K412" s="210"/>
      <c r="L412" s="215"/>
      <c r="M412" s="216"/>
      <c r="N412" s="217"/>
      <c r="O412" s="217"/>
      <c r="P412" s="217"/>
      <c r="Q412" s="217"/>
      <c r="R412" s="217"/>
      <c r="S412" s="217"/>
      <c r="T412" s="218"/>
      <c r="AT412" s="219" t="s">
        <v>163</v>
      </c>
      <c r="AU412" s="219" t="s">
        <v>86</v>
      </c>
      <c r="AV412" s="14" t="s">
        <v>86</v>
      </c>
      <c r="AW412" s="14" t="s">
        <v>36</v>
      </c>
      <c r="AX412" s="14" t="s">
        <v>76</v>
      </c>
      <c r="AY412" s="219" t="s">
        <v>150</v>
      </c>
    </row>
    <row r="413" spans="1:65" s="13" customFormat="1" ht="11.25">
      <c r="B413" s="199"/>
      <c r="C413" s="200"/>
      <c r="D413" s="193" t="s">
        <v>163</v>
      </c>
      <c r="E413" s="201" t="s">
        <v>19</v>
      </c>
      <c r="F413" s="202" t="s">
        <v>195</v>
      </c>
      <c r="G413" s="200"/>
      <c r="H413" s="201" t="s">
        <v>19</v>
      </c>
      <c r="I413" s="203"/>
      <c r="J413" s="200"/>
      <c r="K413" s="200"/>
      <c r="L413" s="204"/>
      <c r="M413" s="205"/>
      <c r="N413" s="206"/>
      <c r="O413" s="206"/>
      <c r="P413" s="206"/>
      <c r="Q413" s="206"/>
      <c r="R413" s="206"/>
      <c r="S413" s="206"/>
      <c r="T413" s="207"/>
      <c r="AT413" s="208" t="s">
        <v>163</v>
      </c>
      <c r="AU413" s="208" t="s">
        <v>86</v>
      </c>
      <c r="AV413" s="13" t="s">
        <v>84</v>
      </c>
      <c r="AW413" s="13" t="s">
        <v>36</v>
      </c>
      <c r="AX413" s="13" t="s">
        <v>76</v>
      </c>
      <c r="AY413" s="208" t="s">
        <v>150</v>
      </c>
    </row>
    <row r="414" spans="1:65" s="14" customFormat="1" ht="11.25">
      <c r="B414" s="209"/>
      <c r="C414" s="210"/>
      <c r="D414" s="193" t="s">
        <v>163</v>
      </c>
      <c r="E414" s="211" t="s">
        <v>19</v>
      </c>
      <c r="F414" s="212" t="s">
        <v>84</v>
      </c>
      <c r="G414" s="210"/>
      <c r="H414" s="213">
        <v>1</v>
      </c>
      <c r="I414" s="214"/>
      <c r="J414" s="210"/>
      <c r="K414" s="210"/>
      <c r="L414" s="215"/>
      <c r="M414" s="216"/>
      <c r="N414" s="217"/>
      <c r="O414" s="217"/>
      <c r="P414" s="217"/>
      <c r="Q414" s="217"/>
      <c r="R414" s="217"/>
      <c r="S414" s="217"/>
      <c r="T414" s="218"/>
      <c r="AT414" s="219" t="s">
        <v>163</v>
      </c>
      <c r="AU414" s="219" t="s">
        <v>86</v>
      </c>
      <c r="AV414" s="14" t="s">
        <v>86</v>
      </c>
      <c r="AW414" s="14" t="s">
        <v>36</v>
      </c>
      <c r="AX414" s="14" t="s">
        <v>76</v>
      </c>
      <c r="AY414" s="219" t="s">
        <v>150</v>
      </c>
    </row>
    <row r="415" spans="1:65" s="13" customFormat="1" ht="11.25">
      <c r="B415" s="199"/>
      <c r="C415" s="200"/>
      <c r="D415" s="193" t="s">
        <v>163</v>
      </c>
      <c r="E415" s="201" t="s">
        <v>19</v>
      </c>
      <c r="F415" s="202" t="s">
        <v>197</v>
      </c>
      <c r="G415" s="200"/>
      <c r="H415" s="201" t="s">
        <v>19</v>
      </c>
      <c r="I415" s="203"/>
      <c r="J415" s="200"/>
      <c r="K415" s="200"/>
      <c r="L415" s="204"/>
      <c r="M415" s="205"/>
      <c r="N415" s="206"/>
      <c r="O415" s="206"/>
      <c r="P415" s="206"/>
      <c r="Q415" s="206"/>
      <c r="R415" s="206"/>
      <c r="S415" s="206"/>
      <c r="T415" s="207"/>
      <c r="AT415" s="208" t="s">
        <v>163</v>
      </c>
      <c r="AU415" s="208" t="s">
        <v>86</v>
      </c>
      <c r="AV415" s="13" t="s">
        <v>84</v>
      </c>
      <c r="AW415" s="13" t="s">
        <v>36</v>
      </c>
      <c r="AX415" s="13" t="s">
        <v>76</v>
      </c>
      <c r="AY415" s="208" t="s">
        <v>150</v>
      </c>
    </row>
    <row r="416" spans="1:65" s="14" customFormat="1" ht="11.25">
      <c r="B416" s="209"/>
      <c r="C416" s="210"/>
      <c r="D416" s="193" t="s">
        <v>163</v>
      </c>
      <c r="E416" s="211" t="s">
        <v>19</v>
      </c>
      <c r="F416" s="212" t="s">
        <v>84</v>
      </c>
      <c r="G416" s="210"/>
      <c r="H416" s="213">
        <v>1</v>
      </c>
      <c r="I416" s="214"/>
      <c r="J416" s="210"/>
      <c r="K416" s="210"/>
      <c r="L416" s="215"/>
      <c r="M416" s="216"/>
      <c r="N416" s="217"/>
      <c r="O416" s="217"/>
      <c r="P416" s="217"/>
      <c r="Q416" s="217"/>
      <c r="R416" s="217"/>
      <c r="S416" s="217"/>
      <c r="T416" s="218"/>
      <c r="AT416" s="219" t="s">
        <v>163</v>
      </c>
      <c r="AU416" s="219" t="s">
        <v>86</v>
      </c>
      <c r="AV416" s="14" t="s">
        <v>86</v>
      </c>
      <c r="AW416" s="14" t="s">
        <v>36</v>
      </c>
      <c r="AX416" s="14" t="s">
        <v>76</v>
      </c>
      <c r="AY416" s="219" t="s">
        <v>150</v>
      </c>
    </row>
    <row r="417" spans="1:65" s="15" customFormat="1" ht="11.25">
      <c r="B417" s="220"/>
      <c r="C417" s="221"/>
      <c r="D417" s="193" t="s">
        <v>163</v>
      </c>
      <c r="E417" s="222" t="s">
        <v>19</v>
      </c>
      <c r="F417" s="223" t="s">
        <v>178</v>
      </c>
      <c r="G417" s="221"/>
      <c r="H417" s="224">
        <v>3</v>
      </c>
      <c r="I417" s="225"/>
      <c r="J417" s="221"/>
      <c r="K417" s="221"/>
      <c r="L417" s="226"/>
      <c r="M417" s="227"/>
      <c r="N417" s="228"/>
      <c r="O417" s="228"/>
      <c r="P417" s="228"/>
      <c r="Q417" s="228"/>
      <c r="R417" s="228"/>
      <c r="S417" s="228"/>
      <c r="T417" s="229"/>
      <c r="AT417" s="230" t="s">
        <v>163</v>
      </c>
      <c r="AU417" s="230" t="s">
        <v>86</v>
      </c>
      <c r="AV417" s="15" t="s">
        <v>158</v>
      </c>
      <c r="AW417" s="15" t="s">
        <v>36</v>
      </c>
      <c r="AX417" s="15" t="s">
        <v>84</v>
      </c>
      <c r="AY417" s="230" t="s">
        <v>150</v>
      </c>
    </row>
    <row r="418" spans="1:65" s="12" customFormat="1" ht="22.9" customHeight="1">
      <c r="B418" s="164"/>
      <c r="C418" s="165"/>
      <c r="D418" s="166" t="s">
        <v>75</v>
      </c>
      <c r="E418" s="178" t="s">
        <v>475</v>
      </c>
      <c r="F418" s="178" t="s">
        <v>476</v>
      </c>
      <c r="G418" s="165"/>
      <c r="H418" s="165"/>
      <c r="I418" s="168"/>
      <c r="J418" s="179">
        <f>BK418</f>
        <v>0</v>
      </c>
      <c r="K418" s="165"/>
      <c r="L418" s="170"/>
      <c r="M418" s="171"/>
      <c r="N418" s="172"/>
      <c r="O418" s="172"/>
      <c r="P418" s="173">
        <f>SUM(P419:P428)</f>
        <v>0</v>
      </c>
      <c r="Q418" s="172"/>
      <c r="R418" s="173">
        <f>SUM(R419:R428)</f>
        <v>0</v>
      </c>
      <c r="S418" s="172"/>
      <c r="T418" s="174">
        <f>SUM(T419:T428)</f>
        <v>5.8974400000000005</v>
      </c>
      <c r="AR418" s="175" t="s">
        <v>86</v>
      </c>
      <c r="AT418" s="176" t="s">
        <v>75</v>
      </c>
      <c r="AU418" s="176" t="s">
        <v>84</v>
      </c>
      <c r="AY418" s="175" t="s">
        <v>150</v>
      </c>
      <c r="BK418" s="177">
        <f>SUM(BK419:BK428)</f>
        <v>0</v>
      </c>
    </row>
    <row r="419" spans="1:65" s="2" customFormat="1" ht="16.5" customHeight="1">
      <c r="A419" s="36"/>
      <c r="B419" s="37"/>
      <c r="C419" s="180" t="s">
        <v>477</v>
      </c>
      <c r="D419" s="180" t="s">
        <v>153</v>
      </c>
      <c r="E419" s="181" t="s">
        <v>478</v>
      </c>
      <c r="F419" s="182" t="s">
        <v>479</v>
      </c>
      <c r="G419" s="183" t="s">
        <v>167</v>
      </c>
      <c r="H419" s="184">
        <v>190.24</v>
      </c>
      <c r="I419" s="185"/>
      <c r="J419" s="186">
        <f>ROUND(I419*H419,2)</f>
        <v>0</v>
      </c>
      <c r="K419" s="182" t="s">
        <v>168</v>
      </c>
      <c r="L419" s="41"/>
      <c r="M419" s="187" t="s">
        <v>19</v>
      </c>
      <c r="N419" s="188" t="s">
        <v>47</v>
      </c>
      <c r="O419" s="66"/>
      <c r="P419" s="189">
        <f>O419*H419</f>
        <v>0</v>
      </c>
      <c r="Q419" s="189">
        <v>0</v>
      </c>
      <c r="R419" s="189">
        <f>Q419*H419</f>
        <v>0</v>
      </c>
      <c r="S419" s="189">
        <v>3.1E-2</v>
      </c>
      <c r="T419" s="190">
        <f>S419*H419</f>
        <v>5.8974400000000005</v>
      </c>
      <c r="U419" s="36"/>
      <c r="V419" s="36"/>
      <c r="W419" s="36"/>
      <c r="X419" s="36"/>
      <c r="Y419" s="36"/>
      <c r="Z419" s="36"/>
      <c r="AA419" s="36"/>
      <c r="AB419" s="36"/>
      <c r="AC419" s="36"/>
      <c r="AD419" s="36"/>
      <c r="AE419" s="36"/>
      <c r="AR419" s="191" t="s">
        <v>314</v>
      </c>
      <c r="AT419" s="191" t="s">
        <v>153</v>
      </c>
      <c r="AU419" s="191" t="s">
        <v>86</v>
      </c>
      <c r="AY419" s="19" t="s">
        <v>150</v>
      </c>
      <c r="BE419" s="192">
        <f>IF(N419="základní",J419,0)</f>
        <v>0</v>
      </c>
      <c r="BF419" s="192">
        <f>IF(N419="snížená",J419,0)</f>
        <v>0</v>
      </c>
      <c r="BG419" s="192">
        <f>IF(N419="zákl. přenesená",J419,0)</f>
        <v>0</v>
      </c>
      <c r="BH419" s="192">
        <f>IF(N419="sníž. přenesená",J419,0)</f>
        <v>0</v>
      </c>
      <c r="BI419" s="192">
        <f>IF(N419="nulová",J419,0)</f>
        <v>0</v>
      </c>
      <c r="BJ419" s="19" t="s">
        <v>84</v>
      </c>
      <c r="BK419" s="192">
        <f>ROUND(I419*H419,2)</f>
        <v>0</v>
      </c>
      <c r="BL419" s="19" t="s">
        <v>314</v>
      </c>
      <c r="BM419" s="191" t="s">
        <v>480</v>
      </c>
    </row>
    <row r="420" spans="1:65" s="2" customFormat="1" ht="19.5">
      <c r="A420" s="36"/>
      <c r="B420" s="37"/>
      <c r="C420" s="38"/>
      <c r="D420" s="193" t="s">
        <v>160</v>
      </c>
      <c r="E420" s="38"/>
      <c r="F420" s="194" t="s">
        <v>481</v>
      </c>
      <c r="G420" s="38"/>
      <c r="H420" s="38"/>
      <c r="I420" s="195"/>
      <c r="J420" s="38"/>
      <c r="K420" s="38"/>
      <c r="L420" s="41"/>
      <c r="M420" s="196"/>
      <c r="N420" s="197"/>
      <c r="O420" s="66"/>
      <c r="P420" s="66"/>
      <c r="Q420" s="66"/>
      <c r="R420" s="66"/>
      <c r="S420" s="66"/>
      <c r="T420" s="67"/>
      <c r="U420" s="36"/>
      <c r="V420" s="36"/>
      <c r="W420" s="36"/>
      <c r="X420" s="36"/>
      <c r="Y420" s="36"/>
      <c r="Z420" s="36"/>
      <c r="AA420" s="36"/>
      <c r="AB420" s="36"/>
      <c r="AC420" s="36"/>
      <c r="AD420" s="36"/>
      <c r="AE420" s="36"/>
      <c r="AT420" s="19" t="s">
        <v>160</v>
      </c>
      <c r="AU420" s="19" t="s">
        <v>86</v>
      </c>
    </row>
    <row r="421" spans="1:65" s="13" customFormat="1" ht="11.25">
      <c r="B421" s="199"/>
      <c r="C421" s="200"/>
      <c r="D421" s="193" t="s">
        <v>163</v>
      </c>
      <c r="E421" s="201" t="s">
        <v>19</v>
      </c>
      <c r="F421" s="202" t="s">
        <v>482</v>
      </c>
      <c r="G421" s="200"/>
      <c r="H421" s="201" t="s">
        <v>19</v>
      </c>
      <c r="I421" s="203"/>
      <c r="J421" s="200"/>
      <c r="K421" s="200"/>
      <c r="L421" s="204"/>
      <c r="M421" s="205"/>
      <c r="N421" s="206"/>
      <c r="O421" s="206"/>
      <c r="P421" s="206"/>
      <c r="Q421" s="206"/>
      <c r="R421" s="206"/>
      <c r="S421" s="206"/>
      <c r="T421" s="207"/>
      <c r="AT421" s="208" t="s">
        <v>163</v>
      </c>
      <c r="AU421" s="208" t="s">
        <v>86</v>
      </c>
      <c r="AV421" s="13" t="s">
        <v>84</v>
      </c>
      <c r="AW421" s="13" t="s">
        <v>36</v>
      </c>
      <c r="AX421" s="13" t="s">
        <v>76</v>
      </c>
      <c r="AY421" s="208" t="s">
        <v>150</v>
      </c>
    </row>
    <row r="422" spans="1:65" s="13" customFormat="1" ht="11.25">
      <c r="B422" s="199"/>
      <c r="C422" s="200"/>
      <c r="D422" s="193" t="s">
        <v>163</v>
      </c>
      <c r="E422" s="201" t="s">
        <v>19</v>
      </c>
      <c r="F422" s="202" t="s">
        <v>193</v>
      </c>
      <c r="G422" s="200"/>
      <c r="H422" s="201" t="s">
        <v>19</v>
      </c>
      <c r="I422" s="203"/>
      <c r="J422" s="200"/>
      <c r="K422" s="200"/>
      <c r="L422" s="204"/>
      <c r="M422" s="205"/>
      <c r="N422" s="206"/>
      <c r="O422" s="206"/>
      <c r="P422" s="206"/>
      <c r="Q422" s="206"/>
      <c r="R422" s="206"/>
      <c r="S422" s="206"/>
      <c r="T422" s="207"/>
      <c r="AT422" s="208" t="s">
        <v>163</v>
      </c>
      <c r="AU422" s="208" t="s">
        <v>86</v>
      </c>
      <c r="AV422" s="13" t="s">
        <v>84</v>
      </c>
      <c r="AW422" s="13" t="s">
        <v>36</v>
      </c>
      <c r="AX422" s="13" t="s">
        <v>76</v>
      </c>
      <c r="AY422" s="208" t="s">
        <v>150</v>
      </c>
    </row>
    <row r="423" spans="1:65" s="14" customFormat="1" ht="11.25">
      <c r="B423" s="209"/>
      <c r="C423" s="210"/>
      <c r="D423" s="193" t="s">
        <v>163</v>
      </c>
      <c r="E423" s="211" t="s">
        <v>19</v>
      </c>
      <c r="F423" s="212" t="s">
        <v>483</v>
      </c>
      <c r="G423" s="210"/>
      <c r="H423" s="213">
        <v>65.53</v>
      </c>
      <c r="I423" s="214"/>
      <c r="J423" s="210"/>
      <c r="K423" s="210"/>
      <c r="L423" s="215"/>
      <c r="M423" s="216"/>
      <c r="N423" s="217"/>
      <c r="O423" s="217"/>
      <c r="P423" s="217"/>
      <c r="Q423" s="217"/>
      <c r="R423" s="217"/>
      <c r="S423" s="217"/>
      <c r="T423" s="218"/>
      <c r="AT423" s="219" t="s">
        <v>163</v>
      </c>
      <c r="AU423" s="219" t="s">
        <v>86</v>
      </c>
      <c r="AV423" s="14" t="s">
        <v>86</v>
      </c>
      <c r="AW423" s="14" t="s">
        <v>36</v>
      </c>
      <c r="AX423" s="14" t="s">
        <v>76</v>
      </c>
      <c r="AY423" s="219" t="s">
        <v>150</v>
      </c>
    </row>
    <row r="424" spans="1:65" s="13" customFormat="1" ht="11.25">
      <c r="B424" s="199"/>
      <c r="C424" s="200"/>
      <c r="D424" s="193" t="s">
        <v>163</v>
      </c>
      <c r="E424" s="201" t="s">
        <v>19</v>
      </c>
      <c r="F424" s="202" t="s">
        <v>195</v>
      </c>
      <c r="G424" s="200"/>
      <c r="H424" s="201" t="s">
        <v>19</v>
      </c>
      <c r="I424" s="203"/>
      <c r="J424" s="200"/>
      <c r="K424" s="200"/>
      <c r="L424" s="204"/>
      <c r="M424" s="205"/>
      <c r="N424" s="206"/>
      <c r="O424" s="206"/>
      <c r="P424" s="206"/>
      <c r="Q424" s="206"/>
      <c r="R424" s="206"/>
      <c r="S424" s="206"/>
      <c r="T424" s="207"/>
      <c r="AT424" s="208" t="s">
        <v>163</v>
      </c>
      <c r="AU424" s="208" t="s">
        <v>86</v>
      </c>
      <c r="AV424" s="13" t="s">
        <v>84</v>
      </c>
      <c r="AW424" s="13" t="s">
        <v>36</v>
      </c>
      <c r="AX424" s="13" t="s">
        <v>76</v>
      </c>
      <c r="AY424" s="208" t="s">
        <v>150</v>
      </c>
    </row>
    <row r="425" spans="1:65" s="14" customFormat="1" ht="11.25">
      <c r="B425" s="209"/>
      <c r="C425" s="210"/>
      <c r="D425" s="193" t="s">
        <v>163</v>
      </c>
      <c r="E425" s="211" t="s">
        <v>19</v>
      </c>
      <c r="F425" s="212" t="s">
        <v>484</v>
      </c>
      <c r="G425" s="210"/>
      <c r="H425" s="213">
        <v>59.74</v>
      </c>
      <c r="I425" s="214"/>
      <c r="J425" s="210"/>
      <c r="K425" s="210"/>
      <c r="L425" s="215"/>
      <c r="M425" s="216"/>
      <c r="N425" s="217"/>
      <c r="O425" s="217"/>
      <c r="P425" s="217"/>
      <c r="Q425" s="217"/>
      <c r="R425" s="217"/>
      <c r="S425" s="217"/>
      <c r="T425" s="218"/>
      <c r="AT425" s="219" t="s">
        <v>163</v>
      </c>
      <c r="AU425" s="219" t="s">
        <v>86</v>
      </c>
      <c r="AV425" s="14" t="s">
        <v>86</v>
      </c>
      <c r="AW425" s="14" t="s">
        <v>36</v>
      </c>
      <c r="AX425" s="14" t="s">
        <v>76</v>
      </c>
      <c r="AY425" s="219" t="s">
        <v>150</v>
      </c>
    </row>
    <row r="426" spans="1:65" s="13" customFormat="1" ht="11.25">
      <c r="B426" s="199"/>
      <c r="C426" s="200"/>
      <c r="D426" s="193" t="s">
        <v>163</v>
      </c>
      <c r="E426" s="201" t="s">
        <v>19</v>
      </c>
      <c r="F426" s="202" t="s">
        <v>197</v>
      </c>
      <c r="G426" s="200"/>
      <c r="H426" s="201" t="s">
        <v>19</v>
      </c>
      <c r="I426" s="203"/>
      <c r="J426" s="200"/>
      <c r="K426" s="200"/>
      <c r="L426" s="204"/>
      <c r="M426" s="205"/>
      <c r="N426" s="206"/>
      <c r="O426" s="206"/>
      <c r="P426" s="206"/>
      <c r="Q426" s="206"/>
      <c r="R426" s="206"/>
      <c r="S426" s="206"/>
      <c r="T426" s="207"/>
      <c r="AT426" s="208" t="s">
        <v>163</v>
      </c>
      <c r="AU426" s="208" t="s">
        <v>86</v>
      </c>
      <c r="AV426" s="13" t="s">
        <v>84</v>
      </c>
      <c r="AW426" s="13" t="s">
        <v>36</v>
      </c>
      <c r="AX426" s="13" t="s">
        <v>76</v>
      </c>
      <c r="AY426" s="208" t="s">
        <v>150</v>
      </c>
    </row>
    <row r="427" spans="1:65" s="14" customFormat="1" ht="11.25">
      <c r="B427" s="209"/>
      <c r="C427" s="210"/>
      <c r="D427" s="193" t="s">
        <v>163</v>
      </c>
      <c r="E427" s="211" t="s">
        <v>19</v>
      </c>
      <c r="F427" s="212" t="s">
        <v>485</v>
      </c>
      <c r="G427" s="210"/>
      <c r="H427" s="213">
        <v>64.97</v>
      </c>
      <c r="I427" s="214"/>
      <c r="J427" s="210"/>
      <c r="K427" s="210"/>
      <c r="L427" s="215"/>
      <c r="M427" s="216"/>
      <c r="N427" s="217"/>
      <c r="O427" s="217"/>
      <c r="P427" s="217"/>
      <c r="Q427" s="217"/>
      <c r="R427" s="217"/>
      <c r="S427" s="217"/>
      <c r="T427" s="218"/>
      <c r="AT427" s="219" t="s">
        <v>163</v>
      </c>
      <c r="AU427" s="219" t="s">
        <v>86</v>
      </c>
      <c r="AV427" s="14" t="s">
        <v>86</v>
      </c>
      <c r="AW427" s="14" t="s">
        <v>36</v>
      </c>
      <c r="AX427" s="14" t="s">
        <v>76</v>
      </c>
      <c r="AY427" s="219" t="s">
        <v>150</v>
      </c>
    </row>
    <row r="428" spans="1:65" s="15" customFormat="1" ht="11.25">
      <c r="B428" s="220"/>
      <c r="C428" s="221"/>
      <c r="D428" s="193" t="s">
        <v>163</v>
      </c>
      <c r="E428" s="222" t="s">
        <v>19</v>
      </c>
      <c r="F428" s="223" t="s">
        <v>178</v>
      </c>
      <c r="G428" s="221"/>
      <c r="H428" s="224">
        <v>190.24</v>
      </c>
      <c r="I428" s="225"/>
      <c r="J428" s="221"/>
      <c r="K428" s="221"/>
      <c r="L428" s="226"/>
      <c r="M428" s="227"/>
      <c r="N428" s="228"/>
      <c r="O428" s="228"/>
      <c r="P428" s="228"/>
      <c r="Q428" s="228"/>
      <c r="R428" s="228"/>
      <c r="S428" s="228"/>
      <c r="T428" s="229"/>
      <c r="AT428" s="230" t="s">
        <v>163</v>
      </c>
      <c r="AU428" s="230" t="s">
        <v>86</v>
      </c>
      <c r="AV428" s="15" t="s">
        <v>158</v>
      </c>
      <c r="AW428" s="15" t="s">
        <v>36</v>
      </c>
      <c r="AX428" s="15" t="s">
        <v>84</v>
      </c>
      <c r="AY428" s="230" t="s">
        <v>150</v>
      </c>
    </row>
    <row r="429" spans="1:65" s="12" customFormat="1" ht="22.9" customHeight="1">
      <c r="B429" s="164"/>
      <c r="C429" s="165"/>
      <c r="D429" s="166" t="s">
        <v>75</v>
      </c>
      <c r="E429" s="178" t="s">
        <v>486</v>
      </c>
      <c r="F429" s="178" t="s">
        <v>487</v>
      </c>
      <c r="G429" s="165"/>
      <c r="H429" s="165"/>
      <c r="I429" s="168"/>
      <c r="J429" s="179">
        <f>BK429</f>
        <v>0</v>
      </c>
      <c r="K429" s="165"/>
      <c r="L429" s="170"/>
      <c r="M429" s="171"/>
      <c r="N429" s="172"/>
      <c r="O429" s="172"/>
      <c r="P429" s="173">
        <f>SUM(P430:P433)</f>
        <v>0</v>
      </c>
      <c r="Q429" s="172"/>
      <c r="R429" s="173">
        <f>SUM(R430:R433)</f>
        <v>0</v>
      </c>
      <c r="S429" s="172"/>
      <c r="T429" s="174">
        <f>SUM(T430:T433)</f>
        <v>2.1424500000000003E-2</v>
      </c>
      <c r="AR429" s="175" t="s">
        <v>86</v>
      </c>
      <c r="AT429" s="176" t="s">
        <v>75</v>
      </c>
      <c r="AU429" s="176" t="s">
        <v>84</v>
      </c>
      <c r="AY429" s="175" t="s">
        <v>150</v>
      </c>
      <c r="BK429" s="177">
        <f>SUM(BK430:BK433)</f>
        <v>0</v>
      </c>
    </row>
    <row r="430" spans="1:65" s="2" customFormat="1" ht="24">
      <c r="A430" s="36"/>
      <c r="B430" s="37"/>
      <c r="C430" s="180" t="s">
        <v>488</v>
      </c>
      <c r="D430" s="180" t="s">
        <v>153</v>
      </c>
      <c r="E430" s="181" t="s">
        <v>489</v>
      </c>
      <c r="F430" s="182" t="s">
        <v>490</v>
      </c>
      <c r="G430" s="183" t="s">
        <v>167</v>
      </c>
      <c r="H430" s="184">
        <v>1.242</v>
      </c>
      <c r="I430" s="185"/>
      <c r="J430" s="186">
        <f>ROUND(I430*H430,2)</f>
        <v>0</v>
      </c>
      <c r="K430" s="182" t="s">
        <v>168</v>
      </c>
      <c r="L430" s="41"/>
      <c r="M430" s="187" t="s">
        <v>19</v>
      </c>
      <c r="N430" s="188" t="s">
        <v>47</v>
      </c>
      <c r="O430" s="66"/>
      <c r="P430" s="189">
        <f>O430*H430</f>
        <v>0</v>
      </c>
      <c r="Q430" s="189">
        <v>0</v>
      </c>
      <c r="R430" s="189">
        <f>Q430*H430</f>
        <v>0</v>
      </c>
      <c r="S430" s="189">
        <v>1.7250000000000001E-2</v>
      </c>
      <c r="T430" s="190">
        <f>S430*H430</f>
        <v>2.1424500000000003E-2</v>
      </c>
      <c r="U430" s="36"/>
      <c r="V430" s="36"/>
      <c r="W430" s="36"/>
      <c r="X430" s="36"/>
      <c r="Y430" s="36"/>
      <c r="Z430" s="36"/>
      <c r="AA430" s="36"/>
      <c r="AB430" s="36"/>
      <c r="AC430" s="36"/>
      <c r="AD430" s="36"/>
      <c r="AE430" s="36"/>
      <c r="AR430" s="191" t="s">
        <v>314</v>
      </c>
      <c r="AT430" s="191" t="s">
        <v>153</v>
      </c>
      <c r="AU430" s="191" t="s">
        <v>86</v>
      </c>
      <c r="AY430" s="19" t="s">
        <v>150</v>
      </c>
      <c r="BE430" s="192">
        <f>IF(N430="základní",J430,0)</f>
        <v>0</v>
      </c>
      <c r="BF430" s="192">
        <f>IF(N430="snížená",J430,0)</f>
        <v>0</v>
      </c>
      <c r="BG430" s="192">
        <f>IF(N430="zákl. přenesená",J430,0)</f>
        <v>0</v>
      </c>
      <c r="BH430" s="192">
        <f>IF(N430="sníž. přenesená",J430,0)</f>
        <v>0</v>
      </c>
      <c r="BI430" s="192">
        <f>IF(N430="nulová",J430,0)</f>
        <v>0</v>
      </c>
      <c r="BJ430" s="19" t="s">
        <v>84</v>
      </c>
      <c r="BK430" s="192">
        <f>ROUND(I430*H430,2)</f>
        <v>0</v>
      </c>
      <c r="BL430" s="19" t="s">
        <v>314</v>
      </c>
      <c r="BM430" s="191" t="s">
        <v>491</v>
      </c>
    </row>
    <row r="431" spans="1:65" s="2" customFormat="1" ht="29.25">
      <c r="A431" s="36"/>
      <c r="B431" s="37"/>
      <c r="C431" s="38"/>
      <c r="D431" s="193" t="s">
        <v>160</v>
      </c>
      <c r="E431" s="38"/>
      <c r="F431" s="194" t="s">
        <v>492</v>
      </c>
      <c r="G431" s="38"/>
      <c r="H431" s="38"/>
      <c r="I431" s="195"/>
      <c r="J431" s="38"/>
      <c r="K431" s="38"/>
      <c r="L431" s="41"/>
      <c r="M431" s="196"/>
      <c r="N431" s="197"/>
      <c r="O431" s="66"/>
      <c r="P431" s="66"/>
      <c r="Q431" s="66"/>
      <c r="R431" s="66"/>
      <c r="S431" s="66"/>
      <c r="T431" s="67"/>
      <c r="U431" s="36"/>
      <c r="V431" s="36"/>
      <c r="W431" s="36"/>
      <c r="X431" s="36"/>
      <c r="Y431" s="36"/>
      <c r="Z431" s="36"/>
      <c r="AA431" s="36"/>
      <c r="AB431" s="36"/>
      <c r="AC431" s="36"/>
      <c r="AD431" s="36"/>
      <c r="AE431" s="36"/>
      <c r="AT431" s="19" t="s">
        <v>160</v>
      </c>
      <c r="AU431" s="19" t="s">
        <v>86</v>
      </c>
    </row>
    <row r="432" spans="1:65" s="13" customFormat="1" ht="22.5">
      <c r="B432" s="199"/>
      <c r="C432" s="200"/>
      <c r="D432" s="193" t="s">
        <v>163</v>
      </c>
      <c r="E432" s="201" t="s">
        <v>19</v>
      </c>
      <c r="F432" s="202" t="s">
        <v>493</v>
      </c>
      <c r="G432" s="200"/>
      <c r="H432" s="201" t="s">
        <v>19</v>
      </c>
      <c r="I432" s="203"/>
      <c r="J432" s="200"/>
      <c r="K432" s="200"/>
      <c r="L432" s="204"/>
      <c r="M432" s="205"/>
      <c r="N432" s="206"/>
      <c r="O432" s="206"/>
      <c r="P432" s="206"/>
      <c r="Q432" s="206"/>
      <c r="R432" s="206"/>
      <c r="S432" s="206"/>
      <c r="T432" s="207"/>
      <c r="AT432" s="208" t="s">
        <v>163</v>
      </c>
      <c r="AU432" s="208" t="s">
        <v>86</v>
      </c>
      <c r="AV432" s="13" t="s">
        <v>84</v>
      </c>
      <c r="AW432" s="13" t="s">
        <v>36</v>
      </c>
      <c r="AX432" s="13" t="s">
        <v>76</v>
      </c>
      <c r="AY432" s="208" t="s">
        <v>150</v>
      </c>
    </row>
    <row r="433" spans="1:65" s="14" customFormat="1" ht="11.25">
      <c r="B433" s="209"/>
      <c r="C433" s="210"/>
      <c r="D433" s="193" t="s">
        <v>163</v>
      </c>
      <c r="E433" s="211" t="s">
        <v>19</v>
      </c>
      <c r="F433" s="212" t="s">
        <v>494</v>
      </c>
      <c r="G433" s="210"/>
      <c r="H433" s="213">
        <v>1.242</v>
      </c>
      <c r="I433" s="214"/>
      <c r="J433" s="210"/>
      <c r="K433" s="210"/>
      <c r="L433" s="215"/>
      <c r="M433" s="216"/>
      <c r="N433" s="217"/>
      <c r="O433" s="217"/>
      <c r="P433" s="217"/>
      <c r="Q433" s="217"/>
      <c r="R433" s="217"/>
      <c r="S433" s="217"/>
      <c r="T433" s="218"/>
      <c r="AT433" s="219" t="s">
        <v>163</v>
      </c>
      <c r="AU433" s="219" t="s">
        <v>86</v>
      </c>
      <c r="AV433" s="14" t="s">
        <v>86</v>
      </c>
      <c r="AW433" s="14" t="s">
        <v>36</v>
      </c>
      <c r="AX433" s="14" t="s">
        <v>84</v>
      </c>
      <c r="AY433" s="219" t="s">
        <v>150</v>
      </c>
    </row>
    <row r="434" spans="1:65" s="12" customFormat="1" ht="22.9" customHeight="1">
      <c r="B434" s="164"/>
      <c r="C434" s="165"/>
      <c r="D434" s="166" t="s">
        <v>75</v>
      </c>
      <c r="E434" s="178" t="s">
        <v>495</v>
      </c>
      <c r="F434" s="178" t="s">
        <v>496</v>
      </c>
      <c r="G434" s="165"/>
      <c r="H434" s="165"/>
      <c r="I434" s="168"/>
      <c r="J434" s="179">
        <f>BK434</f>
        <v>0</v>
      </c>
      <c r="K434" s="165"/>
      <c r="L434" s="170"/>
      <c r="M434" s="171"/>
      <c r="N434" s="172"/>
      <c r="O434" s="172"/>
      <c r="P434" s="173">
        <f>SUM(P435:P469)</f>
        <v>0</v>
      </c>
      <c r="Q434" s="172"/>
      <c r="R434" s="173">
        <f>SUM(R435:R469)</f>
        <v>0</v>
      </c>
      <c r="S434" s="172"/>
      <c r="T434" s="174">
        <f>SUM(T435:T469)</f>
        <v>0.59198549999999983</v>
      </c>
      <c r="AR434" s="175" t="s">
        <v>86</v>
      </c>
      <c r="AT434" s="176" t="s">
        <v>75</v>
      </c>
      <c r="AU434" s="176" t="s">
        <v>84</v>
      </c>
      <c r="AY434" s="175" t="s">
        <v>150</v>
      </c>
      <c r="BK434" s="177">
        <f>SUM(BK435:BK469)</f>
        <v>0</v>
      </c>
    </row>
    <row r="435" spans="1:65" s="2" customFormat="1" ht="24">
      <c r="A435" s="36"/>
      <c r="B435" s="37"/>
      <c r="C435" s="180" t="s">
        <v>497</v>
      </c>
      <c r="D435" s="180" t="s">
        <v>153</v>
      </c>
      <c r="E435" s="181" t="s">
        <v>498</v>
      </c>
      <c r="F435" s="182" t="s">
        <v>499</v>
      </c>
      <c r="G435" s="183" t="s">
        <v>167</v>
      </c>
      <c r="H435" s="184">
        <v>16.47</v>
      </c>
      <c r="I435" s="185"/>
      <c r="J435" s="186">
        <f>ROUND(I435*H435,2)</f>
        <v>0</v>
      </c>
      <c r="K435" s="182" t="s">
        <v>168</v>
      </c>
      <c r="L435" s="41"/>
      <c r="M435" s="187" t="s">
        <v>19</v>
      </c>
      <c r="N435" s="188" t="s">
        <v>47</v>
      </c>
      <c r="O435" s="66"/>
      <c r="P435" s="189">
        <f>O435*H435</f>
        <v>0</v>
      </c>
      <c r="Q435" s="189">
        <v>0</v>
      </c>
      <c r="R435" s="189">
        <f>Q435*H435</f>
        <v>0</v>
      </c>
      <c r="S435" s="189">
        <v>2.4649999999999998E-2</v>
      </c>
      <c r="T435" s="190">
        <f>S435*H435</f>
        <v>0.40598549999999994</v>
      </c>
      <c r="U435" s="36"/>
      <c r="V435" s="36"/>
      <c r="W435" s="36"/>
      <c r="X435" s="36"/>
      <c r="Y435" s="36"/>
      <c r="Z435" s="36"/>
      <c r="AA435" s="36"/>
      <c r="AB435" s="36"/>
      <c r="AC435" s="36"/>
      <c r="AD435" s="36"/>
      <c r="AE435" s="36"/>
      <c r="AR435" s="191" t="s">
        <v>314</v>
      </c>
      <c r="AT435" s="191" t="s">
        <v>153</v>
      </c>
      <c r="AU435" s="191" t="s">
        <v>86</v>
      </c>
      <c r="AY435" s="19" t="s">
        <v>150</v>
      </c>
      <c r="BE435" s="192">
        <f>IF(N435="základní",J435,0)</f>
        <v>0</v>
      </c>
      <c r="BF435" s="192">
        <f>IF(N435="snížená",J435,0)</f>
        <v>0</v>
      </c>
      <c r="BG435" s="192">
        <f>IF(N435="zákl. přenesená",J435,0)</f>
        <v>0</v>
      </c>
      <c r="BH435" s="192">
        <f>IF(N435="sníž. přenesená",J435,0)</f>
        <v>0</v>
      </c>
      <c r="BI435" s="192">
        <f>IF(N435="nulová",J435,0)</f>
        <v>0</v>
      </c>
      <c r="BJ435" s="19" t="s">
        <v>84</v>
      </c>
      <c r="BK435" s="192">
        <f>ROUND(I435*H435,2)</f>
        <v>0</v>
      </c>
      <c r="BL435" s="19" t="s">
        <v>314</v>
      </c>
      <c r="BM435" s="191" t="s">
        <v>500</v>
      </c>
    </row>
    <row r="436" spans="1:65" s="2" customFormat="1" ht="11.25">
      <c r="A436" s="36"/>
      <c r="B436" s="37"/>
      <c r="C436" s="38"/>
      <c r="D436" s="193" t="s">
        <v>160</v>
      </c>
      <c r="E436" s="38"/>
      <c r="F436" s="194" t="s">
        <v>501</v>
      </c>
      <c r="G436" s="38"/>
      <c r="H436" s="38"/>
      <c r="I436" s="195"/>
      <c r="J436" s="38"/>
      <c r="K436" s="38"/>
      <c r="L436" s="41"/>
      <c r="M436" s="196"/>
      <c r="N436" s="197"/>
      <c r="O436" s="66"/>
      <c r="P436" s="66"/>
      <c r="Q436" s="66"/>
      <c r="R436" s="66"/>
      <c r="S436" s="66"/>
      <c r="T436" s="67"/>
      <c r="U436" s="36"/>
      <c r="V436" s="36"/>
      <c r="W436" s="36"/>
      <c r="X436" s="36"/>
      <c r="Y436" s="36"/>
      <c r="Z436" s="36"/>
      <c r="AA436" s="36"/>
      <c r="AB436" s="36"/>
      <c r="AC436" s="36"/>
      <c r="AD436" s="36"/>
      <c r="AE436" s="36"/>
      <c r="AT436" s="19" t="s">
        <v>160</v>
      </c>
      <c r="AU436" s="19" t="s">
        <v>86</v>
      </c>
    </row>
    <row r="437" spans="1:65" s="13" customFormat="1" ht="11.25">
      <c r="B437" s="199"/>
      <c r="C437" s="200"/>
      <c r="D437" s="193" t="s">
        <v>163</v>
      </c>
      <c r="E437" s="201" t="s">
        <v>19</v>
      </c>
      <c r="F437" s="202" t="s">
        <v>502</v>
      </c>
      <c r="G437" s="200"/>
      <c r="H437" s="201" t="s">
        <v>19</v>
      </c>
      <c r="I437" s="203"/>
      <c r="J437" s="200"/>
      <c r="K437" s="200"/>
      <c r="L437" s="204"/>
      <c r="M437" s="205"/>
      <c r="N437" s="206"/>
      <c r="O437" s="206"/>
      <c r="P437" s="206"/>
      <c r="Q437" s="206"/>
      <c r="R437" s="206"/>
      <c r="S437" s="206"/>
      <c r="T437" s="207"/>
      <c r="AT437" s="208" t="s">
        <v>163</v>
      </c>
      <c r="AU437" s="208" t="s">
        <v>86</v>
      </c>
      <c r="AV437" s="13" t="s">
        <v>84</v>
      </c>
      <c r="AW437" s="13" t="s">
        <v>36</v>
      </c>
      <c r="AX437" s="13" t="s">
        <v>76</v>
      </c>
      <c r="AY437" s="208" t="s">
        <v>150</v>
      </c>
    </row>
    <row r="438" spans="1:65" s="13" customFormat="1" ht="11.25">
      <c r="B438" s="199"/>
      <c r="C438" s="200"/>
      <c r="D438" s="193" t="s">
        <v>163</v>
      </c>
      <c r="E438" s="201" t="s">
        <v>19</v>
      </c>
      <c r="F438" s="202" t="s">
        <v>193</v>
      </c>
      <c r="G438" s="200"/>
      <c r="H438" s="201" t="s">
        <v>19</v>
      </c>
      <c r="I438" s="203"/>
      <c r="J438" s="200"/>
      <c r="K438" s="200"/>
      <c r="L438" s="204"/>
      <c r="M438" s="205"/>
      <c r="N438" s="206"/>
      <c r="O438" s="206"/>
      <c r="P438" s="206"/>
      <c r="Q438" s="206"/>
      <c r="R438" s="206"/>
      <c r="S438" s="206"/>
      <c r="T438" s="207"/>
      <c r="AT438" s="208" t="s">
        <v>163</v>
      </c>
      <c r="AU438" s="208" t="s">
        <v>86</v>
      </c>
      <c r="AV438" s="13" t="s">
        <v>84</v>
      </c>
      <c r="AW438" s="13" t="s">
        <v>36</v>
      </c>
      <c r="AX438" s="13" t="s">
        <v>76</v>
      </c>
      <c r="AY438" s="208" t="s">
        <v>150</v>
      </c>
    </row>
    <row r="439" spans="1:65" s="14" customFormat="1" ht="11.25">
      <c r="B439" s="209"/>
      <c r="C439" s="210"/>
      <c r="D439" s="193" t="s">
        <v>163</v>
      </c>
      <c r="E439" s="211" t="s">
        <v>19</v>
      </c>
      <c r="F439" s="212" t="s">
        <v>503</v>
      </c>
      <c r="G439" s="210"/>
      <c r="H439" s="213">
        <v>3.51</v>
      </c>
      <c r="I439" s="214"/>
      <c r="J439" s="210"/>
      <c r="K439" s="210"/>
      <c r="L439" s="215"/>
      <c r="M439" s="216"/>
      <c r="N439" s="217"/>
      <c r="O439" s="217"/>
      <c r="P439" s="217"/>
      <c r="Q439" s="217"/>
      <c r="R439" s="217"/>
      <c r="S439" s="217"/>
      <c r="T439" s="218"/>
      <c r="AT439" s="219" t="s">
        <v>163</v>
      </c>
      <c r="AU439" s="219" t="s">
        <v>86</v>
      </c>
      <c r="AV439" s="14" t="s">
        <v>86</v>
      </c>
      <c r="AW439" s="14" t="s">
        <v>36</v>
      </c>
      <c r="AX439" s="14" t="s">
        <v>76</v>
      </c>
      <c r="AY439" s="219" t="s">
        <v>150</v>
      </c>
    </row>
    <row r="440" spans="1:65" s="13" customFormat="1" ht="11.25">
      <c r="B440" s="199"/>
      <c r="C440" s="200"/>
      <c r="D440" s="193" t="s">
        <v>163</v>
      </c>
      <c r="E440" s="201" t="s">
        <v>19</v>
      </c>
      <c r="F440" s="202" t="s">
        <v>195</v>
      </c>
      <c r="G440" s="200"/>
      <c r="H440" s="201" t="s">
        <v>19</v>
      </c>
      <c r="I440" s="203"/>
      <c r="J440" s="200"/>
      <c r="K440" s="200"/>
      <c r="L440" s="204"/>
      <c r="M440" s="205"/>
      <c r="N440" s="206"/>
      <c r="O440" s="206"/>
      <c r="P440" s="206"/>
      <c r="Q440" s="206"/>
      <c r="R440" s="206"/>
      <c r="S440" s="206"/>
      <c r="T440" s="207"/>
      <c r="AT440" s="208" t="s">
        <v>163</v>
      </c>
      <c r="AU440" s="208" t="s">
        <v>86</v>
      </c>
      <c r="AV440" s="13" t="s">
        <v>84</v>
      </c>
      <c r="AW440" s="13" t="s">
        <v>36</v>
      </c>
      <c r="AX440" s="13" t="s">
        <v>76</v>
      </c>
      <c r="AY440" s="208" t="s">
        <v>150</v>
      </c>
    </row>
    <row r="441" spans="1:65" s="14" customFormat="1" ht="11.25">
      <c r="B441" s="209"/>
      <c r="C441" s="210"/>
      <c r="D441" s="193" t="s">
        <v>163</v>
      </c>
      <c r="E441" s="211" t="s">
        <v>19</v>
      </c>
      <c r="F441" s="212" t="s">
        <v>504</v>
      </c>
      <c r="G441" s="210"/>
      <c r="H441" s="213">
        <v>6.48</v>
      </c>
      <c r="I441" s="214"/>
      <c r="J441" s="210"/>
      <c r="K441" s="210"/>
      <c r="L441" s="215"/>
      <c r="M441" s="216"/>
      <c r="N441" s="217"/>
      <c r="O441" s="217"/>
      <c r="P441" s="217"/>
      <c r="Q441" s="217"/>
      <c r="R441" s="217"/>
      <c r="S441" s="217"/>
      <c r="T441" s="218"/>
      <c r="AT441" s="219" t="s">
        <v>163</v>
      </c>
      <c r="AU441" s="219" t="s">
        <v>86</v>
      </c>
      <c r="AV441" s="14" t="s">
        <v>86</v>
      </c>
      <c r="AW441" s="14" t="s">
        <v>36</v>
      </c>
      <c r="AX441" s="14" t="s">
        <v>76</v>
      </c>
      <c r="AY441" s="219" t="s">
        <v>150</v>
      </c>
    </row>
    <row r="442" spans="1:65" s="13" customFormat="1" ht="11.25">
      <c r="B442" s="199"/>
      <c r="C442" s="200"/>
      <c r="D442" s="193" t="s">
        <v>163</v>
      </c>
      <c r="E442" s="201" t="s">
        <v>19</v>
      </c>
      <c r="F442" s="202" t="s">
        <v>197</v>
      </c>
      <c r="G442" s="200"/>
      <c r="H442" s="201" t="s">
        <v>19</v>
      </c>
      <c r="I442" s="203"/>
      <c r="J442" s="200"/>
      <c r="K442" s="200"/>
      <c r="L442" s="204"/>
      <c r="M442" s="205"/>
      <c r="N442" s="206"/>
      <c r="O442" s="206"/>
      <c r="P442" s="206"/>
      <c r="Q442" s="206"/>
      <c r="R442" s="206"/>
      <c r="S442" s="206"/>
      <c r="T442" s="207"/>
      <c r="AT442" s="208" t="s">
        <v>163</v>
      </c>
      <c r="AU442" s="208" t="s">
        <v>86</v>
      </c>
      <c r="AV442" s="13" t="s">
        <v>84</v>
      </c>
      <c r="AW442" s="13" t="s">
        <v>36</v>
      </c>
      <c r="AX442" s="13" t="s">
        <v>76</v>
      </c>
      <c r="AY442" s="208" t="s">
        <v>150</v>
      </c>
    </row>
    <row r="443" spans="1:65" s="14" customFormat="1" ht="11.25">
      <c r="B443" s="209"/>
      <c r="C443" s="210"/>
      <c r="D443" s="193" t="s">
        <v>163</v>
      </c>
      <c r="E443" s="211" t="s">
        <v>19</v>
      </c>
      <c r="F443" s="212" t="s">
        <v>504</v>
      </c>
      <c r="G443" s="210"/>
      <c r="H443" s="213">
        <v>6.48</v>
      </c>
      <c r="I443" s="214"/>
      <c r="J443" s="210"/>
      <c r="K443" s="210"/>
      <c r="L443" s="215"/>
      <c r="M443" s="216"/>
      <c r="N443" s="217"/>
      <c r="O443" s="217"/>
      <c r="P443" s="217"/>
      <c r="Q443" s="217"/>
      <c r="R443" s="217"/>
      <c r="S443" s="217"/>
      <c r="T443" s="218"/>
      <c r="AT443" s="219" t="s">
        <v>163</v>
      </c>
      <c r="AU443" s="219" t="s">
        <v>86</v>
      </c>
      <c r="AV443" s="14" t="s">
        <v>86</v>
      </c>
      <c r="AW443" s="14" t="s">
        <v>36</v>
      </c>
      <c r="AX443" s="14" t="s">
        <v>76</v>
      </c>
      <c r="AY443" s="219" t="s">
        <v>150</v>
      </c>
    </row>
    <row r="444" spans="1:65" s="15" customFormat="1" ht="11.25">
      <c r="B444" s="220"/>
      <c r="C444" s="221"/>
      <c r="D444" s="193" t="s">
        <v>163</v>
      </c>
      <c r="E444" s="222" t="s">
        <v>19</v>
      </c>
      <c r="F444" s="223" t="s">
        <v>178</v>
      </c>
      <c r="G444" s="221"/>
      <c r="H444" s="224">
        <v>16.47</v>
      </c>
      <c r="I444" s="225"/>
      <c r="J444" s="221"/>
      <c r="K444" s="221"/>
      <c r="L444" s="226"/>
      <c r="M444" s="227"/>
      <c r="N444" s="228"/>
      <c r="O444" s="228"/>
      <c r="P444" s="228"/>
      <c r="Q444" s="228"/>
      <c r="R444" s="228"/>
      <c r="S444" s="228"/>
      <c r="T444" s="229"/>
      <c r="AT444" s="230" t="s">
        <v>163</v>
      </c>
      <c r="AU444" s="230" t="s">
        <v>86</v>
      </c>
      <c r="AV444" s="15" t="s">
        <v>158</v>
      </c>
      <c r="AW444" s="15" t="s">
        <v>36</v>
      </c>
      <c r="AX444" s="15" t="s">
        <v>84</v>
      </c>
      <c r="AY444" s="230" t="s">
        <v>150</v>
      </c>
    </row>
    <row r="445" spans="1:65" s="2" customFormat="1" ht="24">
      <c r="A445" s="36"/>
      <c r="B445" s="37"/>
      <c r="C445" s="180" t="s">
        <v>505</v>
      </c>
      <c r="D445" s="180" t="s">
        <v>153</v>
      </c>
      <c r="E445" s="181" t="s">
        <v>506</v>
      </c>
      <c r="F445" s="182" t="s">
        <v>507</v>
      </c>
      <c r="G445" s="183" t="s">
        <v>156</v>
      </c>
      <c r="H445" s="184">
        <v>3</v>
      </c>
      <c r="I445" s="185"/>
      <c r="J445" s="186">
        <f>ROUND(I445*H445,2)</f>
        <v>0</v>
      </c>
      <c r="K445" s="182" t="s">
        <v>157</v>
      </c>
      <c r="L445" s="41"/>
      <c r="M445" s="187" t="s">
        <v>19</v>
      </c>
      <c r="N445" s="188" t="s">
        <v>47</v>
      </c>
      <c r="O445" s="66"/>
      <c r="P445" s="189">
        <f>O445*H445</f>
        <v>0</v>
      </c>
      <c r="Q445" s="189">
        <v>0</v>
      </c>
      <c r="R445" s="189">
        <f>Q445*H445</f>
        <v>0</v>
      </c>
      <c r="S445" s="189">
        <v>0.01</v>
      </c>
      <c r="T445" s="190">
        <f>S445*H445</f>
        <v>0.03</v>
      </c>
      <c r="U445" s="36"/>
      <c r="V445" s="36"/>
      <c r="W445" s="36"/>
      <c r="X445" s="36"/>
      <c r="Y445" s="36"/>
      <c r="Z445" s="36"/>
      <c r="AA445" s="36"/>
      <c r="AB445" s="36"/>
      <c r="AC445" s="36"/>
      <c r="AD445" s="36"/>
      <c r="AE445" s="36"/>
      <c r="AR445" s="191" t="s">
        <v>314</v>
      </c>
      <c r="AT445" s="191" t="s">
        <v>153</v>
      </c>
      <c r="AU445" s="191" t="s">
        <v>86</v>
      </c>
      <c r="AY445" s="19" t="s">
        <v>150</v>
      </c>
      <c r="BE445" s="192">
        <f>IF(N445="základní",J445,0)</f>
        <v>0</v>
      </c>
      <c r="BF445" s="192">
        <f>IF(N445="snížená",J445,0)</f>
        <v>0</v>
      </c>
      <c r="BG445" s="192">
        <f>IF(N445="zákl. přenesená",J445,0)</f>
        <v>0</v>
      </c>
      <c r="BH445" s="192">
        <f>IF(N445="sníž. přenesená",J445,0)</f>
        <v>0</v>
      </c>
      <c r="BI445" s="192">
        <f>IF(N445="nulová",J445,0)</f>
        <v>0</v>
      </c>
      <c r="BJ445" s="19" t="s">
        <v>84</v>
      </c>
      <c r="BK445" s="192">
        <f>ROUND(I445*H445,2)</f>
        <v>0</v>
      </c>
      <c r="BL445" s="19" t="s">
        <v>314</v>
      </c>
      <c r="BM445" s="191" t="s">
        <v>508</v>
      </c>
    </row>
    <row r="446" spans="1:65" s="2" customFormat="1" ht="19.5">
      <c r="A446" s="36"/>
      <c r="B446" s="37"/>
      <c r="C446" s="38"/>
      <c r="D446" s="193" t="s">
        <v>160</v>
      </c>
      <c r="E446" s="38"/>
      <c r="F446" s="194" t="s">
        <v>507</v>
      </c>
      <c r="G446" s="38"/>
      <c r="H446" s="38"/>
      <c r="I446" s="195"/>
      <c r="J446" s="38"/>
      <c r="K446" s="38"/>
      <c r="L446" s="41"/>
      <c r="M446" s="196"/>
      <c r="N446" s="197"/>
      <c r="O446" s="66"/>
      <c r="P446" s="66"/>
      <c r="Q446" s="66"/>
      <c r="R446" s="66"/>
      <c r="S446" s="66"/>
      <c r="T446" s="67"/>
      <c r="U446" s="36"/>
      <c r="V446" s="36"/>
      <c r="W446" s="36"/>
      <c r="X446" s="36"/>
      <c r="Y446" s="36"/>
      <c r="Z446" s="36"/>
      <c r="AA446" s="36"/>
      <c r="AB446" s="36"/>
      <c r="AC446" s="36"/>
      <c r="AD446" s="36"/>
      <c r="AE446" s="36"/>
      <c r="AT446" s="19" t="s">
        <v>160</v>
      </c>
      <c r="AU446" s="19" t="s">
        <v>86</v>
      </c>
    </row>
    <row r="447" spans="1:65" s="13" customFormat="1" ht="11.25">
      <c r="B447" s="199"/>
      <c r="C447" s="200"/>
      <c r="D447" s="193" t="s">
        <v>163</v>
      </c>
      <c r="E447" s="201" t="s">
        <v>19</v>
      </c>
      <c r="F447" s="202" t="s">
        <v>193</v>
      </c>
      <c r="G447" s="200"/>
      <c r="H447" s="201" t="s">
        <v>19</v>
      </c>
      <c r="I447" s="203"/>
      <c r="J447" s="200"/>
      <c r="K447" s="200"/>
      <c r="L447" s="204"/>
      <c r="M447" s="205"/>
      <c r="N447" s="206"/>
      <c r="O447" s="206"/>
      <c r="P447" s="206"/>
      <c r="Q447" s="206"/>
      <c r="R447" s="206"/>
      <c r="S447" s="206"/>
      <c r="T447" s="207"/>
      <c r="AT447" s="208" t="s">
        <v>163</v>
      </c>
      <c r="AU447" s="208" t="s">
        <v>86</v>
      </c>
      <c r="AV447" s="13" t="s">
        <v>84</v>
      </c>
      <c r="AW447" s="13" t="s">
        <v>36</v>
      </c>
      <c r="AX447" s="13" t="s">
        <v>76</v>
      </c>
      <c r="AY447" s="208" t="s">
        <v>150</v>
      </c>
    </row>
    <row r="448" spans="1:65" s="14" customFormat="1" ht="11.25">
      <c r="B448" s="209"/>
      <c r="C448" s="210"/>
      <c r="D448" s="193" t="s">
        <v>163</v>
      </c>
      <c r="E448" s="211" t="s">
        <v>19</v>
      </c>
      <c r="F448" s="212" t="s">
        <v>84</v>
      </c>
      <c r="G448" s="210"/>
      <c r="H448" s="213">
        <v>1</v>
      </c>
      <c r="I448" s="214"/>
      <c r="J448" s="210"/>
      <c r="K448" s="210"/>
      <c r="L448" s="215"/>
      <c r="M448" s="216"/>
      <c r="N448" s="217"/>
      <c r="O448" s="217"/>
      <c r="P448" s="217"/>
      <c r="Q448" s="217"/>
      <c r="R448" s="217"/>
      <c r="S448" s="217"/>
      <c r="T448" s="218"/>
      <c r="AT448" s="219" t="s">
        <v>163</v>
      </c>
      <c r="AU448" s="219" t="s">
        <v>86</v>
      </c>
      <c r="AV448" s="14" t="s">
        <v>86</v>
      </c>
      <c r="AW448" s="14" t="s">
        <v>36</v>
      </c>
      <c r="AX448" s="14" t="s">
        <v>76</v>
      </c>
      <c r="AY448" s="219" t="s">
        <v>150</v>
      </c>
    </row>
    <row r="449" spans="1:65" s="13" customFormat="1" ht="11.25">
      <c r="B449" s="199"/>
      <c r="C449" s="200"/>
      <c r="D449" s="193" t="s">
        <v>163</v>
      </c>
      <c r="E449" s="201" t="s">
        <v>19</v>
      </c>
      <c r="F449" s="202" t="s">
        <v>195</v>
      </c>
      <c r="G449" s="200"/>
      <c r="H449" s="201" t="s">
        <v>19</v>
      </c>
      <c r="I449" s="203"/>
      <c r="J449" s="200"/>
      <c r="K449" s="200"/>
      <c r="L449" s="204"/>
      <c r="M449" s="205"/>
      <c r="N449" s="206"/>
      <c r="O449" s="206"/>
      <c r="P449" s="206"/>
      <c r="Q449" s="206"/>
      <c r="R449" s="206"/>
      <c r="S449" s="206"/>
      <c r="T449" s="207"/>
      <c r="AT449" s="208" t="s">
        <v>163</v>
      </c>
      <c r="AU449" s="208" t="s">
        <v>86</v>
      </c>
      <c r="AV449" s="13" t="s">
        <v>84</v>
      </c>
      <c r="AW449" s="13" t="s">
        <v>36</v>
      </c>
      <c r="AX449" s="13" t="s">
        <v>76</v>
      </c>
      <c r="AY449" s="208" t="s">
        <v>150</v>
      </c>
    </row>
    <row r="450" spans="1:65" s="14" customFormat="1" ht="11.25">
      <c r="B450" s="209"/>
      <c r="C450" s="210"/>
      <c r="D450" s="193" t="s">
        <v>163</v>
      </c>
      <c r="E450" s="211" t="s">
        <v>19</v>
      </c>
      <c r="F450" s="212" t="s">
        <v>84</v>
      </c>
      <c r="G450" s="210"/>
      <c r="H450" s="213">
        <v>1</v>
      </c>
      <c r="I450" s="214"/>
      <c r="J450" s="210"/>
      <c r="K450" s="210"/>
      <c r="L450" s="215"/>
      <c r="M450" s="216"/>
      <c r="N450" s="217"/>
      <c r="O450" s="217"/>
      <c r="P450" s="217"/>
      <c r="Q450" s="217"/>
      <c r="R450" s="217"/>
      <c r="S450" s="217"/>
      <c r="T450" s="218"/>
      <c r="AT450" s="219" t="s">
        <v>163</v>
      </c>
      <c r="AU450" s="219" t="s">
        <v>86</v>
      </c>
      <c r="AV450" s="14" t="s">
        <v>86</v>
      </c>
      <c r="AW450" s="14" t="s">
        <v>36</v>
      </c>
      <c r="AX450" s="14" t="s">
        <v>76</v>
      </c>
      <c r="AY450" s="219" t="s">
        <v>150</v>
      </c>
    </row>
    <row r="451" spans="1:65" s="13" customFormat="1" ht="11.25">
      <c r="B451" s="199"/>
      <c r="C451" s="200"/>
      <c r="D451" s="193" t="s">
        <v>163</v>
      </c>
      <c r="E451" s="201" t="s">
        <v>19</v>
      </c>
      <c r="F451" s="202" t="s">
        <v>197</v>
      </c>
      <c r="G451" s="200"/>
      <c r="H451" s="201" t="s">
        <v>19</v>
      </c>
      <c r="I451" s="203"/>
      <c r="J451" s="200"/>
      <c r="K451" s="200"/>
      <c r="L451" s="204"/>
      <c r="M451" s="205"/>
      <c r="N451" s="206"/>
      <c r="O451" s="206"/>
      <c r="P451" s="206"/>
      <c r="Q451" s="206"/>
      <c r="R451" s="206"/>
      <c r="S451" s="206"/>
      <c r="T451" s="207"/>
      <c r="AT451" s="208" t="s">
        <v>163</v>
      </c>
      <c r="AU451" s="208" t="s">
        <v>86</v>
      </c>
      <c r="AV451" s="13" t="s">
        <v>84</v>
      </c>
      <c r="AW451" s="13" t="s">
        <v>36</v>
      </c>
      <c r="AX451" s="13" t="s">
        <v>76</v>
      </c>
      <c r="AY451" s="208" t="s">
        <v>150</v>
      </c>
    </row>
    <row r="452" spans="1:65" s="14" customFormat="1" ht="11.25">
      <c r="B452" s="209"/>
      <c r="C452" s="210"/>
      <c r="D452" s="193" t="s">
        <v>163</v>
      </c>
      <c r="E452" s="211" t="s">
        <v>19</v>
      </c>
      <c r="F452" s="212" t="s">
        <v>84</v>
      </c>
      <c r="G452" s="210"/>
      <c r="H452" s="213">
        <v>1</v>
      </c>
      <c r="I452" s="214"/>
      <c r="J452" s="210"/>
      <c r="K452" s="210"/>
      <c r="L452" s="215"/>
      <c r="M452" s="216"/>
      <c r="N452" s="217"/>
      <c r="O452" s="217"/>
      <c r="P452" s="217"/>
      <c r="Q452" s="217"/>
      <c r="R452" s="217"/>
      <c r="S452" s="217"/>
      <c r="T452" s="218"/>
      <c r="AT452" s="219" t="s">
        <v>163</v>
      </c>
      <c r="AU452" s="219" t="s">
        <v>86</v>
      </c>
      <c r="AV452" s="14" t="s">
        <v>86</v>
      </c>
      <c r="AW452" s="14" t="s">
        <v>36</v>
      </c>
      <c r="AX452" s="14" t="s">
        <v>76</v>
      </c>
      <c r="AY452" s="219" t="s">
        <v>150</v>
      </c>
    </row>
    <row r="453" spans="1:65" s="15" customFormat="1" ht="11.25">
      <c r="B453" s="220"/>
      <c r="C453" s="221"/>
      <c r="D453" s="193" t="s">
        <v>163</v>
      </c>
      <c r="E453" s="222" t="s">
        <v>19</v>
      </c>
      <c r="F453" s="223" t="s">
        <v>178</v>
      </c>
      <c r="G453" s="221"/>
      <c r="H453" s="224">
        <v>3</v>
      </c>
      <c r="I453" s="225"/>
      <c r="J453" s="221"/>
      <c r="K453" s="221"/>
      <c r="L453" s="226"/>
      <c r="M453" s="227"/>
      <c r="N453" s="228"/>
      <c r="O453" s="228"/>
      <c r="P453" s="228"/>
      <c r="Q453" s="228"/>
      <c r="R453" s="228"/>
      <c r="S453" s="228"/>
      <c r="T453" s="229"/>
      <c r="AT453" s="230" t="s">
        <v>163</v>
      </c>
      <c r="AU453" s="230" t="s">
        <v>86</v>
      </c>
      <c r="AV453" s="15" t="s">
        <v>158</v>
      </c>
      <c r="AW453" s="15" t="s">
        <v>36</v>
      </c>
      <c r="AX453" s="15" t="s">
        <v>84</v>
      </c>
      <c r="AY453" s="230" t="s">
        <v>150</v>
      </c>
    </row>
    <row r="454" spans="1:65" s="2" customFormat="1" ht="24">
      <c r="A454" s="36"/>
      <c r="B454" s="37"/>
      <c r="C454" s="180" t="s">
        <v>509</v>
      </c>
      <c r="D454" s="180" t="s">
        <v>153</v>
      </c>
      <c r="E454" s="181" t="s">
        <v>510</v>
      </c>
      <c r="F454" s="182" t="s">
        <v>511</v>
      </c>
      <c r="G454" s="183" t="s">
        <v>156</v>
      </c>
      <c r="H454" s="184">
        <v>4</v>
      </c>
      <c r="I454" s="185"/>
      <c r="J454" s="186">
        <f>ROUND(I454*H454,2)</f>
        <v>0</v>
      </c>
      <c r="K454" s="182" t="s">
        <v>168</v>
      </c>
      <c r="L454" s="41"/>
      <c r="M454" s="187" t="s">
        <v>19</v>
      </c>
      <c r="N454" s="188" t="s">
        <v>47</v>
      </c>
      <c r="O454" s="66"/>
      <c r="P454" s="189">
        <f>O454*H454</f>
        <v>0</v>
      </c>
      <c r="Q454" s="189">
        <v>0</v>
      </c>
      <c r="R454" s="189">
        <f>Q454*H454</f>
        <v>0</v>
      </c>
      <c r="S454" s="189">
        <v>2.4E-2</v>
      </c>
      <c r="T454" s="190">
        <f>S454*H454</f>
        <v>9.6000000000000002E-2</v>
      </c>
      <c r="U454" s="36"/>
      <c r="V454" s="36"/>
      <c r="W454" s="36"/>
      <c r="X454" s="36"/>
      <c r="Y454" s="36"/>
      <c r="Z454" s="36"/>
      <c r="AA454" s="36"/>
      <c r="AB454" s="36"/>
      <c r="AC454" s="36"/>
      <c r="AD454" s="36"/>
      <c r="AE454" s="36"/>
      <c r="AR454" s="191" t="s">
        <v>314</v>
      </c>
      <c r="AT454" s="191" t="s">
        <v>153</v>
      </c>
      <c r="AU454" s="191" t="s">
        <v>86</v>
      </c>
      <c r="AY454" s="19" t="s">
        <v>150</v>
      </c>
      <c r="BE454" s="192">
        <f>IF(N454="základní",J454,0)</f>
        <v>0</v>
      </c>
      <c r="BF454" s="192">
        <f>IF(N454="snížená",J454,0)</f>
        <v>0</v>
      </c>
      <c r="BG454" s="192">
        <f>IF(N454="zákl. přenesená",J454,0)</f>
        <v>0</v>
      </c>
      <c r="BH454" s="192">
        <f>IF(N454="sníž. přenesená",J454,0)</f>
        <v>0</v>
      </c>
      <c r="BI454" s="192">
        <f>IF(N454="nulová",J454,0)</f>
        <v>0</v>
      </c>
      <c r="BJ454" s="19" t="s">
        <v>84</v>
      </c>
      <c r="BK454" s="192">
        <f>ROUND(I454*H454,2)</f>
        <v>0</v>
      </c>
      <c r="BL454" s="19" t="s">
        <v>314</v>
      </c>
      <c r="BM454" s="191" t="s">
        <v>512</v>
      </c>
    </row>
    <row r="455" spans="1:65" s="2" customFormat="1" ht="29.25">
      <c r="A455" s="36"/>
      <c r="B455" s="37"/>
      <c r="C455" s="38"/>
      <c r="D455" s="193" t="s">
        <v>160</v>
      </c>
      <c r="E455" s="38"/>
      <c r="F455" s="194" t="s">
        <v>513</v>
      </c>
      <c r="G455" s="38"/>
      <c r="H455" s="38"/>
      <c r="I455" s="195"/>
      <c r="J455" s="38"/>
      <c r="K455" s="38"/>
      <c r="L455" s="41"/>
      <c r="M455" s="196"/>
      <c r="N455" s="197"/>
      <c r="O455" s="66"/>
      <c r="P455" s="66"/>
      <c r="Q455" s="66"/>
      <c r="R455" s="66"/>
      <c r="S455" s="66"/>
      <c r="T455" s="67"/>
      <c r="U455" s="36"/>
      <c r="V455" s="36"/>
      <c r="W455" s="36"/>
      <c r="X455" s="36"/>
      <c r="Y455" s="36"/>
      <c r="Z455" s="36"/>
      <c r="AA455" s="36"/>
      <c r="AB455" s="36"/>
      <c r="AC455" s="36"/>
      <c r="AD455" s="36"/>
      <c r="AE455" s="36"/>
      <c r="AT455" s="19" t="s">
        <v>160</v>
      </c>
      <c r="AU455" s="19" t="s">
        <v>86</v>
      </c>
    </row>
    <row r="456" spans="1:65" s="13" customFormat="1" ht="11.25">
      <c r="B456" s="199"/>
      <c r="C456" s="200"/>
      <c r="D456" s="193" t="s">
        <v>163</v>
      </c>
      <c r="E456" s="201" t="s">
        <v>19</v>
      </c>
      <c r="F456" s="202" t="s">
        <v>249</v>
      </c>
      <c r="G456" s="200"/>
      <c r="H456" s="201" t="s">
        <v>19</v>
      </c>
      <c r="I456" s="203"/>
      <c r="J456" s="200"/>
      <c r="K456" s="200"/>
      <c r="L456" s="204"/>
      <c r="M456" s="205"/>
      <c r="N456" s="206"/>
      <c r="O456" s="206"/>
      <c r="P456" s="206"/>
      <c r="Q456" s="206"/>
      <c r="R456" s="206"/>
      <c r="S456" s="206"/>
      <c r="T456" s="207"/>
      <c r="AT456" s="208" t="s">
        <v>163</v>
      </c>
      <c r="AU456" s="208" t="s">
        <v>86</v>
      </c>
      <c r="AV456" s="13" t="s">
        <v>84</v>
      </c>
      <c r="AW456" s="13" t="s">
        <v>36</v>
      </c>
      <c r="AX456" s="13" t="s">
        <v>76</v>
      </c>
      <c r="AY456" s="208" t="s">
        <v>150</v>
      </c>
    </row>
    <row r="457" spans="1:65" s="13" customFormat="1" ht="11.25">
      <c r="B457" s="199"/>
      <c r="C457" s="200"/>
      <c r="D457" s="193" t="s">
        <v>163</v>
      </c>
      <c r="E457" s="201" t="s">
        <v>19</v>
      </c>
      <c r="F457" s="202" t="s">
        <v>514</v>
      </c>
      <c r="G457" s="200"/>
      <c r="H457" s="201" t="s">
        <v>19</v>
      </c>
      <c r="I457" s="203"/>
      <c r="J457" s="200"/>
      <c r="K457" s="200"/>
      <c r="L457" s="204"/>
      <c r="M457" s="205"/>
      <c r="N457" s="206"/>
      <c r="O457" s="206"/>
      <c r="P457" s="206"/>
      <c r="Q457" s="206"/>
      <c r="R457" s="206"/>
      <c r="S457" s="206"/>
      <c r="T457" s="207"/>
      <c r="AT457" s="208" t="s">
        <v>163</v>
      </c>
      <c r="AU457" s="208" t="s">
        <v>86</v>
      </c>
      <c r="AV457" s="13" t="s">
        <v>84</v>
      </c>
      <c r="AW457" s="13" t="s">
        <v>36</v>
      </c>
      <c r="AX457" s="13" t="s">
        <v>76</v>
      </c>
      <c r="AY457" s="208" t="s">
        <v>150</v>
      </c>
    </row>
    <row r="458" spans="1:65" s="14" customFormat="1" ht="11.25">
      <c r="B458" s="209"/>
      <c r="C458" s="210"/>
      <c r="D458" s="193" t="s">
        <v>163</v>
      </c>
      <c r="E458" s="211" t="s">
        <v>19</v>
      </c>
      <c r="F458" s="212" t="s">
        <v>179</v>
      </c>
      <c r="G458" s="210"/>
      <c r="H458" s="213">
        <v>3</v>
      </c>
      <c r="I458" s="214"/>
      <c r="J458" s="210"/>
      <c r="K458" s="210"/>
      <c r="L458" s="215"/>
      <c r="M458" s="216"/>
      <c r="N458" s="217"/>
      <c r="O458" s="217"/>
      <c r="P458" s="217"/>
      <c r="Q458" s="217"/>
      <c r="R458" s="217"/>
      <c r="S458" s="217"/>
      <c r="T458" s="218"/>
      <c r="AT458" s="219" t="s">
        <v>163</v>
      </c>
      <c r="AU458" s="219" t="s">
        <v>86</v>
      </c>
      <c r="AV458" s="14" t="s">
        <v>86</v>
      </c>
      <c r="AW458" s="14" t="s">
        <v>36</v>
      </c>
      <c r="AX458" s="14" t="s">
        <v>76</v>
      </c>
      <c r="AY458" s="219" t="s">
        <v>150</v>
      </c>
    </row>
    <row r="459" spans="1:65" s="13" customFormat="1" ht="22.5">
      <c r="B459" s="199"/>
      <c r="C459" s="200"/>
      <c r="D459" s="193" t="s">
        <v>163</v>
      </c>
      <c r="E459" s="201" t="s">
        <v>19</v>
      </c>
      <c r="F459" s="202" t="s">
        <v>252</v>
      </c>
      <c r="G459" s="200"/>
      <c r="H459" s="201" t="s">
        <v>19</v>
      </c>
      <c r="I459" s="203"/>
      <c r="J459" s="200"/>
      <c r="K459" s="200"/>
      <c r="L459" s="204"/>
      <c r="M459" s="205"/>
      <c r="N459" s="206"/>
      <c r="O459" s="206"/>
      <c r="P459" s="206"/>
      <c r="Q459" s="206"/>
      <c r="R459" s="206"/>
      <c r="S459" s="206"/>
      <c r="T459" s="207"/>
      <c r="AT459" s="208" t="s">
        <v>163</v>
      </c>
      <c r="AU459" s="208" t="s">
        <v>86</v>
      </c>
      <c r="AV459" s="13" t="s">
        <v>84</v>
      </c>
      <c r="AW459" s="13" t="s">
        <v>36</v>
      </c>
      <c r="AX459" s="13" t="s">
        <v>76</v>
      </c>
      <c r="AY459" s="208" t="s">
        <v>150</v>
      </c>
    </row>
    <row r="460" spans="1:65" s="13" customFormat="1" ht="11.25">
      <c r="B460" s="199"/>
      <c r="C460" s="200"/>
      <c r="D460" s="193" t="s">
        <v>163</v>
      </c>
      <c r="E460" s="201" t="s">
        <v>19</v>
      </c>
      <c r="F460" s="202" t="s">
        <v>515</v>
      </c>
      <c r="G460" s="200"/>
      <c r="H460" s="201" t="s">
        <v>19</v>
      </c>
      <c r="I460" s="203"/>
      <c r="J460" s="200"/>
      <c r="K460" s="200"/>
      <c r="L460" s="204"/>
      <c r="M460" s="205"/>
      <c r="N460" s="206"/>
      <c r="O460" s="206"/>
      <c r="P460" s="206"/>
      <c r="Q460" s="206"/>
      <c r="R460" s="206"/>
      <c r="S460" s="206"/>
      <c r="T460" s="207"/>
      <c r="AT460" s="208" t="s">
        <v>163</v>
      </c>
      <c r="AU460" s="208" t="s">
        <v>86</v>
      </c>
      <c r="AV460" s="13" t="s">
        <v>84</v>
      </c>
      <c r="AW460" s="13" t="s">
        <v>36</v>
      </c>
      <c r="AX460" s="13" t="s">
        <v>76</v>
      </c>
      <c r="AY460" s="208" t="s">
        <v>150</v>
      </c>
    </row>
    <row r="461" spans="1:65" s="14" customFormat="1" ht="11.25">
      <c r="B461" s="209"/>
      <c r="C461" s="210"/>
      <c r="D461" s="193" t="s">
        <v>163</v>
      </c>
      <c r="E461" s="211" t="s">
        <v>19</v>
      </c>
      <c r="F461" s="212" t="s">
        <v>84</v>
      </c>
      <c r="G461" s="210"/>
      <c r="H461" s="213">
        <v>1</v>
      </c>
      <c r="I461" s="214"/>
      <c r="J461" s="210"/>
      <c r="K461" s="210"/>
      <c r="L461" s="215"/>
      <c r="M461" s="216"/>
      <c r="N461" s="217"/>
      <c r="O461" s="217"/>
      <c r="P461" s="217"/>
      <c r="Q461" s="217"/>
      <c r="R461" s="217"/>
      <c r="S461" s="217"/>
      <c r="T461" s="218"/>
      <c r="AT461" s="219" t="s">
        <v>163</v>
      </c>
      <c r="AU461" s="219" t="s">
        <v>86</v>
      </c>
      <c r="AV461" s="14" t="s">
        <v>86</v>
      </c>
      <c r="AW461" s="14" t="s">
        <v>36</v>
      </c>
      <c r="AX461" s="14" t="s">
        <v>76</v>
      </c>
      <c r="AY461" s="219" t="s">
        <v>150</v>
      </c>
    </row>
    <row r="462" spans="1:65" s="15" customFormat="1" ht="11.25">
      <c r="B462" s="220"/>
      <c r="C462" s="221"/>
      <c r="D462" s="193" t="s">
        <v>163</v>
      </c>
      <c r="E462" s="222" t="s">
        <v>19</v>
      </c>
      <c r="F462" s="223" t="s">
        <v>178</v>
      </c>
      <c r="G462" s="221"/>
      <c r="H462" s="224">
        <v>4</v>
      </c>
      <c r="I462" s="225"/>
      <c r="J462" s="221"/>
      <c r="K462" s="221"/>
      <c r="L462" s="226"/>
      <c r="M462" s="227"/>
      <c r="N462" s="228"/>
      <c r="O462" s="228"/>
      <c r="P462" s="228"/>
      <c r="Q462" s="228"/>
      <c r="R462" s="228"/>
      <c r="S462" s="228"/>
      <c r="T462" s="229"/>
      <c r="AT462" s="230" t="s">
        <v>163</v>
      </c>
      <c r="AU462" s="230" t="s">
        <v>86</v>
      </c>
      <c r="AV462" s="15" t="s">
        <v>158</v>
      </c>
      <c r="AW462" s="15" t="s">
        <v>36</v>
      </c>
      <c r="AX462" s="15" t="s">
        <v>84</v>
      </c>
      <c r="AY462" s="230" t="s">
        <v>150</v>
      </c>
    </row>
    <row r="463" spans="1:65" s="2" customFormat="1" ht="16.5" customHeight="1">
      <c r="A463" s="36"/>
      <c r="B463" s="37"/>
      <c r="C463" s="180" t="s">
        <v>516</v>
      </c>
      <c r="D463" s="180" t="s">
        <v>153</v>
      </c>
      <c r="E463" s="181" t="s">
        <v>517</v>
      </c>
      <c r="F463" s="182" t="s">
        <v>518</v>
      </c>
      <c r="G463" s="183" t="s">
        <v>156</v>
      </c>
      <c r="H463" s="184">
        <v>2</v>
      </c>
      <c r="I463" s="185"/>
      <c r="J463" s="186">
        <f>ROUND(I463*H463,2)</f>
        <v>0</v>
      </c>
      <c r="K463" s="182" t="s">
        <v>157</v>
      </c>
      <c r="L463" s="41"/>
      <c r="M463" s="187" t="s">
        <v>19</v>
      </c>
      <c r="N463" s="188" t="s">
        <v>47</v>
      </c>
      <c r="O463" s="66"/>
      <c r="P463" s="189">
        <f>O463*H463</f>
        <v>0</v>
      </c>
      <c r="Q463" s="189">
        <v>0</v>
      </c>
      <c r="R463" s="189">
        <f>Q463*H463</f>
        <v>0</v>
      </c>
      <c r="S463" s="189">
        <v>0.03</v>
      </c>
      <c r="T463" s="190">
        <f>S463*H463</f>
        <v>0.06</v>
      </c>
      <c r="U463" s="36"/>
      <c r="V463" s="36"/>
      <c r="W463" s="36"/>
      <c r="X463" s="36"/>
      <c r="Y463" s="36"/>
      <c r="Z463" s="36"/>
      <c r="AA463" s="36"/>
      <c r="AB463" s="36"/>
      <c r="AC463" s="36"/>
      <c r="AD463" s="36"/>
      <c r="AE463" s="36"/>
      <c r="AR463" s="191" t="s">
        <v>314</v>
      </c>
      <c r="AT463" s="191" t="s">
        <v>153</v>
      </c>
      <c r="AU463" s="191" t="s">
        <v>86</v>
      </c>
      <c r="AY463" s="19" t="s">
        <v>150</v>
      </c>
      <c r="BE463" s="192">
        <f>IF(N463="základní",J463,0)</f>
        <v>0</v>
      </c>
      <c r="BF463" s="192">
        <f>IF(N463="snížená",J463,0)</f>
        <v>0</v>
      </c>
      <c r="BG463" s="192">
        <f>IF(N463="zákl. přenesená",J463,0)</f>
        <v>0</v>
      </c>
      <c r="BH463" s="192">
        <f>IF(N463="sníž. přenesená",J463,0)</f>
        <v>0</v>
      </c>
      <c r="BI463" s="192">
        <f>IF(N463="nulová",J463,0)</f>
        <v>0</v>
      </c>
      <c r="BJ463" s="19" t="s">
        <v>84</v>
      </c>
      <c r="BK463" s="192">
        <f>ROUND(I463*H463,2)</f>
        <v>0</v>
      </c>
      <c r="BL463" s="19" t="s">
        <v>314</v>
      </c>
      <c r="BM463" s="191" t="s">
        <v>519</v>
      </c>
    </row>
    <row r="464" spans="1:65" s="2" customFormat="1" ht="11.25">
      <c r="A464" s="36"/>
      <c r="B464" s="37"/>
      <c r="C464" s="38"/>
      <c r="D464" s="193" t="s">
        <v>160</v>
      </c>
      <c r="E464" s="38"/>
      <c r="F464" s="194" t="s">
        <v>518</v>
      </c>
      <c r="G464" s="38"/>
      <c r="H464" s="38"/>
      <c r="I464" s="195"/>
      <c r="J464" s="38"/>
      <c r="K464" s="38"/>
      <c r="L464" s="41"/>
      <c r="M464" s="196"/>
      <c r="N464" s="197"/>
      <c r="O464" s="66"/>
      <c r="P464" s="66"/>
      <c r="Q464" s="66"/>
      <c r="R464" s="66"/>
      <c r="S464" s="66"/>
      <c r="T464" s="67"/>
      <c r="U464" s="36"/>
      <c r="V464" s="36"/>
      <c r="W464" s="36"/>
      <c r="X464" s="36"/>
      <c r="Y464" s="36"/>
      <c r="Z464" s="36"/>
      <c r="AA464" s="36"/>
      <c r="AB464" s="36"/>
      <c r="AC464" s="36"/>
      <c r="AD464" s="36"/>
      <c r="AE464" s="36"/>
      <c r="AT464" s="19" t="s">
        <v>160</v>
      </c>
      <c r="AU464" s="19" t="s">
        <v>86</v>
      </c>
    </row>
    <row r="465" spans="1:65" s="13" customFormat="1" ht="11.25">
      <c r="B465" s="199"/>
      <c r="C465" s="200"/>
      <c r="D465" s="193" t="s">
        <v>163</v>
      </c>
      <c r="E465" s="201" t="s">
        <v>19</v>
      </c>
      <c r="F465" s="202" t="s">
        <v>195</v>
      </c>
      <c r="G465" s="200"/>
      <c r="H465" s="201" t="s">
        <v>19</v>
      </c>
      <c r="I465" s="203"/>
      <c r="J465" s="200"/>
      <c r="K465" s="200"/>
      <c r="L465" s="204"/>
      <c r="M465" s="205"/>
      <c r="N465" s="206"/>
      <c r="O465" s="206"/>
      <c r="P465" s="206"/>
      <c r="Q465" s="206"/>
      <c r="R465" s="206"/>
      <c r="S465" s="206"/>
      <c r="T465" s="207"/>
      <c r="AT465" s="208" t="s">
        <v>163</v>
      </c>
      <c r="AU465" s="208" t="s">
        <v>86</v>
      </c>
      <c r="AV465" s="13" t="s">
        <v>84</v>
      </c>
      <c r="AW465" s="13" t="s">
        <v>36</v>
      </c>
      <c r="AX465" s="13" t="s">
        <v>76</v>
      </c>
      <c r="AY465" s="208" t="s">
        <v>150</v>
      </c>
    </row>
    <row r="466" spans="1:65" s="14" customFormat="1" ht="11.25">
      <c r="B466" s="209"/>
      <c r="C466" s="210"/>
      <c r="D466" s="193" t="s">
        <v>163</v>
      </c>
      <c r="E466" s="211" t="s">
        <v>19</v>
      </c>
      <c r="F466" s="212" t="s">
        <v>84</v>
      </c>
      <c r="G466" s="210"/>
      <c r="H466" s="213">
        <v>1</v>
      </c>
      <c r="I466" s="214"/>
      <c r="J466" s="210"/>
      <c r="K466" s="210"/>
      <c r="L466" s="215"/>
      <c r="M466" s="216"/>
      <c r="N466" s="217"/>
      <c r="O466" s="217"/>
      <c r="P466" s="217"/>
      <c r="Q466" s="217"/>
      <c r="R466" s="217"/>
      <c r="S466" s="217"/>
      <c r="T466" s="218"/>
      <c r="AT466" s="219" t="s">
        <v>163</v>
      </c>
      <c r="AU466" s="219" t="s">
        <v>86</v>
      </c>
      <c r="AV466" s="14" t="s">
        <v>86</v>
      </c>
      <c r="AW466" s="14" t="s">
        <v>36</v>
      </c>
      <c r="AX466" s="14" t="s">
        <v>76</v>
      </c>
      <c r="AY466" s="219" t="s">
        <v>150</v>
      </c>
    </row>
    <row r="467" spans="1:65" s="13" customFormat="1" ht="11.25">
      <c r="B467" s="199"/>
      <c r="C467" s="200"/>
      <c r="D467" s="193" t="s">
        <v>163</v>
      </c>
      <c r="E467" s="201" t="s">
        <v>19</v>
      </c>
      <c r="F467" s="202" t="s">
        <v>197</v>
      </c>
      <c r="G467" s="200"/>
      <c r="H467" s="201" t="s">
        <v>19</v>
      </c>
      <c r="I467" s="203"/>
      <c r="J467" s="200"/>
      <c r="K467" s="200"/>
      <c r="L467" s="204"/>
      <c r="M467" s="205"/>
      <c r="N467" s="206"/>
      <c r="O467" s="206"/>
      <c r="P467" s="206"/>
      <c r="Q467" s="206"/>
      <c r="R467" s="206"/>
      <c r="S467" s="206"/>
      <c r="T467" s="207"/>
      <c r="AT467" s="208" t="s">
        <v>163</v>
      </c>
      <c r="AU467" s="208" t="s">
        <v>86</v>
      </c>
      <c r="AV467" s="13" t="s">
        <v>84</v>
      </c>
      <c r="AW467" s="13" t="s">
        <v>36</v>
      </c>
      <c r="AX467" s="13" t="s">
        <v>76</v>
      </c>
      <c r="AY467" s="208" t="s">
        <v>150</v>
      </c>
    </row>
    <row r="468" spans="1:65" s="14" customFormat="1" ht="11.25">
      <c r="B468" s="209"/>
      <c r="C468" s="210"/>
      <c r="D468" s="193" t="s">
        <v>163</v>
      </c>
      <c r="E468" s="211" t="s">
        <v>19</v>
      </c>
      <c r="F468" s="212" t="s">
        <v>84</v>
      </c>
      <c r="G468" s="210"/>
      <c r="H468" s="213">
        <v>1</v>
      </c>
      <c r="I468" s="214"/>
      <c r="J468" s="210"/>
      <c r="K468" s="210"/>
      <c r="L468" s="215"/>
      <c r="M468" s="216"/>
      <c r="N468" s="217"/>
      <c r="O468" s="217"/>
      <c r="P468" s="217"/>
      <c r="Q468" s="217"/>
      <c r="R468" s="217"/>
      <c r="S468" s="217"/>
      <c r="T468" s="218"/>
      <c r="AT468" s="219" t="s">
        <v>163</v>
      </c>
      <c r="AU468" s="219" t="s">
        <v>86</v>
      </c>
      <c r="AV468" s="14" t="s">
        <v>86</v>
      </c>
      <c r="AW468" s="14" t="s">
        <v>36</v>
      </c>
      <c r="AX468" s="14" t="s">
        <v>76</v>
      </c>
      <c r="AY468" s="219" t="s">
        <v>150</v>
      </c>
    </row>
    <row r="469" spans="1:65" s="15" customFormat="1" ht="11.25">
      <c r="B469" s="220"/>
      <c r="C469" s="221"/>
      <c r="D469" s="193" t="s">
        <v>163</v>
      </c>
      <c r="E469" s="222" t="s">
        <v>19</v>
      </c>
      <c r="F469" s="223" t="s">
        <v>178</v>
      </c>
      <c r="G469" s="221"/>
      <c r="H469" s="224">
        <v>2</v>
      </c>
      <c r="I469" s="225"/>
      <c r="J469" s="221"/>
      <c r="K469" s="221"/>
      <c r="L469" s="226"/>
      <c r="M469" s="227"/>
      <c r="N469" s="228"/>
      <c r="O469" s="228"/>
      <c r="P469" s="228"/>
      <c r="Q469" s="228"/>
      <c r="R469" s="228"/>
      <c r="S469" s="228"/>
      <c r="T469" s="229"/>
      <c r="AT469" s="230" t="s">
        <v>163</v>
      </c>
      <c r="AU469" s="230" t="s">
        <v>86</v>
      </c>
      <c r="AV469" s="15" t="s">
        <v>158</v>
      </c>
      <c r="AW469" s="15" t="s">
        <v>36</v>
      </c>
      <c r="AX469" s="15" t="s">
        <v>84</v>
      </c>
      <c r="AY469" s="230" t="s">
        <v>150</v>
      </c>
    </row>
    <row r="470" spans="1:65" s="12" customFormat="1" ht="22.9" customHeight="1">
      <c r="B470" s="164"/>
      <c r="C470" s="165"/>
      <c r="D470" s="166" t="s">
        <v>75</v>
      </c>
      <c r="E470" s="178" t="s">
        <v>520</v>
      </c>
      <c r="F470" s="178" t="s">
        <v>521</v>
      </c>
      <c r="G470" s="165"/>
      <c r="H470" s="165"/>
      <c r="I470" s="168"/>
      <c r="J470" s="179">
        <f>BK470</f>
        <v>0</v>
      </c>
      <c r="K470" s="165"/>
      <c r="L470" s="170"/>
      <c r="M470" s="171"/>
      <c r="N470" s="172"/>
      <c r="O470" s="172"/>
      <c r="P470" s="173">
        <f>SUM(P471:P480)</f>
        <v>0</v>
      </c>
      <c r="Q470" s="172"/>
      <c r="R470" s="173">
        <f>SUM(R471:R480)</f>
        <v>0</v>
      </c>
      <c r="S470" s="172"/>
      <c r="T470" s="174">
        <f>SUM(T471:T480)</f>
        <v>2.8536000000000001</v>
      </c>
      <c r="AR470" s="175" t="s">
        <v>86</v>
      </c>
      <c r="AT470" s="176" t="s">
        <v>75</v>
      </c>
      <c r="AU470" s="176" t="s">
        <v>84</v>
      </c>
      <c r="AY470" s="175" t="s">
        <v>150</v>
      </c>
      <c r="BK470" s="177">
        <f>SUM(BK471:BK480)</f>
        <v>0</v>
      </c>
    </row>
    <row r="471" spans="1:65" s="2" customFormat="1" ht="21.75" customHeight="1">
      <c r="A471" s="36"/>
      <c r="B471" s="37"/>
      <c r="C471" s="180" t="s">
        <v>522</v>
      </c>
      <c r="D471" s="180" t="s">
        <v>153</v>
      </c>
      <c r="E471" s="181" t="s">
        <v>523</v>
      </c>
      <c r="F471" s="182" t="s">
        <v>524</v>
      </c>
      <c r="G471" s="183" t="s">
        <v>167</v>
      </c>
      <c r="H471" s="184">
        <v>190.24</v>
      </c>
      <c r="I471" s="185"/>
      <c r="J471" s="186">
        <f>ROUND(I471*H471,2)</f>
        <v>0</v>
      </c>
      <c r="K471" s="182" t="s">
        <v>168</v>
      </c>
      <c r="L471" s="41"/>
      <c r="M471" s="187" t="s">
        <v>19</v>
      </c>
      <c r="N471" s="188" t="s">
        <v>47</v>
      </c>
      <c r="O471" s="66"/>
      <c r="P471" s="189">
        <f>O471*H471</f>
        <v>0</v>
      </c>
      <c r="Q471" s="189">
        <v>0</v>
      </c>
      <c r="R471" s="189">
        <f>Q471*H471</f>
        <v>0</v>
      </c>
      <c r="S471" s="189">
        <v>1.4999999999999999E-2</v>
      </c>
      <c r="T471" s="190">
        <f>S471*H471</f>
        <v>2.8536000000000001</v>
      </c>
      <c r="U471" s="36"/>
      <c r="V471" s="36"/>
      <c r="W471" s="36"/>
      <c r="X471" s="36"/>
      <c r="Y471" s="36"/>
      <c r="Z471" s="36"/>
      <c r="AA471" s="36"/>
      <c r="AB471" s="36"/>
      <c r="AC471" s="36"/>
      <c r="AD471" s="36"/>
      <c r="AE471" s="36"/>
      <c r="AR471" s="191" t="s">
        <v>314</v>
      </c>
      <c r="AT471" s="191" t="s">
        <v>153</v>
      </c>
      <c r="AU471" s="191" t="s">
        <v>86</v>
      </c>
      <c r="AY471" s="19" t="s">
        <v>150</v>
      </c>
      <c r="BE471" s="192">
        <f>IF(N471="základní",J471,0)</f>
        <v>0</v>
      </c>
      <c r="BF471" s="192">
        <f>IF(N471="snížená",J471,0)</f>
        <v>0</v>
      </c>
      <c r="BG471" s="192">
        <f>IF(N471="zákl. přenesená",J471,0)</f>
        <v>0</v>
      </c>
      <c r="BH471" s="192">
        <f>IF(N471="sníž. přenesená",J471,0)</f>
        <v>0</v>
      </c>
      <c r="BI471" s="192">
        <f>IF(N471="nulová",J471,0)</f>
        <v>0</v>
      </c>
      <c r="BJ471" s="19" t="s">
        <v>84</v>
      </c>
      <c r="BK471" s="192">
        <f>ROUND(I471*H471,2)</f>
        <v>0</v>
      </c>
      <c r="BL471" s="19" t="s">
        <v>314</v>
      </c>
      <c r="BM471" s="191" t="s">
        <v>525</v>
      </c>
    </row>
    <row r="472" spans="1:65" s="2" customFormat="1" ht="11.25">
      <c r="A472" s="36"/>
      <c r="B472" s="37"/>
      <c r="C472" s="38"/>
      <c r="D472" s="193" t="s">
        <v>160</v>
      </c>
      <c r="E472" s="38"/>
      <c r="F472" s="194" t="s">
        <v>526</v>
      </c>
      <c r="G472" s="38"/>
      <c r="H472" s="38"/>
      <c r="I472" s="195"/>
      <c r="J472" s="38"/>
      <c r="K472" s="38"/>
      <c r="L472" s="41"/>
      <c r="M472" s="196"/>
      <c r="N472" s="197"/>
      <c r="O472" s="66"/>
      <c r="P472" s="66"/>
      <c r="Q472" s="66"/>
      <c r="R472" s="66"/>
      <c r="S472" s="66"/>
      <c r="T472" s="67"/>
      <c r="U472" s="36"/>
      <c r="V472" s="36"/>
      <c r="W472" s="36"/>
      <c r="X472" s="36"/>
      <c r="Y472" s="36"/>
      <c r="Z472" s="36"/>
      <c r="AA472" s="36"/>
      <c r="AB472" s="36"/>
      <c r="AC472" s="36"/>
      <c r="AD472" s="36"/>
      <c r="AE472" s="36"/>
      <c r="AT472" s="19" t="s">
        <v>160</v>
      </c>
      <c r="AU472" s="19" t="s">
        <v>86</v>
      </c>
    </row>
    <row r="473" spans="1:65" s="13" customFormat="1" ht="22.5">
      <c r="B473" s="199"/>
      <c r="C473" s="200"/>
      <c r="D473" s="193" t="s">
        <v>163</v>
      </c>
      <c r="E473" s="201" t="s">
        <v>19</v>
      </c>
      <c r="F473" s="202" t="s">
        <v>527</v>
      </c>
      <c r="G473" s="200"/>
      <c r="H473" s="201" t="s">
        <v>19</v>
      </c>
      <c r="I473" s="203"/>
      <c r="J473" s="200"/>
      <c r="K473" s="200"/>
      <c r="L473" s="204"/>
      <c r="M473" s="205"/>
      <c r="N473" s="206"/>
      <c r="O473" s="206"/>
      <c r="P473" s="206"/>
      <c r="Q473" s="206"/>
      <c r="R473" s="206"/>
      <c r="S473" s="206"/>
      <c r="T473" s="207"/>
      <c r="AT473" s="208" t="s">
        <v>163</v>
      </c>
      <c r="AU473" s="208" t="s">
        <v>86</v>
      </c>
      <c r="AV473" s="13" t="s">
        <v>84</v>
      </c>
      <c r="AW473" s="13" t="s">
        <v>36</v>
      </c>
      <c r="AX473" s="13" t="s">
        <v>76</v>
      </c>
      <c r="AY473" s="208" t="s">
        <v>150</v>
      </c>
    </row>
    <row r="474" spans="1:65" s="13" customFormat="1" ht="11.25">
      <c r="B474" s="199"/>
      <c r="C474" s="200"/>
      <c r="D474" s="193" t="s">
        <v>163</v>
      </c>
      <c r="E474" s="201" t="s">
        <v>19</v>
      </c>
      <c r="F474" s="202" t="s">
        <v>193</v>
      </c>
      <c r="G474" s="200"/>
      <c r="H474" s="201" t="s">
        <v>19</v>
      </c>
      <c r="I474" s="203"/>
      <c r="J474" s="200"/>
      <c r="K474" s="200"/>
      <c r="L474" s="204"/>
      <c r="M474" s="205"/>
      <c r="N474" s="206"/>
      <c r="O474" s="206"/>
      <c r="P474" s="206"/>
      <c r="Q474" s="206"/>
      <c r="R474" s="206"/>
      <c r="S474" s="206"/>
      <c r="T474" s="207"/>
      <c r="AT474" s="208" t="s">
        <v>163</v>
      </c>
      <c r="AU474" s="208" t="s">
        <v>86</v>
      </c>
      <c r="AV474" s="13" t="s">
        <v>84</v>
      </c>
      <c r="AW474" s="13" t="s">
        <v>36</v>
      </c>
      <c r="AX474" s="13" t="s">
        <v>76</v>
      </c>
      <c r="AY474" s="208" t="s">
        <v>150</v>
      </c>
    </row>
    <row r="475" spans="1:65" s="14" customFormat="1" ht="11.25">
      <c r="B475" s="209"/>
      <c r="C475" s="210"/>
      <c r="D475" s="193" t="s">
        <v>163</v>
      </c>
      <c r="E475" s="211" t="s">
        <v>19</v>
      </c>
      <c r="F475" s="212" t="s">
        <v>483</v>
      </c>
      <c r="G475" s="210"/>
      <c r="H475" s="213">
        <v>65.53</v>
      </c>
      <c r="I475" s="214"/>
      <c r="J475" s="210"/>
      <c r="K475" s="210"/>
      <c r="L475" s="215"/>
      <c r="M475" s="216"/>
      <c r="N475" s="217"/>
      <c r="O475" s="217"/>
      <c r="P475" s="217"/>
      <c r="Q475" s="217"/>
      <c r="R475" s="217"/>
      <c r="S475" s="217"/>
      <c r="T475" s="218"/>
      <c r="AT475" s="219" t="s">
        <v>163</v>
      </c>
      <c r="AU475" s="219" t="s">
        <v>86</v>
      </c>
      <c r="AV475" s="14" t="s">
        <v>86</v>
      </c>
      <c r="AW475" s="14" t="s">
        <v>36</v>
      </c>
      <c r="AX475" s="14" t="s">
        <v>76</v>
      </c>
      <c r="AY475" s="219" t="s">
        <v>150</v>
      </c>
    </row>
    <row r="476" spans="1:65" s="13" customFormat="1" ht="11.25">
      <c r="B476" s="199"/>
      <c r="C476" s="200"/>
      <c r="D476" s="193" t="s">
        <v>163</v>
      </c>
      <c r="E476" s="201" t="s">
        <v>19</v>
      </c>
      <c r="F476" s="202" t="s">
        <v>195</v>
      </c>
      <c r="G476" s="200"/>
      <c r="H476" s="201" t="s">
        <v>19</v>
      </c>
      <c r="I476" s="203"/>
      <c r="J476" s="200"/>
      <c r="K476" s="200"/>
      <c r="L476" s="204"/>
      <c r="M476" s="205"/>
      <c r="N476" s="206"/>
      <c r="O476" s="206"/>
      <c r="P476" s="206"/>
      <c r="Q476" s="206"/>
      <c r="R476" s="206"/>
      <c r="S476" s="206"/>
      <c r="T476" s="207"/>
      <c r="AT476" s="208" t="s">
        <v>163</v>
      </c>
      <c r="AU476" s="208" t="s">
        <v>86</v>
      </c>
      <c r="AV476" s="13" t="s">
        <v>84</v>
      </c>
      <c r="AW476" s="13" t="s">
        <v>36</v>
      </c>
      <c r="AX476" s="13" t="s">
        <v>76</v>
      </c>
      <c r="AY476" s="208" t="s">
        <v>150</v>
      </c>
    </row>
    <row r="477" spans="1:65" s="14" customFormat="1" ht="11.25">
      <c r="B477" s="209"/>
      <c r="C477" s="210"/>
      <c r="D477" s="193" t="s">
        <v>163</v>
      </c>
      <c r="E477" s="211" t="s">
        <v>19</v>
      </c>
      <c r="F477" s="212" t="s">
        <v>484</v>
      </c>
      <c r="G477" s="210"/>
      <c r="H477" s="213">
        <v>59.74</v>
      </c>
      <c r="I477" s="214"/>
      <c r="J477" s="210"/>
      <c r="K477" s="210"/>
      <c r="L477" s="215"/>
      <c r="M477" s="216"/>
      <c r="N477" s="217"/>
      <c r="O477" s="217"/>
      <c r="P477" s="217"/>
      <c r="Q477" s="217"/>
      <c r="R477" s="217"/>
      <c r="S477" s="217"/>
      <c r="T477" s="218"/>
      <c r="AT477" s="219" t="s">
        <v>163</v>
      </c>
      <c r="AU477" s="219" t="s">
        <v>86</v>
      </c>
      <c r="AV477" s="14" t="s">
        <v>86</v>
      </c>
      <c r="AW477" s="14" t="s">
        <v>36</v>
      </c>
      <c r="AX477" s="14" t="s">
        <v>76</v>
      </c>
      <c r="AY477" s="219" t="s">
        <v>150</v>
      </c>
    </row>
    <row r="478" spans="1:65" s="13" customFormat="1" ht="11.25">
      <c r="B478" s="199"/>
      <c r="C478" s="200"/>
      <c r="D478" s="193" t="s">
        <v>163</v>
      </c>
      <c r="E478" s="201" t="s">
        <v>19</v>
      </c>
      <c r="F478" s="202" t="s">
        <v>197</v>
      </c>
      <c r="G478" s="200"/>
      <c r="H478" s="201" t="s">
        <v>19</v>
      </c>
      <c r="I478" s="203"/>
      <c r="J478" s="200"/>
      <c r="K478" s="200"/>
      <c r="L478" s="204"/>
      <c r="M478" s="205"/>
      <c r="N478" s="206"/>
      <c r="O478" s="206"/>
      <c r="P478" s="206"/>
      <c r="Q478" s="206"/>
      <c r="R478" s="206"/>
      <c r="S478" s="206"/>
      <c r="T478" s="207"/>
      <c r="AT478" s="208" t="s">
        <v>163</v>
      </c>
      <c r="AU478" s="208" t="s">
        <v>86</v>
      </c>
      <c r="AV478" s="13" t="s">
        <v>84</v>
      </c>
      <c r="AW478" s="13" t="s">
        <v>36</v>
      </c>
      <c r="AX478" s="13" t="s">
        <v>76</v>
      </c>
      <c r="AY478" s="208" t="s">
        <v>150</v>
      </c>
    </row>
    <row r="479" spans="1:65" s="14" customFormat="1" ht="11.25">
      <c r="B479" s="209"/>
      <c r="C479" s="210"/>
      <c r="D479" s="193" t="s">
        <v>163</v>
      </c>
      <c r="E479" s="211" t="s">
        <v>19</v>
      </c>
      <c r="F479" s="212" t="s">
        <v>485</v>
      </c>
      <c r="G479" s="210"/>
      <c r="H479" s="213">
        <v>64.97</v>
      </c>
      <c r="I479" s="214"/>
      <c r="J479" s="210"/>
      <c r="K479" s="210"/>
      <c r="L479" s="215"/>
      <c r="M479" s="216"/>
      <c r="N479" s="217"/>
      <c r="O479" s="217"/>
      <c r="P479" s="217"/>
      <c r="Q479" s="217"/>
      <c r="R479" s="217"/>
      <c r="S479" s="217"/>
      <c r="T479" s="218"/>
      <c r="AT479" s="219" t="s">
        <v>163</v>
      </c>
      <c r="AU479" s="219" t="s">
        <v>86</v>
      </c>
      <c r="AV479" s="14" t="s">
        <v>86</v>
      </c>
      <c r="AW479" s="14" t="s">
        <v>36</v>
      </c>
      <c r="AX479" s="14" t="s">
        <v>76</v>
      </c>
      <c r="AY479" s="219" t="s">
        <v>150</v>
      </c>
    </row>
    <row r="480" spans="1:65" s="15" customFormat="1" ht="11.25">
      <c r="B480" s="220"/>
      <c r="C480" s="221"/>
      <c r="D480" s="193" t="s">
        <v>163</v>
      </c>
      <c r="E480" s="222" t="s">
        <v>19</v>
      </c>
      <c r="F480" s="223" t="s">
        <v>178</v>
      </c>
      <c r="G480" s="221"/>
      <c r="H480" s="224">
        <v>190.24</v>
      </c>
      <c r="I480" s="225"/>
      <c r="J480" s="221"/>
      <c r="K480" s="221"/>
      <c r="L480" s="226"/>
      <c r="M480" s="227"/>
      <c r="N480" s="228"/>
      <c r="O480" s="228"/>
      <c r="P480" s="228"/>
      <c r="Q480" s="228"/>
      <c r="R480" s="228"/>
      <c r="S480" s="228"/>
      <c r="T480" s="229"/>
      <c r="AT480" s="230" t="s">
        <v>163</v>
      </c>
      <c r="AU480" s="230" t="s">
        <v>86</v>
      </c>
      <c r="AV480" s="15" t="s">
        <v>158</v>
      </c>
      <c r="AW480" s="15" t="s">
        <v>36</v>
      </c>
      <c r="AX480" s="15" t="s">
        <v>84</v>
      </c>
      <c r="AY480" s="230" t="s">
        <v>150</v>
      </c>
    </row>
    <row r="481" spans="1:65" s="12" customFormat="1" ht="22.9" customHeight="1">
      <c r="B481" s="164"/>
      <c r="C481" s="165"/>
      <c r="D481" s="166" t="s">
        <v>75</v>
      </c>
      <c r="E481" s="178" t="s">
        <v>528</v>
      </c>
      <c r="F481" s="178" t="s">
        <v>529</v>
      </c>
      <c r="G481" s="165"/>
      <c r="H481" s="165"/>
      <c r="I481" s="168"/>
      <c r="J481" s="179">
        <f>BK481</f>
        <v>0</v>
      </c>
      <c r="K481" s="165"/>
      <c r="L481" s="170"/>
      <c r="M481" s="171"/>
      <c r="N481" s="172"/>
      <c r="O481" s="172"/>
      <c r="P481" s="173">
        <f>SUM(P482:P501)</f>
        <v>0</v>
      </c>
      <c r="Q481" s="172"/>
      <c r="R481" s="173">
        <f>SUM(R482:R501)</f>
        <v>0</v>
      </c>
      <c r="S481" s="172"/>
      <c r="T481" s="174">
        <f>SUM(T482:T501)</f>
        <v>0.50715399999999999</v>
      </c>
      <c r="AR481" s="175" t="s">
        <v>86</v>
      </c>
      <c r="AT481" s="176" t="s">
        <v>75</v>
      </c>
      <c r="AU481" s="176" t="s">
        <v>84</v>
      </c>
      <c r="AY481" s="175" t="s">
        <v>150</v>
      </c>
      <c r="BK481" s="177">
        <f>SUM(BK482:BK501)</f>
        <v>0</v>
      </c>
    </row>
    <row r="482" spans="1:65" s="2" customFormat="1" ht="24">
      <c r="A482" s="36"/>
      <c r="B482" s="37"/>
      <c r="C482" s="180" t="s">
        <v>530</v>
      </c>
      <c r="D482" s="180" t="s">
        <v>153</v>
      </c>
      <c r="E482" s="181" t="s">
        <v>531</v>
      </c>
      <c r="F482" s="182" t="s">
        <v>532</v>
      </c>
      <c r="G482" s="183" t="s">
        <v>167</v>
      </c>
      <c r="H482" s="184">
        <v>190.24</v>
      </c>
      <c r="I482" s="185"/>
      <c r="J482" s="186">
        <f>ROUND(I482*H482,2)</f>
        <v>0</v>
      </c>
      <c r="K482" s="182" t="s">
        <v>168</v>
      </c>
      <c r="L482" s="41"/>
      <c r="M482" s="187" t="s">
        <v>19</v>
      </c>
      <c r="N482" s="188" t="s">
        <v>47</v>
      </c>
      <c r="O482" s="66"/>
      <c r="P482" s="189">
        <f>O482*H482</f>
        <v>0</v>
      </c>
      <c r="Q482" s="189">
        <v>0</v>
      </c>
      <c r="R482" s="189">
        <f>Q482*H482</f>
        <v>0</v>
      </c>
      <c r="S482" s="189">
        <v>2.5000000000000001E-3</v>
      </c>
      <c r="T482" s="190">
        <f>S482*H482</f>
        <v>0.47560000000000002</v>
      </c>
      <c r="U482" s="36"/>
      <c r="V482" s="36"/>
      <c r="W482" s="36"/>
      <c r="X482" s="36"/>
      <c r="Y482" s="36"/>
      <c r="Z482" s="36"/>
      <c r="AA482" s="36"/>
      <c r="AB482" s="36"/>
      <c r="AC482" s="36"/>
      <c r="AD482" s="36"/>
      <c r="AE482" s="36"/>
      <c r="AR482" s="191" t="s">
        <v>314</v>
      </c>
      <c r="AT482" s="191" t="s">
        <v>153</v>
      </c>
      <c r="AU482" s="191" t="s">
        <v>86</v>
      </c>
      <c r="AY482" s="19" t="s">
        <v>150</v>
      </c>
      <c r="BE482" s="192">
        <f>IF(N482="základní",J482,0)</f>
        <v>0</v>
      </c>
      <c r="BF482" s="192">
        <f>IF(N482="snížená",J482,0)</f>
        <v>0</v>
      </c>
      <c r="BG482" s="192">
        <f>IF(N482="zákl. přenesená",J482,0)</f>
        <v>0</v>
      </c>
      <c r="BH482" s="192">
        <f>IF(N482="sníž. přenesená",J482,0)</f>
        <v>0</v>
      </c>
      <c r="BI482" s="192">
        <f>IF(N482="nulová",J482,0)</f>
        <v>0</v>
      </c>
      <c r="BJ482" s="19" t="s">
        <v>84</v>
      </c>
      <c r="BK482" s="192">
        <f>ROUND(I482*H482,2)</f>
        <v>0</v>
      </c>
      <c r="BL482" s="19" t="s">
        <v>314</v>
      </c>
      <c r="BM482" s="191" t="s">
        <v>533</v>
      </c>
    </row>
    <row r="483" spans="1:65" s="2" customFormat="1" ht="11.25">
      <c r="A483" s="36"/>
      <c r="B483" s="37"/>
      <c r="C483" s="38"/>
      <c r="D483" s="193" t="s">
        <v>160</v>
      </c>
      <c r="E483" s="38"/>
      <c r="F483" s="194" t="s">
        <v>534</v>
      </c>
      <c r="G483" s="38"/>
      <c r="H483" s="38"/>
      <c r="I483" s="195"/>
      <c r="J483" s="38"/>
      <c r="K483" s="38"/>
      <c r="L483" s="41"/>
      <c r="M483" s="196"/>
      <c r="N483" s="197"/>
      <c r="O483" s="66"/>
      <c r="P483" s="66"/>
      <c r="Q483" s="66"/>
      <c r="R483" s="66"/>
      <c r="S483" s="66"/>
      <c r="T483" s="67"/>
      <c r="U483" s="36"/>
      <c r="V483" s="36"/>
      <c r="W483" s="36"/>
      <c r="X483" s="36"/>
      <c r="Y483" s="36"/>
      <c r="Z483" s="36"/>
      <c r="AA483" s="36"/>
      <c r="AB483" s="36"/>
      <c r="AC483" s="36"/>
      <c r="AD483" s="36"/>
      <c r="AE483" s="36"/>
      <c r="AT483" s="19" t="s">
        <v>160</v>
      </c>
      <c r="AU483" s="19" t="s">
        <v>86</v>
      </c>
    </row>
    <row r="484" spans="1:65" s="13" customFormat="1" ht="22.5">
      <c r="B484" s="199"/>
      <c r="C484" s="200"/>
      <c r="D484" s="193" t="s">
        <v>163</v>
      </c>
      <c r="E484" s="201" t="s">
        <v>19</v>
      </c>
      <c r="F484" s="202" t="s">
        <v>535</v>
      </c>
      <c r="G484" s="200"/>
      <c r="H484" s="201" t="s">
        <v>19</v>
      </c>
      <c r="I484" s="203"/>
      <c r="J484" s="200"/>
      <c r="K484" s="200"/>
      <c r="L484" s="204"/>
      <c r="M484" s="205"/>
      <c r="N484" s="206"/>
      <c r="O484" s="206"/>
      <c r="P484" s="206"/>
      <c r="Q484" s="206"/>
      <c r="R484" s="206"/>
      <c r="S484" s="206"/>
      <c r="T484" s="207"/>
      <c r="AT484" s="208" t="s">
        <v>163</v>
      </c>
      <c r="AU484" s="208" t="s">
        <v>86</v>
      </c>
      <c r="AV484" s="13" t="s">
        <v>84</v>
      </c>
      <c r="AW484" s="13" t="s">
        <v>36</v>
      </c>
      <c r="AX484" s="13" t="s">
        <v>76</v>
      </c>
      <c r="AY484" s="208" t="s">
        <v>150</v>
      </c>
    </row>
    <row r="485" spans="1:65" s="13" customFormat="1" ht="11.25">
      <c r="B485" s="199"/>
      <c r="C485" s="200"/>
      <c r="D485" s="193" t="s">
        <v>163</v>
      </c>
      <c r="E485" s="201" t="s">
        <v>19</v>
      </c>
      <c r="F485" s="202" t="s">
        <v>193</v>
      </c>
      <c r="G485" s="200"/>
      <c r="H485" s="201" t="s">
        <v>19</v>
      </c>
      <c r="I485" s="203"/>
      <c r="J485" s="200"/>
      <c r="K485" s="200"/>
      <c r="L485" s="204"/>
      <c r="M485" s="205"/>
      <c r="N485" s="206"/>
      <c r="O485" s="206"/>
      <c r="P485" s="206"/>
      <c r="Q485" s="206"/>
      <c r="R485" s="206"/>
      <c r="S485" s="206"/>
      <c r="T485" s="207"/>
      <c r="AT485" s="208" t="s">
        <v>163</v>
      </c>
      <c r="AU485" s="208" t="s">
        <v>86</v>
      </c>
      <c r="AV485" s="13" t="s">
        <v>84</v>
      </c>
      <c r="AW485" s="13" t="s">
        <v>36</v>
      </c>
      <c r="AX485" s="13" t="s">
        <v>76</v>
      </c>
      <c r="AY485" s="208" t="s">
        <v>150</v>
      </c>
    </row>
    <row r="486" spans="1:65" s="14" customFormat="1" ht="11.25">
      <c r="B486" s="209"/>
      <c r="C486" s="210"/>
      <c r="D486" s="193" t="s">
        <v>163</v>
      </c>
      <c r="E486" s="211" t="s">
        <v>19</v>
      </c>
      <c r="F486" s="212" t="s">
        <v>483</v>
      </c>
      <c r="G486" s="210"/>
      <c r="H486" s="213">
        <v>65.53</v>
      </c>
      <c r="I486" s="214"/>
      <c r="J486" s="210"/>
      <c r="K486" s="210"/>
      <c r="L486" s="215"/>
      <c r="M486" s="216"/>
      <c r="N486" s="217"/>
      <c r="O486" s="217"/>
      <c r="P486" s="217"/>
      <c r="Q486" s="217"/>
      <c r="R486" s="217"/>
      <c r="S486" s="217"/>
      <c r="T486" s="218"/>
      <c r="AT486" s="219" t="s">
        <v>163</v>
      </c>
      <c r="AU486" s="219" t="s">
        <v>86</v>
      </c>
      <c r="AV486" s="14" t="s">
        <v>86</v>
      </c>
      <c r="AW486" s="14" t="s">
        <v>36</v>
      </c>
      <c r="AX486" s="14" t="s">
        <v>76</v>
      </c>
      <c r="AY486" s="219" t="s">
        <v>150</v>
      </c>
    </row>
    <row r="487" spans="1:65" s="13" customFormat="1" ht="11.25">
      <c r="B487" s="199"/>
      <c r="C487" s="200"/>
      <c r="D487" s="193" t="s">
        <v>163</v>
      </c>
      <c r="E487" s="201" t="s">
        <v>19</v>
      </c>
      <c r="F487" s="202" t="s">
        <v>195</v>
      </c>
      <c r="G487" s="200"/>
      <c r="H487" s="201" t="s">
        <v>19</v>
      </c>
      <c r="I487" s="203"/>
      <c r="J487" s="200"/>
      <c r="K487" s="200"/>
      <c r="L487" s="204"/>
      <c r="M487" s="205"/>
      <c r="N487" s="206"/>
      <c r="O487" s="206"/>
      <c r="P487" s="206"/>
      <c r="Q487" s="206"/>
      <c r="R487" s="206"/>
      <c r="S487" s="206"/>
      <c r="T487" s="207"/>
      <c r="AT487" s="208" t="s">
        <v>163</v>
      </c>
      <c r="AU487" s="208" t="s">
        <v>86</v>
      </c>
      <c r="AV487" s="13" t="s">
        <v>84</v>
      </c>
      <c r="AW487" s="13" t="s">
        <v>36</v>
      </c>
      <c r="AX487" s="13" t="s">
        <v>76</v>
      </c>
      <c r="AY487" s="208" t="s">
        <v>150</v>
      </c>
    </row>
    <row r="488" spans="1:65" s="14" customFormat="1" ht="11.25">
      <c r="B488" s="209"/>
      <c r="C488" s="210"/>
      <c r="D488" s="193" t="s">
        <v>163</v>
      </c>
      <c r="E488" s="211" t="s">
        <v>19</v>
      </c>
      <c r="F488" s="212" t="s">
        <v>484</v>
      </c>
      <c r="G488" s="210"/>
      <c r="H488" s="213">
        <v>59.74</v>
      </c>
      <c r="I488" s="214"/>
      <c r="J488" s="210"/>
      <c r="K488" s="210"/>
      <c r="L488" s="215"/>
      <c r="M488" s="216"/>
      <c r="N488" s="217"/>
      <c r="O488" s="217"/>
      <c r="P488" s="217"/>
      <c r="Q488" s="217"/>
      <c r="R488" s="217"/>
      <c r="S488" s="217"/>
      <c r="T488" s="218"/>
      <c r="AT488" s="219" t="s">
        <v>163</v>
      </c>
      <c r="AU488" s="219" t="s">
        <v>86</v>
      </c>
      <c r="AV488" s="14" t="s">
        <v>86</v>
      </c>
      <c r="AW488" s="14" t="s">
        <v>36</v>
      </c>
      <c r="AX488" s="14" t="s">
        <v>76</v>
      </c>
      <c r="AY488" s="219" t="s">
        <v>150</v>
      </c>
    </row>
    <row r="489" spans="1:65" s="13" customFormat="1" ht="11.25">
      <c r="B489" s="199"/>
      <c r="C489" s="200"/>
      <c r="D489" s="193" t="s">
        <v>163</v>
      </c>
      <c r="E489" s="201" t="s">
        <v>19</v>
      </c>
      <c r="F489" s="202" t="s">
        <v>197</v>
      </c>
      <c r="G489" s="200"/>
      <c r="H489" s="201" t="s">
        <v>19</v>
      </c>
      <c r="I489" s="203"/>
      <c r="J489" s="200"/>
      <c r="K489" s="200"/>
      <c r="L489" s="204"/>
      <c r="M489" s="205"/>
      <c r="N489" s="206"/>
      <c r="O489" s="206"/>
      <c r="P489" s="206"/>
      <c r="Q489" s="206"/>
      <c r="R489" s="206"/>
      <c r="S489" s="206"/>
      <c r="T489" s="207"/>
      <c r="AT489" s="208" t="s">
        <v>163</v>
      </c>
      <c r="AU489" s="208" t="s">
        <v>86</v>
      </c>
      <c r="AV489" s="13" t="s">
        <v>84</v>
      </c>
      <c r="AW489" s="13" t="s">
        <v>36</v>
      </c>
      <c r="AX489" s="13" t="s">
        <v>76</v>
      </c>
      <c r="AY489" s="208" t="s">
        <v>150</v>
      </c>
    </row>
    <row r="490" spans="1:65" s="14" customFormat="1" ht="11.25">
      <c r="B490" s="209"/>
      <c r="C490" s="210"/>
      <c r="D490" s="193" t="s">
        <v>163</v>
      </c>
      <c r="E490" s="211" t="s">
        <v>19</v>
      </c>
      <c r="F490" s="212" t="s">
        <v>485</v>
      </c>
      <c r="G490" s="210"/>
      <c r="H490" s="213">
        <v>64.97</v>
      </c>
      <c r="I490" s="214"/>
      <c r="J490" s="210"/>
      <c r="K490" s="210"/>
      <c r="L490" s="215"/>
      <c r="M490" s="216"/>
      <c r="N490" s="217"/>
      <c r="O490" s="217"/>
      <c r="P490" s="217"/>
      <c r="Q490" s="217"/>
      <c r="R490" s="217"/>
      <c r="S490" s="217"/>
      <c r="T490" s="218"/>
      <c r="AT490" s="219" t="s">
        <v>163</v>
      </c>
      <c r="AU490" s="219" t="s">
        <v>86</v>
      </c>
      <c r="AV490" s="14" t="s">
        <v>86</v>
      </c>
      <c r="AW490" s="14" t="s">
        <v>36</v>
      </c>
      <c r="AX490" s="14" t="s">
        <v>76</v>
      </c>
      <c r="AY490" s="219" t="s">
        <v>150</v>
      </c>
    </row>
    <row r="491" spans="1:65" s="15" customFormat="1" ht="11.25">
      <c r="B491" s="220"/>
      <c r="C491" s="221"/>
      <c r="D491" s="193" t="s">
        <v>163</v>
      </c>
      <c r="E491" s="222" t="s">
        <v>19</v>
      </c>
      <c r="F491" s="223" t="s">
        <v>178</v>
      </c>
      <c r="G491" s="221"/>
      <c r="H491" s="224">
        <v>190.24</v>
      </c>
      <c r="I491" s="225"/>
      <c r="J491" s="221"/>
      <c r="K491" s="221"/>
      <c r="L491" s="226"/>
      <c r="M491" s="227"/>
      <c r="N491" s="228"/>
      <c r="O491" s="228"/>
      <c r="P491" s="228"/>
      <c r="Q491" s="228"/>
      <c r="R491" s="228"/>
      <c r="S491" s="228"/>
      <c r="T491" s="229"/>
      <c r="AT491" s="230" t="s">
        <v>163</v>
      </c>
      <c r="AU491" s="230" t="s">
        <v>86</v>
      </c>
      <c r="AV491" s="15" t="s">
        <v>158</v>
      </c>
      <c r="AW491" s="15" t="s">
        <v>36</v>
      </c>
      <c r="AX491" s="15" t="s">
        <v>84</v>
      </c>
      <c r="AY491" s="230" t="s">
        <v>150</v>
      </c>
    </row>
    <row r="492" spans="1:65" s="2" customFormat="1" ht="21.75" customHeight="1">
      <c r="A492" s="36"/>
      <c r="B492" s="37"/>
      <c r="C492" s="180" t="s">
        <v>536</v>
      </c>
      <c r="D492" s="180" t="s">
        <v>153</v>
      </c>
      <c r="E492" s="181" t="s">
        <v>537</v>
      </c>
      <c r="F492" s="182" t="s">
        <v>538</v>
      </c>
      <c r="G492" s="183" t="s">
        <v>328</v>
      </c>
      <c r="H492" s="184">
        <v>105.18</v>
      </c>
      <c r="I492" s="185"/>
      <c r="J492" s="186">
        <f>ROUND(I492*H492,2)</f>
        <v>0</v>
      </c>
      <c r="K492" s="182" t="s">
        <v>168</v>
      </c>
      <c r="L492" s="41"/>
      <c r="M492" s="187" t="s">
        <v>19</v>
      </c>
      <c r="N492" s="188" t="s">
        <v>47</v>
      </c>
      <c r="O492" s="66"/>
      <c r="P492" s="189">
        <f>O492*H492</f>
        <v>0</v>
      </c>
      <c r="Q492" s="189">
        <v>0</v>
      </c>
      <c r="R492" s="189">
        <f>Q492*H492</f>
        <v>0</v>
      </c>
      <c r="S492" s="189">
        <v>2.9999999999999997E-4</v>
      </c>
      <c r="T492" s="190">
        <f>S492*H492</f>
        <v>3.1553999999999999E-2</v>
      </c>
      <c r="U492" s="36"/>
      <c r="V492" s="36"/>
      <c r="W492" s="36"/>
      <c r="X492" s="36"/>
      <c r="Y492" s="36"/>
      <c r="Z492" s="36"/>
      <c r="AA492" s="36"/>
      <c r="AB492" s="36"/>
      <c r="AC492" s="36"/>
      <c r="AD492" s="36"/>
      <c r="AE492" s="36"/>
      <c r="AR492" s="191" t="s">
        <v>314</v>
      </c>
      <c r="AT492" s="191" t="s">
        <v>153</v>
      </c>
      <c r="AU492" s="191" t="s">
        <v>86</v>
      </c>
      <c r="AY492" s="19" t="s">
        <v>150</v>
      </c>
      <c r="BE492" s="192">
        <f>IF(N492="základní",J492,0)</f>
        <v>0</v>
      </c>
      <c r="BF492" s="192">
        <f>IF(N492="snížená",J492,0)</f>
        <v>0</v>
      </c>
      <c r="BG492" s="192">
        <f>IF(N492="zákl. přenesená",J492,0)</f>
        <v>0</v>
      </c>
      <c r="BH492" s="192">
        <f>IF(N492="sníž. přenesená",J492,0)</f>
        <v>0</v>
      </c>
      <c r="BI492" s="192">
        <f>IF(N492="nulová",J492,0)</f>
        <v>0</v>
      </c>
      <c r="BJ492" s="19" t="s">
        <v>84</v>
      </c>
      <c r="BK492" s="192">
        <f>ROUND(I492*H492,2)</f>
        <v>0</v>
      </c>
      <c r="BL492" s="19" t="s">
        <v>314</v>
      </c>
      <c r="BM492" s="191" t="s">
        <v>539</v>
      </c>
    </row>
    <row r="493" spans="1:65" s="2" customFormat="1" ht="11.25">
      <c r="A493" s="36"/>
      <c r="B493" s="37"/>
      <c r="C493" s="38"/>
      <c r="D493" s="193" t="s">
        <v>160</v>
      </c>
      <c r="E493" s="38"/>
      <c r="F493" s="194" t="s">
        <v>540</v>
      </c>
      <c r="G493" s="38"/>
      <c r="H493" s="38"/>
      <c r="I493" s="195"/>
      <c r="J493" s="38"/>
      <c r="K493" s="38"/>
      <c r="L493" s="41"/>
      <c r="M493" s="196"/>
      <c r="N493" s="197"/>
      <c r="O493" s="66"/>
      <c r="P493" s="66"/>
      <c r="Q493" s="66"/>
      <c r="R493" s="66"/>
      <c r="S493" s="66"/>
      <c r="T493" s="67"/>
      <c r="U493" s="36"/>
      <c r="V493" s="36"/>
      <c r="W493" s="36"/>
      <c r="X493" s="36"/>
      <c r="Y493" s="36"/>
      <c r="Z493" s="36"/>
      <c r="AA493" s="36"/>
      <c r="AB493" s="36"/>
      <c r="AC493" s="36"/>
      <c r="AD493" s="36"/>
      <c r="AE493" s="36"/>
      <c r="AT493" s="19" t="s">
        <v>160</v>
      </c>
      <c r="AU493" s="19" t="s">
        <v>86</v>
      </c>
    </row>
    <row r="494" spans="1:65" s="13" customFormat="1" ht="11.25">
      <c r="B494" s="199"/>
      <c r="C494" s="200"/>
      <c r="D494" s="193" t="s">
        <v>163</v>
      </c>
      <c r="E494" s="201" t="s">
        <v>19</v>
      </c>
      <c r="F494" s="202" t="s">
        <v>541</v>
      </c>
      <c r="G494" s="200"/>
      <c r="H494" s="201" t="s">
        <v>19</v>
      </c>
      <c r="I494" s="203"/>
      <c r="J494" s="200"/>
      <c r="K494" s="200"/>
      <c r="L494" s="204"/>
      <c r="M494" s="205"/>
      <c r="N494" s="206"/>
      <c r="O494" s="206"/>
      <c r="P494" s="206"/>
      <c r="Q494" s="206"/>
      <c r="R494" s="206"/>
      <c r="S494" s="206"/>
      <c r="T494" s="207"/>
      <c r="AT494" s="208" t="s">
        <v>163</v>
      </c>
      <c r="AU494" s="208" t="s">
        <v>86</v>
      </c>
      <c r="AV494" s="13" t="s">
        <v>84</v>
      </c>
      <c r="AW494" s="13" t="s">
        <v>36</v>
      </c>
      <c r="AX494" s="13" t="s">
        <v>76</v>
      </c>
      <c r="AY494" s="208" t="s">
        <v>150</v>
      </c>
    </row>
    <row r="495" spans="1:65" s="13" customFormat="1" ht="11.25">
      <c r="B495" s="199"/>
      <c r="C495" s="200"/>
      <c r="D495" s="193" t="s">
        <v>163</v>
      </c>
      <c r="E495" s="201" t="s">
        <v>19</v>
      </c>
      <c r="F495" s="202" t="s">
        <v>193</v>
      </c>
      <c r="G495" s="200"/>
      <c r="H495" s="201" t="s">
        <v>19</v>
      </c>
      <c r="I495" s="203"/>
      <c r="J495" s="200"/>
      <c r="K495" s="200"/>
      <c r="L495" s="204"/>
      <c r="M495" s="205"/>
      <c r="N495" s="206"/>
      <c r="O495" s="206"/>
      <c r="P495" s="206"/>
      <c r="Q495" s="206"/>
      <c r="R495" s="206"/>
      <c r="S495" s="206"/>
      <c r="T495" s="207"/>
      <c r="AT495" s="208" t="s">
        <v>163</v>
      </c>
      <c r="AU495" s="208" t="s">
        <v>86</v>
      </c>
      <c r="AV495" s="13" t="s">
        <v>84</v>
      </c>
      <c r="AW495" s="13" t="s">
        <v>36</v>
      </c>
      <c r="AX495" s="13" t="s">
        <v>76</v>
      </c>
      <c r="AY495" s="208" t="s">
        <v>150</v>
      </c>
    </row>
    <row r="496" spans="1:65" s="14" customFormat="1" ht="11.25">
      <c r="B496" s="209"/>
      <c r="C496" s="210"/>
      <c r="D496" s="193" t="s">
        <v>163</v>
      </c>
      <c r="E496" s="211" t="s">
        <v>19</v>
      </c>
      <c r="F496" s="212" t="s">
        <v>542</v>
      </c>
      <c r="G496" s="210"/>
      <c r="H496" s="213">
        <v>35.72</v>
      </c>
      <c r="I496" s="214"/>
      <c r="J496" s="210"/>
      <c r="K496" s="210"/>
      <c r="L496" s="215"/>
      <c r="M496" s="216"/>
      <c r="N496" s="217"/>
      <c r="O496" s="217"/>
      <c r="P496" s="217"/>
      <c r="Q496" s="217"/>
      <c r="R496" s="217"/>
      <c r="S496" s="217"/>
      <c r="T496" s="218"/>
      <c r="AT496" s="219" t="s">
        <v>163</v>
      </c>
      <c r="AU496" s="219" t="s">
        <v>86</v>
      </c>
      <c r="AV496" s="14" t="s">
        <v>86</v>
      </c>
      <c r="AW496" s="14" t="s">
        <v>36</v>
      </c>
      <c r="AX496" s="14" t="s">
        <v>76</v>
      </c>
      <c r="AY496" s="219" t="s">
        <v>150</v>
      </c>
    </row>
    <row r="497" spans="1:65" s="13" customFormat="1" ht="11.25">
      <c r="B497" s="199"/>
      <c r="C497" s="200"/>
      <c r="D497" s="193" t="s">
        <v>163</v>
      </c>
      <c r="E497" s="201" t="s">
        <v>19</v>
      </c>
      <c r="F497" s="202" t="s">
        <v>195</v>
      </c>
      <c r="G497" s="200"/>
      <c r="H497" s="201" t="s">
        <v>19</v>
      </c>
      <c r="I497" s="203"/>
      <c r="J497" s="200"/>
      <c r="K497" s="200"/>
      <c r="L497" s="204"/>
      <c r="M497" s="205"/>
      <c r="N497" s="206"/>
      <c r="O497" s="206"/>
      <c r="P497" s="206"/>
      <c r="Q497" s="206"/>
      <c r="R497" s="206"/>
      <c r="S497" s="206"/>
      <c r="T497" s="207"/>
      <c r="AT497" s="208" t="s">
        <v>163</v>
      </c>
      <c r="AU497" s="208" t="s">
        <v>86</v>
      </c>
      <c r="AV497" s="13" t="s">
        <v>84</v>
      </c>
      <c r="AW497" s="13" t="s">
        <v>36</v>
      </c>
      <c r="AX497" s="13" t="s">
        <v>76</v>
      </c>
      <c r="AY497" s="208" t="s">
        <v>150</v>
      </c>
    </row>
    <row r="498" spans="1:65" s="14" customFormat="1" ht="11.25">
      <c r="B498" s="209"/>
      <c r="C498" s="210"/>
      <c r="D498" s="193" t="s">
        <v>163</v>
      </c>
      <c r="E498" s="211" t="s">
        <v>19</v>
      </c>
      <c r="F498" s="212" t="s">
        <v>543</v>
      </c>
      <c r="G498" s="210"/>
      <c r="H498" s="213">
        <v>34.380000000000003</v>
      </c>
      <c r="I498" s="214"/>
      <c r="J498" s="210"/>
      <c r="K498" s="210"/>
      <c r="L498" s="215"/>
      <c r="M498" s="216"/>
      <c r="N498" s="217"/>
      <c r="O498" s="217"/>
      <c r="P498" s="217"/>
      <c r="Q498" s="217"/>
      <c r="R498" s="217"/>
      <c r="S498" s="217"/>
      <c r="T498" s="218"/>
      <c r="AT498" s="219" t="s">
        <v>163</v>
      </c>
      <c r="AU498" s="219" t="s">
        <v>86</v>
      </c>
      <c r="AV498" s="14" t="s">
        <v>86</v>
      </c>
      <c r="AW498" s="14" t="s">
        <v>36</v>
      </c>
      <c r="AX498" s="14" t="s">
        <v>76</v>
      </c>
      <c r="AY498" s="219" t="s">
        <v>150</v>
      </c>
    </row>
    <row r="499" spans="1:65" s="13" customFormat="1" ht="11.25">
      <c r="B499" s="199"/>
      <c r="C499" s="200"/>
      <c r="D499" s="193" t="s">
        <v>163</v>
      </c>
      <c r="E499" s="201" t="s">
        <v>19</v>
      </c>
      <c r="F499" s="202" t="s">
        <v>197</v>
      </c>
      <c r="G499" s="200"/>
      <c r="H499" s="201" t="s">
        <v>19</v>
      </c>
      <c r="I499" s="203"/>
      <c r="J499" s="200"/>
      <c r="K499" s="200"/>
      <c r="L499" s="204"/>
      <c r="M499" s="205"/>
      <c r="N499" s="206"/>
      <c r="O499" s="206"/>
      <c r="P499" s="206"/>
      <c r="Q499" s="206"/>
      <c r="R499" s="206"/>
      <c r="S499" s="206"/>
      <c r="T499" s="207"/>
      <c r="AT499" s="208" t="s">
        <v>163</v>
      </c>
      <c r="AU499" s="208" t="s">
        <v>86</v>
      </c>
      <c r="AV499" s="13" t="s">
        <v>84</v>
      </c>
      <c r="AW499" s="13" t="s">
        <v>36</v>
      </c>
      <c r="AX499" s="13" t="s">
        <v>76</v>
      </c>
      <c r="AY499" s="208" t="s">
        <v>150</v>
      </c>
    </row>
    <row r="500" spans="1:65" s="14" customFormat="1" ht="11.25">
      <c r="B500" s="209"/>
      <c r="C500" s="210"/>
      <c r="D500" s="193" t="s">
        <v>163</v>
      </c>
      <c r="E500" s="211" t="s">
        <v>19</v>
      </c>
      <c r="F500" s="212" t="s">
        <v>544</v>
      </c>
      <c r="G500" s="210"/>
      <c r="H500" s="213">
        <v>35.08</v>
      </c>
      <c r="I500" s="214"/>
      <c r="J500" s="210"/>
      <c r="K500" s="210"/>
      <c r="L500" s="215"/>
      <c r="M500" s="216"/>
      <c r="N500" s="217"/>
      <c r="O500" s="217"/>
      <c r="P500" s="217"/>
      <c r="Q500" s="217"/>
      <c r="R500" s="217"/>
      <c r="S500" s="217"/>
      <c r="T500" s="218"/>
      <c r="AT500" s="219" t="s">
        <v>163</v>
      </c>
      <c r="AU500" s="219" t="s">
        <v>86</v>
      </c>
      <c r="AV500" s="14" t="s">
        <v>86</v>
      </c>
      <c r="AW500" s="14" t="s">
        <v>36</v>
      </c>
      <c r="AX500" s="14" t="s">
        <v>76</v>
      </c>
      <c r="AY500" s="219" t="s">
        <v>150</v>
      </c>
    </row>
    <row r="501" spans="1:65" s="15" customFormat="1" ht="11.25">
      <c r="B501" s="220"/>
      <c r="C501" s="221"/>
      <c r="D501" s="193" t="s">
        <v>163</v>
      </c>
      <c r="E501" s="222" t="s">
        <v>19</v>
      </c>
      <c r="F501" s="223" t="s">
        <v>178</v>
      </c>
      <c r="G501" s="221"/>
      <c r="H501" s="224">
        <v>105.18</v>
      </c>
      <c r="I501" s="225"/>
      <c r="J501" s="221"/>
      <c r="K501" s="221"/>
      <c r="L501" s="226"/>
      <c r="M501" s="227"/>
      <c r="N501" s="228"/>
      <c r="O501" s="228"/>
      <c r="P501" s="228"/>
      <c r="Q501" s="228"/>
      <c r="R501" s="228"/>
      <c r="S501" s="228"/>
      <c r="T501" s="229"/>
      <c r="AT501" s="230" t="s">
        <v>163</v>
      </c>
      <c r="AU501" s="230" t="s">
        <v>86</v>
      </c>
      <c r="AV501" s="15" t="s">
        <v>158</v>
      </c>
      <c r="AW501" s="15" t="s">
        <v>36</v>
      </c>
      <c r="AX501" s="15" t="s">
        <v>84</v>
      </c>
      <c r="AY501" s="230" t="s">
        <v>150</v>
      </c>
    </row>
    <row r="502" spans="1:65" s="12" customFormat="1" ht="22.9" customHeight="1">
      <c r="B502" s="164"/>
      <c r="C502" s="165"/>
      <c r="D502" s="166" t="s">
        <v>75</v>
      </c>
      <c r="E502" s="178" t="s">
        <v>545</v>
      </c>
      <c r="F502" s="178" t="s">
        <v>546</v>
      </c>
      <c r="G502" s="165"/>
      <c r="H502" s="165"/>
      <c r="I502" s="168"/>
      <c r="J502" s="179">
        <f>BK502</f>
        <v>0</v>
      </c>
      <c r="K502" s="165"/>
      <c r="L502" s="170"/>
      <c r="M502" s="171"/>
      <c r="N502" s="172"/>
      <c r="O502" s="172"/>
      <c r="P502" s="173">
        <f>SUM(P503:P580)</f>
        <v>0</v>
      </c>
      <c r="Q502" s="172"/>
      <c r="R502" s="173">
        <f>SUM(R503:R580)</f>
        <v>0.64104899999999998</v>
      </c>
      <c r="S502" s="172"/>
      <c r="T502" s="174">
        <f>SUM(T503:T580)</f>
        <v>0.19872519</v>
      </c>
      <c r="AR502" s="175" t="s">
        <v>86</v>
      </c>
      <c r="AT502" s="176" t="s">
        <v>75</v>
      </c>
      <c r="AU502" s="176" t="s">
        <v>84</v>
      </c>
      <c r="AY502" s="175" t="s">
        <v>150</v>
      </c>
      <c r="BK502" s="177">
        <f>SUM(BK503:BK580)</f>
        <v>0</v>
      </c>
    </row>
    <row r="503" spans="1:65" s="2" customFormat="1" ht="16.5" customHeight="1">
      <c r="A503" s="36"/>
      <c r="B503" s="37"/>
      <c r="C503" s="180" t="s">
        <v>547</v>
      </c>
      <c r="D503" s="180" t="s">
        <v>153</v>
      </c>
      <c r="E503" s="181" t="s">
        <v>548</v>
      </c>
      <c r="F503" s="182" t="s">
        <v>549</v>
      </c>
      <c r="G503" s="183" t="s">
        <v>167</v>
      </c>
      <c r="H503" s="184">
        <v>98.11</v>
      </c>
      <c r="I503" s="185"/>
      <c r="J503" s="186">
        <f>ROUND(I503*H503,2)</f>
        <v>0</v>
      </c>
      <c r="K503" s="182" t="s">
        <v>168</v>
      </c>
      <c r="L503" s="41"/>
      <c r="M503" s="187" t="s">
        <v>19</v>
      </c>
      <c r="N503" s="188" t="s">
        <v>47</v>
      </c>
      <c r="O503" s="66"/>
      <c r="P503" s="189">
        <f>O503*H503</f>
        <v>0</v>
      </c>
      <c r="Q503" s="189">
        <v>1E-3</v>
      </c>
      <c r="R503" s="189">
        <f>Q503*H503</f>
        <v>9.8110000000000003E-2</v>
      </c>
      <c r="S503" s="189">
        <v>3.1E-4</v>
      </c>
      <c r="T503" s="190">
        <f>S503*H503</f>
        <v>3.0414099999999999E-2</v>
      </c>
      <c r="U503" s="36"/>
      <c r="V503" s="36"/>
      <c r="W503" s="36"/>
      <c r="X503" s="36"/>
      <c r="Y503" s="36"/>
      <c r="Z503" s="36"/>
      <c r="AA503" s="36"/>
      <c r="AB503" s="36"/>
      <c r="AC503" s="36"/>
      <c r="AD503" s="36"/>
      <c r="AE503" s="36"/>
      <c r="AR503" s="191" t="s">
        <v>314</v>
      </c>
      <c r="AT503" s="191" t="s">
        <v>153</v>
      </c>
      <c r="AU503" s="191" t="s">
        <v>86</v>
      </c>
      <c r="AY503" s="19" t="s">
        <v>150</v>
      </c>
      <c r="BE503" s="192">
        <f>IF(N503="základní",J503,0)</f>
        <v>0</v>
      </c>
      <c r="BF503" s="192">
        <f>IF(N503="snížená",J503,0)</f>
        <v>0</v>
      </c>
      <c r="BG503" s="192">
        <f>IF(N503="zákl. přenesená",J503,0)</f>
        <v>0</v>
      </c>
      <c r="BH503" s="192">
        <f>IF(N503="sníž. přenesená",J503,0)</f>
        <v>0</v>
      </c>
      <c r="BI503" s="192">
        <f>IF(N503="nulová",J503,0)</f>
        <v>0</v>
      </c>
      <c r="BJ503" s="19" t="s">
        <v>84</v>
      </c>
      <c r="BK503" s="192">
        <f>ROUND(I503*H503,2)</f>
        <v>0</v>
      </c>
      <c r="BL503" s="19" t="s">
        <v>314</v>
      </c>
      <c r="BM503" s="191" t="s">
        <v>550</v>
      </c>
    </row>
    <row r="504" spans="1:65" s="2" customFormat="1" ht="11.25">
      <c r="A504" s="36"/>
      <c r="B504" s="37"/>
      <c r="C504" s="38"/>
      <c r="D504" s="193" t="s">
        <v>160</v>
      </c>
      <c r="E504" s="38"/>
      <c r="F504" s="194" t="s">
        <v>551</v>
      </c>
      <c r="G504" s="38"/>
      <c r="H504" s="38"/>
      <c r="I504" s="195"/>
      <c r="J504" s="38"/>
      <c r="K504" s="38"/>
      <c r="L504" s="41"/>
      <c r="M504" s="196"/>
      <c r="N504" s="197"/>
      <c r="O504" s="66"/>
      <c r="P504" s="66"/>
      <c r="Q504" s="66"/>
      <c r="R504" s="66"/>
      <c r="S504" s="66"/>
      <c r="T504" s="67"/>
      <c r="U504" s="36"/>
      <c r="V504" s="36"/>
      <c r="W504" s="36"/>
      <c r="X504" s="36"/>
      <c r="Y504" s="36"/>
      <c r="Z504" s="36"/>
      <c r="AA504" s="36"/>
      <c r="AB504" s="36"/>
      <c r="AC504" s="36"/>
      <c r="AD504" s="36"/>
      <c r="AE504" s="36"/>
      <c r="AT504" s="19" t="s">
        <v>160</v>
      </c>
      <c r="AU504" s="19" t="s">
        <v>86</v>
      </c>
    </row>
    <row r="505" spans="1:65" s="13" customFormat="1" ht="11.25">
      <c r="B505" s="199"/>
      <c r="C505" s="200"/>
      <c r="D505" s="193" t="s">
        <v>163</v>
      </c>
      <c r="E505" s="201" t="s">
        <v>19</v>
      </c>
      <c r="F505" s="202" t="s">
        <v>174</v>
      </c>
      <c r="G505" s="200"/>
      <c r="H505" s="201" t="s">
        <v>19</v>
      </c>
      <c r="I505" s="203"/>
      <c r="J505" s="200"/>
      <c r="K505" s="200"/>
      <c r="L505" s="204"/>
      <c r="M505" s="205"/>
      <c r="N505" s="206"/>
      <c r="O505" s="206"/>
      <c r="P505" s="206"/>
      <c r="Q505" s="206"/>
      <c r="R505" s="206"/>
      <c r="S505" s="206"/>
      <c r="T505" s="207"/>
      <c r="AT505" s="208" t="s">
        <v>163</v>
      </c>
      <c r="AU505" s="208" t="s">
        <v>86</v>
      </c>
      <c r="AV505" s="13" t="s">
        <v>84</v>
      </c>
      <c r="AW505" s="13" t="s">
        <v>36</v>
      </c>
      <c r="AX505" s="13" t="s">
        <v>76</v>
      </c>
      <c r="AY505" s="208" t="s">
        <v>150</v>
      </c>
    </row>
    <row r="506" spans="1:65" s="13" customFormat="1" ht="11.25">
      <c r="B506" s="199"/>
      <c r="C506" s="200"/>
      <c r="D506" s="193" t="s">
        <v>163</v>
      </c>
      <c r="E506" s="201" t="s">
        <v>19</v>
      </c>
      <c r="F506" s="202" t="s">
        <v>552</v>
      </c>
      <c r="G506" s="200"/>
      <c r="H506" s="201" t="s">
        <v>19</v>
      </c>
      <c r="I506" s="203"/>
      <c r="J506" s="200"/>
      <c r="K506" s="200"/>
      <c r="L506" s="204"/>
      <c r="M506" s="205"/>
      <c r="N506" s="206"/>
      <c r="O506" s="206"/>
      <c r="P506" s="206"/>
      <c r="Q506" s="206"/>
      <c r="R506" s="206"/>
      <c r="S506" s="206"/>
      <c r="T506" s="207"/>
      <c r="AT506" s="208" t="s">
        <v>163</v>
      </c>
      <c r="AU506" s="208" t="s">
        <v>86</v>
      </c>
      <c r="AV506" s="13" t="s">
        <v>84</v>
      </c>
      <c r="AW506" s="13" t="s">
        <v>36</v>
      </c>
      <c r="AX506" s="13" t="s">
        <v>76</v>
      </c>
      <c r="AY506" s="208" t="s">
        <v>150</v>
      </c>
    </row>
    <row r="507" spans="1:65" s="14" customFormat="1" ht="11.25">
      <c r="B507" s="209"/>
      <c r="C507" s="210"/>
      <c r="D507" s="193" t="s">
        <v>163</v>
      </c>
      <c r="E507" s="211" t="s">
        <v>19</v>
      </c>
      <c r="F507" s="212" t="s">
        <v>553</v>
      </c>
      <c r="G507" s="210"/>
      <c r="H507" s="213">
        <v>2.4649999999999999</v>
      </c>
      <c r="I507" s="214"/>
      <c r="J507" s="210"/>
      <c r="K507" s="210"/>
      <c r="L507" s="215"/>
      <c r="M507" s="216"/>
      <c r="N507" s="217"/>
      <c r="O507" s="217"/>
      <c r="P507" s="217"/>
      <c r="Q507" s="217"/>
      <c r="R507" s="217"/>
      <c r="S507" s="217"/>
      <c r="T507" s="218"/>
      <c r="AT507" s="219" t="s">
        <v>163</v>
      </c>
      <c r="AU507" s="219" t="s">
        <v>86</v>
      </c>
      <c r="AV507" s="14" t="s">
        <v>86</v>
      </c>
      <c r="AW507" s="14" t="s">
        <v>36</v>
      </c>
      <c r="AX507" s="14" t="s">
        <v>76</v>
      </c>
      <c r="AY507" s="219" t="s">
        <v>150</v>
      </c>
    </row>
    <row r="508" spans="1:65" s="14" customFormat="1" ht="11.25">
      <c r="B508" s="209"/>
      <c r="C508" s="210"/>
      <c r="D508" s="193" t="s">
        <v>163</v>
      </c>
      <c r="E508" s="211" t="s">
        <v>19</v>
      </c>
      <c r="F508" s="212" t="s">
        <v>554</v>
      </c>
      <c r="G508" s="210"/>
      <c r="H508" s="213">
        <v>15.895</v>
      </c>
      <c r="I508" s="214"/>
      <c r="J508" s="210"/>
      <c r="K508" s="210"/>
      <c r="L508" s="215"/>
      <c r="M508" s="216"/>
      <c r="N508" s="217"/>
      <c r="O508" s="217"/>
      <c r="P508" s="217"/>
      <c r="Q508" s="217"/>
      <c r="R508" s="217"/>
      <c r="S508" s="217"/>
      <c r="T508" s="218"/>
      <c r="AT508" s="219" t="s">
        <v>163</v>
      </c>
      <c r="AU508" s="219" t="s">
        <v>86</v>
      </c>
      <c r="AV508" s="14" t="s">
        <v>86</v>
      </c>
      <c r="AW508" s="14" t="s">
        <v>36</v>
      </c>
      <c r="AX508" s="14" t="s">
        <v>76</v>
      </c>
      <c r="AY508" s="219" t="s">
        <v>150</v>
      </c>
    </row>
    <row r="509" spans="1:65" s="13" customFormat="1" ht="11.25">
      <c r="B509" s="199"/>
      <c r="C509" s="200"/>
      <c r="D509" s="193" t="s">
        <v>163</v>
      </c>
      <c r="E509" s="201" t="s">
        <v>19</v>
      </c>
      <c r="F509" s="202" t="s">
        <v>372</v>
      </c>
      <c r="G509" s="200"/>
      <c r="H509" s="201" t="s">
        <v>19</v>
      </c>
      <c r="I509" s="203"/>
      <c r="J509" s="200"/>
      <c r="K509" s="200"/>
      <c r="L509" s="204"/>
      <c r="M509" s="205"/>
      <c r="N509" s="206"/>
      <c r="O509" s="206"/>
      <c r="P509" s="206"/>
      <c r="Q509" s="206"/>
      <c r="R509" s="206"/>
      <c r="S509" s="206"/>
      <c r="T509" s="207"/>
      <c r="AT509" s="208" t="s">
        <v>163</v>
      </c>
      <c r="AU509" s="208" t="s">
        <v>86</v>
      </c>
      <c r="AV509" s="13" t="s">
        <v>84</v>
      </c>
      <c r="AW509" s="13" t="s">
        <v>36</v>
      </c>
      <c r="AX509" s="13" t="s">
        <v>76</v>
      </c>
      <c r="AY509" s="208" t="s">
        <v>150</v>
      </c>
    </row>
    <row r="510" spans="1:65" s="14" customFormat="1" ht="11.25">
      <c r="B510" s="209"/>
      <c r="C510" s="210"/>
      <c r="D510" s="193" t="s">
        <v>163</v>
      </c>
      <c r="E510" s="211" t="s">
        <v>19</v>
      </c>
      <c r="F510" s="212" t="s">
        <v>555</v>
      </c>
      <c r="G510" s="210"/>
      <c r="H510" s="213">
        <v>-2.8</v>
      </c>
      <c r="I510" s="214"/>
      <c r="J510" s="210"/>
      <c r="K510" s="210"/>
      <c r="L510" s="215"/>
      <c r="M510" s="216"/>
      <c r="N510" s="217"/>
      <c r="O510" s="217"/>
      <c r="P510" s="217"/>
      <c r="Q510" s="217"/>
      <c r="R510" s="217"/>
      <c r="S510" s="217"/>
      <c r="T510" s="218"/>
      <c r="AT510" s="219" t="s">
        <v>163</v>
      </c>
      <c r="AU510" s="219" t="s">
        <v>86</v>
      </c>
      <c r="AV510" s="14" t="s">
        <v>86</v>
      </c>
      <c r="AW510" s="14" t="s">
        <v>36</v>
      </c>
      <c r="AX510" s="14" t="s">
        <v>76</v>
      </c>
      <c r="AY510" s="219" t="s">
        <v>150</v>
      </c>
    </row>
    <row r="511" spans="1:65" s="16" customFormat="1" ht="11.25">
      <c r="B511" s="231"/>
      <c r="C511" s="232"/>
      <c r="D511" s="193" t="s">
        <v>163</v>
      </c>
      <c r="E511" s="233" t="s">
        <v>19</v>
      </c>
      <c r="F511" s="234" t="s">
        <v>215</v>
      </c>
      <c r="G511" s="232"/>
      <c r="H511" s="235">
        <v>15.56</v>
      </c>
      <c r="I511" s="236"/>
      <c r="J511" s="232"/>
      <c r="K511" s="232"/>
      <c r="L511" s="237"/>
      <c r="M511" s="238"/>
      <c r="N511" s="239"/>
      <c r="O511" s="239"/>
      <c r="P511" s="239"/>
      <c r="Q511" s="239"/>
      <c r="R511" s="239"/>
      <c r="S511" s="239"/>
      <c r="T511" s="240"/>
      <c r="AT511" s="241" t="s">
        <v>163</v>
      </c>
      <c r="AU511" s="241" t="s">
        <v>86</v>
      </c>
      <c r="AV511" s="16" t="s">
        <v>179</v>
      </c>
      <c r="AW511" s="16" t="s">
        <v>36</v>
      </c>
      <c r="AX511" s="16" t="s">
        <v>76</v>
      </c>
      <c r="AY511" s="241" t="s">
        <v>150</v>
      </c>
    </row>
    <row r="512" spans="1:65" s="13" customFormat="1" ht="11.25">
      <c r="B512" s="199"/>
      <c r="C512" s="200"/>
      <c r="D512" s="193" t="s">
        <v>163</v>
      </c>
      <c r="E512" s="201" t="s">
        <v>19</v>
      </c>
      <c r="F512" s="202" t="s">
        <v>556</v>
      </c>
      <c r="G512" s="200"/>
      <c r="H512" s="201" t="s">
        <v>19</v>
      </c>
      <c r="I512" s="203"/>
      <c r="J512" s="200"/>
      <c r="K512" s="200"/>
      <c r="L512" s="204"/>
      <c r="M512" s="205"/>
      <c r="N512" s="206"/>
      <c r="O512" s="206"/>
      <c r="P512" s="206"/>
      <c r="Q512" s="206"/>
      <c r="R512" s="206"/>
      <c r="S512" s="206"/>
      <c r="T512" s="207"/>
      <c r="AT512" s="208" t="s">
        <v>163</v>
      </c>
      <c r="AU512" s="208" t="s">
        <v>86</v>
      </c>
      <c r="AV512" s="13" t="s">
        <v>84</v>
      </c>
      <c r="AW512" s="13" t="s">
        <v>36</v>
      </c>
      <c r="AX512" s="13" t="s">
        <v>76</v>
      </c>
      <c r="AY512" s="208" t="s">
        <v>150</v>
      </c>
    </row>
    <row r="513" spans="1:65" s="14" customFormat="1" ht="11.25">
      <c r="B513" s="209"/>
      <c r="C513" s="210"/>
      <c r="D513" s="193" t="s">
        <v>163</v>
      </c>
      <c r="E513" s="211" t="s">
        <v>19</v>
      </c>
      <c r="F513" s="212" t="s">
        <v>557</v>
      </c>
      <c r="G513" s="210"/>
      <c r="H513" s="213">
        <v>14.443</v>
      </c>
      <c r="I513" s="214"/>
      <c r="J513" s="210"/>
      <c r="K513" s="210"/>
      <c r="L513" s="215"/>
      <c r="M513" s="216"/>
      <c r="N513" s="217"/>
      <c r="O513" s="217"/>
      <c r="P513" s="217"/>
      <c r="Q513" s="217"/>
      <c r="R513" s="217"/>
      <c r="S513" s="217"/>
      <c r="T513" s="218"/>
      <c r="AT513" s="219" t="s">
        <v>163</v>
      </c>
      <c r="AU513" s="219" t="s">
        <v>86</v>
      </c>
      <c r="AV513" s="14" t="s">
        <v>86</v>
      </c>
      <c r="AW513" s="14" t="s">
        <v>36</v>
      </c>
      <c r="AX513" s="14" t="s">
        <v>76</v>
      </c>
      <c r="AY513" s="219" t="s">
        <v>150</v>
      </c>
    </row>
    <row r="514" spans="1:65" s="14" customFormat="1" ht="11.25">
      <c r="B514" s="209"/>
      <c r="C514" s="210"/>
      <c r="D514" s="193" t="s">
        <v>163</v>
      </c>
      <c r="E514" s="211" t="s">
        <v>19</v>
      </c>
      <c r="F514" s="212" t="s">
        <v>558</v>
      </c>
      <c r="G514" s="210"/>
      <c r="H514" s="213">
        <v>35.963999999999999</v>
      </c>
      <c r="I514" s="214"/>
      <c r="J514" s="210"/>
      <c r="K514" s="210"/>
      <c r="L514" s="215"/>
      <c r="M514" s="216"/>
      <c r="N514" s="217"/>
      <c r="O514" s="217"/>
      <c r="P514" s="217"/>
      <c r="Q514" s="217"/>
      <c r="R514" s="217"/>
      <c r="S514" s="217"/>
      <c r="T514" s="218"/>
      <c r="AT514" s="219" t="s">
        <v>163</v>
      </c>
      <c r="AU514" s="219" t="s">
        <v>86</v>
      </c>
      <c r="AV514" s="14" t="s">
        <v>86</v>
      </c>
      <c r="AW514" s="14" t="s">
        <v>36</v>
      </c>
      <c r="AX514" s="14" t="s">
        <v>76</v>
      </c>
      <c r="AY514" s="219" t="s">
        <v>150</v>
      </c>
    </row>
    <row r="515" spans="1:65" s="13" customFormat="1" ht="11.25">
      <c r="B515" s="199"/>
      <c r="C515" s="200"/>
      <c r="D515" s="193" t="s">
        <v>163</v>
      </c>
      <c r="E515" s="201" t="s">
        <v>19</v>
      </c>
      <c r="F515" s="202" t="s">
        <v>372</v>
      </c>
      <c r="G515" s="200"/>
      <c r="H515" s="201" t="s">
        <v>19</v>
      </c>
      <c r="I515" s="203"/>
      <c r="J515" s="200"/>
      <c r="K515" s="200"/>
      <c r="L515" s="204"/>
      <c r="M515" s="205"/>
      <c r="N515" s="206"/>
      <c r="O515" s="206"/>
      <c r="P515" s="206"/>
      <c r="Q515" s="206"/>
      <c r="R515" s="206"/>
      <c r="S515" s="206"/>
      <c r="T515" s="207"/>
      <c r="AT515" s="208" t="s">
        <v>163</v>
      </c>
      <c r="AU515" s="208" t="s">
        <v>86</v>
      </c>
      <c r="AV515" s="13" t="s">
        <v>84</v>
      </c>
      <c r="AW515" s="13" t="s">
        <v>36</v>
      </c>
      <c r="AX515" s="13" t="s">
        <v>76</v>
      </c>
      <c r="AY515" s="208" t="s">
        <v>150</v>
      </c>
    </row>
    <row r="516" spans="1:65" s="14" customFormat="1" ht="11.25">
      <c r="B516" s="209"/>
      <c r="C516" s="210"/>
      <c r="D516" s="193" t="s">
        <v>163</v>
      </c>
      <c r="E516" s="211" t="s">
        <v>19</v>
      </c>
      <c r="F516" s="212" t="s">
        <v>559</v>
      </c>
      <c r="G516" s="210"/>
      <c r="H516" s="213">
        <v>-4.5529999999999999</v>
      </c>
      <c r="I516" s="214"/>
      <c r="J516" s="210"/>
      <c r="K516" s="210"/>
      <c r="L516" s="215"/>
      <c r="M516" s="216"/>
      <c r="N516" s="217"/>
      <c r="O516" s="217"/>
      <c r="P516" s="217"/>
      <c r="Q516" s="217"/>
      <c r="R516" s="217"/>
      <c r="S516" s="217"/>
      <c r="T516" s="218"/>
      <c r="AT516" s="219" t="s">
        <v>163</v>
      </c>
      <c r="AU516" s="219" t="s">
        <v>86</v>
      </c>
      <c r="AV516" s="14" t="s">
        <v>86</v>
      </c>
      <c r="AW516" s="14" t="s">
        <v>36</v>
      </c>
      <c r="AX516" s="14" t="s">
        <v>76</v>
      </c>
      <c r="AY516" s="219" t="s">
        <v>150</v>
      </c>
    </row>
    <row r="517" spans="1:65" s="14" customFormat="1" ht="11.25">
      <c r="B517" s="209"/>
      <c r="C517" s="210"/>
      <c r="D517" s="193" t="s">
        <v>163</v>
      </c>
      <c r="E517" s="211" t="s">
        <v>19</v>
      </c>
      <c r="F517" s="212" t="s">
        <v>560</v>
      </c>
      <c r="G517" s="210"/>
      <c r="H517" s="213">
        <v>-0.77</v>
      </c>
      <c r="I517" s="214"/>
      <c r="J517" s="210"/>
      <c r="K517" s="210"/>
      <c r="L517" s="215"/>
      <c r="M517" s="216"/>
      <c r="N517" s="217"/>
      <c r="O517" s="217"/>
      <c r="P517" s="217"/>
      <c r="Q517" s="217"/>
      <c r="R517" s="217"/>
      <c r="S517" s="217"/>
      <c r="T517" s="218"/>
      <c r="AT517" s="219" t="s">
        <v>163</v>
      </c>
      <c r="AU517" s="219" t="s">
        <v>86</v>
      </c>
      <c r="AV517" s="14" t="s">
        <v>86</v>
      </c>
      <c r="AW517" s="14" t="s">
        <v>36</v>
      </c>
      <c r="AX517" s="14" t="s">
        <v>76</v>
      </c>
      <c r="AY517" s="219" t="s">
        <v>150</v>
      </c>
    </row>
    <row r="518" spans="1:65" s="16" customFormat="1" ht="11.25">
      <c r="B518" s="231"/>
      <c r="C518" s="232"/>
      <c r="D518" s="193" t="s">
        <v>163</v>
      </c>
      <c r="E518" s="233" t="s">
        <v>19</v>
      </c>
      <c r="F518" s="234" t="s">
        <v>215</v>
      </c>
      <c r="G518" s="232"/>
      <c r="H518" s="235">
        <v>45.084000000000003</v>
      </c>
      <c r="I518" s="236"/>
      <c r="J518" s="232"/>
      <c r="K518" s="232"/>
      <c r="L518" s="237"/>
      <c r="M518" s="238"/>
      <c r="N518" s="239"/>
      <c r="O518" s="239"/>
      <c r="P518" s="239"/>
      <c r="Q518" s="239"/>
      <c r="R518" s="239"/>
      <c r="S518" s="239"/>
      <c r="T518" s="240"/>
      <c r="AT518" s="241" t="s">
        <v>163</v>
      </c>
      <c r="AU518" s="241" t="s">
        <v>86</v>
      </c>
      <c r="AV518" s="16" t="s">
        <v>179</v>
      </c>
      <c r="AW518" s="16" t="s">
        <v>36</v>
      </c>
      <c r="AX518" s="16" t="s">
        <v>76</v>
      </c>
      <c r="AY518" s="241" t="s">
        <v>150</v>
      </c>
    </row>
    <row r="519" spans="1:65" s="13" customFormat="1" ht="11.25">
      <c r="B519" s="199"/>
      <c r="C519" s="200"/>
      <c r="D519" s="193" t="s">
        <v>163</v>
      </c>
      <c r="E519" s="201" t="s">
        <v>19</v>
      </c>
      <c r="F519" s="202" t="s">
        <v>561</v>
      </c>
      <c r="G519" s="200"/>
      <c r="H519" s="201" t="s">
        <v>19</v>
      </c>
      <c r="I519" s="203"/>
      <c r="J519" s="200"/>
      <c r="K519" s="200"/>
      <c r="L519" s="204"/>
      <c r="M519" s="205"/>
      <c r="N519" s="206"/>
      <c r="O519" s="206"/>
      <c r="P519" s="206"/>
      <c r="Q519" s="206"/>
      <c r="R519" s="206"/>
      <c r="S519" s="206"/>
      <c r="T519" s="207"/>
      <c r="AT519" s="208" t="s">
        <v>163</v>
      </c>
      <c r="AU519" s="208" t="s">
        <v>86</v>
      </c>
      <c r="AV519" s="13" t="s">
        <v>84</v>
      </c>
      <c r="AW519" s="13" t="s">
        <v>36</v>
      </c>
      <c r="AX519" s="13" t="s">
        <v>76</v>
      </c>
      <c r="AY519" s="208" t="s">
        <v>150</v>
      </c>
    </row>
    <row r="520" spans="1:65" s="14" customFormat="1" ht="11.25">
      <c r="B520" s="209"/>
      <c r="C520" s="210"/>
      <c r="D520" s="193" t="s">
        <v>163</v>
      </c>
      <c r="E520" s="211" t="s">
        <v>19</v>
      </c>
      <c r="F520" s="212" t="s">
        <v>562</v>
      </c>
      <c r="G520" s="210"/>
      <c r="H520" s="213">
        <v>12.455</v>
      </c>
      <c r="I520" s="214"/>
      <c r="J520" s="210"/>
      <c r="K520" s="210"/>
      <c r="L520" s="215"/>
      <c r="M520" s="216"/>
      <c r="N520" s="217"/>
      <c r="O520" s="217"/>
      <c r="P520" s="217"/>
      <c r="Q520" s="217"/>
      <c r="R520" s="217"/>
      <c r="S520" s="217"/>
      <c r="T520" s="218"/>
      <c r="AT520" s="219" t="s">
        <v>163</v>
      </c>
      <c r="AU520" s="219" t="s">
        <v>86</v>
      </c>
      <c r="AV520" s="14" t="s">
        <v>86</v>
      </c>
      <c r="AW520" s="14" t="s">
        <v>36</v>
      </c>
      <c r="AX520" s="14" t="s">
        <v>76</v>
      </c>
      <c r="AY520" s="219" t="s">
        <v>150</v>
      </c>
    </row>
    <row r="521" spans="1:65" s="14" customFormat="1" ht="11.25">
      <c r="B521" s="209"/>
      <c r="C521" s="210"/>
      <c r="D521" s="193" t="s">
        <v>163</v>
      </c>
      <c r="E521" s="211" t="s">
        <v>19</v>
      </c>
      <c r="F521" s="212" t="s">
        <v>563</v>
      </c>
      <c r="G521" s="210"/>
      <c r="H521" s="213">
        <v>32.634</v>
      </c>
      <c r="I521" s="214"/>
      <c r="J521" s="210"/>
      <c r="K521" s="210"/>
      <c r="L521" s="215"/>
      <c r="M521" s="216"/>
      <c r="N521" s="217"/>
      <c r="O521" s="217"/>
      <c r="P521" s="217"/>
      <c r="Q521" s="217"/>
      <c r="R521" s="217"/>
      <c r="S521" s="217"/>
      <c r="T521" s="218"/>
      <c r="AT521" s="219" t="s">
        <v>163</v>
      </c>
      <c r="AU521" s="219" t="s">
        <v>86</v>
      </c>
      <c r="AV521" s="14" t="s">
        <v>86</v>
      </c>
      <c r="AW521" s="14" t="s">
        <v>36</v>
      </c>
      <c r="AX521" s="14" t="s">
        <v>76</v>
      </c>
      <c r="AY521" s="219" t="s">
        <v>150</v>
      </c>
    </row>
    <row r="522" spans="1:65" s="13" customFormat="1" ht="11.25">
      <c r="B522" s="199"/>
      <c r="C522" s="200"/>
      <c r="D522" s="193" t="s">
        <v>163</v>
      </c>
      <c r="E522" s="201" t="s">
        <v>19</v>
      </c>
      <c r="F522" s="202" t="s">
        <v>564</v>
      </c>
      <c r="G522" s="200"/>
      <c r="H522" s="201" t="s">
        <v>19</v>
      </c>
      <c r="I522" s="203"/>
      <c r="J522" s="200"/>
      <c r="K522" s="200"/>
      <c r="L522" s="204"/>
      <c r="M522" s="205"/>
      <c r="N522" s="206"/>
      <c r="O522" s="206"/>
      <c r="P522" s="206"/>
      <c r="Q522" s="206"/>
      <c r="R522" s="206"/>
      <c r="S522" s="206"/>
      <c r="T522" s="207"/>
      <c r="AT522" s="208" t="s">
        <v>163</v>
      </c>
      <c r="AU522" s="208" t="s">
        <v>86</v>
      </c>
      <c r="AV522" s="13" t="s">
        <v>84</v>
      </c>
      <c r="AW522" s="13" t="s">
        <v>36</v>
      </c>
      <c r="AX522" s="13" t="s">
        <v>76</v>
      </c>
      <c r="AY522" s="208" t="s">
        <v>150</v>
      </c>
    </row>
    <row r="523" spans="1:65" s="14" customFormat="1" ht="11.25">
      <c r="B523" s="209"/>
      <c r="C523" s="210"/>
      <c r="D523" s="193" t="s">
        <v>163</v>
      </c>
      <c r="E523" s="211" t="s">
        <v>19</v>
      </c>
      <c r="F523" s="212" t="s">
        <v>565</v>
      </c>
      <c r="G523" s="210"/>
      <c r="H523" s="213">
        <v>-5.6340000000000003</v>
      </c>
      <c r="I523" s="214"/>
      <c r="J523" s="210"/>
      <c r="K523" s="210"/>
      <c r="L523" s="215"/>
      <c r="M523" s="216"/>
      <c r="N523" s="217"/>
      <c r="O523" s="217"/>
      <c r="P523" s="217"/>
      <c r="Q523" s="217"/>
      <c r="R523" s="217"/>
      <c r="S523" s="217"/>
      <c r="T523" s="218"/>
      <c r="AT523" s="219" t="s">
        <v>163</v>
      </c>
      <c r="AU523" s="219" t="s">
        <v>86</v>
      </c>
      <c r="AV523" s="14" t="s">
        <v>86</v>
      </c>
      <c r="AW523" s="14" t="s">
        <v>36</v>
      </c>
      <c r="AX523" s="14" t="s">
        <v>76</v>
      </c>
      <c r="AY523" s="219" t="s">
        <v>150</v>
      </c>
    </row>
    <row r="524" spans="1:65" s="14" customFormat="1" ht="11.25">
      <c r="B524" s="209"/>
      <c r="C524" s="210"/>
      <c r="D524" s="193" t="s">
        <v>163</v>
      </c>
      <c r="E524" s="211" t="s">
        <v>19</v>
      </c>
      <c r="F524" s="212" t="s">
        <v>566</v>
      </c>
      <c r="G524" s="210"/>
      <c r="H524" s="213">
        <v>-1.9890000000000001</v>
      </c>
      <c r="I524" s="214"/>
      <c r="J524" s="210"/>
      <c r="K524" s="210"/>
      <c r="L524" s="215"/>
      <c r="M524" s="216"/>
      <c r="N524" s="217"/>
      <c r="O524" s="217"/>
      <c r="P524" s="217"/>
      <c r="Q524" s="217"/>
      <c r="R524" s="217"/>
      <c r="S524" s="217"/>
      <c r="T524" s="218"/>
      <c r="AT524" s="219" t="s">
        <v>163</v>
      </c>
      <c r="AU524" s="219" t="s">
        <v>86</v>
      </c>
      <c r="AV524" s="14" t="s">
        <v>86</v>
      </c>
      <c r="AW524" s="14" t="s">
        <v>36</v>
      </c>
      <c r="AX524" s="14" t="s">
        <v>76</v>
      </c>
      <c r="AY524" s="219" t="s">
        <v>150</v>
      </c>
    </row>
    <row r="525" spans="1:65" s="16" customFormat="1" ht="11.25">
      <c r="B525" s="231"/>
      <c r="C525" s="232"/>
      <c r="D525" s="193" t="s">
        <v>163</v>
      </c>
      <c r="E525" s="233" t="s">
        <v>19</v>
      </c>
      <c r="F525" s="234" t="s">
        <v>215</v>
      </c>
      <c r="G525" s="232"/>
      <c r="H525" s="235">
        <v>37.466000000000001</v>
      </c>
      <c r="I525" s="236"/>
      <c r="J525" s="232"/>
      <c r="K525" s="232"/>
      <c r="L525" s="237"/>
      <c r="M525" s="238"/>
      <c r="N525" s="239"/>
      <c r="O525" s="239"/>
      <c r="P525" s="239"/>
      <c r="Q525" s="239"/>
      <c r="R525" s="239"/>
      <c r="S525" s="239"/>
      <c r="T525" s="240"/>
      <c r="AT525" s="241" t="s">
        <v>163</v>
      </c>
      <c r="AU525" s="241" t="s">
        <v>86</v>
      </c>
      <c r="AV525" s="16" t="s">
        <v>179</v>
      </c>
      <c r="AW525" s="16" t="s">
        <v>36</v>
      </c>
      <c r="AX525" s="16" t="s">
        <v>76</v>
      </c>
      <c r="AY525" s="241" t="s">
        <v>150</v>
      </c>
    </row>
    <row r="526" spans="1:65" s="15" customFormat="1" ht="11.25">
      <c r="B526" s="220"/>
      <c r="C526" s="221"/>
      <c r="D526" s="193" t="s">
        <v>163</v>
      </c>
      <c r="E526" s="222" t="s">
        <v>19</v>
      </c>
      <c r="F526" s="223" t="s">
        <v>178</v>
      </c>
      <c r="G526" s="221"/>
      <c r="H526" s="224">
        <v>98.11</v>
      </c>
      <c r="I526" s="225"/>
      <c r="J526" s="221"/>
      <c r="K526" s="221"/>
      <c r="L526" s="226"/>
      <c r="M526" s="227"/>
      <c r="N526" s="228"/>
      <c r="O526" s="228"/>
      <c r="P526" s="228"/>
      <c r="Q526" s="228"/>
      <c r="R526" s="228"/>
      <c r="S526" s="228"/>
      <c r="T526" s="229"/>
      <c r="AT526" s="230" t="s">
        <v>163</v>
      </c>
      <c r="AU526" s="230" t="s">
        <v>86</v>
      </c>
      <c r="AV526" s="15" t="s">
        <v>158</v>
      </c>
      <c r="AW526" s="15" t="s">
        <v>36</v>
      </c>
      <c r="AX526" s="15" t="s">
        <v>84</v>
      </c>
      <c r="AY526" s="230" t="s">
        <v>150</v>
      </c>
    </row>
    <row r="527" spans="1:65" s="2" customFormat="1" ht="16.5" customHeight="1">
      <c r="A527" s="36"/>
      <c r="B527" s="37"/>
      <c r="C527" s="180" t="s">
        <v>567</v>
      </c>
      <c r="D527" s="180" t="s">
        <v>153</v>
      </c>
      <c r="E527" s="181" t="s">
        <v>548</v>
      </c>
      <c r="F527" s="182" t="s">
        <v>549</v>
      </c>
      <c r="G527" s="183" t="s">
        <v>167</v>
      </c>
      <c r="H527" s="184">
        <v>542.93899999999996</v>
      </c>
      <c r="I527" s="185"/>
      <c r="J527" s="186">
        <f>ROUND(I527*H527,2)</f>
        <v>0</v>
      </c>
      <c r="K527" s="182" t="s">
        <v>168</v>
      </c>
      <c r="L527" s="41"/>
      <c r="M527" s="187" t="s">
        <v>19</v>
      </c>
      <c r="N527" s="188" t="s">
        <v>47</v>
      </c>
      <c r="O527" s="66"/>
      <c r="P527" s="189">
        <f>O527*H527</f>
        <v>0</v>
      </c>
      <c r="Q527" s="189">
        <v>1E-3</v>
      </c>
      <c r="R527" s="189">
        <f>Q527*H527</f>
        <v>0.54293899999999995</v>
      </c>
      <c r="S527" s="189">
        <v>3.1E-4</v>
      </c>
      <c r="T527" s="190">
        <f>S527*H527</f>
        <v>0.16831109</v>
      </c>
      <c r="U527" s="36"/>
      <c r="V527" s="36"/>
      <c r="W527" s="36"/>
      <c r="X527" s="36"/>
      <c r="Y527" s="36"/>
      <c r="Z527" s="36"/>
      <c r="AA527" s="36"/>
      <c r="AB527" s="36"/>
      <c r="AC527" s="36"/>
      <c r="AD527" s="36"/>
      <c r="AE527" s="36"/>
      <c r="AR527" s="191" t="s">
        <v>314</v>
      </c>
      <c r="AT527" s="191" t="s">
        <v>153</v>
      </c>
      <c r="AU527" s="191" t="s">
        <v>86</v>
      </c>
      <c r="AY527" s="19" t="s">
        <v>150</v>
      </c>
      <c r="BE527" s="192">
        <f>IF(N527="základní",J527,0)</f>
        <v>0</v>
      </c>
      <c r="BF527" s="192">
        <f>IF(N527="snížená",J527,0)</f>
        <v>0</v>
      </c>
      <c r="BG527" s="192">
        <f>IF(N527="zákl. přenesená",J527,0)</f>
        <v>0</v>
      </c>
      <c r="BH527" s="192">
        <f>IF(N527="sníž. přenesená",J527,0)</f>
        <v>0</v>
      </c>
      <c r="BI527" s="192">
        <f>IF(N527="nulová",J527,0)</f>
        <v>0</v>
      </c>
      <c r="BJ527" s="19" t="s">
        <v>84</v>
      </c>
      <c r="BK527" s="192">
        <f>ROUND(I527*H527,2)</f>
        <v>0</v>
      </c>
      <c r="BL527" s="19" t="s">
        <v>314</v>
      </c>
      <c r="BM527" s="191" t="s">
        <v>568</v>
      </c>
    </row>
    <row r="528" spans="1:65" s="2" customFormat="1" ht="11.25">
      <c r="A528" s="36"/>
      <c r="B528" s="37"/>
      <c r="C528" s="38"/>
      <c r="D528" s="193" t="s">
        <v>160</v>
      </c>
      <c r="E528" s="38"/>
      <c r="F528" s="194" t="s">
        <v>551</v>
      </c>
      <c r="G528" s="38"/>
      <c r="H528" s="38"/>
      <c r="I528" s="195"/>
      <c r="J528" s="38"/>
      <c r="K528" s="38"/>
      <c r="L528" s="41"/>
      <c r="M528" s="196"/>
      <c r="N528" s="197"/>
      <c r="O528" s="66"/>
      <c r="P528" s="66"/>
      <c r="Q528" s="66"/>
      <c r="R528" s="66"/>
      <c r="S528" s="66"/>
      <c r="T528" s="67"/>
      <c r="U528" s="36"/>
      <c r="V528" s="36"/>
      <c r="W528" s="36"/>
      <c r="X528" s="36"/>
      <c r="Y528" s="36"/>
      <c r="Z528" s="36"/>
      <c r="AA528" s="36"/>
      <c r="AB528" s="36"/>
      <c r="AC528" s="36"/>
      <c r="AD528" s="36"/>
      <c r="AE528" s="36"/>
      <c r="AT528" s="19" t="s">
        <v>160</v>
      </c>
      <c r="AU528" s="19" t="s">
        <v>86</v>
      </c>
    </row>
    <row r="529" spans="2:51" s="13" customFormat="1" ht="11.25">
      <c r="B529" s="199"/>
      <c r="C529" s="200"/>
      <c r="D529" s="193" t="s">
        <v>163</v>
      </c>
      <c r="E529" s="201" t="s">
        <v>19</v>
      </c>
      <c r="F529" s="202" t="s">
        <v>569</v>
      </c>
      <c r="G529" s="200"/>
      <c r="H529" s="201" t="s">
        <v>19</v>
      </c>
      <c r="I529" s="203"/>
      <c r="J529" s="200"/>
      <c r="K529" s="200"/>
      <c r="L529" s="204"/>
      <c r="M529" s="205"/>
      <c r="N529" s="206"/>
      <c r="O529" s="206"/>
      <c r="P529" s="206"/>
      <c r="Q529" s="206"/>
      <c r="R529" s="206"/>
      <c r="S529" s="206"/>
      <c r="T529" s="207"/>
      <c r="AT529" s="208" t="s">
        <v>163</v>
      </c>
      <c r="AU529" s="208" t="s">
        <v>86</v>
      </c>
      <c r="AV529" s="13" t="s">
        <v>84</v>
      </c>
      <c r="AW529" s="13" t="s">
        <v>36</v>
      </c>
      <c r="AX529" s="13" t="s">
        <v>76</v>
      </c>
      <c r="AY529" s="208" t="s">
        <v>150</v>
      </c>
    </row>
    <row r="530" spans="2:51" s="13" customFormat="1" ht="11.25">
      <c r="B530" s="199"/>
      <c r="C530" s="200"/>
      <c r="D530" s="193" t="s">
        <v>163</v>
      </c>
      <c r="E530" s="201" t="s">
        <v>19</v>
      </c>
      <c r="F530" s="202" t="s">
        <v>193</v>
      </c>
      <c r="G530" s="200"/>
      <c r="H530" s="201" t="s">
        <v>19</v>
      </c>
      <c r="I530" s="203"/>
      <c r="J530" s="200"/>
      <c r="K530" s="200"/>
      <c r="L530" s="204"/>
      <c r="M530" s="205"/>
      <c r="N530" s="206"/>
      <c r="O530" s="206"/>
      <c r="P530" s="206"/>
      <c r="Q530" s="206"/>
      <c r="R530" s="206"/>
      <c r="S530" s="206"/>
      <c r="T530" s="207"/>
      <c r="AT530" s="208" t="s">
        <v>163</v>
      </c>
      <c r="AU530" s="208" t="s">
        <v>86</v>
      </c>
      <c r="AV530" s="13" t="s">
        <v>84</v>
      </c>
      <c r="AW530" s="13" t="s">
        <v>36</v>
      </c>
      <c r="AX530" s="13" t="s">
        <v>76</v>
      </c>
      <c r="AY530" s="208" t="s">
        <v>150</v>
      </c>
    </row>
    <row r="531" spans="2:51" s="14" customFormat="1" ht="11.25">
      <c r="B531" s="209"/>
      <c r="C531" s="210"/>
      <c r="D531" s="193" t="s">
        <v>163</v>
      </c>
      <c r="E531" s="211" t="s">
        <v>19</v>
      </c>
      <c r="F531" s="212" t="s">
        <v>570</v>
      </c>
      <c r="G531" s="210"/>
      <c r="H531" s="213">
        <v>62.737000000000002</v>
      </c>
      <c r="I531" s="214"/>
      <c r="J531" s="210"/>
      <c r="K531" s="210"/>
      <c r="L531" s="215"/>
      <c r="M531" s="216"/>
      <c r="N531" s="217"/>
      <c r="O531" s="217"/>
      <c r="P531" s="217"/>
      <c r="Q531" s="217"/>
      <c r="R531" s="217"/>
      <c r="S531" s="217"/>
      <c r="T531" s="218"/>
      <c r="AT531" s="219" t="s">
        <v>163</v>
      </c>
      <c r="AU531" s="219" t="s">
        <v>86</v>
      </c>
      <c r="AV531" s="14" t="s">
        <v>86</v>
      </c>
      <c r="AW531" s="14" t="s">
        <v>36</v>
      </c>
      <c r="AX531" s="14" t="s">
        <v>76</v>
      </c>
      <c r="AY531" s="219" t="s">
        <v>150</v>
      </c>
    </row>
    <row r="532" spans="2:51" s="14" customFormat="1" ht="11.25">
      <c r="B532" s="209"/>
      <c r="C532" s="210"/>
      <c r="D532" s="193" t="s">
        <v>163</v>
      </c>
      <c r="E532" s="211" t="s">
        <v>19</v>
      </c>
      <c r="F532" s="212" t="s">
        <v>571</v>
      </c>
      <c r="G532" s="210"/>
      <c r="H532" s="213">
        <v>1.476</v>
      </c>
      <c r="I532" s="214"/>
      <c r="J532" s="210"/>
      <c r="K532" s="210"/>
      <c r="L532" s="215"/>
      <c r="M532" s="216"/>
      <c r="N532" s="217"/>
      <c r="O532" s="217"/>
      <c r="P532" s="217"/>
      <c r="Q532" s="217"/>
      <c r="R532" s="217"/>
      <c r="S532" s="217"/>
      <c r="T532" s="218"/>
      <c r="AT532" s="219" t="s">
        <v>163</v>
      </c>
      <c r="AU532" s="219" t="s">
        <v>86</v>
      </c>
      <c r="AV532" s="14" t="s">
        <v>86</v>
      </c>
      <c r="AW532" s="14" t="s">
        <v>36</v>
      </c>
      <c r="AX532" s="14" t="s">
        <v>76</v>
      </c>
      <c r="AY532" s="219" t="s">
        <v>150</v>
      </c>
    </row>
    <row r="533" spans="2:51" s="14" customFormat="1" ht="11.25">
      <c r="B533" s="209"/>
      <c r="C533" s="210"/>
      <c r="D533" s="193" t="s">
        <v>163</v>
      </c>
      <c r="E533" s="211" t="s">
        <v>19</v>
      </c>
      <c r="F533" s="212" t="s">
        <v>368</v>
      </c>
      <c r="G533" s="210"/>
      <c r="H533" s="213">
        <v>111.15900000000001</v>
      </c>
      <c r="I533" s="214"/>
      <c r="J533" s="210"/>
      <c r="K533" s="210"/>
      <c r="L533" s="215"/>
      <c r="M533" s="216"/>
      <c r="N533" s="217"/>
      <c r="O533" s="217"/>
      <c r="P533" s="217"/>
      <c r="Q533" s="217"/>
      <c r="R533" s="217"/>
      <c r="S533" s="217"/>
      <c r="T533" s="218"/>
      <c r="AT533" s="219" t="s">
        <v>163</v>
      </c>
      <c r="AU533" s="219" t="s">
        <v>86</v>
      </c>
      <c r="AV533" s="14" t="s">
        <v>86</v>
      </c>
      <c r="AW533" s="14" t="s">
        <v>36</v>
      </c>
      <c r="AX533" s="14" t="s">
        <v>76</v>
      </c>
      <c r="AY533" s="219" t="s">
        <v>150</v>
      </c>
    </row>
    <row r="534" spans="2:51" s="14" customFormat="1" ht="11.25">
      <c r="B534" s="209"/>
      <c r="C534" s="210"/>
      <c r="D534" s="193" t="s">
        <v>163</v>
      </c>
      <c r="E534" s="211" t="s">
        <v>19</v>
      </c>
      <c r="F534" s="212" t="s">
        <v>369</v>
      </c>
      <c r="G534" s="210"/>
      <c r="H534" s="213">
        <v>8.2799999999999994</v>
      </c>
      <c r="I534" s="214"/>
      <c r="J534" s="210"/>
      <c r="K534" s="210"/>
      <c r="L534" s="215"/>
      <c r="M534" s="216"/>
      <c r="N534" s="217"/>
      <c r="O534" s="217"/>
      <c r="P534" s="217"/>
      <c r="Q534" s="217"/>
      <c r="R534" s="217"/>
      <c r="S534" s="217"/>
      <c r="T534" s="218"/>
      <c r="AT534" s="219" t="s">
        <v>163</v>
      </c>
      <c r="AU534" s="219" t="s">
        <v>86</v>
      </c>
      <c r="AV534" s="14" t="s">
        <v>86</v>
      </c>
      <c r="AW534" s="14" t="s">
        <v>36</v>
      </c>
      <c r="AX534" s="14" t="s">
        <v>76</v>
      </c>
      <c r="AY534" s="219" t="s">
        <v>150</v>
      </c>
    </row>
    <row r="535" spans="2:51" s="14" customFormat="1" ht="11.25">
      <c r="B535" s="209"/>
      <c r="C535" s="210"/>
      <c r="D535" s="193" t="s">
        <v>163</v>
      </c>
      <c r="E535" s="211" t="s">
        <v>19</v>
      </c>
      <c r="F535" s="212" t="s">
        <v>370</v>
      </c>
      <c r="G535" s="210"/>
      <c r="H535" s="213">
        <v>1.9</v>
      </c>
      <c r="I535" s="214"/>
      <c r="J535" s="210"/>
      <c r="K535" s="210"/>
      <c r="L535" s="215"/>
      <c r="M535" s="216"/>
      <c r="N535" s="217"/>
      <c r="O535" s="217"/>
      <c r="P535" s="217"/>
      <c r="Q535" s="217"/>
      <c r="R535" s="217"/>
      <c r="S535" s="217"/>
      <c r="T535" s="218"/>
      <c r="AT535" s="219" t="s">
        <v>163</v>
      </c>
      <c r="AU535" s="219" t="s">
        <v>86</v>
      </c>
      <c r="AV535" s="14" t="s">
        <v>86</v>
      </c>
      <c r="AW535" s="14" t="s">
        <v>36</v>
      </c>
      <c r="AX535" s="14" t="s">
        <v>76</v>
      </c>
      <c r="AY535" s="219" t="s">
        <v>150</v>
      </c>
    </row>
    <row r="536" spans="2:51" s="14" customFormat="1" ht="11.25">
      <c r="B536" s="209"/>
      <c r="C536" s="210"/>
      <c r="D536" s="193" t="s">
        <v>163</v>
      </c>
      <c r="E536" s="211" t="s">
        <v>19</v>
      </c>
      <c r="F536" s="212" t="s">
        <v>371</v>
      </c>
      <c r="G536" s="210"/>
      <c r="H536" s="213">
        <v>8.2799999999999994</v>
      </c>
      <c r="I536" s="214"/>
      <c r="J536" s="210"/>
      <c r="K536" s="210"/>
      <c r="L536" s="215"/>
      <c r="M536" s="216"/>
      <c r="N536" s="217"/>
      <c r="O536" s="217"/>
      <c r="P536" s="217"/>
      <c r="Q536" s="217"/>
      <c r="R536" s="217"/>
      <c r="S536" s="217"/>
      <c r="T536" s="218"/>
      <c r="AT536" s="219" t="s">
        <v>163</v>
      </c>
      <c r="AU536" s="219" t="s">
        <v>86</v>
      </c>
      <c r="AV536" s="14" t="s">
        <v>86</v>
      </c>
      <c r="AW536" s="14" t="s">
        <v>36</v>
      </c>
      <c r="AX536" s="14" t="s">
        <v>76</v>
      </c>
      <c r="AY536" s="219" t="s">
        <v>150</v>
      </c>
    </row>
    <row r="537" spans="2:51" s="13" customFormat="1" ht="11.25">
      <c r="B537" s="199"/>
      <c r="C537" s="200"/>
      <c r="D537" s="193" t="s">
        <v>163</v>
      </c>
      <c r="E537" s="201" t="s">
        <v>19</v>
      </c>
      <c r="F537" s="202" t="s">
        <v>372</v>
      </c>
      <c r="G537" s="200"/>
      <c r="H537" s="201" t="s">
        <v>19</v>
      </c>
      <c r="I537" s="203"/>
      <c r="J537" s="200"/>
      <c r="K537" s="200"/>
      <c r="L537" s="204"/>
      <c r="M537" s="205"/>
      <c r="N537" s="206"/>
      <c r="O537" s="206"/>
      <c r="P537" s="206"/>
      <c r="Q537" s="206"/>
      <c r="R537" s="206"/>
      <c r="S537" s="206"/>
      <c r="T537" s="207"/>
      <c r="AT537" s="208" t="s">
        <v>163</v>
      </c>
      <c r="AU537" s="208" t="s">
        <v>86</v>
      </c>
      <c r="AV537" s="13" t="s">
        <v>84</v>
      </c>
      <c r="AW537" s="13" t="s">
        <v>36</v>
      </c>
      <c r="AX537" s="13" t="s">
        <v>76</v>
      </c>
      <c r="AY537" s="208" t="s">
        <v>150</v>
      </c>
    </row>
    <row r="538" spans="2:51" s="14" customFormat="1" ht="11.25">
      <c r="B538" s="209"/>
      <c r="C538" s="210"/>
      <c r="D538" s="193" t="s">
        <v>163</v>
      </c>
      <c r="E538" s="211" t="s">
        <v>19</v>
      </c>
      <c r="F538" s="212" t="s">
        <v>373</v>
      </c>
      <c r="G538" s="210"/>
      <c r="H538" s="213">
        <v>-13.86</v>
      </c>
      <c r="I538" s="214"/>
      <c r="J538" s="210"/>
      <c r="K538" s="210"/>
      <c r="L538" s="215"/>
      <c r="M538" s="216"/>
      <c r="N538" s="217"/>
      <c r="O538" s="217"/>
      <c r="P538" s="217"/>
      <c r="Q538" s="217"/>
      <c r="R538" s="217"/>
      <c r="S538" s="217"/>
      <c r="T538" s="218"/>
      <c r="AT538" s="219" t="s">
        <v>163</v>
      </c>
      <c r="AU538" s="219" t="s">
        <v>86</v>
      </c>
      <c r="AV538" s="14" t="s">
        <v>86</v>
      </c>
      <c r="AW538" s="14" t="s">
        <v>36</v>
      </c>
      <c r="AX538" s="14" t="s">
        <v>76</v>
      </c>
      <c r="AY538" s="219" t="s">
        <v>150</v>
      </c>
    </row>
    <row r="539" spans="2:51" s="14" customFormat="1" ht="22.5">
      <c r="B539" s="209"/>
      <c r="C539" s="210"/>
      <c r="D539" s="193" t="s">
        <v>163</v>
      </c>
      <c r="E539" s="211" t="s">
        <v>19</v>
      </c>
      <c r="F539" s="212" t="s">
        <v>374</v>
      </c>
      <c r="G539" s="210"/>
      <c r="H539" s="213">
        <v>-3.355</v>
      </c>
      <c r="I539" s="214"/>
      <c r="J539" s="210"/>
      <c r="K539" s="210"/>
      <c r="L539" s="215"/>
      <c r="M539" s="216"/>
      <c r="N539" s="217"/>
      <c r="O539" s="217"/>
      <c r="P539" s="217"/>
      <c r="Q539" s="217"/>
      <c r="R539" s="217"/>
      <c r="S539" s="217"/>
      <c r="T539" s="218"/>
      <c r="AT539" s="219" t="s">
        <v>163</v>
      </c>
      <c r="AU539" s="219" t="s">
        <v>86</v>
      </c>
      <c r="AV539" s="14" t="s">
        <v>86</v>
      </c>
      <c r="AW539" s="14" t="s">
        <v>36</v>
      </c>
      <c r="AX539" s="14" t="s">
        <v>76</v>
      </c>
      <c r="AY539" s="219" t="s">
        <v>150</v>
      </c>
    </row>
    <row r="540" spans="2:51" s="14" customFormat="1" ht="11.25">
      <c r="B540" s="209"/>
      <c r="C540" s="210"/>
      <c r="D540" s="193" t="s">
        <v>163</v>
      </c>
      <c r="E540" s="211" t="s">
        <v>19</v>
      </c>
      <c r="F540" s="212" t="s">
        <v>375</v>
      </c>
      <c r="G540" s="210"/>
      <c r="H540" s="213">
        <v>-2.4</v>
      </c>
      <c r="I540" s="214"/>
      <c r="J540" s="210"/>
      <c r="K540" s="210"/>
      <c r="L540" s="215"/>
      <c r="M540" s="216"/>
      <c r="N540" s="217"/>
      <c r="O540" s="217"/>
      <c r="P540" s="217"/>
      <c r="Q540" s="217"/>
      <c r="R540" s="217"/>
      <c r="S540" s="217"/>
      <c r="T540" s="218"/>
      <c r="AT540" s="219" t="s">
        <v>163</v>
      </c>
      <c r="AU540" s="219" t="s">
        <v>86</v>
      </c>
      <c r="AV540" s="14" t="s">
        <v>86</v>
      </c>
      <c r="AW540" s="14" t="s">
        <v>36</v>
      </c>
      <c r="AX540" s="14" t="s">
        <v>76</v>
      </c>
      <c r="AY540" s="219" t="s">
        <v>150</v>
      </c>
    </row>
    <row r="541" spans="2:51" s="14" customFormat="1" ht="11.25">
      <c r="B541" s="209"/>
      <c r="C541" s="210"/>
      <c r="D541" s="193" t="s">
        <v>163</v>
      </c>
      <c r="E541" s="211" t="s">
        <v>19</v>
      </c>
      <c r="F541" s="212" t="s">
        <v>376</v>
      </c>
      <c r="G541" s="210"/>
      <c r="H541" s="213">
        <v>-0.56000000000000005</v>
      </c>
      <c r="I541" s="214"/>
      <c r="J541" s="210"/>
      <c r="K541" s="210"/>
      <c r="L541" s="215"/>
      <c r="M541" s="216"/>
      <c r="N541" s="217"/>
      <c r="O541" s="217"/>
      <c r="P541" s="217"/>
      <c r="Q541" s="217"/>
      <c r="R541" s="217"/>
      <c r="S541" s="217"/>
      <c r="T541" s="218"/>
      <c r="AT541" s="219" t="s">
        <v>163</v>
      </c>
      <c r="AU541" s="219" t="s">
        <v>86</v>
      </c>
      <c r="AV541" s="14" t="s">
        <v>86</v>
      </c>
      <c r="AW541" s="14" t="s">
        <v>36</v>
      </c>
      <c r="AX541" s="14" t="s">
        <v>76</v>
      </c>
      <c r="AY541" s="219" t="s">
        <v>150</v>
      </c>
    </row>
    <row r="542" spans="2:51" s="14" customFormat="1" ht="22.5">
      <c r="B542" s="209"/>
      <c r="C542" s="210"/>
      <c r="D542" s="193" t="s">
        <v>163</v>
      </c>
      <c r="E542" s="211" t="s">
        <v>19</v>
      </c>
      <c r="F542" s="212" t="s">
        <v>377</v>
      </c>
      <c r="G542" s="210"/>
      <c r="H542" s="213">
        <v>-0.3</v>
      </c>
      <c r="I542" s="214"/>
      <c r="J542" s="210"/>
      <c r="K542" s="210"/>
      <c r="L542" s="215"/>
      <c r="M542" s="216"/>
      <c r="N542" s="217"/>
      <c r="O542" s="217"/>
      <c r="P542" s="217"/>
      <c r="Q542" s="217"/>
      <c r="R542" s="217"/>
      <c r="S542" s="217"/>
      <c r="T542" s="218"/>
      <c r="AT542" s="219" t="s">
        <v>163</v>
      </c>
      <c r="AU542" s="219" t="s">
        <v>86</v>
      </c>
      <c r="AV542" s="14" t="s">
        <v>86</v>
      </c>
      <c r="AW542" s="14" t="s">
        <v>36</v>
      </c>
      <c r="AX542" s="14" t="s">
        <v>76</v>
      </c>
      <c r="AY542" s="219" t="s">
        <v>150</v>
      </c>
    </row>
    <row r="543" spans="2:51" s="16" customFormat="1" ht="11.25">
      <c r="B543" s="231"/>
      <c r="C543" s="232"/>
      <c r="D543" s="193" t="s">
        <v>163</v>
      </c>
      <c r="E543" s="233" t="s">
        <v>19</v>
      </c>
      <c r="F543" s="234" t="s">
        <v>215</v>
      </c>
      <c r="G543" s="232"/>
      <c r="H543" s="235">
        <v>173.357</v>
      </c>
      <c r="I543" s="236"/>
      <c r="J543" s="232"/>
      <c r="K543" s="232"/>
      <c r="L543" s="237"/>
      <c r="M543" s="238"/>
      <c r="N543" s="239"/>
      <c r="O543" s="239"/>
      <c r="P543" s="239"/>
      <c r="Q543" s="239"/>
      <c r="R543" s="239"/>
      <c r="S543" s="239"/>
      <c r="T543" s="240"/>
      <c r="AT543" s="241" t="s">
        <v>163</v>
      </c>
      <c r="AU543" s="241" t="s">
        <v>86</v>
      </c>
      <c r="AV543" s="16" t="s">
        <v>179</v>
      </c>
      <c r="AW543" s="16" t="s">
        <v>36</v>
      </c>
      <c r="AX543" s="16" t="s">
        <v>76</v>
      </c>
      <c r="AY543" s="241" t="s">
        <v>150</v>
      </c>
    </row>
    <row r="544" spans="2:51" s="13" customFormat="1" ht="11.25">
      <c r="B544" s="199"/>
      <c r="C544" s="200"/>
      <c r="D544" s="193" t="s">
        <v>163</v>
      </c>
      <c r="E544" s="201" t="s">
        <v>19</v>
      </c>
      <c r="F544" s="202" t="s">
        <v>195</v>
      </c>
      <c r="G544" s="200"/>
      <c r="H544" s="201" t="s">
        <v>19</v>
      </c>
      <c r="I544" s="203"/>
      <c r="J544" s="200"/>
      <c r="K544" s="200"/>
      <c r="L544" s="204"/>
      <c r="M544" s="205"/>
      <c r="N544" s="206"/>
      <c r="O544" s="206"/>
      <c r="P544" s="206"/>
      <c r="Q544" s="206"/>
      <c r="R544" s="206"/>
      <c r="S544" s="206"/>
      <c r="T544" s="207"/>
      <c r="AT544" s="208" t="s">
        <v>163</v>
      </c>
      <c r="AU544" s="208" t="s">
        <v>86</v>
      </c>
      <c r="AV544" s="13" t="s">
        <v>84</v>
      </c>
      <c r="AW544" s="13" t="s">
        <v>36</v>
      </c>
      <c r="AX544" s="13" t="s">
        <v>76</v>
      </c>
      <c r="AY544" s="208" t="s">
        <v>150</v>
      </c>
    </row>
    <row r="545" spans="2:51" s="14" customFormat="1" ht="11.25">
      <c r="B545" s="209"/>
      <c r="C545" s="210"/>
      <c r="D545" s="193" t="s">
        <v>163</v>
      </c>
      <c r="E545" s="211" t="s">
        <v>19</v>
      </c>
      <c r="F545" s="212" t="s">
        <v>572</v>
      </c>
      <c r="G545" s="210"/>
      <c r="H545" s="213">
        <v>57.320999999999998</v>
      </c>
      <c r="I545" s="214"/>
      <c r="J545" s="210"/>
      <c r="K545" s="210"/>
      <c r="L545" s="215"/>
      <c r="M545" s="216"/>
      <c r="N545" s="217"/>
      <c r="O545" s="217"/>
      <c r="P545" s="217"/>
      <c r="Q545" s="217"/>
      <c r="R545" s="217"/>
      <c r="S545" s="217"/>
      <c r="T545" s="218"/>
      <c r="AT545" s="219" t="s">
        <v>163</v>
      </c>
      <c r="AU545" s="219" t="s">
        <v>86</v>
      </c>
      <c r="AV545" s="14" t="s">
        <v>86</v>
      </c>
      <c r="AW545" s="14" t="s">
        <v>36</v>
      </c>
      <c r="AX545" s="14" t="s">
        <v>76</v>
      </c>
      <c r="AY545" s="219" t="s">
        <v>150</v>
      </c>
    </row>
    <row r="546" spans="2:51" s="14" customFormat="1" ht="11.25">
      <c r="B546" s="209"/>
      <c r="C546" s="210"/>
      <c r="D546" s="193" t="s">
        <v>163</v>
      </c>
      <c r="E546" s="211" t="s">
        <v>19</v>
      </c>
      <c r="F546" s="212" t="s">
        <v>573</v>
      </c>
      <c r="G546" s="210"/>
      <c r="H546" s="213">
        <v>1.0980000000000001</v>
      </c>
      <c r="I546" s="214"/>
      <c r="J546" s="210"/>
      <c r="K546" s="210"/>
      <c r="L546" s="215"/>
      <c r="M546" s="216"/>
      <c r="N546" s="217"/>
      <c r="O546" s="217"/>
      <c r="P546" s="217"/>
      <c r="Q546" s="217"/>
      <c r="R546" s="217"/>
      <c r="S546" s="217"/>
      <c r="T546" s="218"/>
      <c r="AT546" s="219" t="s">
        <v>163</v>
      </c>
      <c r="AU546" s="219" t="s">
        <v>86</v>
      </c>
      <c r="AV546" s="14" t="s">
        <v>86</v>
      </c>
      <c r="AW546" s="14" t="s">
        <v>36</v>
      </c>
      <c r="AX546" s="14" t="s">
        <v>76</v>
      </c>
      <c r="AY546" s="219" t="s">
        <v>150</v>
      </c>
    </row>
    <row r="547" spans="2:51" s="14" customFormat="1" ht="11.25">
      <c r="B547" s="209"/>
      <c r="C547" s="210"/>
      <c r="D547" s="193" t="s">
        <v>163</v>
      </c>
      <c r="E547" s="211" t="s">
        <v>19</v>
      </c>
      <c r="F547" s="212" t="s">
        <v>378</v>
      </c>
      <c r="G547" s="210"/>
      <c r="H547" s="213">
        <v>110.676</v>
      </c>
      <c r="I547" s="214"/>
      <c r="J547" s="210"/>
      <c r="K547" s="210"/>
      <c r="L547" s="215"/>
      <c r="M547" s="216"/>
      <c r="N547" s="217"/>
      <c r="O547" s="217"/>
      <c r="P547" s="217"/>
      <c r="Q547" s="217"/>
      <c r="R547" s="217"/>
      <c r="S547" s="217"/>
      <c r="T547" s="218"/>
      <c r="AT547" s="219" t="s">
        <v>163</v>
      </c>
      <c r="AU547" s="219" t="s">
        <v>86</v>
      </c>
      <c r="AV547" s="14" t="s">
        <v>86</v>
      </c>
      <c r="AW547" s="14" t="s">
        <v>36</v>
      </c>
      <c r="AX547" s="14" t="s">
        <v>76</v>
      </c>
      <c r="AY547" s="219" t="s">
        <v>150</v>
      </c>
    </row>
    <row r="548" spans="2:51" s="14" customFormat="1" ht="11.25">
      <c r="B548" s="209"/>
      <c r="C548" s="210"/>
      <c r="D548" s="193" t="s">
        <v>163</v>
      </c>
      <c r="E548" s="211" t="s">
        <v>19</v>
      </c>
      <c r="F548" s="212" t="s">
        <v>369</v>
      </c>
      <c r="G548" s="210"/>
      <c r="H548" s="213">
        <v>8.2799999999999994</v>
      </c>
      <c r="I548" s="214"/>
      <c r="J548" s="210"/>
      <c r="K548" s="210"/>
      <c r="L548" s="215"/>
      <c r="M548" s="216"/>
      <c r="N548" s="217"/>
      <c r="O548" s="217"/>
      <c r="P548" s="217"/>
      <c r="Q548" s="217"/>
      <c r="R548" s="217"/>
      <c r="S548" s="217"/>
      <c r="T548" s="218"/>
      <c r="AT548" s="219" t="s">
        <v>163</v>
      </c>
      <c r="AU548" s="219" t="s">
        <v>86</v>
      </c>
      <c r="AV548" s="14" t="s">
        <v>86</v>
      </c>
      <c r="AW548" s="14" t="s">
        <v>36</v>
      </c>
      <c r="AX548" s="14" t="s">
        <v>76</v>
      </c>
      <c r="AY548" s="219" t="s">
        <v>150</v>
      </c>
    </row>
    <row r="549" spans="2:51" s="14" customFormat="1" ht="11.25">
      <c r="B549" s="209"/>
      <c r="C549" s="210"/>
      <c r="D549" s="193" t="s">
        <v>163</v>
      </c>
      <c r="E549" s="211" t="s">
        <v>19</v>
      </c>
      <c r="F549" s="212" t="s">
        <v>370</v>
      </c>
      <c r="G549" s="210"/>
      <c r="H549" s="213">
        <v>1.9</v>
      </c>
      <c r="I549" s="214"/>
      <c r="J549" s="210"/>
      <c r="K549" s="210"/>
      <c r="L549" s="215"/>
      <c r="M549" s="216"/>
      <c r="N549" s="217"/>
      <c r="O549" s="217"/>
      <c r="P549" s="217"/>
      <c r="Q549" s="217"/>
      <c r="R549" s="217"/>
      <c r="S549" s="217"/>
      <c r="T549" s="218"/>
      <c r="AT549" s="219" t="s">
        <v>163</v>
      </c>
      <c r="AU549" s="219" t="s">
        <v>86</v>
      </c>
      <c r="AV549" s="14" t="s">
        <v>86</v>
      </c>
      <c r="AW549" s="14" t="s">
        <v>36</v>
      </c>
      <c r="AX549" s="14" t="s">
        <v>76</v>
      </c>
      <c r="AY549" s="219" t="s">
        <v>150</v>
      </c>
    </row>
    <row r="550" spans="2:51" s="14" customFormat="1" ht="11.25">
      <c r="B550" s="209"/>
      <c r="C550" s="210"/>
      <c r="D550" s="193" t="s">
        <v>163</v>
      </c>
      <c r="E550" s="211" t="s">
        <v>19</v>
      </c>
      <c r="F550" s="212" t="s">
        <v>379</v>
      </c>
      <c r="G550" s="210"/>
      <c r="H550" s="213">
        <v>6.21</v>
      </c>
      <c r="I550" s="214"/>
      <c r="J550" s="210"/>
      <c r="K550" s="210"/>
      <c r="L550" s="215"/>
      <c r="M550" s="216"/>
      <c r="N550" s="217"/>
      <c r="O550" s="217"/>
      <c r="P550" s="217"/>
      <c r="Q550" s="217"/>
      <c r="R550" s="217"/>
      <c r="S550" s="217"/>
      <c r="T550" s="218"/>
      <c r="AT550" s="219" t="s">
        <v>163</v>
      </c>
      <c r="AU550" s="219" t="s">
        <v>86</v>
      </c>
      <c r="AV550" s="14" t="s">
        <v>86</v>
      </c>
      <c r="AW550" s="14" t="s">
        <v>36</v>
      </c>
      <c r="AX550" s="14" t="s">
        <v>76</v>
      </c>
      <c r="AY550" s="219" t="s">
        <v>150</v>
      </c>
    </row>
    <row r="551" spans="2:51" s="13" customFormat="1" ht="11.25">
      <c r="B551" s="199"/>
      <c r="C551" s="200"/>
      <c r="D551" s="193" t="s">
        <v>163</v>
      </c>
      <c r="E551" s="201" t="s">
        <v>19</v>
      </c>
      <c r="F551" s="202" t="s">
        <v>372</v>
      </c>
      <c r="G551" s="200"/>
      <c r="H551" s="201" t="s">
        <v>19</v>
      </c>
      <c r="I551" s="203"/>
      <c r="J551" s="200"/>
      <c r="K551" s="200"/>
      <c r="L551" s="204"/>
      <c r="M551" s="205"/>
      <c r="N551" s="206"/>
      <c r="O551" s="206"/>
      <c r="P551" s="206"/>
      <c r="Q551" s="206"/>
      <c r="R551" s="206"/>
      <c r="S551" s="206"/>
      <c r="T551" s="207"/>
      <c r="AT551" s="208" t="s">
        <v>163</v>
      </c>
      <c r="AU551" s="208" t="s">
        <v>86</v>
      </c>
      <c r="AV551" s="13" t="s">
        <v>84</v>
      </c>
      <c r="AW551" s="13" t="s">
        <v>36</v>
      </c>
      <c r="AX551" s="13" t="s">
        <v>76</v>
      </c>
      <c r="AY551" s="208" t="s">
        <v>150</v>
      </c>
    </row>
    <row r="552" spans="2:51" s="14" customFormat="1" ht="11.25">
      <c r="B552" s="209"/>
      <c r="C552" s="210"/>
      <c r="D552" s="193" t="s">
        <v>163</v>
      </c>
      <c r="E552" s="211" t="s">
        <v>19</v>
      </c>
      <c r="F552" s="212" t="s">
        <v>373</v>
      </c>
      <c r="G552" s="210"/>
      <c r="H552" s="213">
        <v>-13.86</v>
      </c>
      <c r="I552" s="214"/>
      <c r="J552" s="210"/>
      <c r="K552" s="210"/>
      <c r="L552" s="215"/>
      <c r="M552" s="216"/>
      <c r="N552" s="217"/>
      <c r="O552" s="217"/>
      <c r="P552" s="217"/>
      <c r="Q552" s="217"/>
      <c r="R552" s="217"/>
      <c r="S552" s="217"/>
      <c r="T552" s="218"/>
      <c r="AT552" s="219" t="s">
        <v>163</v>
      </c>
      <c r="AU552" s="219" t="s">
        <v>86</v>
      </c>
      <c r="AV552" s="14" t="s">
        <v>86</v>
      </c>
      <c r="AW552" s="14" t="s">
        <v>36</v>
      </c>
      <c r="AX552" s="14" t="s">
        <v>76</v>
      </c>
      <c r="AY552" s="219" t="s">
        <v>150</v>
      </c>
    </row>
    <row r="553" spans="2:51" s="14" customFormat="1" ht="22.5">
      <c r="B553" s="209"/>
      <c r="C553" s="210"/>
      <c r="D553" s="193" t="s">
        <v>163</v>
      </c>
      <c r="E553" s="211" t="s">
        <v>19</v>
      </c>
      <c r="F553" s="212" t="s">
        <v>374</v>
      </c>
      <c r="G553" s="210"/>
      <c r="H553" s="213">
        <v>-3.355</v>
      </c>
      <c r="I553" s="214"/>
      <c r="J553" s="210"/>
      <c r="K553" s="210"/>
      <c r="L553" s="215"/>
      <c r="M553" s="216"/>
      <c r="N553" s="217"/>
      <c r="O553" s="217"/>
      <c r="P553" s="217"/>
      <c r="Q553" s="217"/>
      <c r="R553" s="217"/>
      <c r="S553" s="217"/>
      <c r="T553" s="218"/>
      <c r="AT553" s="219" t="s">
        <v>163</v>
      </c>
      <c r="AU553" s="219" t="s">
        <v>86</v>
      </c>
      <c r="AV553" s="14" t="s">
        <v>86</v>
      </c>
      <c r="AW553" s="14" t="s">
        <v>36</v>
      </c>
      <c r="AX553" s="14" t="s">
        <v>76</v>
      </c>
      <c r="AY553" s="219" t="s">
        <v>150</v>
      </c>
    </row>
    <row r="554" spans="2:51" s="14" customFormat="1" ht="11.25">
      <c r="B554" s="209"/>
      <c r="C554" s="210"/>
      <c r="D554" s="193" t="s">
        <v>163</v>
      </c>
      <c r="E554" s="211" t="s">
        <v>19</v>
      </c>
      <c r="F554" s="212" t="s">
        <v>375</v>
      </c>
      <c r="G554" s="210"/>
      <c r="H554" s="213">
        <v>-2.4</v>
      </c>
      <c r="I554" s="214"/>
      <c r="J554" s="210"/>
      <c r="K554" s="210"/>
      <c r="L554" s="215"/>
      <c r="M554" s="216"/>
      <c r="N554" s="217"/>
      <c r="O554" s="217"/>
      <c r="P554" s="217"/>
      <c r="Q554" s="217"/>
      <c r="R554" s="217"/>
      <c r="S554" s="217"/>
      <c r="T554" s="218"/>
      <c r="AT554" s="219" t="s">
        <v>163</v>
      </c>
      <c r="AU554" s="219" t="s">
        <v>86</v>
      </c>
      <c r="AV554" s="14" t="s">
        <v>86</v>
      </c>
      <c r="AW554" s="14" t="s">
        <v>36</v>
      </c>
      <c r="AX554" s="14" t="s">
        <v>76</v>
      </c>
      <c r="AY554" s="219" t="s">
        <v>150</v>
      </c>
    </row>
    <row r="555" spans="2:51" s="14" customFormat="1" ht="22.5">
      <c r="B555" s="209"/>
      <c r="C555" s="210"/>
      <c r="D555" s="193" t="s">
        <v>163</v>
      </c>
      <c r="E555" s="211" t="s">
        <v>19</v>
      </c>
      <c r="F555" s="212" t="s">
        <v>380</v>
      </c>
      <c r="G555" s="210"/>
      <c r="H555" s="213">
        <v>-1.9530000000000001</v>
      </c>
      <c r="I555" s="214"/>
      <c r="J555" s="210"/>
      <c r="K555" s="210"/>
      <c r="L555" s="215"/>
      <c r="M555" s="216"/>
      <c r="N555" s="217"/>
      <c r="O555" s="217"/>
      <c r="P555" s="217"/>
      <c r="Q555" s="217"/>
      <c r="R555" s="217"/>
      <c r="S555" s="217"/>
      <c r="T555" s="218"/>
      <c r="AT555" s="219" t="s">
        <v>163</v>
      </c>
      <c r="AU555" s="219" t="s">
        <v>86</v>
      </c>
      <c r="AV555" s="14" t="s">
        <v>86</v>
      </c>
      <c r="AW555" s="14" t="s">
        <v>36</v>
      </c>
      <c r="AX555" s="14" t="s">
        <v>76</v>
      </c>
      <c r="AY555" s="219" t="s">
        <v>150</v>
      </c>
    </row>
    <row r="556" spans="2:51" s="14" customFormat="1" ht="22.5">
      <c r="B556" s="209"/>
      <c r="C556" s="210"/>
      <c r="D556" s="193" t="s">
        <v>163</v>
      </c>
      <c r="E556" s="211" t="s">
        <v>19</v>
      </c>
      <c r="F556" s="212" t="s">
        <v>381</v>
      </c>
      <c r="G556" s="210"/>
      <c r="H556" s="213">
        <v>-1.105</v>
      </c>
      <c r="I556" s="214"/>
      <c r="J556" s="210"/>
      <c r="K556" s="210"/>
      <c r="L556" s="215"/>
      <c r="M556" s="216"/>
      <c r="N556" s="217"/>
      <c r="O556" s="217"/>
      <c r="P556" s="217"/>
      <c r="Q556" s="217"/>
      <c r="R556" s="217"/>
      <c r="S556" s="217"/>
      <c r="T556" s="218"/>
      <c r="AT556" s="219" t="s">
        <v>163</v>
      </c>
      <c r="AU556" s="219" t="s">
        <v>86</v>
      </c>
      <c r="AV556" s="14" t="s">
        <v>86</v>
      </c>
      <c r="AW556" s="14" t="s">
        <v>36</v>
      </c>
      <c r="AX556" s="14" t="s">
        <v>76</v>
      </c>
      <c r="AY556" s="219" t="s">
        <v>150</v>
      </c>
    </row>
    <row r="557" spans="2:51" s="14" customFormat="1" ht="22.5">
      <c r="B557" s="209"/>
      <c r="C557" s="210"/>
      <c r="D557" s="193" t="s">
        <v>163</v>
      </c>
      <c r="E557" s="211" t="s">
        <v>19</v>
      </c>
      <c r="F557" s="212" t="s">
        <v>377</v>
      </c>
      <c r="G557" s="210"/>
      <c r="H557" s="213">
        <v>-0.3</v>
      </c>
      <c r="I557" s="214"/>
      <c r="J557" s="210"/>
      <c r="K557" s="210"/>
      <c r="L557" s="215"/>
      <c r="M557" s="216"/>
      <c r="N557" s="217"/>
      <c r="O557" s="217"/>
      <c r="P557" s="217"/>
      <c r="Q557" s="217"/>
      <c r="R557" s="217"/>
      <c r="S557" s="217"/>
      <c r="T557" s="218"/>
      <c r="AT557" s="219" t="s">
        <v>163</v>
      </c>
      <c r="AU557" s="219" t="s">
        <v>86</v>
      </c>
      <c r="AV557" s="14" t="s">
        <v>86</v>
      </c>
      <c r="AW557" s="14" t="s">
        <v>36</v>
      </c>
      <c r="AX557" s="14" t="s">
        <v>76</v>
      </c>
      <c r="AY557" s="219" t="s">
        <v>150</v>
      </c>
    </row>
    <row r="558" spans="2:51" s="16" customFormat="1" ht="11.25">
      <c r="B558" s="231"/>
      <c r="C558" s="232"/>
      <c r="D558" s="193" t="s">
        <v>163</v>
      </c>
      <c r="E558" s="233" t="s">
        <v>19</v>
      </c>
      <c r="F558" s="234" t="s">
        <v>215</v>
      </c>
      <c r="G558" s="232"/>
      <c r="H558" s="235">
        <v>162.512</v>
      </c>
      <c r="I558" s="236"/>
      <c r="J558" s="232"/>
      <c r="K558" s="232"/>
      <c r="L558" s="237"/>
      <c r="M558" s="238"/>
      <c r="N558" s="239"/>
      <c r="O558" s="239"/>
      <c r="P558" s="239"/>
      <c r="Q558" s="239"/>
      <c r="R558" s="239"/>
      <c r="S558" s="239"/>
      <c r="T558" s="240"/>
      <c r="AT558" s="241" t="s">
        <v>163</v>
      </c>
      <c r="AU558" s="241" t="s">
        <v>86</v>
      </c>
      <c r="AV558" s="16" t="s">
        <v>179</v>
      </c>
      <c r="AW558" s="16" t="s">
        <v>36</v>
      </c>
      <c r="AX558" s="16" t="s">
        <v>76</v>
      </c>
      <c r="AY558" s="241" t="s">
        <v>150</v>
      </c>
    </row>
    <row r="559" spans="2:51" s="13" customFormat="1" ht="11.25">
      <c r="B559" s="199"/>
      <c r="C559" s="200"/>
      <c r="D559" s="193" t="s">
        <v>163</v>
      </c>
      <c r="E559" s="201" t="s">
        <v>19</v>
      </c>
      <c r="F559" s="202" t="s">
        <v>197</v>
      </c>
      <c r="G559" s="200"/>
      <c r="H559" s="201" t="s">
        <v>19</v>
      </c>
      <c r="I559" s="203"/>
      <c r="J559" s="200"/>
      <c r="K559" s="200"/>
      <c r="L559" s="204"/>
      <c r="M559" s="205"/>
      <c r="N559" s="206"/>
      <c r="O559" s="206"/>
      <c r="P559" s="206"/>
      <c r="Q559" s="206"/>
      <c r="R559" s="206"/>
      <c r="S559" s="206"/>
      <c r="T559" s="207"/>
      <c r="AT559" s="208" t="s">
        <v>163</v>
      </c>
      <c r="AU559" s="208" t="s">
        <v>86</v>
      </c>
      <c r="AV559" s="13" t="s">
        <v>84</v>
      </c>
      <c r="AW559" s="13" t="s">
        <v>36</v>
      </c>
      <c r="AX559" s="13" t="s">
        <v>76</v>
      </c>
      <c r="AY559" s="208" t="s">
        <v>150</v>
      </c>
    </row>
    <row r="560" spans="2:51" s="14" customFormat="1" ht="11.25">
      <c r="B560" s="209"/>
      <c r="C560" s="210"/>
      <c r="D560" s="193" t="s">
        <v>163</v>
      </c>
      <c r="E560" s="211" t="s">
        <v>19</v>
      </c>
      <c r="F560" s="212" t="s">
        <v>574</v>
      </c>
      <c r="G560" s="210"/>
      <c r="H560" s="213">
        <v>62.546999999999997</v>
      </c>
      <c r="I560" s="214"/>
      <c r="J560" s="210"/>
      <c r="K560" s="210"/>
      <c r="L560" s="215"/>
      <c r="M560" s="216"/>
      <c r="N560" s="217"/>
      <c r="O560" s="217"/>
      <c r="P560" s="217"/>
      <c r="Q560" s="217"/>
      <c r="R560" s="217"/>
      <c r="S560" s="217"/>
      <c r="T560" s="218"/>
      <c r="AT560" s="219" t="s">
        <v>163</v>
      </c>
      <c r="AU560" s="219" t="s">
        <v>86</v>
      </c>
      <c r="AV560" s="14" t="s">
        <v>86</v>
      </c>
      <c r="AW560" s="14" t="s">
        <v>36</v>
      </c>
      <c r="AX560" s="14" t="s">
        <v>76</v>
      </c>
      <c r="AY560" s="219" t="s">
        <v>150</v>
      </c>
    </row>
    <row r="561" spans="2:51" s="14" customFormat="1" ht="11.25">
      <c r="B561" s="209"/>
      <c r="C561" s="210"/>
      <c r="D561" s="193" t="s">
        <v>163</v>
      </c>
      <c r="E561" s="211" t="s">
        <v>19</v>
      </c>
      <c r="F561" s="212" t="s">
        <v>575</v>
      </c>
      <c r="G561" s="210"/>
      <c r="H561" s="213">
        <v>1.1040000000000001</v>
      </c>
      <c r="I561" s="214"/>
      <c r="J561" s="210"/>
      <c r="K561" s="210"/>
      <c r="L561" s="215"/>
      <c r="M561" s="216"/>
      <c r="N561" s="217"/>
      <c r="O561" s="217"/>
      <c r="P561" s="217"/>
      <c r="Q561" s="217"/>
      <c r="R561" s="217"/>
      <c r="S561" s="217"/>
      <c r="T561" s="218"/>
      <c r="AT561" s="219" t="s">
        <v>163</v>
      </c>
      <c r="AU561" s="219" t="s">
        <v>86</v>
      </c>
      <c r="AV561" s="14" t="s">
        <v>86</v>
      </c>
      <c r="AW561" s="14" t="s">
        <v>36</v>
      </c>
      <c r="AX561" s="14" t="s">
        <v>76</v>
      </c>
      <c r="AY561" s="219" t="s">
        <v>150</v>
      </c>
    </row>
    <row r="562" spans="2:51" s="14" customFormat="1" ht="11.25">
      <c r="B562" s="209"/>
      <c r="C562" s="210"/>
      <c r="D562" s="193" t="s">
        <v>163</v>
      </c>
      <c r="E562" s="211" t="s">
        <v>19</v>
      </c>
      <c r="F562" s="212" t="s">
        <v>382</v>
      </c>
      <c r="G562" s="210"/>
      <c r="H562" s="213">
        <v>111.021</v>
      </c>
      <c r="I562" s="214"/>
      <c r="J562" s="210"/>
      <c r="K562" s="210"/>
      <c r="L562" s="215"/>
      <c r="M562" s="216"/>
      <c r="N562" s="217"/>
      <c r="O562" s="217"/>
      <c r="P562" s="217"/>
      <c r="Q562" s="217"/>
      <c r="R562" s="217"/>
      <c r="S562" s="217"/>
      <c r="T562" s="218"/>
      <c r="AT562" s="219" t="s">
        <v>163</v>
      </c>
      <c r="AU562" s="219" t="s">
        <v>86</v>
      </c>
      <c r="AV562" s="14" t="s">
        <v>86</v>
      </c>
      <c r="AW562" s="14" t="s">
        <v>36</v>
      </c>
      <c r="AX562" s="14" t="s">
        <v>76</v>
      </c>
      <c r="AY562" s="219" t="s">
        <v>150</v>
      </c>
    </row>
    <row r="563" spans="2:51" s="14" customFormat="1" ht="11.25">
      <c r="B563" s="209"/>
      <c r="C563" s="210"/>
      <c r="D563" s="193" t="s">
        <v>163</v>
      </c>
      <c r="E563" s="211" t="s">
        <v>19</v>
      </c>
      <c r="F563" s="212" t="s">
        <v>369</v>
      </c>
      <c r="G563" s="210"/>
      <c r="H563" s="213">
        <v>8.2799999999999994</v>
      </c>
      <c r="I563" s="214"/>
      <c r="J563" s="210"/>
      <c r="K563" s="210"/>
      <c r="L563" s="215"/>
      <c r="M563" s="216"/>
      <c r="N563" s="217"/>
      <c r="O563" s="217"/>
      <c r="P563" s="217"/>
      <c r="Q563" s="217"/>
      <c r="R563" s="217"/>
      <c r="S563" s="217"/>
      <c r="T563" s="218"/>
      <c r="AT563" s="219" t="s">
        <v>163</v>
      </c>
      <c r="AU563" s="219" t="s">
        <v>86</v>
      </c>
      <c r="AV563" s="14" t="s">
        <v>86</v>
      </c>
      <c r="AW563" s="14" t="s">
        <v>36</v>
      </c>
      <c r="AX563" s="14" t="s">
        <v>76</v>
      </c>
      <c r="AY563" s="219" t="s">
        <v>150</v>
      </c>
    </row>
    <row r="564" spans="2:51" s="14" customFormat="1" ht="11.25">
      <c r="B564" s="209"/>
      <c r="C564" s="210"/>
      <c r="D564" s="193" t="s">
        <v>163</v>
      </c>
      <c r="E564" s="211" t="s">
        <v>19</v>
      </c>
      <c r="F564" s="212" t="s">
        <v>370</v>
      </c>
      <c r="G564" s="210"/>
      <c r="H564" s="213">
        <v>1.9</v>
      </c>
      <c r="I564" s="214"/>
      <c r="J564" s="210"/>
      <c r="K564" s="210"/>
      <c r="L564" s="215"/>
      <c r="M564" s="216"/>
      <c r="N564" s="217"/>
      <c r="O564" s="217"/>
      <c r="P564" s="217"/>
      <c r="Q564" s="217"/>
      <c r="R564" s="217"/>
      <c r="S564" s="217"/>
      <c r="T564" s="218"/>
      <c r="AT564" s="219" t="s">
        <v>163</v>
      </c>
      <c r="AU564" s="219" t="s">
        <v>86</v>
      </c>
      <c r="AV564" s="14" t="s">
        <v>86</v>
      </c>
      <c r="AW564" s="14" t="s">
        <v>36</v>
      </c>
      <c r="AX564" s="14" t="s">
        <v>76</v>
      </c>
      <c r="AY564" s="219" t="s">
        <v>150</v>
      </c>
    </row>
    <row r="565" spans="2:51" s="14" customFormat="1" ht="11.25">
      <c r="B565" s="209"/>
      <c r="C565" s="210"/>
      <c r="D565" s="193" t="s">
        <v>163</v>
      </c>
      <c r="E565" s="211" t="s">
        <v>19</v>
      </c>
      <c r="F565" s="212" t="s">
        <v>379</v>
      </c>
      <c r="G565" s="210"/>
      <c r="H565" s="213">
        <v>6.21</v>
      </c>
      <c r="I565" s="214"/>
      <c r="J565" s="210"/>
      <c r="K565" s="210"/>
      <c r="L565" s="215"/>
      <c r="M565" s="216"/>
      <c r="N565" s="217"/>
      <c r="O565" s="217"/>
      <c r="P565" s="217"/>
      <c r="Q565" s="217"/>
      <c r="R565" s="217"/>
      <c r="S565" s="217"/>
      <c r="T565" s="218"/>
      <c r="AT565" s="219" t="s">
        <v>163</v>
      </c>
      <c r="AU565" s="219" t="s">
        <v>86</v>
      </c>
      <c r="AV565" s="14" t="s">
        <v>86</v>
      </c>
      <c r="AW565" s="14" t="s">
        <v>36</v>
      </c>
      <c r="AX565" s="14" t="s">
        <v>76</v>
      </c>
      <c r="AY565" s="219" t="s">
        <v>150</v>
      </c>
    </row>
    <row r="566" spans="2:51" s="13" customFormat="1" ht="11.25">
      <c r="B566" s="199"/>
      <c r="C566" s="200"/>
      <c r="D566" s="193" t="s">
        <v>163</v>
      </c>
      <c r="E566" s="201" t="s">
        <v>19</v>
      </c>
      <c r="F566" s="202" t="s">
        <v>372</v>
      </c>
      <c r="G566" s="200"/>
      <c r="H566" s="201" t="s">
        <v>19</v>
      </c>
      <c r="I566" s="203"/>
      <c r="J566" s="200"/>
      <c r="K566" s="200"/>
      <c r="L566" s="204"/>
      <c r="M566" s="205"/>
      <c r="N566" s="206"/>
      <c r="O566" s="206"/>
      <c r="P566" s="206"/>
      <c r="Q566" s="206"/>
      <c r="R566" s="206"/>
      <c r="S566" s="206"/>
      <c r="T566" s="207"/>
      <c r="AT566" s="208" t="s">
        <v>163</v>
      </c>
      <c r="AU566" s="208" t="s">
        <v>86</v>
      </c>
      <c r="AV566" s="13" t="s">
        <v>84</v>
      </c>
      <c r="AW566" s="13" t="s">
        <v>36</v>
      </c>
      <c r="AX566" s="13" t="s">
        <v>76</v>
      </c>
      <c r="AY566" s="208" t="s">
        <v>150</v>
      </c>
    </row>
    <row r="567" spans="2:51" s="14" customFormat="1" ht="11.25">
      <c r="B567" s="209"/>
      <c r="C567" s="210"/>
      <c r="D567" s="193" t="s">
        <v>163</v>
      </c>
      <c r="E567" s="211" t="s">
        <v>19</v>
      </c>
      <c r="F567" s="212" t="s">
        <v>373</v>
      </c>
      <c r="G567" s="210"/>
      <c r="H567" s="213">
        <v>-13.86</v>
      </c>
      <c r="I567" s="214"/>
      <c r="J567" s="210"/>
      <c r="K567" s="210"/>
      <c r="L567" s="215"/>
      <c r="M567" s="216"/>
      <c r="N567" s="217"/>
      <c r="O567" s="217"/>
      <c r="P567" s="217"/>
      <c r="Q567" s="217"/>
      <c r="R567" s="217"/>
      <c r="S567" s="217"/>
      <c r="T567" s="218"/>
      <c r="AT567" s="219" t="s">
        <v>163</v>
      </c>
      <c r="AU567" s="219" t="s">
        <v>86</v>
      </c>
      <c r="AV567" s="14" t="s">
        <v>86</v>
      </c>
      <c r="AW567" s="14" t="s">
        <v>36</v>
      </c>
      <c r="AX567" s="14" t="s">
        <v>76</v>
      </c>
      <c r="AY567" s="219" t="s">
        <v>150</v>
      </c>
    </row>
    <row r="568" spans="2:51" s="14" customFormat="1" ht="22.5">
      <c r="B568" s="209"/>
      <c r="C568" s="210"/>
      <c r="D568" s="193" t="s">
        <v>163</v>
      </c>
      <c r="E568" s="211" t="s">
        <v>19</v>
      </c>
      <c r="F568" s="212" t="s">
        <v>374</v>
      </c>
      <c r="G568" s="210"/>
      <c r="H568" s="213">
        <v>-3.355</v>
      </c>
      <c r="I568" s="214"/>
      <c r="J568" s="210"/>
      <c r="K568" s="210"/>
      <c r="L568" s="215"/>
      <c r="M568" s="216"/>
      <c r="N568" s="217"/>
      <c r="O568" s="217"/>
      <c r="P568" s="217"/>
      <c r="Q568" s="217"/>
      <c r="R568" s="217"/>
      <c r="S568" s="217"/>
      <c r="T568" s="218"/>
      <c r="AT568" s="219" t="s">
        <v>163</v>
      </c>
      <c r="AU568" s="219" t="s">
        <v>86</v>
      </c>
      <c r="AV568" s="14" t="s">
        <v>86</v>
      </c>
      <c r="AW568" s="14" t="s">
        <v>36</v>
      </c>
      <c r="AX568" s="14" t="s">
        <v>76</v>
      </c>
      <c r="AY568" s="219" t="s">
        <v>150</v>
      </c>
    </row>
    <row r="569" spans="2:51" s="14" customFormat="1" ht="11.25">
      <c r="B569" s="209"/>
      <c r="C569" s="210"/>
      <c r="D569" s="193" t="s">
        <v>163</v>
      </c>
      <c r="E569" s="211" t="s">
        <v>19</v>
      </c>
      <c r="F569" s="212" t="s">
        <v>375</v>
      </c>
      <c r="G569" s="210"/>
      <c r="H569" s="213">
        <v>-2.4</v>
      </c>
      <c r="I569" s="214"/>
      <c r="J569" s="210"/>
      <c r="K569" s="210"/>
      <c r="L569" s="215"/>
      <c r="M569" s="216"/>
      <c r="N569" s="217"/>
      <c r="O569" s="217"/>
      <c r="P569" s="217"/>
      <c r="Q569" s="217"/>
      <c r="R569" s="217"/>
      <c r="S569" s="217"/>
      <c r="T569" s="218"/>
      <c r="AT569" s="219" t="s">
        <v>163</v>
      </c>
      <c r="AU569" s="219" t="s">
        <v>86</v>
      </c>
      <c r="AV569" s="14" t="s">
        <v>86</v>
      </c>
      <c r="AW569" s="14" t="s">
        <v>36</v>
      </c>
      <c r="AX569" s="14" t="s">
        <v>76</v>
      </c>
      <c r="AY569" s="219" t="s">
        <v>150</v>
      </c>
    </row>
    <row r="570" spans="2:51" s="14" customFormat="1" ht="22.5">
      <c r="B570" s="209"/>
      <c r="C570" s="210"/>
      <c r="D570" s="193" t="s">
        <v>163</v>
      </c>
      <c r="E570" s="211" t="s">
        <v>19</v>
      </c>
      <c r="F570" s="212" t="s">
        <v>576</v>
      </c>
      <c r="G570" s="210"/>
      <c r="H570" s="213">
        <v>-0.96</v>
      </c>
      <c r="I570" s="214"/>
      <c r="J570" s="210"/>
      <c r="K570" s="210"/>
      <c r="L570" s="215"/>
      <c r="M570" s="216"/>
      <c r="N570" s="217"/>
      <c r="O570" s="217"/>
      <c r="P570" s="217"/>
      <c r="Q570" s="217"/>
      <c r="R570" s="217"/>
      <c r="S570" s="217"/>
      <c r="T570" s="218"/>
      <c r="AT570" s="219" t="s">
        <v>163</v>
      </c>
      <c r="AU570" s="219" t="s">
        <v>86</v>
      </c>
      <c r="AV570" s="14" t="s">
        <v>86</v>
      </c>
      <c r="AW570" s="14" t="s">
        <v>36</v>
      </c>
      <c r="AX570" s="14" t="s">
        <v>76</v>
      </c>
      <c r="AY570" s="219" t="s">
        <v>150</v>
      </c>
    </row>
    <row r="571" spans="2:51" s="14" customFormat="1" ht="11.25">
      <c r="B571" s="209"/>
      <c r="C571" s="210"/>
      <c r="D571" s="193" t="s">
        <v>163</v>
      </c>
      <c r="E571" s="211" t="s">
        <v>19</v>
      </c>
      <c r="F571" s="212" t="s">
        <v>384</v>
      </c>
      <c r="G571" s="210"/>
      <c r="H571" s="213">
        <v>-0.54500000000000004</v>
      </c>
      <c r="I571" s="214"/>
      <c r="J571" s="210"/>
      <c r="K571" s="210"/>
      <c r="L571" s="215"/>
      <c r="M571" s="216"/>
      <c r="N571" s="217"/>
      <c r="O571" s="217"/>
      <c r="P571" s="217"/>
      <c r="Q571" s="217"/>
      <c r="R571" s="217"/>
      <c r="S571" s="217"/>
      <c r="T571" s="218"/>
      <c r="AT571" s="219" t="s">
        <v>163</v>
      </c>
      <c r="AU571" s="219" t="s">
        <v>86</v>
      </c>
      <c r="AV571" s="14" t="s">
        <v>86</v>
      </c>
      <c r="AW571" s="14" t="s">
        <v>36</v>
      </c>
      <c r="AX571" s="14" t="s">
        <v>76</v>
      </c>
      <c r="AY571" s="219" t="s">
        <v>150</v>
      </c>
    </row>
    <row r="572" spans="2:51" s="14" customFormat="1" ht="22.5">
      <c r="B572" s="209"/>
      <c r="C572" s="210"/>
      <c r="D572" s="193" t="s">
        <v>163</v>
      </c>
      <c r="E572" s="211" t="s">
        <v>19</v>
      </c>
      <c r="F572" s="212" t="s">
        <v>377</v>
      </c>
      <c r="G572" s="210"/>
      <c r="H572" s="213">
        <v>-0.3</v>
      </c>
      <c r="I572" s="214"/>
      <c r="J572" s="210"/>
      <c r="K572" s="210"/>
      <c r="L572" s="215"/>
      <c r="M572" s="216"/>
      <c r="N572" s="217"/>
      <c r="O572" s="217"/>
      <c r="P572" s="217"/>
      <c r="Q572" s="217"/>
      <c r="R572" s="217"/>
      <c r="S572" s="217"/>
      <c r="T572" s="218"/>
      <c r="AT572" s="219" t="s">
        <v>163</v>
      </c>
      <c r="AU572" s="219" t="s">
        <v>86</v>
      </c>
      <c r="AV572" s="14" t="s">
        <v>86</v>
      </c>
      <c r="AW572" s="14" t="s">
        <v>36</v>
      </c>
      <c r="AX572" s="14" t="s">
        <v>76</v>
      </c>
      <c r="AY572" s="219" t="s">
        <v>150</v>
      </c>
    </row>
    <row r="573" spans="2:51" s="16" customFormat="1" ht="11.25">
      <c r="B573" s="231"/>
      <c r="C573" s="232"/>
      <c r="D573" s="193" t="s">
        <v>163</v>
      </c>
      <c r="E573" s="233" t="s">
        <v>19</v>
      </c>
      <c r="F573" s="234" t="s">
        <v>215</v>
      </c>
      <c r="G573" s="232"/>
      <c r="H573" s="235">
        <v>169.642</v>
      </c>
      <c r="I573" s="236"/>
      <c r="J573" s="232"/>
      <c r="K573" s="232"/>
      <c r="L573" s="237"/>
      <c r="M573" s="238"/>
      <c r="N573" s="239"/>
      <c r="O573" s="239"/>
      <c r="P573" s="239"/>
      <c r="Q573" s="239"/>
      <c r="R573" s="239"/>
      <c r="S573" s="239"/>
      <c r="T573" s="240"/>
      <c r="AT573" s="241" t="s">
        <v>163</v>
      </c>
      <c r="AU573" s="241" t="s">
        <v>86</v>
      </c>
      <c r="AV573" s="16" t="s">
        <v>179</v>
      </c>
      <c r="AW573" s="16" t="s">
        <v>36</v>
      </c>
      <c r="AX573" s="16" t="s">
        <v>76</v>
      </c>
      <c r="AY573" s="241" t="s">
        <v>150</v>
      </c>
    </row>
    <row r="574" spans="2:51" s="13" customFormat="1" ht="11.25">
      <c r="B574" s="199"/>
      <c r="C574" s="200"/>
      <c r="D574" s="193" t="s">
        <v>163</v>
      </c>
      <c r="E574" s="201" t="s">
        <v>19</v>
      </c>
      <c r="F574" s="202" t="s">
        <v>577</v>
      </c>
      <c r="G574" s="200"/>
      <c r="H574" s="201" t="s">
        <v>19</v>
      </c>
      <c r="I574" s="203"/>
      <c r="J574" s="200"/>
      <c r="K574" s="200"/>
      <c r="L574" s="204"/>
      <c r="M574" s="205"/>
      <c r="N574" s="206"/>
      <c r="O574" s="206"/>
      <c r="P574" s="206"/>
      <c r="Q574" s="206"/>
      <c r="R574" s="206"/>
      <c r="S574" s="206"/>
      <c r="T574" s="207"/>
      <c r="AT574" s="208" t="s">
        <v>163</v>
      </c>
      <c r="AU574" s="208" t="s">
        <v>86</v>
      </c>
      <c r="AV574" s="13" t="s">
        <v>84</v>
      </c>
      <c r="AW574" s="13" t="s">
        <v>36</v>
      </c>
      <c r="AX574" s="13" t="s">
        <v>76</v>
      </c>
      <c r="AY574" s="208" t="s">
        <v>150</v>
      </c>
    </row>
    <row r="575" spans="2:51" s="14" customFormat="1" ht="11.25">
      <c r="B575" s="209"/>
      <c r="C575" s="210"/>
      <c r="D575" s="193" t="s">
        <v>163</v>
      </c>
      <c r="E575" s="211" t="s">
        <v>19</v>
      </c>
      <c r="F575" s="212" t="s">
        <v>578</v>
      </c>
      <c r="G575" s="210"/>
      <c r="H575" s="213">
        <v>38.915999999999997</v>
      </c>
      <c r="I575" s="214"/>
      <c r="J575" s="210"/>
      <c r="K575" s="210"/>
      <c r="L575" s="215"/>
      <c r="M575" s="216"/>
      <c r="N575" s="217"/>
      <c r="O575" s="217"/>
      <c r="P575" s="217"/>
      <c r="Q575" s="217"/>
      <c r="R575" s="217"/>
      <c r="S575" s="217"/>
      <c r="T575" s="218"/>
      <c r="AT575" s="219" t="s">
        <v>163</v>
      </c>
      <c r="AU575" s="219" t="s">
        <v>86</v>
      </c>
      <c r="AV575" s="14" t="s">
        <v>86</v>
      </c>
      <c r="AW575" s="14" t="s">
        <v>36</v>
      </c>
      <c r="AX575" s="14" t="s">
        <v>76</v>
      </c>
      <c r="AY575" s="219" t="s">
        <v>150</v>
      </c>
    </row>
    <row r="576" spans="2:51" s="14" customFormat="1" ht="11.25">
      <c r="B576" s="209"/>
      <c r="C576" s="210"/>
      <c r="D576" s="193" t="s">
        <v>163</v>
      </c>
      <c r="E576" s="211" t="s">
        <v>19</v>
      </c>
      <c r="F576" s="212" t="s">
        <v>579</v>
      </c>
      <c r="G576" s="210"/>
      <c r="H576" s="213">
        <v>2.4649999999999999</v>
      </c>
      <c r="I576" s="214"/>
      <c r="J576" s="210"/>
      <c r="K576" s="210"/>
      <c r="L576" s="215"/>
      <c r="M576" s="216"/>
      <c r="N576" s="217"/>
      <c r="O576" s="217"/>
      <c r="P576" s="217"/>
      <c r="Q576" s="217"/>
      <c r="R576" s="217"/>
      <c r="S576" s="217"/>
      <c r="T576" s="218"/>
      <c r="AT576" s="219" t="s">
        <v>163</v>
      </c>
      <c r="AU576" s="219" t="s">
        <v>86</v>
      </c>
      <c r="AV576" s="14" t="s">
        <v>86</v>
      </c>
      <c r="AW576" s="14" t="s">
        <v>36</v>
      </c>
      <c r="AX576" s="14" t="s">
        <v>76</v>
      </c>
      <c r="AY576" s="219" t="s">
        <v>150</v>
      </c>
    </row>
    <row r="577" spans="1:65" s="13" customFormat="1" ht="11.25">
      <c r="B577" s="199"/>
      <c r="C577" s="200"/>
      <c r="D577" s="193" t="s">
        <v>163</v>
      </c>
      <c r="E577" s="201" t="s">
        <v>19</v>
      </c>
      <c r="F577" s="202" t="s">
        <v>372</v>
      </c>
      <c r="G577" s="200"/>
      <c r="H577" s="201" t="s">
        <v>19</v>
      </c>
      <c r="I577" s="203"/>
      <c r="J577" s="200"/>
      <c r="K577" s="200"/>
      <c r="L577" s="204"/>
      <c r="M577" s="205"/>
      <c r="N577" s="206"/>
      <c r="O577" s="206"/>
      <c r="P577" s="206"/>
      <c r="Q577" s="206"/>
      <c r="R577" s="206"/>
      <c r="S577" s="206"/>
      <c r="T577" s="207"/>
      <c r="AT577" s="208" t="s">
        <v>163</v>
      </c>
      <c r="AU577" s="208" t="s">
        <v>86</v>
      </c>
      <c r="AV577" s="13" t="s">
        <v>84</v>
      </c>
      <c r="AW577" s="13" t="s">
        <v>36</v>
      </c>
      <c r="AX577" s="13" t="s">
        <v>76</v>
      </c>
      <c r="AY577" s="208" t="s">
        <v>150</v>
      </c>
    </row>
    <row r="578" spans="1:65" s="14" customFormat="1" ht="11.25">
      <c r="B578" s="209"/>
      <c r="C578" s="210"/>
      <c r="D578" s="193" t="s">
        <v>163</v>
      </c>
      <c r="E578" s="211" t="s">
        <v>19</v>
      </c>
      <c r="F578" s="212" t="s">
        <v>580</v>
      </c>
      <c r="G578" s="210"/>
      <c r="H578" s="213">
        <v>-3.9529999999999998</v>
      </c>
      <c r="I578" s="214"/>
      <c r="J578" s="210"/>
      <c r="K578" s="210"/>
      <c r="L578" s="215"/>
      <c r="M578" s="216"/>
      <c r="N578" s="217"/>
      <c r="O578" s="217"/>
      <c r="P578" s="217"/>
      <c r="Q578" s="217"/>
      <c r="R578" s="217"/>
      <c r="S578" s="217"/>
      <c r="T578" s="218"/>
      <c r="AT578" s="219" t="s">
        <v>163</v>
      </c>
      <c r="AU578" s="219" t="s">
        <v>86</v>
      </c>
      <c r="AV578" s="14" t="s">
        <v>86</v>
      </c>
      <c r="AW578" s="14" t="s">
        <v>36</v>
      </c>
      <c r="AX578" s="14" t="s">
        <v>76</v>
      </c>
      <c r="AY578" s="219" t="s">
        <v>150</v>
      </c>
    </row>
    <row r="579" spans="1:65" s="16" customFormat="1" ht="11.25">
      <c r="B579" s="231"/>
      <c r="C579" s="232"/>
      <c r="D579" s="193" t="s">
        <v>163</v>
      </c>
      <c r="E579" s="233" t="s">
        <v>19</v>
      </c>
      <c r="F579" s="234" t="s">
        <v>215</v>
      </c>
      <c r="G579" s="232"/>
      <c r="H579" s="235">
        <v>37.427999999999997</v>
      </c>
      <c r="I579" s="236"/>
      <c r="J579" s="232"/>
      <c r="K579" s="232"/>
      <c r="L579" s="237"/>
      <c r="M579" s="238"/>
      <c r="N579" s="239"/>
      <c r="O579" s="239"/>
      <c r="P579" s="239"/>
      <c r="Q579" s="239"/>
      <c r="R579" s="239"/>
      <c r="S579" s="239"/>
      <c r="T579" s="240"/>
      <c r="AT579" s="241" t="s">
        <v>163</v>
      </c>
      <c r="AU579" s="241" t="s">
        <v>86</v>
      </c>
      <c r="AV579" s="16" t="s">
        <v>179</v>
      </c>
      <c r="AW579" s="16" t="s">
        <v>36</v>
      </c>
      <c r="AX579" s="16" t="s">
        <v>76</v>
      </c>
      <c r="AY579" s="241" t="s">
        <v>150</v>
      </c>
    </row>
    <row r="580" spans="1:65" s="15" customFormat="1" ht="11.25">
      <c r="B580" s="220"/>
      <c r="C580" s="221"/>
      <c r="D580" s="193" t="s">
        <v>163</v>
      </c>
      <c r="E580" s="222" t="s">
        <v>19</v>
      </c>
      <c r="F580" s="223" t="s">
        <v>178</v>
      </c>
      <c r="G580" s="221"/>
      <c r="H580" s="224">
        <v>542.93899999999996</v>
      </c>
      <c r="I580" s="225"/>
      <c r="J580" s="221"/>
      <c r="K580" s="221"/>
      <c r="L580" s="226"/>
      <c r="M580" s="227"/>
      <c r="N580" s="228"/>
      <c r="O580" s="228"/>
      <c r="P580" s="228"/>
      <c r="Q580" s="228"/>
      <c r="R580" s="228"/>
      <c r="S580" s="228"/>
      <c r="T580" s="229"/>
      <c r="AT580" s="230" t="s">
        <v>163</v>
      </c>
      <c r="AU580" s="230" t="s">
        <v>86</v>
      </c>
      <c r="AV580" s="15" t="s">
        <v>158</v>
      </c>
      <c r="AW580" s="15" t="s">
        <v>36</v>
      </c>
      <c r="AX580" s="15" t="s">
        <v>84</v>
      </c>
      <c r="AY580" s="230" t="s">
        <v>150</v>
      </c>
    </row>
    <row r="581" spans="1:65" s="12" customFormat="1" ht="22.9" customHeight="1">
      <c r="B581" s="164"/>
      <c r="C581" s="165"/>
      <c r="D581" s="166" t="s">
        <v>75</v>
      </c>
      <c r="E581" s="178" t="s">
        <v>581</v>
      </c>
      <c r="F581" s="178" t="s">
        <v>582</v>
      </c>
      <c r="G581" s="165"/>
      <c r="H581" s="165"/>
      <c r="I581" s="168"/>
      <c r="J581" s="179">
        <f>BK581</f>
        <v>0</v>
      </c>
      <c r="K581" s="165"/>
      <c r="L581" s="170"/>
      <c r="M581" s="171"/>
      <c r="N581" s="172"/>
      <c r="O581" s="172"/>
      <c r="P581" s="173">
        <f>SUM(P582:P595)</f>
        <v>0</v>
      </c>
      <c r="Q581" s="172"/>
      <c r="R581" s="173">
        <f>SUM(R582:R595)</f>
        <v>0</v>
      </c>
      <c r="S581" s="172"/>
      <c r="T581" s="174">
        <f>SUM(T582:T595)</f>
        <v>6.0000000000000005E-2</v>
      </c>
      <c r="AR581" s="175" t="s">
        <v>86</v>
      </c>
      <c r="AT581" s="176" t="s">
        <v>75</v>
      </c>
      <c r="AU581" s="176" t="s">
        <v>84</v>
      </c>
      <c r="AY581" s="175" t="s">
        <v>150</v>
      </c>
      <c r="BK581" s="177">
        <f>SUM(BK582:BK595)</f>
        <v>0</v>
      </c>
    </row>
    <row r="582" spans="1:65" s="2" customFormat="1" ht="24">
      <c r="A582" s="36"/>
      <c r="B582" s="37"/>
      <c r="C582" s="180" t="s">
        <v>583</v>
      </c>
      <c r="D582" s="180" t="s">
        <v>153</v>
      </c>
      <c r="E582" s="181" t="s">
        <v>584</v>
      </c>
      <c r="F582" s="182" t="s">
        <v>585</v>
      </c>
      <c r="G582" s="183" t="s">
        <v>156</v>
      </c>
      <c r="H582" s="184">
        <v>10</v>
      </c>
      <c r="I582" s="185"/>
      <c r="J582" s="186">
        <f>ROUND(I582*H582,2)</f>
        <v>0</v>
      </c>
      <c r="K582" s="182" t="s">
        <v>157</v>
      </c>
      <c r="L582" s="41"/>
      <c r="M582" s="187" t="s">
        <v>19</v>
      </c>
      <c r="N582" s="188" t="s">
        <v>47</v>
      </c>
      <c r="O582" s="66"/>
      <c r="P582" s="189">
        <f>O582*H582</f>
        <v>0</v>
      </c>
      <c r="Q582" s="189">
        <v>0</v>
      </c>
      <c r="R582" s="189">
        <f>Q582*H582</f>
        <v>0</v>
      </c>
      <c r="S582" s="189">
        <v>1E-3</v>
      </c>
      <c r="T582" s="190">
        <f>S582*H582</f>
        <v>0.01</v>
      </c>
      <c r="U582" s="36"/>
      <c r="V582" s="36"/>
      <c r="W582" s="36"/>
      <c r="X582" s="36"/>
      <c r="Y582" s="36"/>
      <c r="Z582" s="36"/>
      <c r="AA582" s="36"/>
      <c r="AB582" s="36"/>
      <c r="AC582" s="36"/>
      <c r="AD582" s="36"/>
      <c r="AE582" s="36"/>
      <c r="AR582" s="191" t="s">
        <v>314</v>
      </c>
      <c r="AT582" s="191" t="s">
        <v>153</v>
      </c>
      <c r="AU582" s="191" t="s">
        <v>86</v>
      </c>
      <c r="AY582" s="19" t="s">
        <v>150</v>
      </c>
      <c r="BE582" s="192">
        <f>IF(N582="základní",J582,0)</f>
        <v>0</v>
      </c>
      <c r="BF582" s="192">
        <f>IF(N582="snížená",J582,0)</f>
        <v>0</v>
      </c>
      <c r="BG582" s="192">
        <f>IF(N582="zákl. přenesená",J582,0)</f>
        <v>0</v>
      </c>
      <c r="BH582" s="192">
        <f>IF(N582="sníž. přenesená",J582,0)</f>
        <v>0</v>
      </c>
      <c r="BI582" s="192">
        <f>IF(N582="nulová",J582,0)</f>
        <v>0</v>
      </c>
      <c r="BJ582" s="19" t="s">
        <v>84</v>
      </c>
      <c r="BK582" s="192">
        <f>ROUND(I582*H582,2)</f>
        <v>0</v>
      </c>
      <c r="BL582" s="19" t="s">
        <v>314</v>
      </c>
      <c r="BM582" s="191" t="s">
        <v>586</v>
      </c>
    </row>
    <row r="583" spans="1:65" s="2" customFormat="1" ht="19.5">
      <c r="A583" s="36"/>
      <c r="B583" s="37"/>
      <c r="C583" s="38"/>
      <c r="D583" s="193" t="s">
        <v>160</v>
      </c>
      <c r="E583" s="38"/>
      <c r="F583" s="194" t="s">
        <v>585</v>
      </c>
      <c r="G583" s="38"/>
      <c r="H583" s="38"/>
      <c r="I583" s="195"/>
      <c r="J583" s="38"/>
      <c r="K583" s="38"/>
      <c r="L583" s="41"/>
      <c r="M583" s="196"/>
      <c r="N583" s="197"/>
      <c r="O583" s="66"/>
      <c r="P583" s="66"/>
      <c r="Q583" s="66"/>
      <c r="R583" s="66"/>
      <c r="S583" s="66"/>
      <c r="T583" s="67"/>
      <c r="U583" s="36"/>
      <c r="V583" s="36"/>
      <c r="W583" s="36"/>
      <c r="X583" s="36"/>
      <c r="Y583" s="36"/>
      <c r="Z583" s="36"/>
      <c r="AA583" s="36"/>
      <c r="AB583" s="36"/>
      <c r="AC583" s="36"/>
      <c r="AD583" s="36"/>
      <c r="AE583" s="36"/>
      <c r="AT583" s="19" t="s">
        <v>160</v>
      </c>
      <c r="AU583" s="19" t="s">
        <v>86</v>
      </c>
    </row>
    <row r="584" spans="1:65" s="13" customFormat="1" ht="11.25">
      <c r="B584" s="199"/>
      <c r="C584" s="200"/>
      <c r="D584" s="193" t="s">
        <v>163</v>
      </c>
      <c r="E584" s="201" t="s">
        <v>19</v>
      </c>
      <c r="F584" s="202" t="s">
        <v>195</v>
      </c>
      <c r="G584" s="200"/>
      <c r="H584" s="201" t="s">
        <v>19</v>
      </c>
      <c r="I584" s="203"/>
      <c r="J584" s="200"/>
      <c r="K584" s="200"/>
      <c r="L584" s="204"/>
      <c r="M584" s="205"/>
      <c r="N584" s="206"/>
      <c r="O584" s="206"/>
      <c r="P584" s="206"/>
      <c r="Q584" s="206"/>
      <c r="R584" s="206"/>
      <c r="S584" s="206"/>
      <c r="T584" s="207"/>
      <c r="AT584" s="208" t="s">
        <v>163</v>
      </c>
      <c r="AU584" s="208" t="s">
        <v>86</v>
      </c>
      <c r="AV584" s="13" t="s">
        <v>84</v>
      </c>
      <c r="AW584" s="13" t="s">
        <v>36</v>
      </c>
      <c r="AX584" s="13" t="s">
        <v>76</v>
      </c>
      <c r="AY584" s="208" t="s">
        <v>150</v>
      </c>
    </row>
    <row r="585" spans="1:65" s="14" customFormat="1" ht="11.25">
      <c r="B585" s="209"/>
      <c r="C585" s="210"/>
      <c r="D585" s="193" t="s">
        <v>163</v>
      </c>
      <c r="E585" s="211" t="s">
        <v>19</v>
      </c>
      <c r="F585" s="212" t="s">
        <v>199</v>
      </c>
      <c r="G585" s="210"/>
      <c r="H585" s="213">
        <v>5</v>
      </c>
      <c r="I585" s="214"/>
      <c r="J585" s="210"/>
      <c r="K585" s="210"/>
      <c r="L585" s="215"/>
      <c r="M585" s="216"/>
      <c r="N585" s="217"/>
      <c r="O585" s="217"/>
      <c r="P585" s="217"/>
      <c r="Q585" s="217"/>
      <c r="R585" s="217"/>
      <c r="S585" s="217"/>
      <c r="T585" s="218"/>
      <c r="AT585" s="219" t="s">
        <v>163</v>
      </c>
      <c r="AU585" s="219" t="s">
        <v>86</v>
      </c>
      <c r="AV585" s="14" t="s">
        <v>86</v>
      </c>
      <c r="AW585" s="14" t="s">
        <v>36</v>
      </c>
      <c r="AX585" s="14" t="s">
        <v>76</v>
      </c>
      <c r="AY585" s="219" t="s">
        <v>150</v>
      </c>
    </row>
    <row r="586" spans="1:65" s="13" customFormat="1" ht="11.25">
      <c r="B586" s="199"/>
      <c r="C586" s="200"/>
      <c r="D586" s="193" t="s">
        <v>163</v>
      </c>
      <c r="E586" s="201" t="s">
        <v>19</v>
      </c>
      <c r="F586" s="202" t="s">
        <v>197</v>
      </c>
      <c r="G586" s="200"/>
      <c r="H586" s="201" t="s">
        <v>19</v>
      </c>
      <c r="I586" s="203"/>
      <c r="J586" s="200"/>
      <c r="K586" s="200"/>
      <c r="L586" s="204"/>
      <c r="M586" s="205"/>
      <c r="N586" s="206"/>
      <c r="O586" s="206"/>
      <c r="P586" s="206"/>
      <c r="Q586" s="206"/>
      <c r="R586" s="206"/>
      <c r="S586" s="206"/>
      <c r="T586" s="207"/>
      <c r="AT586" s="208" t="s">
        <v>163</v>
      </c>
      <c r="AU586" s="208" t="s">
        <v>86</v>
      </c>
      <c r="AV586" s="13" t="s">
        <v>84</v>
      </c>
      <c r="AW586" s="13" t="s">
        <v>36</v>
      </c>
      <c r="AX586" s="13" t="s">
        <v>76</v>
      </c>
      <c r="AY586" s="208" t="s">
        <v>150</v>
      </c>
    </row>
    <row r="587" spans="1:65" s="14" customFormat="1" ht="11.25">
      <c r="B587" s="209"/>
      <c r="C587" s="210"/>
      <c r="D587" s="193" t="s">
        <v>163</v>
      </c>
      <c r="E587" s="211" t="s">
        <v>19</v>
      </c>
      <c r="F587" s="212" t="s">
        <v>199</v>
      </c>
      <c r="G587" s="210"/>
      <c r="H587" s="213">
        <v>5</v>
      </c>
      <c r="I587" s="214"/>
      <c r="J587" s="210"/>
      <c r="K587" s="210"/>
      <c r="L587" s="215"/>
      <c r="M587" s="216"/>
      <c r="N587" s="217"/>
      <c r="O587" s="217"/>
      <c r="P587" s="217"/>
      <c r="Q587" s="217"/>
      <c r="R587" s="217"/>
      <c r="S587" s="217"/>
      <c r="T587" s="218"/>
      <c r="AT587" s="219" t="s">
        <v>163</v>
      </c>
      <c r="AU587" s="219" t="s">
        <v>86</v>
      </c>
      <c r="AV587" s="14" t="s">
        <v>86</v>
      </c>
      <c r="AW587" s="14" t="s">
        <v>36</v>
      </c>
      <c r="AX587" s="14" t="s">
        <v>76</v>
      </c>
      <c r="AY587" s="219" t="s">
        <v>150</v>
      </c>
    </row>
    <row r="588" spans="1:65" s="15" customFormat="1" ht="11.25">
      <c r="B588" s="220"/>
      <c r="C588" s="221"/>
      <c r="D588" s="193" t="s">
        <v>163</v>
      </c>
      <c r="E588" s="222" t="s">
        <v>19</v>
      </c>
      <c r="F588" s="223" t="s">
        <v>178</v>
      </c>
      <c r="G588" s="221"/>
      <c r="H588" s="224">
        <v>10</v>
      </c>
      <c r="I588" s="225"/>
      <c r="J588" s="221"/>
      <c r="K588" s="221"/>
      <c r="L588" s="226"/>
      <c r="M588" s="227"/>
      <c r="N588" s="228"/>
      <c r="O588" s="228"/>
      <c r="P588" s="228"/>
      <c r="Q588" s="228"/>
      <c r="R588" s="228"/>
      <c r="S588" s="228"/>
      <c r="T588" s="229"/>
      <c r="AT588" s="230" t="s">
        <v>163</v>
      </c>
      <c r="AU588" s="230" t="s">
        <v>86</v>
      </c>
      <c r="AV588" s="15" t="s">
        <v>158</v>
      </c>
      <c r="AW588" s="15" t="s">
        <v>36</v>
      </c>
      <c r="AX588" s="15" t="s">
        <v>84</v>
      </c>
      <c r="AY588" s="230" t="s">
        <v>150</v>
      </c>
    </row>
    <row r="589" spans="1:65" s="2" customFormat="1" ht="24">
      <c r="A589" s="36"/>
      <c r="B589" s="37"/>
      <c r="C589" s="180" t="s">
        <v>587</v>
      </c>
      <c r="D589" s="180" t="s">
        <v>153</v>
      </c>
      <c r="E589" s="181" t="s">
        <v>588</v>
      </c>
      <c r="F589" s="182" t="s">
        <v>589</v>
      </c>
      <c r="G589" s="183" t="s">
        <v>156</v>
      </c>
      <c r="H589" s="184">
        <v>10</v>
      </c>
      <c r="I589" s="185"/>
      <c r="J589" s="186">
        <f>ROUND(I589*H589,2)</f>
        <v>0</v>
      </c>
      <c r="K589" s="182" t="s">
        <v>157</v>
      </c>
      <c r="L589" s="41"/>
      <c r="M589" s="187" t="s">
        <v>19</v>
      </c>
      <c r="N589" s="188" t="s">
        <v>47</v>
      </c>
      <c r="O589" s="66"/>
      <c r="P589" s="189">
        <f>O589*H589</f>
        <v>0</v>
      </c>
      <c r="Q589" s="189">
        <v>0</v>
      </c>
      <c r="R589" s="189">
        <f>Q589*H589</f>
        <v>0</v>
      </c>
      <c r="S589" s="189">
        <v>5.0000000000000001E-3</v>
      </c>
      <c r="T589" s="190">
        <f>S589*H589</f>
        <v>0.05</v>
      </c>
      <c r="U589" s="36"/>
      <c r="V589" s="36"/>
      <c r="W589" s="36"/>
      <c r="X589" s="36"/>
      <c r="Y589" s="36"/>
      <c r="Z589" s="36"/>
      <c r="AA589" s="36"/>
      <c r="AB589" s="36"/>
      <c r="AC589" s="36"/>
      <c r="AD589" s="36"/>
      <c r="AE589" s="36"/>
      <c r="AR589" s="191" t="s">
        <v>314</v>
      </c>
      <c r="AT589" s="191" t="s">
        <v>153</v>
      </c>
      <c r="AU589" s="191" t="s">
        <v>86</v>
      </c>
      <c r="AY589" s="19" t="s">
        <v>150</v>
      </c>
      <c r="BE589" s="192">
        <f>IF(N589="základní",J589,0)</f>
        <v>0</v>
      </c>
      <c r="BF589" s="192">
        <f>IF(N589="snížená",J589,0)</f>
        <v>0</v>
      </c>
      <c r="BG589" s="192">
        <f>IF(N589="zákl. přenesená",J589,0)</f>
        <v>0</v>
      </c>
      <c r="BH589" s="192">
        <f>IF(N589="sníž. přenesená",J589,0)</f>
        <v>0</v>
      </c>
      <c r="BI589" s="192">
        <f>IF(N589="nulová",J589,0)</f>
        <v>0</v>
      </c>
      <c r="BJ589" s="19" t="s">
        <v>84</v>
      </c>
      <c r="BK589" s="192">
        <f>ROUND(I589*H589,2)</f>
        <v>0</v>
      </c>
      <c r="BL589" s="19" t="s">
        <v>314</v>
      </c>
      <c r="BM589" s="191" t="s">
        <v>590</v>
      </c>
    </row>
    <row r="590" spans="1:65" s="2" customFormat="1" ht="19.5">
      <c r="A590" s="36"/>
      <c r="B590" s="37"/>
      <c r="C590" s="38"/>
      <c r="D590" s="193" t="s">
        <v>160</v>
      </c>
      <c r="E590" s="38"/>
      <c r="F590" s="194" t="s">
        <v>585</v>
      </c>
      <c r="G590" s="38"/>
      <c r="H590" s="38"/>
      <c r="I590" s="195"/>
      <c r="J590" s="38"/>
      <c r="K590" s="38"/>
      <c r="L590" s="41"/>
      <c r="M590" s="196"/>
      <c r="N590" s="197"/>
      <c r="O590" s="66"/>
      <c r="P590" s="66"/>
      <c r="Q590" s="66"/>
      <c r="R590" s="66"/>
      <c r="S590" s="66"/>
      <c r="T590" s="67"/>
      <c r="U590" s="36"/>
      <c r="V590" s="36"/>
      <c r="W590" s="36"/>
      <c r="X590" s="36"/>
      <c r="Y590" s="36"/>
      <c r="Z590" s="36"/>
      <c r="AA590" s="36"/>
      <c r="AB590" s="36"/>
      <c r="AC590" s="36"/>
      <c r="AD590" s="36"/>
      <c r="AE590" s="36"/>
      <c r="AT590" s="19" t="s">
        <v>160</v>
      </c>
      <c r="AU590" s="19" t="s">
        <v>86</v>
      </c>
    </row>
    <row r="591" spans="1:65" s="13" customFormat="1" ht="11.25">
      <c r="B591" s="199"/>
      <c r="C591" s="200"/>
      <c r="D591" s="193" t="s">
        <v>163</v>
      </c>
      <c r="E591" s="201" t="s">
        <v>19</v>
      </c>
      <c r="F591" s="202" t="s">
        <v>591</v>
      </c>
      <c r="G591" s="200"/>
      <c r="H591" s="201" t="s">
        <v>19</v>
      </c>
      <c r="I591" s="203"/>
      <c r="J591" s="200"/>
      <c r="K591" s="200"/>
      <c r="L591" s="204"/>
      <c r="M591" s="205"/>
      <c r="N591" s="206"/>
      <c r="O591" s="206"/>
      <c r="P591" s="206"/>
      <c r="Q591" s="206"/>
      <c r="R591" s="206"/>
      <c r="S591" s="206"/>
      <c r="T591" s="207"/>
      <c r="AT591" s="208" t="s">
        <v>163</v>
      </c>
      <c r="AU591" s="208" t="s">
        <v>86</v>
      </c>
      <c r="AV591" s="13" t="s">
        <v>84</v>
      </c>
      <c r="AW591" s="13" t="s">
        <v>36</v>
      </c>
      <c r="AX591" s="13" t="s">
        <v>76</v>
      </c>
      <c r="AY591" s="208" t="s">
        <v>150</v>
      </c>
    </row>
    <row r="592" spans="1:65" s="14" customFormat="1" ht="11.25">
      <c r="B592" s="209"/>
      <c r="C592" s="210"/>
      <c r="D592" s="193" t="s">
        <v>163</v>
      </c>
      <c r="E592" s="211" t="s">
        <v>19</v>
      </c>
      <c r="F592" s="212" t="s">
        <v>199</v>
      </c>
      <c r="G592" s="210"/>
      <c r="H592" s="213">
        <v>5</v>
      </c>
      <c r="I592" s="214"/>
      <c r="J592" s="210"/>
      <c r="K592" s="210"/>
      <c r="L592" s="215"/>
      <c r="M592" s="216"/>
      <c r="N592" s="217"/>
      <c r="O592" s="217"/>
      <c r="P592" s="217"/>
      <c r="Q592" s="217"/>
      <c r="R592" s="217"/>
      <c r="S592" s="217"/>
      <c r="T592" s="218"/>
      <c r="AT592" s="219" t="s">
        <v>163</v>
      </c>
      <c r="AU592" s="219" t="s">
        <v>86</v>
      </c>
      <c r="AV592" s="14" t="s">
        <v>86</v>
      </c>
      <c r="AW592" s="14" t="s">
        <v>36</v>
      </c>
      <c r="AX592" s="14" t="s">
        <v>76</v>
      </c>
      <c r="AY592" s="219" t="s">
        <v>150</v>
      </c>
    </row>
    <row r="593" spans="1:51" s="13" customFormat="1" ht="11.25">
      <c r="B593" s="199"/>
      <c r="C593" s="200"/>
      <c r="D593" s="193" t="s">
        <v>163</v>
      </c>
      <c r="E593" s="201" t="s">
        <v>19</v>
      </c>
      <c r="F593" s="202" t="s">
        <v>193</v>
      </c>
      <c r="G593" s="200"/>
      <c r="H593" s="201" t="s">
        <v>19</v>
      </c>
      <c r="I593" s="203"/>
      <c r="J593" s="200"/>
      <c r="K593" s="200"/>
      <c r="L593" s="204"/>
      <c r="M593" s="205"/>
      <c r="N593" s="206"/>
      <c r="O593" s="206"/>
      <c r="P593" s="206"/>
      <c r="Q593" s="206"/>
      <c r="R593" s="206"/>
      <c r="S593" s="206"/>
      <c r="T593" s="207"/>
      <c r="AT593" s="208" t="s">
        <v>163</v>
      </c>
      <c r="AU593" s="208" t="s">
        <v>86</v>
      </c>
      <c r="AV593" s="13" t="s">
        <v>84</v>
      </c>
      <c r="AW593" s="13" t="s">
        <v>36</v>
      </c>
      <c r="AX593" s="13" t="s">
        <v>76</v>
      </c>
      <c r="AY593" s="208" t="s">
        <v>150</v>
      </c>
    </row>
    <row r="594" spans="1:51" s="14" customFormat="1" ht="11.25">
      <c r="B594" s="209"/>
      <c r="C594" s="210"/>
      <c r="D594" s="193" t="s">
        <v>163</v>
      </c>
      <c r="E594" s="211" t="s">
        <v>19</v>
      </c>
      <c r="F594" s="212" t="s">
        <v>199</v>
      </c>
      <c r="G594" s="210"/>
      <c r="H594" s="213">
        <v>5</v>
      </c>
      <c r="I594" s="214"/>
      <c r="J594" s="210"/>
      <c r="K594" s="210"/>
      <c r="L594" s="215"/>
      <c r="M594" s="216"/>
      <c r="N594" s="217"/>
      <c r="O594" s="217"/>
      <c r="P594" s="217"/>
      <c r="Q594" s="217"/>
      <c r="R594" s="217"/>
      <c r="S594" s="217"/>
      <c r="T594" s="218"/>
      <c r="AT594" s="219" t="s">
        <v>163</v>
      </c>
      <c r="AU594" s="219" t="s">
        <v>86</v>
      </c>
      <c r="AV594" s="14" t="s">
        <v>86</v>
      </c>
      <c r="AW594" s="14" t="s">
        <v>36</v>
      </c>
      <c r="AX594" s="14" t="s">
        <v>76</v>
      </c>
      <c r="AY594" s="219" t="s">
        <v>150</v>
      </c>
    </row>
    <row r="595" spans="1:51" s="15" customFormat="1" ht="11.25">
      <c r="B595" s="220"/>
      <c r="C595" s="221"/>
      <c r="D595" s="193" t="s">
        <v>163</v>
      </c>
      <c r="E595" s="222" t="s">
        <v>19</v>
      </c>
      <c r="F595" s="223" t="s">
        <v>178</v>
      </c>
      <c r="G595" s="221"/>
      <c r="H595" s="224">
        <v>10</v>
      </c>
      <c r="I595" s="225"/>
      <c r="J595" s="221"/>
      <c r="K595" s="221"/>
      <c r="L595" s="226"/>
      <c r="M595" s="242"/>
      <c r="N595" s="243"/>
      <c r="O595" s="243"/>
      <c r="P595" s="243"/>
      <c r="Q595" s="243"/>
      <c r="R595" s="243"/>
      <c r="S595" s="243"/>
      <c r="T595" s="244"/>
      <c r="AT595" s="230" t="s">
        <v>163</v>
      </c>
      <c r="AU595" s="230" t="s">
        <v>86</v>
      </c>
      <c r="AV595" s="15" t="s">
        <v>158</v>
      </c>
      <c r="AW595" s="15" t="s">
        <v>36</v>
      </c>
      <c r="AX595" s="15" t="s">
        <v>84</v>
      </c>
      <c r="AY595" s="230" t="s">
        <v>150</v>
      </c>
    </row>
    <row r="596" spans="1:51" s="2" customFormat="1" ht="6.95" customHeight="1">
      <c r="A596" s="36"/>
      <c r="B596" s="49"/>
      <c r="C596" s="50"/>
      <c r="D596" s="50"/>
      <c r="E596" s="50"/>
      <c r="F596" s="50"/>
      <c r="G596" s="50"/>
      <c r="H596" s="50"/>
      <c r="I596" s="50"/>
      <c r="J596" s="50"/>
      <c r="K596" s="50"/>
      <c r="L596" s="41"/>
      <c r="M596" s="36"/>
      <c r="O596" s="36"/>
      <c r="P596" s="36"/>
      <c r="Q596" s="36"/>
      <c r="R596" s="36"/>
      <c r="S596" s="36"/>
      <c r="T596" s="36"/>
      <c r="U596" s="36"/>
      <c r="V596" s="36"/>
      <c r="W596" s="36"/>
      <c r="X596" s="36"/>
      <c r="Y596" s="36"/>
      <c r="Z596" s="36"/>
      <c r="AA596" s="36"/>
      <c r="AB596" s="36"/>
      <c r="AC596" s="36"/>
      <c r="AD596" s="36"/>
      <c r="AE596" s="36"/>
    </row>
  </sheetData>
  <sheetProtection algorithmName="SHA-512" hashValue="ZblCrD3HiAhYwwxw9Em5exfa+xLDttX3wLKz+pwA1qUJob4b6wYNjpQTlbKUhTWG2UdphYW9GWD11VwZ0zLpNQ==" saltValue="oAokyVA4JmDkU50rT6LJLNqcjGZQVIHzWC+eo9TTgOZ+Cn/LTnzQHmt823qKtakYgUXQQC3wg7rPmzg6Pi61Bg==" spinCount="100000" sheet="1" objects="1" scenarios="1" formatColumns="0" formatRows="0" autoFilter="0"/>
  <autoFilter ref="C90:K595"/>
  <mergeCells count="9">
    <mergeCell ref="E50:H50"/>
    <mergeCell ref="E81:H81"/>
    <mergeCell ref="E83:H83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260"/>
  <sheetViews>
    <sheetView showGridLines="0" workbookViewId="0">
      <selection activeCell="D6" sqref="D6"/>
    </sheetView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71"/>
      <c r="M2" s="371"/>
      <c r="N2" s="371"/>
      <c r="O2" s="371"/>
      <c r="P2" s="371"/>
      <c r="Q2" s="371"/>
      <c r="R2" s="371"/>
      <c r="S2" s="371"/>
      <c r="T2" s="371"/>
      <c r="U2" s="371"/>
      <c r="V2" s="371"/>
      <c r="AT2" s="19" t="s">
        <v>89</v>
      </c>
    </row>
    <row r="3" spans="1:46" s="1" customFormat="1" ht="6.95" customHeight="1">
      <c r="B3" s="110"/>
      <c r="C3" s="111"/>
      <c r="D3" s="111"/>
      <c r="E3" s="111"/>
      <c r="F3" s="111"/>
      <c r="G3" s="111"/>
      <c r="H3" s="111"/>
      <c r="I3" s="111"/>
      <c r="J3" s="111"/>
      <c r="K3" s="111"/>
      <c r="L3" s="22"/>
      <c r="AT3" s="19" t="s">
        <v>86</v>
      </c>
    </row>
    <row r="4" spans="1:46" s="1" customFormat="1" ht="24.95" customHeight="1">
      <c r="B4" s="22"/>
      <c r="D4" s="112" t="s">
        <v>116</v>
      </c>
      <c r="L4" s="22"/>
      <c r="M4" s="113" t="s">
        <v>10</v>
      </c>
      <c r="AT4" s="19" t="s">
        <v>4</v>
      </c>
    </row>
    <row r="5" spans="1:46" s="1" customFormat="1" ht="6.95" customHeight="1">
      <c r="B5" s="22"/>
      <c r="L5" s="22"/>
    </row>
    <row r="6" spans="1:46" s="1" customFormat="1" ht="12" customHeight="1">
      <c r="B6" s="22"/>
      <c r="D6" s="114" t="s">
        <v>16</v>
      </c>
      <c r="L6" s="22"/>
    </row>
    <row r="7" spans="1:46" s="1" customFormat="1" ht="16.5" customHeight="1">
      <c r="B7" s="22"/>
      <c r="E7" s="388" t="str">
        <f>'Rekapitulace stavby'!K6</f>
        <v>Renovace výukových učeben U-10, U-11, U-12</v>
      </c>
      <c r="F7" s="389"/>
      <c r="G7" s="389"/>
      <c r="H7" s="389"/>
      <c r="L7" s="22"/>
    </row>
    <row r="8" spans="1:46" s="2" customFormat="1" ht="12" customHeight="1">
      <c r="A8" s="36"/>
      <c r="B8" s="41"/>
      <c r="C8" s="36"/>
      <c r="D8" s="114" t="s">
        <v>117</v>
      </c>
      <c r="E8" s="36"/>
      <c r="F8" s="36"/>
      <c r="G8" s="36"/>
      <c r="H8" s="36"/>
      <c r="I8" s="36"/>
      <c r="J8" s="36"/>
      <c r="K8" s="36"/>
      <c r="L8" s="115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pans="1:46" s="2" customFormat="1" ht="16.5" customHeight="1">
      <c r="A9" s="36"/>
      <c r="B9" s="41"/>
      <c r="C9" s="36"/>
      <c r="D9" s="36"/>
      <c r="E9" s="390" t="s">
        <v>592</v>
      </c>
      <c r="F9" s="391"/>
      <c r="G9" s="391"/>
      <c r="H9" s="391"/>
      <c r="I9" s="36"/>
      <c r="J9" s="36"/>
      <c r="K9" s="36"/>
      <c r="L9" s="115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pans="1:46" s="2" customFormat="1" ht="11.25">
      <c r="A10" s="36"/>
      <c r="B10" s="41"/>
      <c r="C10" s="36"/>
      <c r="D10" s="36"/>
      <c r="E10" s="36"/>
      <c r="F10" s="36"/>
      <c r="G10" s="36"/>
      <c r="H10" s="36"/>
      <c r="I10" s="36"/>
      <c r="J10" s="36"/>
      <c r="K10" s="36"/>
      <c r="L10" s="115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pans="1:46" s="2" customFormat="1" ht="12" customHeight="1">
      <c r="A11" s="36"/>
      <c r="B11" s="41"/>
      <c r="C11" s="36"/>
      <c r="D11" s="114" t="s">
        <v>18</v>
      </c>
      <c r="E11" s="36"/>
      <c r="F11" s="105" t="s">
        <v>19</v>
      </c>
      <c r="G11" s="36"/>
      <c r="H11" s="36"/>
      <c r="I11" s="114" t="s">
        <v>20</v>
      </c>
      <c r="J11" s="105" t="s">
        <v>19</v>
      </c>
      <c r="K11" s="36"/>
      <c r="L11" s="115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pans="1:46" s="2" customFormat="1" ht="12" customHeight="1">
      <c r="A12" s="36"/>
      <c r="B12" s="41"/>
      <c r="C12" s="36"/>
      <c r="D12" s="114" t="s">
        <v>21</v>
      </c>
      <c r="E12" s="36"/>
      <c r="F12" s="105" t="s">
        <v>22</v>
      </c>
      <c r="G12" s="36"/>
      <c r="H12" s="36"/>
      <c r="I12" s="114" t="s">
        <v>23</v>
      </c>
      <c r="J12" s="116" t="str">
        <f>'Rekapitulace stavby'!AN8</f>
        <v>2.4.2021</v>
      </c>
      <c r="K12" s="36"/>
      <c r="L12" s="115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pans="1:46" s="2" customFormat="1" ht="10.9" customHeight="1">
      <c r="A13" s="36"/>
      <c r="B13" s="41"/>
      <c r="C13" s="36"/>
      <c r="D13" s="36"/>
      <c r="E13" s="36"/>
      <c r="F13" s="36"/>
      <c r="G13" s="36"/>
      <c r="H13" s="36"/>
      <c r="I13" s="36"/>
      <c r="J13" s="36"/>
      <c r="K13" s="36"/>
      <c r="L13" s="115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pans="1:46" s="2" customFormat="1" ht="12" customHeight="1">
      <c r="A14" s="36"/>
      <c r="B14" s="41"/>
      <c r="C14" s="36"/>
      <c r="D14" s="114" t="s">
        <v>25</v>
      </c>
      <c r="E14" s="36"/>
      <c r="F14" s="36"/>
      <c r="G14" s="36"/>
      <c r="H14" s="36"/>
      <c r="I14" s="114" t="s">
        <v>26</v>
      </c>
      <c r="J14" s="105" t="s">
        <v>27</v>
      </c>
      <c r="K14" s="36"/>
      <c r="L14" s="115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pans="1:46" s="2" customFormat="1" ht="18" customHeight="1">
      <c r="A15" s="36"/>
      <c r="B15" s="41"/>
      <c r="C15" s="36"/>
      <c r="D15" s="36"/>
      <c r="E15" s="105" t="s">
        <v>28</v>
      </c>
      <c r="F15" s="36"/>
      <c r="G15" s="36"/>
      <c r="H15" s="36"/>
      <c r="I15" s="114" t="s">
        <v>29</v>
      </c>
      <c r="J15" s="105" t="s">
        <v>30</v>
      </c>
      <c r="K15" s="36"/>
      <c r="L15" s="115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pans="1:46" s="2" customFormat="1" ht="6.95" customHeight="1">
      <c r="A16" s="36"/>
      <c r="B16" s="41"/>
      <c r="C16" s="36"/>
      <c r="D16" s="36"/>
      <c r="E16" s="36"/>
      <c r="F16" s="36"/>
      <c r="G16" s="36"/>
      <c r="H16" s="36"/>
      <c r="I16" s="36"/>
      <c r="J16" s="36"/>
      <c r="K16" s="36"/>
      <c r="L16" s="115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pans="1:31" s="2" customFormat="1" ht="12" customHeight="1">
      <c r="A17" s="36"/>
      <c r="B17" s="41"/>
      <c r="C17" s="36"/>
      <c r="D17" s="114" t="s">
        <v>31</v>
      </c>
      <c r="E17" s="36"/>
      <c r="F17" s="36"/>
      <c r="G17" s="36"/>
      <c r="H17" s="36"/>
      <c r="I17" s="114" t="s">
        <v>26</v>
      </c>
      <c r="J17" s="32" t="str">
        <f>'Rekapitulace stavby'!AN13</f>
        <v>Vyplň údaj</v>
      </c>
      <c r="K17" s="36"/>
      <c r="L17" s="115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pans="1:31" s="2" customFormat="1" ht="18" customHeight="1">
      <c r="A18" s="36"/>
      <c r="B18" s="41"/>
      <c r="C18" s="36"/>
      <c r="D18" s="36"/>
      <c r="E18" s="392" t="str">
        <f>'Rekapitulace stavby'!E14</f>
        <v>Vyplň údaj</v>
      </c>
      <c r="F18" s="393"/>
      <c r="G18" s="393"/>
      <c r="H18" s="393"/>
      <c r="I18" s="114" t="s">
        <v>29</v>
      </c>
      <c r="J18" s="32" t="str">
        <f>'Rekapitulace stavby'!AN14</f>
        <v>Vyplň údaj</v>
      </c>
      <c r="K18" s="36"/>
      <c r="L18" s="115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pans="1:31" s="2" customFormat="1" ht="6.95" customHeight="1">
      <c r="A19" s="36"/>
      <c r="B19" s="41"/>
      <c r="C19" s="36"/>
      <c r="D19" s="36"/>
      <c r="E19" s="36"/>
      <c r="F19" s="36"/>
      <c r="G19" s="36"/>
      <c r="H19" s="36"/>
      <c r="I19" s="36"/>
      <c r="J19" s="36"/>
      <c r="K19" s="36"/>
      <c r="L19" s="115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pans="1:31" s="2" customFormat="1" ht="12" customHeight="1">
      <c r="A20" s="36"/>
      <c r="B20" s="41"/>
      <c r="C20" s="36"/>
      <c r="D20" s="114" t="s">
        <v>33</v>
      </c>
      <c r="E20" s="36"/>
      <c r="F20" s="36"/>
      <c r="G20" s="36"/>
      <c r="H20" s="36"/>
      <c r="I20" s="114" t="s">
        <v>26</v>
      </c>
      <c r="J20" s="105" t="s">
        <v>34</v>
      </c>
      <c r="K20" s="36"/>
      <c r="L20" s="115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pans="1:31" s="2" customFormat="1" ht="18" customHeight="1">
      <c r="A21" s="36"/>
      <c r="B21" s="41"/>
      <c r="C21" s="36"/>
      <c r="D21" s="36"/>
      <c r="E21" s="105" t="s">
        <v>35</v>
      </c>
      <c r="F21" s="36"/>
      <c r="G21" s="36"/>
      <c r="H21" s="36"/>
      <c r="I21" s="114" t="s">
        <v>29</v>
      </c>
      <c r="J21" s="105" t="s">
        <v>19</v>
      </c>
      <c r="K21" s="36"/>
      <c r="L21" s="115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pans="1:31" s="2" customFormat="1" ht="6.95" customHeight="1">
      <c r="A22" s="36"/>
      <c r="B22" s="41"/>
      <c r="C22" s="36"/>
      <c r="D22" s="36"/>
      <c r="E22" s="36"/>
      <c r="F22" s="36"/>
      <c r="G22" s="36"/>
      <c r="H22" s="36"/>
      <c r="I22" s="36"/>
      <c r="J22" s="36"/>
      <c r="K22" s="36"/>
      <c r="L22" s="115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pans="1:31" s="2" customFormat="1" ht="12" customHeight="1">
      <c r="A23" s="36"/>
      <c r="B23" s="41"/>
      <c r="C23" s="36"/>
      <c r="D23" s="114" t="s">
        <v>37</v>
      </c>
      <c r="E23" s="36"/>
      <c r="F23" s="36"/>
      <c r="G23" s="36"/>
      <c r="H23" s="36"/>
      <c r="I23" s="114" t="s">
        <v>26</v>
      </c>
      <c r="J23" s="105" t="s">
        <v>38</v>
      </c>
      <c r="K23" s="36"/>
      <c r="L23" s="115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pans="1:31" s="2" customFormat="1" ht="18" customHeight="1">
      <c r="A24" s="36"/>
      <c r="B24" s="41"/>
      <c r="C24" s="36"/>
      <c r="D24" s="36"/>
      <c r="E24" s="105" t="s">
        <v>39</v>
      </c>
      <c r="F24" s="36"/>
      <c r="G24" s="36"/>
      <c r="H24" s="36"/>
      <c r="I24" s="114" t="s">
        <v>29</v>
      </c>
      <c r="J24" s="105" t="s">
        <v>19</v>
      </c>
      <c r="K24" s="36"/>
      <c r="L24" s="115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pans="1:31" s="2" customFormat="1" ht="6.95" customHeight="1">
      <c r="A25" s="36"/>
      <c r="B25" s="41"/>
      <c r="C25" s="36"/>
      <c r="D25" s="36"/>
      <c r="E25" s="36"/>
      <c r="F25" s="36"/>
      <c r="G25" s="36"/>
      <c r="H25" s="36"/>
      <c r="I25" s="36"/>
      <c r="J25" s="36"/>
      <c r="K25" s="36"/>
      <c r="L25" s="115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pans="1:31" s="2" customFormat="1" ht="12" customHeight="1">
      <c r="A26" s="36"/>
      <c r="B26" s="41"/>
      <c r="C26" s="36"/>
      <c r="D26" s="114" t="s">
        <v>40</v>
      </c>
      <c r="E26" s="36"/>
      <c r="F26" s="36"/>
      <c r="G26" s="36"/>
      <c r="H26" s="36"/>
      <c r="I26" s="36"/>
      <c r="J26" s="36"/>
      <c r="K26" s="36"/>
      <c r="L26" s="115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pans="1:31" s="8" customFormat="1" ht="16.5" customHeight="1">
      <c r="A27" s="117"/>
      <c r="B27" s="118"/>
      <c r="C27" s="117"/>
      <c r="D27" s="117"/>
      <c r="E27" s="394" t="s">
        <v>19</v>
      </c>
      <c r="F27" s="394"/>
      <c r="G27" s="394"/>
      <c r="H27" s="394"/>
      <c r="I27" s="117"/>
      <c r="J27" s="117"/>
      <c r="K27" s="117"/>
      <c r="L27" s="119"/>
      <c r="S27" s="117"/>
      <c r="T27" s="117"/>
      <c r="U27" s="117"/>
      <c r="V27" s="117"/>
      <c r="W27" s="117"/>
      <c r="X27" s="117"/>
      <c r="Y27" s="117"/>
      <c r="Z27" s="117"/>
      <c r="AA27" s="117"/>
      <c r="AB27" s="117"/>
      <c r="AC27" s="117"/>
      <c r="AD27" s="117"/>
      <c r="AE27" s="117"/>
    </row>
    <row r="28" spans="1:31" s="2" customFormat="1" ht="6.95" customHeight="1">
      <c r="A28" s="36"/>
      <c r="B28" s="41"/>
      <c r="C28" s="36"/>
      <c r="D28" s="36"/>
      <c r="E28" s="36"/>
      <c r="F28" s="36"/>
      <c r="G28" s="36"/>
      <c r="H28" s="36"/>
      <c r="I28" s="36"/>
      <c r="J28" s="36"/>
      <c r="K28" s="36"/>
      <c r="L28" s="115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pans="1:31" s="2" customFormat="1" ht="6.95" customHeight="1">
      <c r="A29" s="36"/>
      <c r="B29" s="41"/>
      <c r="C29" s="36"/>
      <c r="D29" s="120"/>
      <c r="E29" s="120"/>
      <c r="F29" s="120"/>
      <c r="G29" s="120"/>
      <c r="H29" s="120"/>
      <c r="I29" s="120"/>
      <c r="J29" s="120"/>
      <c r="K29" s="120"/>
      <c r="L29" s="115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pans="1:31" s="2" customFormat="1" ht="25.35" customHeight="1">
      <c r="A30" s="36"/>
      <c r="B30" s="41"/>
      <c r="C30" s="36"/>
      <c r="D30" s="121" t="s">
        <v>42</v>
      </c>
      <c r="E30" s="36"/>
      <c r="F30" s="36"/>
      <c r="G30" s="36"/>
      <c r="H30" s="36"/>
      <c r="I30" s="36"/>
      <c r="J30" s="122">
        <f>ROUND(J96, 2)</f>
        <v>0</v>
      </c>
      <c r="K30" s="36"/>
      <c r="L30" s="115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pans="1:31" s="2" customFormat="1" ht="6.95" customHeight="1">
      <c r="A31" s="36"/>
      <c r="B31" s="41"/>
      <c r="C31" s="36"/>
      <c r="D31" s="120"/>
      <c r="E31" s="120"/>
      <c r="F31" s="120"/>
      <c r="G31" s="120"/>
      <c r="H31" s="120"/>
      <c r="I31" s="120"/>
      <c r="J31" s="120"/>
      <c r="K31" s="120"/>
      <c r="L31" s="115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pans="1:31" s="2" customFormat="1" ht="14.45" customHeight="1">
      <c r="A32" s="36"/>
      <c r="B32" s="41"/>
      <c r="C32" s="36"/>
      <c r="D32" s="36"/>
      <c r="E32" s="36"/>
      <c r="F32" s="123" t="s">
        <v>44</v>
      </c>
      <c r="G32" s="36"/>
      <c r="H32" s="36"/>
      <c r="I32" s="123" t="s">
        <v>43</v>
      </c>
      <c r="J32" s="123" t="s">
        <v>45</v>
      </c>
      <c r="K32" s="36"/>
      <c r="L32" s="115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pans="1:31" s="2" customFormat="1" ht="14.45" customHeight="1">
      <c r="A33" s="36"/>
      <c r="B33" s="41"/>
      <c r="C33" s="36"/>
      <c r="D33" s="124" t="s">
        <v>46</v>
      </c>
      <c r="E33" s="114" t="s">
        <v>47</v>
      </c>
      <c r="F33" s="125">
        <f>ROUND((SUM(BE96:BE1259)),  2)</f>
        <v>0</v>
      </c>
      <c r="G33" s="36"/>
      <c r="H33" s="36"/>
      <c r="I33" s="126">
        <v>0.21</v>
      </c>
      <c r="J33" s="125">
        <f>ROUND(((SUM(BE96:BE1259))*I33),  2)</f>
        <v>0</v>
      </c>
      <c r="K33" s="36"/>
      <c r="L33" s="115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pans="1:31" s="2" customFormat="1" ht="14.45" customHeight="1">
      <c r="A34" s="36"/>
      <c r="B34" s="41"/>
      <c r="C34" s="36"/>
      <c r="D34" s="36"/>
      <c r="E34" s="114" t="s">
        <v>48</v>
      </c>
      <c r="F34" s="125">
        <f>ROUND((SUM(BF96:BF1259)),  2)</f>
        <v>0</v>
      </c>
      <c r="G34" s="36"/>
      <c r="H34" s="36"/>
      <c r="I34" s="126">
        <v>0.15</v>
      </c>
      <c r="J34" s="125">
        <f>ROUND(((SUM(BF96:BF1259))*I34),  2)</f>
        <v>0</v>
      </c>
      <c r="K34" s="36"/>
      <c r="L34" s="115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pans="1:31" s="2" customFormat="1" ht="14.45" hidden="1" customHeight="1">
      <c r="A35" s="36"/>
      <c r="B35" s="41"/>
      <c r="C35" s="36"/>
      <c r="D35" s="36"/>
      <c r="E35" s="114" t="s">
        <v>49</v>
      </c>
      <c r="F35" s="125">
        <f>ROUND((SUM(BG96:BG1259)),  2)</f>
        <v>0</v>
      </c>
      <c r="G35" s="36"/>
      <c r="H35" s="36"/>
      <c r="I35" s="126">
        <v>0.21</v>
      </c>
      <c r="J35" s="125">
        <f>0</f>
        <v>0</v>
      </c>
      <c r="K35" s="36"/>
      <c r="L35" s="115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pans="1:31" s="2" customFormat="1" ht="14.45" hidden="1" customHeight="1">
      <c r="A36" s="36"/>
      <c r="B36" s="41"/>
      <c r="C36" s="36"/>
      <c r="D36" s="36"/>
      <c r="E36" s="114" t="s">
        <v>50</v>
      </c>
      <c r="F36" s="125">
        <f>ROUND((SUM(BH96:BH1259)),  2)</f>
        <v>0</v>
      </c>
      <c r="G36" s="36"/>
      <c r="H36" s="36"/>
      <c r="I36" s="126">
        <v>0.15</v>
      </c>
      <c r="J36" s="125">
        <f>0</f>
        <v>0</v>
      </c>
      <c r="K36" s="36"/>
      <c r="L36" s="115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pans="1:31" s="2" customFormat="1" ht="14.45" hidden="1" customHeight="1">
      <c r="A37" s="36"/>
      <c r="B37" s="41"/>
      <c r="C37" s="36"/>
      <c r="D37" s="36"/>
      <c r="E37" s="114" t="s">
        <v>51</v>
      </c>
      <c r="F37" s="125">
        <f>ROUND((SUM(BI96:BI1259)),  2)</f>
        <v>0</v>
      </c>
      <c r="G37" s="36"/>
      <c r="H37" s="36"/>
      <c r="I37" s="126">
        <v>0</v>
      </c>
      <c r="J37" s="125">
        <f>0</f>
        <v>0</v>
      </c>
      <c r="K37" s="36"/>
      <c r="L37" s="115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pans="1:31" s="2" customFormat="1" ht="6.95" customHeight="1">
      <c r="A38" s="36"/>
      <c r="B38" s="41"/>
      <c r="C38" s="36"/>
      <c r="D38" s="36"/>
      <c r="E38" s="36"/>
      <c r="F38" s="36"/>
      <c r="G38" s="36"/>
      <c r="H38" s="36"/>
      <c r="I38" s="36"/>
      <c r="J38" s="36"/>
      <c r="K38" s="36"/>
      <c r="L38" s="115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pans="1:31" s="2" customFormat="1" ht="25.35" customHeight="1">
      <c r="A39" s="36"/>
      <c r="B39" s="41"/>
      <c r="C39" s="127"/>
      <c r="D39" s="128" t="s">
        <v>52</v>
      </c>
      <c r="E39" s="129"/>
      <c r="F39" s="129"/>
      <c r="G39" s="130" t="s">
        <v>53</v>
      </c>
      <c r="H39" s="131" t="s">
        <v>54</v>
      </c>
      <c r="I39" s="129"/>
      <c r="J39" s="132">
        <f>SUM(J30:J37)</f>
        <v>0</v>
      </c>
      <c r="K39" s="133"/>
      <c r="L39" s="115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pans="1:31" s="2" customFormat="1" ht="14.45" customHeight="1">
      <c r="A40" s="36"/>
      <c r="B40" s="134"/>
      <c r="C40" s="135"/>
      <c r="D40" s="135"/>
      <c r="E40" s="135"/>
      <c r="F40" s="135"/>
      <c r="G40" s="135"/>
      <c r="H40" s="135"/>
      <c r="I40" s="135"/>
      <c r="J40" s="135"/>
      <c r="K40" s="135"/>
      <c r="L40" s="115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4" spans="1:31" s="2" customFormat="1" ht="6.95" customHeight="1">
      <c r="A44" s="36"/>
      <c r="B44" s="136"/>
      <c r="C44" s="137"/>
      <c r="D44" s="137"/>
      <c r="E44" s="137"/>
      <c r="F44" s="137"/>
      <c r="G44" s="137"/>
      <c r="H44" s="137"/>
      <c r="I44" s="137"/>
      <c r="J44" s="137"/>
      <c r="K44" s="137"/>
      <c r="L44" s="115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pans="1:31" s="2" customFormat="1" ht="24.95" customHeight="1">
      <c r="A45" s="36"/>
      <c r="B45" s="37"/>
      <c r="C45" s="25" t="s">
        <v>119</v>
      </c>
      <c r="D45" s="38"/>
      <c r="E45" s="38"/>
      <c r="F45" s="38"/>
      <c r="G45" s="38"/>
      <c r="H45" s="38"/>
      <c r="I45" s="38"/>
      <c r="J45" s="38"/>
      <c r="K45" s="38"/>
      <c r="L45" s="115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spans="1:31" s="2" customFormat="1" ht="6.95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115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pans="1:31" s="2" customFormat="1" ht="12" customHeight="1">
      <c r="A47" s="36"/>
      <c r="B47" s="37"/>
      <c r="C47" s="31" t="s">
        <v>16</v>
      </c>
      <c r="D47" s="38"/>
      <c r="E47" s="38"/>
      <c r="F47" s="38"/>
      <c r="G47" s="38"/>
      <c r="H47" s="38"/>
      <c r="I47" s="38"/>
      <c r="J47" s="38"/>
      <c r="K47" s="38"/>
      <c r="L47" s="115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pans="1:31" s="2" customFormat="1" ht="16.5" customHeight="1">
      <c r="A48" s="36"/>
      <c r="B48" s="37"/>
      <c r="C48" s="38"/>
      <c r="D48" s="38"/>
      <c r="E48" s="395" t="str">
        <f>E7</f>
        <v>Renovace výukových učeben U-10, U-11, U-12</v>
      </c>
      <c r="F48" s="396"/>
      <c r="G48" s="396"/>
      <c r="H48" s="396"/>
      <c r="I48" s="38"/>
      <c r="J48" s="38"/>
      <c r="K48" s="38"/>
      <c r="L48" s="115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pans="1:47" s="2" customFormat="1" ht="12" customHeight="1">
      <c r="A49" s="36"/>
      <c r="B49" s="37"/>
      <c r="C49" s="31" t="s">
        <v>117</v>
      </c>
      <c r="D49" s="38"/>
      <c r="E49" s="38"/>
      <c r="F49" s="38"/>
      <c r="G49" s="38"/>
      <c r="H49" s="38"/>
      <c r="I49" s="38"/>
      <c r="J49" s="38"/>
      <c r="K49" s="38"/>
      <c r="L49" s="115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pans="1:47" s="2" customFormat="1" ht="16.5" customHeight="1">
      <c r="A50" s="36"/>
      <c r="B50" s="37"/>
      <c r="C50" s="38"/>
      <c r="D50" s="38"/>
      <c r="E50" s="349" t="str">
        <f>E9</f>
        <v>002 - Nové konstrukce</v>
      </c>
      <c r="F50" s="397"/>
      <c r="G50" s="397"/>
      <c r="H50" s="397"/>
      <c r="I50" s="38"/>
      <c r="J50" s="38"/>
      <c r="K50" s="38"/>
      <c r="L50" s="115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pans="1:47" s="2" customFormat="1" ht="6.95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115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pans="1:47" s="2" customFormat="1" ht="12" customHeight="1">
      <c r="A52" s="36"/>
      <c r="B52" s="37"/>
      <c r="C52" s="31" t="s">
        <v>21</v>
      </c>
      <c r="D52" s="38"/>
      <c r="E52" s="38"/>
      <c r="F52" s="29" t="str">
        <f>F12</f>
        <v>Praha 6, Veleslavín, José Martího 269/31</v>
      </c>
      <c r="G52" s="38"/>
      <c r="H52" s="38"/>
      <c r="I52" s="31" t="s">
        <v>23</v>
      </c>
      <c r="J52" s="61" t="str">
        <f>IF(J12="","",J12)</f>
        <v>2.4.2021</v>
      </c>
      <c r="K52" s="38"/>
      <c r="L52" s="115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pans="1:47" s="2" customFormat="1" ht="6.95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115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pans="1:47" s="2" customFormat="1" ht="15.2" customHeight="1">
      <c r="A54" s="36"/>
      <c r="B54" s="37"/>
      <c r="C54" s="31" t="s">
        <v>25</v>
      </c>
      <c r="D54" s="38"/>
      <c r="E54" s="38"/>
      <c r="F54" s="29" t="str">
        <f>E15</f>
        <v>UNIVERZITA KARLOVA V PRAZE_x000D_
_x000D_
, FTVS</v>
      </c>
      <c r="G54" s="38"/>
      <c r="H54" s="38"/>
      <c r="I54" s="31" t="s">
        <v>33</v>
      </c>
      <c r="J54" s="34" t="str">
        <f>E21</f>
        <v>Werkplan s.r.o.</v>
      </c>
      <c r="K54" s="38"/>
      <c r="L54" s="115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pans="1:47" s="2" customFormat="1" ht="15.2" customHeight="1">
      <c r="A55" s="36"/>
      <c r="B55" s="37"/>
      <c r="C55" s="31" t="s">
        <v>31</v>
      </c>
      <c r="D55" s="38"/>
      <c r="E55" s="38"/>
      <c r="F55" s="29" t="str">
        <f>IF(E18="","",E18)</f>
        <v>Vyplň údaj</v>
      </c>
      <c r="G55" s="38"/>
      <c r="H55" s="38"/>
      <c r="I55" s="31" t="s">
        <v>37</v>
      </c>
      <c r="J55" s="34" t="str">
        <f>E24</f>
        <v>Ing. Pavel Vochozka</v>
      </c>
      <c r="K55" s="38"/>
      <c r="L55" s="115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pans="1:47" s="2" customFormat="1" ht="10.35" customHeight="1">
      <c r="A56" s="36"/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115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pans="1:47" s="2" customFormat="1" ht="29.25" customHeight="1">
      <c r="A57" s="36"/>
      <c r="B57" s="37"/>
      <c r="C57" s="138" t="s">
        <v>120</v>
      </c>
      <c r="D57" s="139"/>
      <c r="E57" s="139"/>
      <c r="F57" s="139"/>
      <c r="G57" s="139"/>
      <c r="H57" s="139"/>
      <c r="I57" s="139"/>
      <c r="J57" s="140" t="s">
        <v>121</v>
      </c>
      <c r="K57" s="139"/>
      <c r="L57" s="115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pans="1:47" s="2" customFormat="1" ht="10.35" customHeight="1">
      <c r="A58" s="36"/>
      <c r="B58" s="37"/>
      <c r="C58" s="38"/>
      <c r="D58" s="38"/>
      <c r="E58" s="38"/>
      <c r="F58" s="38"/>
      <c r="G58" s="38"/>
      <c r="H58" s="38"/>
      <c r="I58" s="38"/>
      <c r="J58" s="38"/>
      <c r="K58" s="38"/>
      <c r="L58" s="115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pans="1:47" s="2" customFormat="1" ht="22.9" customHeight="1">
      <c r="A59" s="36"/>
      <c r="B59" s="37"/>
      <c r="C59" s="141" t="s">
        <v>74</v>
      </c>
      <c r="D59" s="38"/>
      <c r="E59" s="38"/>
      <c r="F59" s="38"/>
      <c r="G59" s="38"/>
      <c r="H59" s="38"/>
      <c r="I59" s="38"/>
      <c r="J59" s="79">
        <f>J96</f>
        <v>0</v>
      </c>
      <c r="K59" s="38"/>
      <c r="L59" s="115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U59" s="19" t="s">
        <v>122</v>
      </c>
    </row>
    <row r="60" spans="1:47" s="9" customFormat="1" ht="24.95" customHeight="1">
      <c r="B60" s="142"/>
      <c r="C60" s="143"/>
      <c r="D60" s="144" t="s">
        <v>123</v>
      </c>
      <c r="E60" s="145"/>
      <c r="F60" s="145"/>
      <c r="G60" s="145"/>
      <c r="H60" s="145"/>
      <c r="I60" s="145"/>
      <c r="J60" s="146">
        <f>J97</f>
        <v>0</v>
      </c>
      <c r="K60" s="143"/>
      <c r="L60" s="147"/>
    </row>
    <row r="61" spans="1:47" s="10" customFormat="1" ht="19.899999999999999" customHeight="1">
      <c r="B61" s="148"/>
      <c r="C61" s="99"/>
      <c r="D61" s="149" t="s">
        <v>593</v>
      </c>
      <c r="E61" s="150"/>
      <c r="F61" s="150"/>
      <c r="G61" s="150"/>
      <c r="H61" s="150"/>
      <c r="I61" s="150"/>
      <c r="J61" s="151">
        <f>J98</f>
        <v>0</v>
      </c>
      <c r="K61" s="99"/>
      <c r="L61" s="152"/>
    </row>
    <row r="62" spans="1:47" s="10" customFormat="1" ht="19.899999999999999" customHeight="1">
      <c r="B62" s="148"/>
      <c r="C62" s="99"/>
      <c r="D62" s="149" t="s">
        <v>594</v>
      </c>
      <c r="E62" s="150"/>
      <c r="F62" s="150"/>
      <c r="G62" s="150"/>
      <c r="H62" s="150"/>
      <c r="I62" s="150"/>
      <c r="J62" s="151">
        <f>J120</f>
        <v>0</v>
      </c>
      <c r="K62" s="99"/>
      <c r="L62" s="152"/>
    </row>
    <row r="63" spans="1:47" s="10" customFormat="1" ht="19.899999999999999" customHeight="1">
      <c r="B63" s="148"/>
      <c r="C63" s="99"/>
      <c r="D63" s="149" t="s">
        <v>595</v>
      </c>
      <c r="E63" s="150"/>
      <c r="F63" s="150"/>
      <c r="G63" s="150"/>
      <c r="H63" s="150"/>
      <c r="I63" s="150"/>
      <c r="J63" s="151">
        <f>J263</f>
        <v>0</v>
      </c>
      <c r="K63" s="99"/>
      <c r="L63" s="152"/>
    </row>
    <row r="64" spans="1:47" s="10" customFormat="1" ht="19.899999999999999" customHeight="1">
      <c r="B64" s="148"/>
      <c r="C64" s="99"/>
      <c r="D64" s="149" t="s">
        <v>124</v>
      </c>
      <c r="E64" s="150"/>
      <c r="F64" s="150"/>
      <c r="G64" s="150"/>
      <c r="H64" s="150"/>
      <c r="I64" s="150"/>
      <c r="J64" s="151">
        <f>J560</f>
        <v>0</v>
      </c>
      <c r="K64" s="99"/>
      <c r="L64" s="152"/>
    </row>
    <row r="65" spans="1:31" s="10" customFormat="1" ht="19.899999999999999" customHeight="1">
      <c r="B65" s="148"/>
      <c r="C65" s="99"/>
      <c r="D65" s="149" t="s">
        <v>596</v>
      </c>
      <c r="E65" s="150"/>
      <c r="F65" s="150"/>
      <c r="G65" s="150"/>
      <c r="H65" s="150"/>
      <c r="I65" s="150"/>
      <c r="J65" s="151">
        <f>J663</f>
        <v>0</v>
      </c>
      <c r="K65" s="99"/>
      <c r="L65" s="152"/>
    </row>
    <row r="66" spans="1:31" s="9" customFormat="1" ht="24.95" customHeight="1">
      <c r="B66" s="142"/>
      <c r="C66" s="143"/>
      <c r="D66" s="144" t="s">
        <v>126</v>
      </c>
      <c r="E66" s="145"/>
      <c r="F66" s="145"/>
      <c r="G66" s="145"/>
      <c r="H66" s="145"/>
      <c r="I66" s="145"/>
      <c r="J66" s="146">
        <f>J666</f>
        <v>0</v>
      </c>
      <c r="K66" s="143"/>
      <c r="L66" s="147"/>
    </row>
    <row r="67" spans="1:31" s="10" customFormat="1" ht="19.899999999999999" customHeight="1">
      <c r="B67" s="148"/>
      <c r="C67" s="99"/>
      <c r="D67" s="149" t="s">
        <v>597</v>
      </c>
      <c r="E67" s="150"/>
      <c r="F67" s="150"/>
      <c r="G67" s="150"/>
      <c r="H67" s="150"/>
      <c r="I67" s="150"/>
      <c r="J67" s="151">
        <f>J667</f>
        <v>0</v>
      </c>
      <c r="K67" s="99"/>
      <c r="L67" s="152"/>
    </row>
    <row r="68" spans="1:31" s="10" customFormat="1" ht="19.899999999999999" customHeight="1">
      <c r="B68" s="148"/>
      <c r="C68" s="99"/>
      <c r="D68" s="149" t="s">
        <v>598</v>
      </c>
      <c r="E68" s="150"/>
      <c r="F68" s="150"/>
      <c r="G68" s="150"/>
      <c r="H68" s="150"/>
      <c r="I68" s="150"/>
      <c r="J68" s="151">
        <f>J679</f>
        <v>0</v>
      </c>
      <c r="K68" s="99"/>
      <c r="L68" s="152"/>
    </row>
    <row r="69" spans="1:31" s="10" customFormat="1" ht="19.899999999999999" customHeight="1">
      <c r="B69" s="148"/>
      <c r="C69" s="99"/>
      <c r="D69" s="149" t="s">
        <v>599</v>
      </c>
      <c r="E69" s="150"/>
      <c r="F69" s="150"/>
      <c r="G69" s="150"/>
      <c r="H69" s="150"/>
      <c r="I69" s="150"/>
      <c r="J69" s="151">
        <f>J741</f>
        <v>0</v>
      </c>
      <c r="K69" s="99"/>
      <c r="L69" s="152"/>
    </row>
    <row r="70" spans="1:31" s="10" customFormat="1" ht="19.899999999999999" customHeight="1">
      <c r="B70" s="148"/>
      <c r="C70" s="99"/>
      <c r="D70" s="149" t="s">
        <v>128</v>
      </c>
      <c r="E70" s="150"/>
      <c r="F70" s="150"/>
      <c r="G70" s="150"/>
      <c r="H70" s="150"/>
      <c r="I70" s="150"/>
      <c r="J70" s="151">
        <f>J749</f>
        <v>0</v>
      </c>
      <c r="K70" s="99"/>
      <c r="L70" s="152"/>
    </row>
    <row r="71" spans="1:31" s="10" customFormat="1" ht="19.899999999999999" customHeight="1">
      <c r="B71" s="148"/>
      <c r="C71" s="99"/>
      <c r="D71" s="149" t="s">
        <v>129</v>
      </c>
      <c r="E71" s="150"/>
      <c r="F71" s="150"/>
      <c r="G71" s="150"/>
      <c r="H71" s="150"/>
      <c r="I71" s="150"/>
      <c r="J71" s="151">
        <f>J773</f>
        <v>0</v>
      </c>
      <c r="K71" s="99"/>
      <c r="L71" s="152"/>
    </row>
    <row r="72" spans="1:31" s="10" customFormat="1" ht="19.899999999999999" customHeight="1">
      <c r="B72" s="148"/>
      <c r="C72" s="99"/>
      <c r="D72" s="149" t="s">
        <v>130</v>
      </c>
      <c r="E72" s="150"/>
      <c r="F72" s="150"/>
      <c r="G72" s="150"/>
      <c r="H72" s="150"/>
      <c r="I72" s="150"/>
      <c r="J72" s="151">
        <f>J849</f>
        <v>0</v>
      </c>
      <c r="K72" s="99"/>
      <c r="L72" s="152"/>
    </row>
    <row r="73" spans="1:31" s="10" customFormat="1" ht="19.899999999999999" customHeight="1">
      <c r="B73" s="148"/>
      <c r="C73" s="99"/>
      <c r="D73" s="149" t="s">
        <v>600</v>
      </c>
      <c r="E73" s="150"/>
      <c r="F73" s="150"/>
      <c r="G73" s="150"/>
      <c r="H73" s="150"/>
      <c r="I73" s="150"/>
      <c r="J73" s="151">
        <f>J867</f>
        <v>0</v>
      </c>
      <c r="K73" s="99"/>
      <c r="L73" s="152"/>
    </row>
    <row r="74" spans="1:31" s="10" customFormat="1" ht="19.899999999999999" customHeight="1">
      <c r="B74" s="148"/>
      <c r="C74" s="99"/>
      <c r="D74" s="149" t="s">
        <v>132</v>
      </c>
      <c r="E74" s="150"/>
      <c r="F74" s="150"/>
      <c r="G74" s="150"/>
      <c r="H74" s="150"/>
      <c r="I74" s="150"/>
      <c r="J74" s="151">
        <f>J940</f>
        <v>0</v>
      </c>
      <c r="K74" s="99"/>
      <c r="L74" s="152"/>
    </row>
    <row r="75" spans="1:31" s="10" customFormat="1" ht="19.899999999999999" customHeight="1">
      <c r="B75" s="148"/>
      <c r="C75" s="99"/>
      <c r="D75" s="149" t="s">
        <v>601</v>
      </c>
      <c r="E75" s="150"/>
      <c r="F75" s="150"/>
      <c r="G75" s="150"/>
      <c r="H75" s="150"/>
      <c r="I75" s="150"/>
      <c r="J75" s="151">
        <f>J1013</f>
        <v>0</v>
      </c>
      <c r="K75" s="99"/>
      <c r="L75" s="152"/>
    </row>
    <row r="76" spans="1:31" s="10" customFormat="1" ht="19.899999999999999" customHeight="1">
      <c r="B76" s="148"/>
      <c r="C76" s="99"/>
      <c r="D76" s="149" t="s">
        <v>133</v>
      </c>
      <c r="E76" s="150"/>
      <c r="F76" s="150"/>
      <c r="G76" s="150"/>
      <c r="H76" s="150"/>
      <c r="I76" s="150"/>
      <c r="J76" s="151">
        <f>J1030</f>
        <v>0</v>
      </c>
      <c r="K76" s="99"/>
      <c r="L76" s="152"/>
    </row>
    <row r="77" spans="1:31" s="2" customFormat="1" ht="21.75" customHeight="1">
      <c r="A77" s="36"/>
      <c r="B77" s="37"/>
      <c r="C77" s="38"/>
      <c r="D77" s="38"/>
      <c r="E77" s="38"/>
      <c r="F77" s="38"/>
      <c r="G77" s="38"/>
      <c r="H77" s="38"/>
      <c r="I77" s="38"/>
      <c r="J77" s="38"/>
      <c r="K77" s="38"/>
      <c r="L77" s="115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pans="1:31" s="2" customFormat="1" ht="6.95" customHeight="1">
      <c r="A78" s="36"/>
      <c r="B78" s="49"/>
      <c r="C78" s="50"/>
      <c r="D78" s="50"/>
      <c r="E78" s="50"/>
      <c r="F78" s="50"/>
      <c r="G78" s="50"/>
      <c r="H78" s="50"/>
      <c r="I78" s="50"/>
      <c r="J78" s="50"/>
      <c r="K78" s="50"/>
      <c r="L78" s="115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82" spans="1:63" s="2" customFormat="1" ht="6.95" customHeight="1">
      <c r="A82" s="36"/>
      <c r="B82" s="51"/>
      <c r="C82" s="52"/>
      <c r="D82" s="52"/>
      <c r="E82" s="52"/>
      <c r="F82" s="52"/>
      <c r="G82" s="52"/>
      <c r="H82" s="52"/>
      <c r="I82" s="52"/>
      <c r="J82" s="52"/>
      <c r="K82" s="52"/>
      <c r="L82" s="115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pans="1:63" s="2" customFormat="1" ht="24.95" customHeight="1">
      <c r="A83" s="36"/>
      <c r="B83" s="37"/>
      <c r="C83" s="25" t="s">
        <v>135</v>
      </c>
      <c r="D83" s="38"/>
      <c r="E83" s="38"/>
      <c r="F83" s="38"/>
      <c r="G83" s="38"/>
      <c r="H83" s="38"/>
      <c r="I83" s="38"/>
      <c r="J83" s="38"/>
      <c r="K83" s="38"/>
      <c r="L83" s="115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pans="1:63" s="2" customFormat="1" ht="6.95" customHeight="1">
      <c r="A84" s="36"/>
      <c r="B84" s="37"/>
      <c r="C84" s="38"/>
      <c r="D84" s="38"/>
      <c r="E84" s="38"/>
      <c r="F84" s="38"/>
      <c r="G84" s="38"/>
      <c r="H84" s="38"/>
      <c r="I84" s="38"/>
      <c r="J84" s="38"/>
      <c r="K84" s="38"/>
      <c r="L84" s="115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pans="1:63" s="2" customFormat="1" ht="12" customHeight="1">
      <c r="A85" s="36"/>
      <c r="B85" s="37"/>
      <c r="C85" s="31" t="s">
        <v>16</v>
      </c>
      <c r="D85" s="38"/>
      <c r="E85" s="38"/>
      <c r="F85" s="38"/>
      <c r="G85" s="38"/>
      <c r="H85" s="38"/>
      <c r="I85" s="38"/>
      <c r="J85" s="38"/>
      <c r="K85" s="38"/>
      <c r="L85" s="115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pans="1:63" s="2" customFormat="1" ht="16.5" customHeight="1">
      <c r="A86" s="36"/>
      <c r="B86" s="37"/>
      <c r="C86" s="38"/>
      <c r="D86" s="38"/>
      <c r="E86" s="395" t="str">
        <f>E7</f>
        <v>Renovace výukových učeben U-10, U-11, U-12</v>
      </c>
      <c r="F86" s="396"/>
      <c r="G86" s="396"/>
      <c r="H86" s="396"/>
      <c r="I86" s="38"/>
      <c r="J86" s="38"/>
      <c r="K86" s="38"/>
      <c r="L86" s="115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pans="1:63" s="2" customFormat="1" ht="12" customHeight="1">
      <c r="A87" s="36"/>
      <c r="B87" s="37"/>
      <c r="C87" s="31" t="s">
        <v>117</v>
      </c>
      <c r="D87" s="38"/>
      <c r="E87" s="38"/>
      <c r="F87" s="38"/>
      <c r="G87" s="38"/>
      <c r="H87" s="38"/>
      <c r="I87" s="38"/>
      <c r="J87" s="38"/>
      <c r="K87" s="38"/>
      <c r="L87" s="115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pans="1:63" s="2" customFormat="1" ht="16.5" customHeight="1">
      <c r="A88" s="36"/>
      <c r="B88" s="37"/>
      <c r="C88" s="38"/>
      <c r="D88" s="38"/>
      <c r="E88" s="349" t="str">
        <f>E9</f>
        <v>002 - Nové konstrukce</v>
      </c>
      <c r="F88" s="397"/>
      <c r="G88" s="397"/>
      <c r="H88" s="397"/>
      <c r="I88" s="38"/>
      <c r="J88" s="38"/>
      <c r="K88" s="38"/>
      <c r="L88" s="115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pans="1:63" s="2" customFormat="1" ht="6.95" customHeight="1">
      <c r="A89" s="36"/>
      <c r="B89" s="37"/>
      <c r="C89" s="38"/>
      <c r="D89" s="38"/>
      <c r="E89" s="38"/>
      <c r="F89" s="38"/>
      <c r="G89" s="38"/>
      <c r="H89" s="38"/>
      <c r="I89" s="38"/>
      <c r="J89" s="38"/>
      <c r="K89" s="38"/>
      <c r="L89" s="115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pans="1:63" s="2" customFormat="1" ht="12" customHeight="1">
      <c r="A90" s="36"/>
      <c r="B90" s="37"/>
      <c r="C90" s="31" t="s">
        <v>21</v>
      </c>
      <c r="D90" s="38"/>
      <c r="E90" s="38"/>
      <c r="F90" s="29" t="str">
        <f>F12</f>
        <v>Praha 6, Veleslavín, José Martího 269/31</v>
      </c>
      <c r="G90" s="38"/>
      <c r="H90" s="38"/>
      <c r="I90" s="31" t="s">
        <v>23</v>
      </c>
      <c r="J90" s="61" t="str">
        <f>IF(J12="","",J12)</f>
        <v>2.4.2021</v>
      </c>
      <c r="K90" s="38"/>
      <c r="L90" s="115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pans="1:63" s="2" customFormat="1" ht="6.95" customHeight="1">
      <c r="A91" s="36"/>
      <c r="B91" s="37"/>
      <c r="C91" s="38"/>
      <c r="D91" s="38"/>
      <c r="E91" s="38"/>
      <c r="F91" s="38"/>
      <c r="G91" s="38"/>
      <c r="H91" s="38"/>
      <c r="I91" s="38"/>
      <c r="J91" s="38"/>
      <c r="K91" s="38"/>
      <c r="L91" s="115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pans="1:63" s="2" customFormat="1" ht="15.2" customHeight="1">
      <c r="A92" s="36"/>
      <c r="B92" s="37"/>
      <c r="C92" s="31" t="s">
        <v>25</v>
      </c>
      <c r="D92" s="38"/>
      <c r="E92" s="38"/>
      <c r="F92" s="29" t="str">
        <f>E15</f>
        <v>UNIVERZITA KARLOVA V PRAZE_x000D_
_x000D_
, FTVS</v>
      </c>
      <c r="G92" s="38"/>
      <c r="H92" s="38"/>
      <c r="I92" s="31" t="s">
        <v>33</v>
      </c>
      <c r="J92" s="34" t="str">
        <f>E21</f>
        <v>Werkplan s.r.o.</v>
      </c>
      <c r="K92" s="38"/>
      <c r="L92" s="115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pans="1:63" s="2" customFormat="1" ht="15.2" customHeight="1">
      <c r="A93" s="36"/>
      <c r="B93" s="37"/>
      <c r="C93" s="31" t="s">
        <v>31</v>
      </c>
      <c r="D93" s="38"/>
      <c r="E93" s="38"/>
      <c r="F93" s="29" t="str">
        <f>IF(E18="","",E18)</f>
        <v>Vyplň údaj</v>
      </c>
      <c r="G93" s="38"/>
      <c r="H93" s="38"/>
      <c r="I93" s="31" t="s">
        <v>37</v>
      </c>
      <c r="J93" s="34" t="str">
        <f>E24</f>
        <v>Ing. Pavel Vochozka</v>
      </c>
      <c r="K93" s="38"/>
      <c r="L93" s="115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pans="1:63" s="2" customFormat="1" ht="10.35" customHeight="1">
      <c r="A94" s="36"/>
      <c r="B94" s="37"/>
      <c r="C94" s="38"/>
      <c r="D94" s="38"/>
      <c r="E94" s="38"/>
      <c r="F94" s="38"/>
      <c r="G94" s="38"/>
      <c r="H94" s="38"/>
      <c r="I94" s="38"/>
      <c r="J94" s="38"/>
      <c r="K94" s="38"/>
      <c r="L94" s="115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pans="1:63" s="11" customFormat="1" ht="29.25" customHeight="1">
      <c r="A95" s="153"/>
      <c r="B95" s="154"/>
      <c r="C95" s="155" t="s">
        <v>136</v>
      </c>
      <c r="D95" s="156" t="s">
        <v>61</v>
      </c>
      <c r="E95" s="156" t="s">
        <v>57</v>
      </c>
      <c r="F95" s="156" t="s">
        <v>58</v>
      </c>
      <c r="G95" s="156" t="s">
        <v>137</v>
      </c>
      <c r="H95" s="156" t="s">
        <v>138</v>
      </c>
      <c r="I95" s="156" t="s">
        <v>139</v>
      </c>
      <c r="J95" s="156" t="s">
        <v>121</v>
      </c>
      <c r="K95" s="157" t="s">
        <v>140</v>
      </c>
      <c r="L95" s="158"/>
      <c r="M95" s="70" t="s">
        <v>19</v>
      </c>
      <c r="N95" s="71" t="s">
        <v>46</v>
      </c>
      <c r="O95" s="71" t="s">
        <v>141</v>
      </c>
      <c r="P95" s="71" t="s">
        <v>142</v>
      </c>
      <c r="Q95" s="71" t="s">
        <v>143</v>
      </c>
      <c r="R95" s="71" t="s">
        <v>144</v>
      </c>
      <c r="S95" s="71" t="s">
        <v>145</v>
      </c>
      <c r="T95" s="72" t="s">
        <v>146</v>
      </c>
      <c r="U95" s="153"/>
      <c r="V95" s="153"/>
      <c r="W95" s="153"/>
      <c r="X95" s="153"/>
      <c r="Y95" s="153"/>
      <c r="Z95" s="153"/>
      <c r="AA95" s="153"/>
      <c r="AB95" s="153"/>
      <c r="AC95" s="153"/>
      <c r="AD95" s="153"/>
      <c r="AE95" s="153"/>
    </row>
    <row r="96" spans="1:63" s="2" customFormat="1" ht="22.9" customHeight="1">
      <c r="A96" s="36"/>
      <c r="B96" s="37"/>
      <c r="C96" s="77" t="s">
        <v>147</v>
      </c>
      <c r="D96" s="38"/>
      <c r="E96" s="38"/>
      <c r="F96" s="38"/>
      <c r="G96" s="38"/>
      <c r="H96" s="38"/>
      <c r="I96" s="38"/>
      <c r="J96" s="159">
        <f>BK96</f>
        <v>0</v>
      </c>
      <c r="K96" s="38"/>
      <c r="L96" s="41"/>
      <c r="M96" s="73"/>
      <c r="N96" s="160"/>
      <c r="O96" s="74"/>
      <c r="P96" s="161">
        <f>P97+P666</f>
        <v>0</v>
      </c>
      <c r="Q96" s="74"/>
      <c r="R96" s="161">
        <f>R97+R666</f>
        <v>14.099253940000001</v>
      </c>
      <c r="S96" s="74"/>
      <c r="T96" s="162">
        <f>T97+T666</f>
        <v>4.0959599999999999E-2</v>
      </c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T96" s="19" t="s">
        <v>75</v>
      </c>
      <c r="AU96" s="19" t="s">
        <v>122</v>
      </c>
      <c r="BK96" s="163">
        <f>BK97+BK666</f>
        <v>0</v>
      </c>
    </row>
    <row r="97" spans="1:65" s="12" customFormat="1" ht="25.9" customHeight="1">
      <c r="B97" s="164"/>
      <c r="C97" s="165"/>
      <c r="D97" s="166" t="s">
        <v>75</v>
      </c>
      <c r="E97" s="167" t="s">
        <v>148</v>
      </c>
      <c r="F97" s="167" t="s">
        <v>149</v>
      </c>
      <c r="G97" s="165"/>
      <c r="H97" s="165"/>
      <c r="I97" s="168"/>
      <c r="J97" s="169">
        <f>BK97</f>
        <v>0</v>
      </c>
      <c r="K97" s="165"/>
      <c r="L97" s="170"/>
      <c r="M97" s="171"/>
      <c r="N97" s="172"/>
      <c r="O97" s="172"/>
      <c r="P97" s="173">
        <f>P98+P120+P263+P560+P663</f>
        <v>0</v>
      </c>
      <c r="Q97" s="172"/>
      <c r="R97" s="173">
        <f>R98+R120+R263+R560+R663</f>
        <v>10.94966726</v>
      </c>
      <c r="S97" s="172"/>
      <c r="T97" s="174">
        <f>T98+T120+T263+T560+T663</f>
        <v>0</v>
      </c>
      <c r="AR97" s="175" t="s">
        <v>84</v>
      </c>
      <c r="AT97" s="176" t="s">
        <v>75</v>
      </c>
      <c r="AU97" s="176" t="s">
        <v>76</v>
      </c>
      <c r="AY97" s="175" t="s">
        <v>150</v>
      </c>
      <c r="BK97" s="177">
        <f>BK98+BK120+BK263+BK560+BK663</f>
        <v>0</v>
      </c>
    </row>
    <row r="98" spans="1:65" s="12" customFormat="1" ht="22.9" customHeight="1">
      <c r="B98" s="164"/>
      <c r="C98" s="165"/>
      <c r="D98" s="166" t="s">
        <v>75</v>
      </c>
      <c r="E98" s="178" t="s">
        <v>86</v>
      </c>
      <c r="F98" s="178" t="s">
        <v>602</v>
      </c>
      <c r="G98" s="165"/>
      <c r="H98" s="165"/>
      <c r="I98" s="168"/>
      <c r="J98" s="179">
        <f>BK98</f>
        <v>0</v>
      </c>
      <c r="K98" s="165"/>
      <c r="L98" s="170"/>
      <c r="M98" s="171"/>
      <c r="N98" s="172"/>
      <c r="O98" s="172"/>
      <c r="P98" s="173">
        <f>SUM(P99:P119)</f>
        <v>0</v>
      </c>
      <c r="Q98" s="172"/>
      <c r="R98" s="173">
        <f>SUM(R99:R119)</f>
        <v>0.31315362000000002</v>
      </c>
      <c r="S98" s="172"/>
      <c r="T98" s="174">
        <f>SUM(T99:T119)</f>
        <v>0</v>
      </c>
      <c r="AR98" s="175" t="s">
        <v>84</v>
      </c>
      <c r="AT98" s="176" t="s">
        <v>75</v>
      </c>
      <c r="AU98" s="176" t="s">
        <v>84</v>
      </c>
      <c r="AY98" s="175" t="s">
        <v>150</v>
      </c>
      <c r="BK98" s="177">
        <f>SUM(BK99:BK119)</f>
        <v>0</v>
      </c>
    </row>
    <row r="99" spans="1:65" s="2" customFormat="1" ht="16.5" customHeight="1">
      <c r="A99" s="36"/>
      <c r="B99" s="37"/>
      <c r="C99" s="180" t="s">
        <v>84</v>
      </c>
      <c r="D99" s="180" t="s">
        <v>153</v>
      </c>
      <c r="E99" s="181" t="s">
        <v>603</v>
      </c>
      <c r="F99" s="182" t="s">
        <v>604</v>
      </c>
      <c r="G99" s="183" t="s">
        <v>167</v>
      </c>
      <c r="H99" s="184">
        <v>0.66</v>
      </c>
      <c r="I99" s="185"/>
      <c r="J99" s="186">
        <f>ROUND(I99*H99,2)</f>
        <v>0</v>
      </c>
      <c r="K99" s="182" t="s">
        <v>168</v>
      </c>
      <c r="L99" s="41"/>
      <c r="M99" s="187" t="s">
        <v>19</v>
      </c>
      <c r="N99" s="188" t="s">
        <v>47</v>
      </c>
      <c r="O99" s="66"/>
      <c r="P99" s="189">
        <f>O99*H99</f>
        <v>0</v>
      </c>
      <c r="Q99" s="189">
        <v>2.47E-3</v>
      </c>
      <c r="R99" s="189">
        <f>Q99*H99</f>
        <v>1.6302000000000001E-3</v>
      </c>
      <c r="S99" s="189">
        <v>0</v>
      </c>
      <c r="T99" s="190">
        <f>S99*H99</f>
        <v>0</v>
      </c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R99" s="191" t="s">
        <v>158</v>
      </c>
      <c r="AT99" s="191" t="s">
        <v>153</v>
      </c>
      <c r="AU99" s="191" t="s">
        <v>86</v>
      </c>
      <c r="AY99" s="19" t="s">
        <v>150</v>
      </c>
      <c r="BE99" s="192">
        <f>IF(N99="základní",J99,0)</f>
        <v>0</v>
      </c>
      <c r="BF99" s="192">
        <f>IF(N99="snížená",J99,0)</f>
        <v>0</v>
      </c>
      <c r="BG99" s="192">
        <f>IF(N99="zákl. přenesená",J99,0)</f>
        <v>0</v>
      </c>
      <c r="BH99" s="192">
        <f>IF(N99="sníž. přenesená",J99,0)</f>
        <v>0</v>
      </c>
      <c r="BI99" s="192">
        <f>IF(N99="nulová",J99,0)</f>
        <v>0</v>
      </c>
      <c r="BJ99" s="19" t="s">
        <v>84</v>
      </c>
      <c r="BK99" s="192">
        <f>ROUND(I99*H99,2)</f>
        <v>0</v>
      </c>
      <c r="BL99" s="19" t="s">
        <v>158</v>
      </c>
      <c r="BM99" s="191" t="s">
        <v>605</v>
      </c>
    </row>
    <row r="100" spans="1:65" s="2" customFormat="1" ht="11.25">
      <c r="A100" s="36"/>
      <c r="B100" s="37"/>
      <c r="C100" s="38"/>
      <c r="D100" s="193" t="s">
        <v>160</v>
      </c>
      <c r="E100" s="38"/>
      <c r="F100" s="194" t="s">
        <v>606</v>
      </c>
      <c r="G100" s="38"/>
      <c r="H100" s="38"/>
      <c r="I100" s="195"/>
      <c r="J100" s="38"/>
      <c r="K100" s="38"/>
      <c r="L100" s="41"/>
      <c r="M100" s="196"/>
      <c r="N100" s="197"/>
      <c r="O100" s="66"/>
      <c r="P100" s="66"/>
      <c r="Q100" s="66"/>
      <c r="R100" s="66"/>
      <c r="S100" s="66"/>
      <c r="T100" s="67"/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T100" s="19" t="s">
        <v>160</v>
      </c>
      <c r="AU100" s="19" t="s">
        <v>86</v>
      </c>
    </row>
    <row r="101" spans="1:65" s="13" customFormat="1" ht="22.5">
      <c r="B101" s="199"/>
      <c r="C101" s="200"/>
      <c r="D101" s="193" t="s">
        <v>163</v>
      </c>
      <c r="E101" s="201" t="s">
        <v>19</v>
      </c>
      <c r="F101" s="202" t="s">
        <v>607</v>
      </c>
      <c r="G101" s="200"/>
      <c r="H101" s="201" t="s">
        <v>19</v>
      </c>
      <c r="I101" s="203"/>
      <c r="J101" s="200"/>
      <c r="K101" s="200"/>
      <c r="L101" s="204"/>
      <c r="M101" s="205"/>
      <c r="N101" s="206"/>
      <c r="O101" s="206"/>
      <c r="P101" s="206"/>
      <c r="Q101" s="206"/>
      <c r="R101" s="206"/>
      <c r="S101" s="206"/>
      <c r="T101" s="207"/>
      <c r="AT101" s="208" t="s">
        <v>163</v>
      </c>
      <c r="AU101" s="208" t="s">
        <v>86</v>
      </c>
      <c r="AV101" s="13" t="s">
        <v>84</v>
      </c>
      <c r="AW101" s="13" t="s">
        <v>36</v>
      </c>
      <c r="AX101" s="13" t="s">
        <v>76</v>
      </c>
      <c r="AY101" s="208" t="s">
        <v>150</v>
      </c>
    </row>
    <row r="102" spans="1:65" s="14" customFormat="1" ht="11.25">
      <c r="B102" s="209"/>
      <c r="C102" s="210"/>
      <c r="D102" s="193" t="s">
        <v>163</v>
      </c>
      <c r="E102" s="211" t="s">
        <v>19</v>
      </c>
      <c r="F102" s="212" t="s">
        <v>608</v>
      </c>
      <c r="G102" s="210"/>
      <c r="H102" s="213">
        <v>0.66</v>
      </c>
      <c r="I102" s="214"/>
      <c r="J102" s="210"/>
      <c r="K102" s="210"/>
      <c r="L102" s="215"/>
      <c r="M102" s="216"/>
      <c r="N102" s="217"/>
      <c r="O102" s="217"/>
      <c r="P102" s="217"/>
      <c r="Q102" s="217"/>
      <c r="R102" s="217"/>
      <c r="S102" s="217"/>
      <c r="T102" s="218"/>
      <c r="AT102" s="219" t="s">
        <v>163</v>
      </c>
      <c r="AU102" s="219" t="s">
        <v>86</v>
      </c>
      <c r="AV102" s="14" t="s">
        <v>86</v>
      </c>
      <c r="AW102" s="14" t="s">
        <v>36</v>
      </c>
      <c r="AX102" s="14" t="s">
        <v>84</v>
      </c>
      <c r="AY102" s="219" t="s">
        <v>150</v>
      </c>
    </row>
    <row r="103" spans="1:65" s="2" customFormat="1" ht="16.5" customHeight="1">
      <c r="A103" s="36"/>
      <c r="B103" s="37"/>
      <c r="C103" s="180" t="s">
        <v>86</v>
      </c>
      <c r="D103" s="180" t="s">
        <v>153</v>
      </c>
      <c r="E103" s="181" t="s">
        <v>609</v>
      </c>
      <c r="F103" s="182" t="s">
        <v>610</v>
      </c>
      <c r="G103" s="183" t="s">
        <v>167</v>
      </c>
      <c r="H103" s="184">
        <v>0.66</v>
      </c>
      <c r="I103" s="185"/>
      <c r="J103" s="186">
        <f>ROUND(I103*H103,2)</f>
        <v>0</v>
      </c>
      <c r="K103" s="182" t="s">
        <v>168</v>
      </c>
      <c r="L103" s="41"/>
      <c r="M103" s="187" t="s">
        <v>19</v>
      </c>
      <c r="N103" s="188" t="s">
        <v>47</v>
      </c>
      <c r="O103" s="66"/>
      <c r="P103" s="189">
        <f>O103*H103</f>
        <v>0</v>
      </c>
      <c r="Q103" s="189">
        <v>0</v>
      </c>
      <c r="R103" s="189">
        <f>Q103*H103</f>
        <v>0</v>
      </c>
      <c r="S103" s="189">
        <v>0</v>
      </c>
      <c r="T103" s="190">
        <f>S103*H103</f>
        <v>0</v>
      </c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R103" s="191" t="s">
        <v>158</v>
      </c>
      <c r="AT103" s="191" t="s">
        <v>153</v>
      </c>
      <c r="AU103" s="191" t="s">
        <v>86</v>
      </c>
      <c r="AY103" s="19" t="s">
        <v>150</v>
      </c>
      <c r="BE103" s="192">
        <f>IF(N103="základní",J103,0)</f>
        <v>0</v>
      </c>
      <c r="BF103" s="192">
        <f>IF(N103="snížená",J103,0)</f>
        <v>0</v>
      </c>
      <c r="BG103" s="192">
        <f>IF(N103="zákl. přenesená",J103,0)</f>
        <v>0</v>
      </c>
      <c r="BH103" s="192">
        <f>IF(N103="sníž. přenesená",J103,0)</f>
        <v>0</v>
      </c>
      <c r="BI103" s="192">
        <f>IF(N103="nulová",J103,0)</f>
        <v>0</v>
      </c>
      <c r="BJ103" s="19" t="s">
        <v>84</v>
      </c>
      <c r="BK103" s="192">
        <f>ROUND(I103*H103,2)</f>
        <v>0</v>
      </c>
      <c r="BL103" s="19" t="s">
        <v>158</v>
      </c>
      <c r="BM103" s="191" t="s">
        <v>611</v>
      </c>
    </row>
    <row r="104" spans="1:65" s="2" customFormat="1" ht="11.25">
      <c r="A104" s="36"/>
      <c r="B104" s="37"/>
      <c r="C104" s="38"/>
      <c r="D104" s="193" t="s">
        <v>160</v>
      </c>
      <c r="E104" s="38"/>
      <c r="F104" s="194" t="s">
        <v>612</v>
      </c>
      <c r="G104" s="38"/>
      <c r="H104" s="38"/>
      <c r="I104" s="195"/>
      <c r="J104" s="38"/>
      <c r="K104" s="38"/>
      <c r="L104" s="41"/>
      <c r="M104" s="196"/>
      <c r="N104" s="197"/>
      <c r="O104" s="66"/>
      <c r="P104" s="66"/>
      <c r="Q104" s="66"/>
      <c r="R104" s="66"/>
      <c r="S104" s="66"/>
      <c r="T104" s="67"/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  <c r="AT104" s="19" t="s">
        <v>160</v>
      </c>
      <c r="AU104" s="19" t="s">
        <v>86</v>
      </c>
    </row>
    <row r="105" spans="1:65" s="13" customFormat="1" ht="22.5">
      <c r="B105" s="199"/>
      <c r="C105" s="200"/>
      <c r="D105" s="193" t="s">
        <v>163</v>
      </c>
      <c r="E105" s="201" t="s">
        <v>19</v>
      </c>
      <c r="F105" s="202" t="s">
        <v>613</v>
      </c>
      <c r="G105" s="200"/>
      <c r="H105" s="201" t="s">
        <v>19</v>
      </c>
      <c r="I105" s="203"/>
      <c r="J105" s="200"/>
      <c r="K105" s="200"/>
      <c r="L105" s="204"/>
      <c r="M105" s="205"/>
      <c r="N105" s="206"/>
      <c r="O105" s="206"/>
      <c r="P105" s="206"/>
      <c r="Q105" s="206"/>
      <c r="R105" s="206"/>
      <c r="S105" s="206"/>
      <c r="T105" s="207"/>
      <c r="AT105" s="208" t="s">
        <v>163</v>
      </c>
      <c r="AU105" s="208" t="s">
        <v>86</v>
      </c>
      <c r="AV105" s="13" t="s">
        <v>84</v>
      </c>
      <c r="AW105" s="13" t="s">
        <v>36</v>
      </c>
      <c r="AX105" s="13" t="s">
        <v>76</v>
      </c>
      <c r="AY105" s="208" t="s">
        <v>150</v>
      </c>
    </row>
    <row r="106" spans="1:65" s="14" customFormat="1" ht="11.25">
      <c r="B106" s="209"/>
      <c r="C106" s="210"/>
      <c r="D106" s="193" t="s">
        <v>163</v>
      </c>
      <c r="E106" s="211" t="s">
        <v>19</v>
      </c>
      <c r="F106" s="212" t="s">
        <v>608</v>
      </c>
      <c r="G106" s="210"/>
      <c r="H106" s="213">
        <v>0.66</v>
      </c>
      <c r="I106" s="214"/>
      <c r="J106" s="210"/>
      <c r="K106" s="210"/>
      <c r="L106" s="215"/>
      <c r="M106" s="216"/>
      <c r="N106" s="217"/>
      <c r="O106" s="217"/>
      <c r="P106" s="217"/>
      <c r="Q106" s="217"/>
      <c r="R106" s="217"/>
      <c r="S106" s="217"/>
      <c r="T106" s="218"/>
      <c r="AT106" s="219" t="s">
        <v>163</v>
      </c>
      <c r="AU106" s="219" t="s">
        <v>86</v>
      </c>
      <c r="AV106" s="14" t="s">
        <v>86</v>
      </c>
      <c r="AW106" s="14" t="s">
        <v>36</v>
      </c>
      <c r="AX106" s="14" t="s">
        <v>84</v>
      </c>
      <c r="AY106" s="219" t="s">
        <v>150</v>
      </c>
    </row>
    <row r="107" spans="1:65" s="2" customFormat="1" ht="24">
      <c r="A107" s="36"/>
      <c r="B107" s="37"/>
      <c r="C107" s="180" t="s">
        <v>179</v>
      </c>
      <c r="D107" s="180" t="s">
        <v>153</v>
      </c>
      <c r="E107" s="181" t="s">
        <v>614</v>
      </c>
      <c r="F107" s="182" t="s">
        <v>615</v>
      </c>
      <c r="G107" s="183" t="s">
        <v>328</v>
      </c>
      <c r="H107" s="184">
        <v>4.8</v>
      </c>
      <c r="I107" s="185"/>
      <c r="J107" s="186">
        <f>ROUND(I107*H107,2)</f>
        <v>0</v>
      </c>
      <c r="K107" s="182" t="s">
        <v>157</v>
      </c>
      <c r="L107" s="41"/>
      <c r="M107" s="187" t="s">
        <v>19</v>
      </c>
      <c r="N107" s="188" t="s">
        <v>47</v>
      </c>
      <c r="O107" s="66"/>
      <c r="P107" s="189">
        <f>O107*H107</f>
        <v>0</v>
      </c>
      <c r="Q107" s="189">
        <v>0</v>
      </c>
      <c r="R107" s="189">
        <f>Q107*H107</f>
        <v>0</v>
      </c>
      <c r="S107" s="189">
        <v>0</v>
      </c>
      <c r="T107" s="190">
        <f>S107*H107</f>
        <v>0</v>
      </c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  <c r="AR107" s="191" t="s">
        <v>158</v>
      </c>
      <c r="AT107" s="191" t="s">
        <v>153</v>
      </c>
      <c r="AU107" s="191" t="s">
        <v>86</v>
      </c>
      <c r="AY107" s="19" t="s">
        <v>150</v>
      </c>
      <c r="BE107" s="192">
        <f>IF(N107="základní",J107,0)</f>
        <v>0</v>
      </c>
      <c r="BF107" s="192">
        <f>IF(N107="snížená",J107,0)</f>
        <v>0</v>
      </c>
      <c r="BG107" s="192">
        <f>IF(N107="zákl. přenesená",J107,0)</f>
        <v>0</v>
      </c>
      <c r="BH107" s="192">
        <f>IF(N107="sníž. přenesená",J107,0)</f>
        <v>0</v>
      </c>
      <c r="BI107" s="192">
        <f>IF(N107="nulová",J107,0)</f>
        <v>0</v>
      </c>
      <c r="BJ107" s="19" t="s">
        <v>84</v>
      </c>
      <c r="BK107" s="192">
        <f>ROUND(I107*H107,2)</f>
        <v>0</v>
      </c>
      <c r="BL107" s="19" t="s">
        <v>158</v>
      </c>
      <c r="BM107" s="191" t="s">
        <v>616</v>
      </c>
    </row>
    <row r="108" spans="1:65" s="2" customFormat="1" ht="11.25">
      <c r="A108" s="36"/>
      <c r="B108" s="37"/>
      <c r="C108" s="38"/>
      <c r="D108" s="193" t="s">
        <v>160</v>
      </c>
      <c r="E108" s="38"/>
      <c r="F108" s="194" t="s">
        <v>615</v>
      </c>
      <c r="G108" s="38"/>
      <c r="H108" s="38"/>
      <c r="I108" s="195"/>
      <c r="J108" s="38"/>
      <c r="K108" s="38"/>
      <c r="L108" s="41"/>
      <c r="M108" s="196"/>
      <c r="N108" s="197"/>
      <c r="O108" s="66"/>
      <c r="P108" s="66"/>
      <c r="Q108" s="66"/>
      <c r="R108" s="66"/>
      <c r="S108" s="66"/>
      <c r="T108" s="67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  <c r="AT108" s="19" t="s">
        <v>160</v>
      </c>
      <c r="AU108" s="19" t="s">
        <v>86</v>
      </c>
    </row>
    <row r="109" spans="1:65" s="13" customFormat="1" ht="22.5">
      <c r="B109" s="199"/>
      <c r="C109" s="200"/>
      <c r="D109" s="193" t="s">
        <v>163</v>
      </c>
      <c r="E109" s="201" t="s">
        <v>19</v>
      </c>
      <c r="F109" s="202" t="s">
        <v>617</v>
      </c>
      <c r="G109" s="200"/>
      <c r="H109" s="201" t="s">
        <v>19</v>
      </c>
      <c r="I109" s="203"/>
      <c r="J109" s="200"/>
      <c r="K109" s="200"/>
      <c r="L109" s="204"/>
      <c r="M109" s="205"/>
      <c r="N109" s="206"/>
      <c r="O109" s="206"/>
      <c r="P109" s="206"/>
      <c r="Q109" s="206"/>
      <c r="R109" s="206"/>
      <c r="S109" s="206"/>
      <c r="T109" s="207"/>
      <c r="AT109" s="208" t="s">
        <v>163</v>
      </c>
      <c r="AU109" s="208" t="s">
        <v>86</v>
      </c>
      <c r="AV109" s="13" t="s">
        <v>84</v>
      </c>
      <c r="AW109" s="13" t="s">
        <v>36</v>
      </c>
      <c r="AX109" s="13" t="s">
        <v>76</v>
      </c>
      <c r="AY109" s="208" t="s">
        <v>150</v>
      </c>
    </row>
    <row r="110" spans="1:65" s="14" customFormat="1" ht="11.25">
      <c r="B110" s="209"/>
      <c r="C110" s="210"/>
      <c r="D110" s="193" t="s">
        <v>163</v>
      </c>
      <c r="E110" s="211" t="s">
        <v>19</v>
      </c>
      <c r="F110" s="212" t="s">
        <v>618</v>
      </c>
      <c r="G110" s="210"/>
      <c r="H110" s="213">
        <v>4.8</v>
      </c>
      <c r="I110" s="214"/>
      <c r="J110" s="210"/>
      <c r="K110" s="210"/>
      <c r="L110" s="215"/>
      <c r="M110" s="216"/>
      <c r="N110" s="217"/>
      <c r="O110" s="217"/>
      <c r="P110" s="217"/>
      <c r="Q110" s="217"/>
      <c r="R110" s="217"/>
      <c r="S110" s="217"/>
      <c r="T110" s="218"/>
      <c r="AT110" s="219" t="s">
        <v>163</v>
      </c>
      <c r="AU110" s="219" t="s">
        <v>86</v>
      </c>
      <c r="AV110" s="14" t="s">
        <v>86</v>
      </c>
      <c r="AW110" s="14" t="s">
        <v>36</v>
      </c>
      <c r="AX110" s="14" t="s">
        <v>84</v>
      </c>
      <c r="AY110" s="219" t="s">
        <v>150</v>
      </c>
    </row>
    <row r="111" spans="1:65" s="2" customFormat="1" ht="16.5" customHeight="1">
      <c r="A111" s="36"/>
      <c r="B111" s="37"/>
      <c r="C111" s="180" t="s">
        <v>158</v>
      </c>
      <c r="D111" s="180" t="s">
        <v>153</v>
      </c>
      <c r="E111" s="181" t="s">
        <v>619</v>
      </c>
      <c r="F111" s="182" t="s">
        <v>620</v>
      </c>
      <c r="G111" s="183" t="s">
        <v>407</v>
      </c>
      <c r="H111" s="184">
        <v>6.0000000000000001E-3</v>
      </c>
      <c r="I111" s="185"/>
      <c r="J111" s="186">
        <f>ROUND(I111*H111,2)</f>
        <v>0</v>
      </c>
      <c r="K111" s="182" t="s">
        <v>168</v>
      </c>
      <c r="L111" s="41"/>
      <c r="M111" s="187" t="s">
        <v>19</v>
      </c>
      <c r="N111" s="188" t="s">
        <v>47</v>
      </c>
      <c r="O111" s="66"/>
      <c r="P111" s="189">
        <f>O111*H111</f>
        <v>0</v>
      </c>
      <c r="Q111" s="189">
        <v>1.06277</v>
      </c>
      <c r="R111" s="189">
        <f>Q111*H111</f>
        <v>6.3766200000000004E-3</v>
      </c>
      <c r="S111" s="189">
        <v>0</v>
      </c>
      <c r="T111" s="190">
        <f>S111*H111</f>
        <v>0</v>
      </c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  <c r="AR111" s="191" t="s">
        <v>158</v>
      </c>
      <c r="AT111" s="191" t="s">
        <v>153</v>
      </c>
      <c r="AU111" s="191" t="s">
        <v>86</v>
      </c>
      <c r="AY111" s="19" t="s">
        <v>150</v>
      </c>
      <c r="BE111" s="192">
        <f>IF(N111="základní",J111,0)</f>
        <v>0</v>
      </c>
      <c r="BF111" s="192">
        <f>IF(N111="snížená",J111,0)</f>
        <v>0</v>
      </c>
      <c r="BG111" s="192">
        <f>IF(N111="zákl. přenesená",J111,0)</f>
        <v>0</v>
      </c>
      <c r="BH111" s="192">
        <f>IF(N111="sníž. přenesená",J111,0)</f>
        <v>0</v>
      </c>
      <c r="BI111" s="192">
        <f>IF(N111="nulová",J111,0)</f>
        <v>0</v>
      </c>
      <c r="BJ111" s="19" t="s">
        <v>84</v>
      </c>
      <c r="BK111" s="192">
        <f>ROUND(I111*H111,2)</f>
        <v>0</v>
      </c>
      <c r="BL111" s="19" t="s">
        <v>158</v>
      </c>
      <c r="BM111" s="191" t="s">
        <v>621</v>
      </c>
    </row>
    <row r="112" spans="1:65" s="2" customFormat="1" ht="11.25">
      <c r="A112" s="36"/>
      <c r="B112" s="37"/>
      <c r="C112" s="38"/>
      <c r="D112" s="193" t="s">
        <v>160</v>
      </c>
      <c r="E112" s="38"/>
      <c r="F112" s="194" t="s">
        <v>622</v>
      </c>
      <c r="G112" s="38"/>
      <c r="H112" s="38"/>
      <c r="I112" s="195"/>
      <c r="J112" s="38"/>
      <c r="K112" s="38"/>
      <c r="L112" s="41"/>
      <c r="M112" s="196"/>
      <c r="N112" s="197"/>
      <c r="O112" s="66"/>
      <c r="P112" s="66"/>
      <c r="Q112" s="66"/>
      <c r="R112" s="66"/>
      <c r="S112" s="66"/>
      <c r="T112" s="67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  <c r="AT112" s="19" t="s">
        <v>160</v>
      </c>
      <c r="AU112" s="19" t="s">
        <v>86</v>
      </c>
    </row>
    <row r="113" spans="1:65" s="13" customFormat="1" ht="22.5">
      <c r="B113" s="199"/>
      <c r="C113" s="200"/>
      <c r="D113" s="193" t="s">
        <v>163</v>
      </c>
      <c r="E113" s="201" t="s">
        <v>19</v>
      </c>
      <c r="F113" s="202" t="s">
        <v>617</v>
      </c>
      <c r="G113" s="200"/>
      <c r="H113" s="201" t="s">
        <v>19</v>
      </c>
      <c r="I113" s="203"/>
      <c r="J113" s="200"/>
      <c r="K113" s="200"/>
      <c r="L113" s="204"/>
      <c r="M113" s="205"/>
      <c r="N113" s="206"/>
      <c r="O113" s="206"/>
      <c r="P113" s="206"/>
      <c r="Q113" s="206"/>
      <c r="R113" s="206"/>
      <c r="S113" s="206"/>
      <c r="T113" s="207"/>
      <c r="AT113" s="208" t="s">
        <v>163</v>
      </c>
      <c r="AU113" s="208" t="s">
        <v>86</v>
      </c>
      <c r="AV113" s="13" t="s">
        <v>84</v>
      </c>
      <c r="AW113" s="13" t="s">
        <v>36</v>
      </c>
      <c r="AX113" s="13" t="s">
        <v>76</v>
      </c>
      <c r="AY113" s="208" t="s">
        <v>150</v>
      </c>
    </row>
    <row r="114" spans="1:65" s="13" customFormat="1" ht="22.5">
      <c r="B114" s="199"/>
      <c r="C114" s="200"/>
      <c r="D114" s="193" t="s">
        <v>163</v>
      </c>
      <c r="E114" s="201" t="s">
        <v>19</v>
      </c>
      <c r="F114" s="202" t="s">
        <v>623</v>
      </c>
      <c r="G114" s="200"/>
      <c r="H114" s="201" t="s">
        <v>19</v>
      </c>
      <c r="I114" s="203"/>
      <c r="J114" s="200"/>
      <c r="K114" s="200"/>
      <c r="L114" s="204"/>
      <c r="M114" s="205"/>
      <c r="N114" s="206"/>
      <c r="O114" s="206"/>
      <c r="P114" s="206"/>
      <c r="Q114" s="206"/>
      <c r="R114" s="206"/>
      <c r="S114" s="206"/>
      <c r="T114" s="207"/>
      <c r="AT114" s="208" t="s">
        <v>163</v>
      </c>
      <c r="AU114" s="208" t="s">
        <v>86</v>
      </c>
      <c r="AV114" s="13" t="s">
        <v>84</v>
      </c>
      <c r="AW114" s="13" t="s">
        <v>36</v>
      </c>
      <c r="AX114" s="13" t="s">
        <v>76</v>
      </c>
      <c r="AY114" s="208" t="s">
        <v>150</v>
      </c>
    </row>
    <row r="115" spans="1:65" s="14" customFormat="1" ht="11.25">
      <c r="B115" s="209"/>
      <c r="C115" s="210"/>
      <c r="D115" s="193" t="s">
        <v>163</v>
      </c>
      <c r="E115" s="211" t="s">
        <v>19</v>
      </c>
      <c r="F115" s="212" t="s">
        <v>624</v>
      </c>
      <c r="G115" s="210"/>
      <c r="H115" s="213">
        <v>6.0000000000000001E-3</v>
      </c>
      <c r="I115" s="214"/>
      <c r="J115" s="210"/>
      <c r="K115" s="210"/>
      <c r="L115" s="215"/>
      <c r="M115" s="216"/>
      <c r="N115" s="217"/>
      <c r="O115" s="217"/>
      <c r="P115" s="217"/>
      <c r="Q115" s="217"/>
      <c r="R115" s="217"/>
      <c r="S115" s="217"/>
      <c r="T115" s="218"/>
      <c r="AT115" s="219" t="s">
        <v>163</v>
      </c>
      <c r="AU115" s="219" t="s">
        <v>86</v>
      </c>
      <c r="AV115" s="14" t="s">
        <v>86</v>
      </c>
      <c r="AW115" s="14" t="s">
        <v>36</v>
      </c>
      <c r="AX115" s="14" t="s">
        <v>84</v>
      </c>
      <c r="AY115" s="219" t="s">
        <v>150</v>
      </c>
    </row>
    <row r="116" spans="1:65" s="2" customFormat="1" ht="24">
      <c r="A116" s="36"/>
      <c r="B116" s="37"/>
      <c r="C116" s="180" t="s">
        <v>199</v>
      </c>
      <c r="D116" s="180" t="s">
        <v>153</v>
      </c>
      <c r="E116" s="181" t="s">
        <v>625</v>
      </c>
      <c r="F116" s="182" t="s">
        <v>626</v>
      </c>
      <c r="G116" s="183" t="s">
        <v>182</v>
      </c>
      <c r="H116" s="184">
        <v>0.12</v>
      </c>
      <c r="I116" s="185"/>
      <c r="J116" s="186">
        <f>ROUND(I116*H116,2)</f>
        <v>0</v>
      </c>
      <c r="K116" s="182" t="s">
        <v>168</v>
      </c>
      <c r="L116" s="41"/>
      <c r="M116" s="187" t="s">
        <v>19</v>
      </c>
      <c r="N116" s="188" t="s">
        <v>47</v>
      </c>
      <c r="O116" s="66"/>
      <c r="P116" s="189">
        <f>O116*H116</f>
        <v>0</v>
      </c>
      <c r="Q116" s="189">
        <v>2.5428899999999999</v>
      </c>
      <c r="R116" s="189">
        <f>Q116*H116</f>
        <v>0.3051468</v>
      </c>
      <c r="S116" s="189">
        <v>0</v>
      </c>
      <c r="T116" s="190">
        <f>S116*H116</f>
        <v>0</v>
      </c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  <c r="AR116" s="191" t="s">
        <v>158</v>
      </c>
      <c r="AT116" s="191" t="s">
        <v>153</v>
      </c>
      <c r="AU116" s="191" t="s">
        <v>86</v>
      </c>
      <c r="AY116" s="19" t="s">
        <v>150</v>
      </c>
      <c r="BE116" s="192">
        <f>IF(N116="základní",J116,0)</f>
        <v>0</v>
      </c>
      <c r="BF116" s="192">
        <f>IF(N116="snížená",J116,0)</f>
        <v>0</v>
      </c>
      <c r="BG116" s="192">
        <f>IF(N116="zákl. přenesená",J116,0)</f>
        <v>0</v>
      </c>
      <c r="BH116" s="192">
        <f>IF(N116="sníž. přenesená",J116,0)</f>
        <v>0</v>
      </c>
      <c r="BI116" s="192">
        <f>IF(N116="nulová",J116,0)</f>
        <v>0</v>
      </c>
      <c r="BJ116" s="19" t="s">
        <v>84</v>
      </c>
      <c r="BK116" s="192">
        <f>ROUND(I116*H116,2)</f>
        <v>0</v>
      </c>
      <c r="BL116" s="19" t="s">
        <v>158</v>
      </c>
      <c r="BM116" s="191" t="s">
        <v>627</v>
      </c>
    </row>
    <row r="117" spans="1:65" s="2" customFormat="1" ht="39">
      <c r="A117" s="36"/>
      <c r="B117" s="37"/>
      <c r="C117" s="38"/>
      <c r="D117" s="193" t="s">
        <v>160</v>
      </c>
      <c r="E117" s="38"/>
      <c r="F117" s="194" t="s">
        <v>628</v>
      </c>
      <c r="G117" s="38"/>
      <c r="H117" s="38"/>
      <c r="I117" s="195"/>
      <c r="J117" s="38"/>
      <c r="K117" s="38"/>
      <c r="L117" s="41"/>
      <c r="M117" s="196"/>
      <c r="N117" s="197"/>
      <c r="O117" s="66"/>
      <c r="P117" s="66"/>
      <c r="Q117" s="66"/>
      <c r="R117" s="66"/>
      <c r="S117" s="66"/>
      <c r="T117" s="67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  <c r="AT117" s="19" t="s">
        <v>160</v>
      </c>
      <c r="AU117" s="19" t="s">
        <v>86</v>
      </c>
    </row>
    <row r="118" spans="1:65" s="13" customFormat="1" ht="22.5">
      <c r="B118" s="199"/>
      <c r="C118" s="200"/>
      <c r="D118" s="193" t="s">
        <v>163</v>
      </c>
      <c r="E118" s="201" t="s">
        <v>19</v>
      </c>
      <c r="F118" s="202" t="s">
        <v>617</v>
      </c>
      <c r="G118" s="200"/>
      <c r="H118" s="201" t="s">
        <v>19</v>
      </c>
      <c r="I118" s="203"/>
      <c r="J118" s="200"/>
      <c r="K118" s="200"/>
      <c r="L118" s="204"/>
      <c r="M118" s="205"/>
      <c r="N118" s="206"/>
      <c r="O118" s="206"/>
      <c r="P118" s="206"/>
      <c r="Q118" s="206"/>
      <c r="R118" s="206"/>
      <c r="S118" s="206"/>
      <c r="T118" s="207"/>
      <c r="AT118" s="208" t="s">
        <v>163</v>
      </c>
      <c r="AU118" s="208" t="s">
        <v>86</v>
      </c>
      <c r="AV118" s="13" t="s">
        <v>84</v>
      </c>
      <c r="AW118" s="13" t="s">
        <v>36</v>
      </c>
      <c r="AX118" s="13" t="s">
        <v>76</v>
      </c>
      <c r="AY118" s="208" t="s">
        <v>150</v>
      </c>
    </row>
    <row r="119" spans="1:65" s="14" customFormat="1" ht="11.25">
      <c r="B119" s="209"/>
      <c r="C119" s="210"/>
      <c r="D119" s="193" t="s">
        <v>163</v>
      </c>
      <c r="E119" s="211" t="s">
        <v>19</v>
      </c>
      <c r="F119" s="212" t="s">
        <v>629</v>
      </c>
      <c r="G119" s="210"/>
      <c r="H119" s="213">
        <v>0.12</v>
      </c>
      <c r="I119" s="214"/>
      <c r="J119" s="210"/>
      <c r="K119" s="210"/>
      <c r="L119" s="215"/>
      <c r="M119" s="216"/>
      <c r="N119" s="217"/>
      <c r="O119" s="217"/>
      <c r="P119" s="217"/>
      <c r="Q119" s="217"/>
      <c r="R119" s="217"/>
      <c r="S119" s="217"/>
      <c r="T119" s="218"/>
      <c r="AT119" s="219" t="s">
        <v>163</v>
      </c>
      <c r="AU119" s="219" t="s">
        <v>86</v>
      </c>
      <c r="AV119" s="14" t="s">
        <v>86</v>
      </c>
      <c r="AW119" s="14" t="s">
        <v>36</v>
      </c>
      <c r="AX119" s="14" t="s">
        <v>84</v>
      </c>
      <c r="AY119" s="219" t="s">
        <v>150</v>
      </c>
    </row>
    <row r="120" spans="1:65" s="12" customFormat="1" ht="22.9" customHeight="1">
      <c r="B120" s="164"/>
      <c r="C120" s="165"/>
      <c r="D120" s="166" t="s">
        <v>75</v>
      </c>
      <c r="E120" s="178" t="s">
        <v>179</v>
      </c>
      <c r="F120" s="178" t="s">
        <v>630</v>
      </c>
      <c r="G120" s="165"/>
      <c r="H120" s="165"/>
      <c r="I120" s="168"/>
      <c r="J120" s="179">
        <f>BK120</f>
        <v>0</v>
      </c>
      <c r="K120" s="165"/>
      <c r="L120" s="170"/>
      <c r="M120" s="171"/>
      <c r="N120" s="172"/>
      <c r="O120" s="172"/>
      <c r="P120" s="173">
        <f>SUM(P121:P262)</f>
        <v>0</v>
      </c>
      <c r="Q120" s="172"/>
      <c r="R120" s="173">
        <f>SUM(R121:R262)</f>
        <v>3.65982729</v>
      </c>
      <c r="S120" s="172"/>
      <c r="T120" s="174">
        <f>SUM(T121:T262)</f>
        <v>0</v>
      </c>
      <c r="AR120" s="175" t="s">
        <v>84</v>
      </c>
      <c r="AT120" s="176" t="s">
        <v>75</v>
      </c>
      <c r="AU120" s="176" t="s">
        <v>84</v>
      </c>
      <c r="AY120" s="175" t="s">
        <v>150</v>
      </c>
      <c r="BK120" s="177">
        <f>SUM(BK121:BK262)</f>
        <v>0</v>
      </c>
    </row>
    <row r="121" spans="1:65" s="2" customFormat="1" ht="24">
      <c r="A121" s="36"/>
      <c r="B121" s="37"/>
      <c r="C121" s="180" t="s">
        <v>206</v>
      </c>
      <c r="D121" s="180" t="s">
        <v>153</v>
      </c>
      <c r="E121" s="181" t="s">
        <v>631</v>
      </c>
      <c r="F121" s="182" t="s">
        <v>632</v>
      </c>
      <c r="G121" s="183" t="s">
        <v>182</v>
      </c>
      <c r="H121" s="184">
        <v>0.12</v>
      </c>
      <c r="I121" s="185"/>
      <c r="J121" s="186">
        <f>ROUND(I121*H121,2)</f>
        <v>0</v>
      </c>
      <c r="K121" s="182" t="s">
        <v>168</v>
      </c>
      <c r="L121" s="41"/>
      <c r="M121" s="187" t="s">
        <v>19</v>
      </c>
      <c r="N121" s="188" t="s">
        <v>47</v>
      </c>
      <c r="O121" s="66"/>
      <c r="P121" s="189">
        <f>O121*H121</f>
        <v>0</v>
      </c>
      <c r="Q121" s="189">
        <v>1.8774999999999999</v>
      </c>
      <c r="R121" s="189">
        <f>Q121*H121</f>
        <v>0.22529999999999997</v>
      </c>
      <c r="S121" s="189">
        <v>0</v>
      </c>
      <c r="T121" s="190">
        <f>S121*H121</f>
        <v>0</v>
      </c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R121" s="191" t="s">
        <v>158</v>
      </c>
      <c r="AT121" s="191" t="s">
        <v>153</v>
      </c>
      <c r="AU121" s="191" t="s">
        <v>86</v>
      </c>
      <c r="AY121" s="19" t="s">
        <v>150</v>
      </c>
      <c r="BE121" s="192">
        <f>IF(N121="základní",J121,0)</f>
        <v>0</v>
      </c>
      <c r="BF121" s="192">
        <f>IF(N121="snížená",J121,0)</f>
        <v>0</v>
      </c>
      <c r="BG121" s="192">
        <f>IF(N121="zákl. přenesená",J121,0)</f>
        <v>0</v>
      </c>
      <c r="BH121" s="192">
        <f>IF(N121="sníž. přenesená",J121,0)</f>
        <v>0</v>
      </c>
      <c r="BI121" s="192">
        <f>IF(N121="nulová",J121,0)</f>
        <v>0</v>
      </c>
      <c r="BJ121" s="19" t="s">
        <v>84</v>
      </c>
      <c r="BK121" s="192">
        <f>ROUND(I121*H121,2)</f>
        <v>0</v>
      </c>
      <c r="BL121" s="19" t="s">
        <v>158</v>
      </c>
      <c r="BM121" s="191" t="s">
        <v>633</v>
      </c>
    </row>
    <row r="122" spans="1:65" s="2" customFormat="1" ht="19.5">
      <c r="A122" s="36"/>
      <c r="B122" s="37"/>
      <c r="C122" s="38"/>
      <c r="D122" s="193" t="s">
        <v>160</v>
      </c>
      <c r="E122" s="38"/>
      <c r="F122" s="194" t="s">
        <v>634</v>
      </c>
      <c r="G122" s="38"/>
      <c r="H122" s="38"/>
      <c r="I122" s="195"/>
      <c r="J122" s="38"/>
      <c r="K122" s="38"/>
      <c r="L122" s="41"/>
      <c r="M122" s="196"/>
      <c r="N122" s="197"/>
      <c r="O122" s="66"/>
      <c r="P122" s="66"/>
      <c r="Q122" s="66"/>
      <c r="R122" s="66"/>
      <c r="S122" s="66"/>
      <c r="T122" s="67"/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T122" s="19" t="s">
        <v>160</v>
      </c>
      <c r="AU122" s="19" t="s">
        <v>86</v>
      </c>
    </row>
    <row r="123" spans="1:65" s="13" customFormat="1" ht="33.75">
      <c r="B123" s="199"/>
      <c r="C123" s="200"/>
      <c r="D123" s="193" t="s">
        <v>163</v>
      </c>
      <c r="E123" s="201" t="s">
        <v>19</v>
      </c>
      <c r="F123" s="202" t="s">
        <v>635</v>
      </c>
      <c r="G123" s="200"/>
      <c r="H123" s="201" t="s">
        <v>19</v>
      </c>
      <c r="I123" s="203"/>
      <c r="J123" s="200"/>
      <c r="K123" s="200"/>
      <c r="L123" s="204"/>
      <c r="M123" s="205"/>
      <c r="N123" s="206"/>
      <c r="O123" s="206"/>
      <c r="P123" s="206"/>
      <c r="Q123" s="206"/>
      <c r="R123" s="206"/>
      <c r="S123" s="206"/>
      <c r="T123" s="207"/>
      <c r="AT123" s="208" t="s">
        <v>163</v>
      </c>
      <c r="AU123" s="208" t="s">
        <v>86</v>
      </c>
      <c r="AV123" s="13" t="s">
        <v>84</v>
      </c>
      <c r="AW123" s="13" t="s">
        <v>36</v>
      </c>
      <c r="AX123" s="13" t="s">
        <v>76</v>
      </c>
      <c r="AY123" s="208" t="s">
        <v>150</v>
      </c>
    </row>
    <row r="124" spans="1:65" s="13" customFormat="1" ht="22.5">
      <c r="B124" s="199"/>
      <c r="C124" s="200"/>
      <c r="D124" s="193" t="s">
        <v>163</v>
      </c>
      <c r="E124" s="201" t="s">
        <v>19</v>
      </c>
      <c r="F124" s="202" t="s">
        <v>289</v>
      </c>
      <c r="G124" s="200"/>
      <c r="H124" s="201" t="s">
        <v>19</v>
      </c>
      <c r="I124" s="203"/>
      <c r="J124" s="200"/>
      <c r="K124" s="200"/>
      <c r="L124" s="204"/>
      <c r="M124" s="205"/>
      <c r="N124" s="206"/>
      <c r="O124" s="206"/>
      <c r="P124" s="206"/>
      <c r="Q124" s="206"/>
      <c r="R124" s="206"/>
      <c r="S124" s="206"/>
      <c r="T124" s="207"/>
      <c r="AT124" s="208" t="s">
        <v>163</v>
      </c>
      <c r="AU124" s="208" t="s">
        <v>86</v>
      </c>
      <c r="AV124" s="13" t="s">
        <v>84</v>
      </c>
      <c r="AW124" s="13" t="s">
        <v>36</v>
      </c>
      <c r="AX124" s="13" t="s">
        <v>76</v>
      </c>
      <c r="AY124" s="208" t="s">
        <v>150</v>
      </c>
    </row>
    <row r="125" spans="1:65" s="14" customFormat="1" ht="11.25">
      <c r="B125" s="209"/>
      <c r="C125" s="210"/>
      <c r="D125" s="193" t="s">
        <v>163</v>
      </c>
      <c r="E125" s="211" t="s">
        <v>19</v>
      </c>
      <c r="F125" s="212" t="s">
        <v>290</v>
      </c>
      <c r="G125" s="210"/>
      <c r="H125" s="213">
        <v>0.12</v>
      </c>
      <c r="I125" s="214"/>
      <c r="J125" s="210"/>
      <c r="K125" s="210"/>
      <c r="L125" s="215"/>
      <c r="M125" s="216"/>
      <c r="N125" s="217"/>
      <c r="O125" s="217"/>
      <c r="P125" s="217"/>
      <c r="Q125" s="217"/>
      <c r="R125" s="217"/>
      <c r="S125" s="217"/>
      <c r="T125" s="218"/>
      <c r="AT125" s="219" t="s">
        <v>163</v>
      </c>
      <c r="AU125" s="219" t="s">
        <v>86</v>
      </c>
      <c r="AV125" s="14" t="s">
        <v>86</v>
      </c>
      <c r="AW125" s="14" t="s">
        <v>36</v>
      </c>
      <c r="AX125" s="14" t="s">
        <v>84</v>
      </c>
      <c r="AY125" s="219" t="s">
        <v>150</v>
      </c>
    </row>
    <row r="126" spans="1:65" s="2" customFormat="1" ht="24">
      <c r="A126" s="36"/>
      <c r="B126" s="37"/>
      <c r="C126" s="180" t="s">
        <v>237</v>
      </c>
      <c r="D126" s="180" t="s">
        <v>153</v>
      </c>
      <c r="E126" s="181" t="s">
        <v>636</v>
      </c>
      <c r="F126" s="182" t="s">
        <v>637</v>
      </c>
      <c r="G126" s="183" t="s">
        <v>156</v>
      </c>
      <c r="H126" s="184">
        <v>3</v>
      </c>
      <c r="I126" s="185"/>
      <c r="J126" s="186">
        <f>ROUND(I126*H126,2)</f>
        <v>0</v>
      </c>
      <c r="K126" s="182" t="s">
        <v>168</v>
      </c>
      <c r="L126" s="41"/>
      <c r="M126" s="187" t="s">
        <v>19</v>
      </c>
      <c r="N126" s="188" t="s">
        <v>47</v>
      </c>
      <c r="O126" s="66"/>
      <c r="P126" s="189">
        <f>O126*H126</f>
        <v>0</v>
      </c>
      <c r="Q126" s="189">
        <v>2.588E-2</v>
      </c>
      <c r="R126" s="189">
        <f>Q126*H126</f>
        <v>7.7640000000000001E-2</v>
      </c>
      <c r="S126" s="189">
        <v>0</v>
      </c>
      <c r="T126" s="190">
        <f>S126*H126</f>
        <v>0</v>
      </c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R126" s="191" t="s">
        <v>158</v>
      </c>
      <c r="AT126" s="191" t="s">
        <v>153</v>
      </c>
      <c r="AU126" s="191" t="s">
        <v>86</v>
      </c>
      <c r="AY126" s="19" t="s">
        <v>150</v>
      </c>
      <c r="BE126" s="192">
        <f>IF(N126="základní",J126,0)</f>
        <v>0</v>
      </c>
      <c r="BF126" s="192">
        <f>IF(N126="snížená",J126,0)</f>
        <v>0</v>
      </c>
      <c r="BG126" s="192">
        <f>IF(N126="zákl. přenesená",J126,0)</f>
        <v>0</v>
      </c>
      <c r="BH126" s="192">
        <f>IF(N126="sníž. přenesená",J126,0)</f>
        <v>0</v>
      </c>
      <c r="BI126" s="192">
        <f>IF(N126="nulová",J126,0)</f>
        <v>0</v>
      </c>
      <c r="BJ126" s="19" t="s">
        <v>84</v>
      </c>
      <c r="BK126" s="192">
        <f>ROUND(I126*H126,2)</f>
        <v>0</v>
      </c>
      <c r="BL126" s="19" t="s">
        <v>158</v>
      </c>
      <c r="BM126" s="191" t="s">
        <v>638</v>
      </c>
    </row>
    <row r="127" spans="1:65" s="2" customFormat="1" ht="19.5">
      <c r="A127" s="36"/>
      <c r="B127" s="37"/>
      <c r="C127" s="38"/>
      <c r="D127" s="193" t="s">
        <v>160</v>
      </c>
      <c r="E127" s="38"/>
      <c r="F127" s="194" t="s">
        <v>639</v>
      </c>
      <c r="G127" s="38"/>
      <c r="H127" s="38"/>
      <c r="I127" s="195"/>
      <c r="J127" s="38"/>
      <c r="K127" s="38"/>
      <c r="L127" s="41"/>
      <c r="M127" s="196"/>
      <c r="N127" s="197"/>
      <c r="O127" s="66"/>
      <c r="P127" s="66"/>
      <c r="Q127" s="66"/>
      <c r="R127" s="66"/>
      <c r="S127" s="66"/>
      <c r="T127" s="67"/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T127" s="19" t="s">
        <v>160</v>
      </c>
      <c r="AU127" s="19" t="s">
        <v>86</v>
      </c>
    </row>
    <row r="128" spans="1:65" s="13" customFormat="1" ht="22.5">
      <c r="B128" s="199"/>
      <c r="C128" s="200"/>
      <c r="D128" s="193" t="s">
        <v>163</v>
      </c>
      <c r="E128" s="201" t="s">
        <v>19</v>
      </c>
      <c r="F128" s="202" t="s">
        <v>640</v>
      </c>
      <c r="G128" s="200"/>
      <c r="H128" s="201" t="s">
        <v>19</v>
      </c>
      <c r="I128" s="203"/>
      <c r="J128" s="200"/>
      <c r="K128" s="200"/>
      <c r="L128" s="204"/>
      <c r="M128" s="205"/>
      <c r="N128" s="206"/>
      <c r="O128" s="206"/>
      <c r="P128" s="206"/>
      <c r="Q128" s="206"/>
      <c r="R128" s="206"/>
      <c r="S128" s="206"/>
      <c r="T128" s="207"/>
      <c r="AT128" s="208" t="s">
        <v>163</v>
      </c>
      <c r="AU128" s="208" t="s">
        <v>86</v>
      </c>
      <c r="AV128" s="13" t="s">
        <v>84</v>
      </c>
      <c r="AW128" s="13" t="s">
        <v>36</v>
      </c>
      <c r="AX128" s="13" t="s">
        <v>76</v>
      </c>
      <c r="AY128" s="208" t="s">
        <v>150</v>
      </c>
    </row>
    <row r="129" spans="1:65" s="14" customFormat="1" ht="11.25">
      <c r="B129" s="209"/>
      <c r="C129" s="210"/>
      <c r="D129" s="193" t="s">
        <v>163</v>
      </c>
      <c r="E129" s="211" t="s">
        <v>19</v>
      </c>
      <c r="F129" s="212" t="s">
        <v>179</v>
      </c>
      <c r="G129" s="210"/>
      <c r="H129" s="213">
        <v>3</v>
      </c>
      <c r="I129" s="214"/>
      <c r="J129" s="210"/>
      <c r="K129" s="210"/>
      <c r="L129" s="215"/>
      <c r="M129" s="216"/>
      <c r="N129" s="217"/>
      <c r="O129" s="217"/>
      <c r="P129" s="217"/>
      <c r="Q129" s="217"/>
      <c r="R129" s="217"/>
      <c r="S129" s="217"/>
      <c r="T129" s="218"/>
      <c r="AT129" s="219" t="s">
        <v>163</v>
      </c>
      <c r="AU129" s="219" t="s">
        <v>86</v>
      </c>
      <c r="AV129" s="14" t="s">
        <v>86</v>
      </c>
      <c r="AW129" s="14" t="s">
        <v>36</v>
      </c>
      <c r="AX129" s="14" t="s">
        <v>84</v>
      </c>
      <c r="AY129" s="219" t="s">
        <v>150</v>
      </c>
    </row>
    <row r="130" spans="1:65" s="2" customFormat="1" ht="16.5" customHeight="1">
      <c r="A130" s="36"/>
      <c r="B130" s="37"/>
      <c r="C130" s="245" t="s">
        <v>244</v>
      </c>
      <c r="D130" s="245" t="s">
        <v>641</v>
      </c>
      <c r="E130" s="246" t="s">
        <v>642</v>
      </c>
      <c r="F130" s="247" t="s">
        <v>643</v>
      </c>
      <c r="G130" s="248" t="s">
        <v>156</v>
      </c>
      <c r="H130" s="249">
        <v>3</v>
      </c>
      <c r="I130" s="250"/>
      <c r="J130" s="251">
        <f>ROUND(I130*H130,2)</f>
        <v>0</v>
      </c>
      <c r="K130" s="247" t="s">
        <v>644</v>
      </c>
      <c r="L130" s="252"/>
      <c r="M130" s="253" t="s">
        <v>19</v>
      </c>
      <c r="N130" s="254" t="s">
        <v>47</v>
      </c>
      <c r="O130" s="66"/>
      <c r="P130" s="189">
        <f>O130*H130</f>
        <v>0</v>
      </c>
      <c r="Q130" s="189">
        <v>6.8900000000000003E-2</v>
      </c>
      <c r="R130" s="189">
        <f>Q130*H130</f>
        <v>0.20669999999999999</v>
      </c>
      <c r="S130" s="189">
        <v>0</v>
      </c>
      <c r="T130" s="190">
        <f>S130*H130</f>
        <v>0</v>
      </c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R130" s="191" t="s">
        <v>244</v>
      </c>
      <c r="AT130" s="191" t="s">
        <v>641</v>
      </c>
      <c r="AU130" s="191" t="s">
        <v>86</v>
      </c>
      <c r="AY130" s="19" t="s">
        <v>150</v>
      </c>
      <c r="BE130" s="192">
        <f>IF(N130="základní",J130,0)</f>
        <v>0</v>
      </c>
      <c r="BF130" s="192">
        <f>IF(N130="snížená",J130,0)</f>
        <v>0</v>
      </c>
      <c r="BG130" s="192">
        <f>IF(N130="zákl. přenesená",J130,0)</f>
        <v>0</v>
      </c>
      <c r="BH130" s="192">
        <f>IF(N130="sníž. přenesená",J130,0)</f>
        <v>0</v>
      </c>
      <c r="BI130" s="192">
        <f>IF(N130="nulová",J130,0)</f>
        <v>0</v>
      </c>
      <c r="BJ130" s="19" t="s">
        <v>84</v>
      </c>
      <c r="BK130" s="192">
        <f>ROUND(I130*H130,2)</f>
        <v>0</v>
      </c>
      <c r="BL130" s="19" t="s">
        <v>158</v>
      </c>
      <c r="BM130" s="191" t="s">
        <v>645</v>
      </c>
    </row>
    <row r="131" spans="1:65" s="2" customFormat="1" ht="11.25">
      <c r="A131" s="36"/>
      <c r="B131" s="37"/>
      <c r="C131" s="38"/>
      <c r="D131" s="193" t="s">
        <v>160</v>
      </c>
      <c r="E131" s="38"/>
      <c r="F131" s="194" t="s">
        <v>643</v>
      </c>
      <c r="G131" s="38"/>
      <c r="H131" s="38"/>
      <c r="I131" s="195"/>
      <c r="J131" s="38"/>
      <c r="K131" s="38"/>
      <c r="L131" s="41"/>
      <c r="M131" s="196"/>
      <c r="N131" s="197"/>
      <c r="O131" s="66"/>
      <c r="P131" s="66"/>
      <c r="Q131" s="66"/>
      <c r="R131" s="66"/>
      <c r="S131" s="66"/>
      <c r="T131" s="67"/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T131" s="19" t="s">
        <v>160</v>
      </c>
      <c r="AU131" s="19" t="s">
        <v>86</v>
      </c>
    </row>
    <row r="132" spans="1:65" s="2" customFormat="1" ht="24">
      <c r="A132" s="36"/>
      <c r="B132" s="37"/>
      <c r="C132" s="180" t="s">
        <v>151</v>
      </c>
      <c r="D132" s="180" t="s">
        <v>153</v>
      </c>
      <c r="E132" s="181" t="s">
        <v>636</v>
      </c>
      <c r="F132" s="182" t="s">
        <v>637</v>
      </c>
      <c r="G132" s="183" t="s">
        <v>156</v>
      </c>
      <c r="H132" s="184">
        <v>10</v>
      </c>
      <c r="I132" s="185"/>
      <c r="J132" s="186">
        <f>ROUND(I132*H132,2)</f>
        <v>0</v>
      </c>
      <c r="K132" s="182" t="s">
        <v>168</v>
      </c>
      <c r="L132" s="41"/>
      <c r="M132" s="187" t="s">
        <v>19</v>
      </c>
      <c r="N132" s="188" t="s">
        <v>47</v>
      </c>
      <c r="O132" s="66"/>
      <c r="P132" s="189">
        <f>O132*H132</f>
        <v>0</v>
      </c>
      <c r="Q132" s="189">
        <v>2.588E-2</v>
      </c>
      <c r="R132" s="189">
        <f>Q132*H132</f>
        <v>0.25880000000000003</v>
      </c>
      <c r="S132" s="189">
        <v>0</v>
      </c>
      <c r="T132" s="190">
        <f>S132*H132</f>
        <v>0</v>
      </c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R132" s="191" t="s">
        <v>158</v>
      </c>
      <c r="AT132" s="191" t="s">
        <v>153</v>
      </c>
      <c r="AU132" s="191" t="s">
        <v>86</v>
      </c>
      <c r="AY132" s="19" t="s">
        <v>150</v>
      </c>
      <c r="BE132" s="192">
        <f>IF(N132="základní",J132,0)</f>
        <v>0</v>
      </c>
      <c r="BF132" s="192">
        <f>IF(N132="snížená",J132,0)</f>
        <v>0</v>
      </c>
      <c r="BG132" s="192">
        <f>IF(N132="zákl. přenesená",J132,0)</f>
        <v>0</v>
      </c>
      <c r="BH132" s="192">
        <f>IF(N132="sníž. přenesená",J132,0)</f>
        <v>0</v>
      </c>
      <c r="BI132" s="192">
        <f>IF(N132="nulová",J132,0)</f>
        <v>0</v>
      </c>
      <c r="BJ132" s="19" t="s">
        <v>84</v>
      </c>
      <c r="BK132" s="192">
        <f>ROUND(I132*H132,2)</f>
        <v>0</v>
      </c>
      <c r="BL132" s="19" t="s">
        <v>158</v>
      </c>
      <c r="BM132" s="191" t="s">
        <v>646</v>
      </c>
    </row>
    <row r="133" spans="1:65" s="2" customFormat="1" ht="19.5">
      <c r="A133" s="36"/>
      <c r="B133" s="37"/>
      <c r="C133" s="38"/>
      <c r="D133" s="193" t="s">
        <v>160</v>
      </c>
      <c r="E133" s="38"/>
      <c r="F133" s="194" t="s">
        <v>639</v>
      </c>
      <c r="G133" s="38"/>
      <c r="H133" s="38"/>
      <c r="I133" s="195"/>
      <c r="J133" s="38"/>
      <c r="K133" s="38"/>
      <c r="L133" s="41"/>
      <c r="M133" s="196"/>
      <c r="N133" s="197"/>
      <c r="O133" s="66"/>
      <c r="P133" s="66"/>
      <c r="Q133" s="66"/>
      <c r="R133" s="66"/>
      <c r="S133" s="66"/>
      <c r="T133" s="67"/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T133" s="19" t="s">
        <v>160</v>
      </c>
      <c r="AU133" s="19" t="s">
        <v>86</v>
      </c>
    </row>
    <row r="134" spans="1:65" s="13" customFormat="1" ht="11.25">
      <c r="B134" s="199"/>
      <c r="C134" s="200"/>
      <c r="D134" s="193" t="s">
        <v>163</v>
      </c>
      <c r="E134" s="201" t="s">
        <v>19</v>
      </c>
      <c r="F134" s="202" t="s">
        <v>171</v>
      </c>
      <c r="G134" s="200"/>
      <c r="H134" s="201" t="s">
        <v>19</v>
      </c>
      <c r="I134" s="203"/>
      <c r="J134" s="200"/>
      <c r="K134" s="200"/>
      <c r="L134" s="204"/>
      <c r="M134" s="205"/>
      <c r="N134" s="206"/>
      <c r="O134" s="206"/>
      <c r="P134" s="206"/>
      <c r="Q134" s="206"/>
      <c r="R134" s="206"/>
      <c r="S134" s="206"/>
      <c r="T134" s="207"/>
      <c r="AT134" s="208" t="s">
        <v>163</v>
      </c>
      <c r="AU134" s="208" t="s">
        <v>86</v>
      </c>
      <c r="AV134" s="13" t="s">
        <v>84</v>
      </c>
      <c r="AW134" s="13" t="s">
        <v>36</v>
      </c>
      <c r="AX134" s="13" t="s">
        <v>76</v>
      </c>
      <c r="AY134" s="208" t="s">
        <v>150</v>
      </c>
    </row>
    <row r="135" spans="1:65" s="13" customFormat="1" ht="22.5">
      <c r="B135" s="199"/>
      <c r="C135" s="200"/>
      <c r="D135" s="193" t="s">
        <v>163</v>
      </c>
      <c r="E135" s="201" t="s">
        <v>19</v>
      </c>
      <c r="F135" s="202" t="s">
        <v>647</v>
      </c>
      <c r="G135" s="200"/>
      <c r="H135" s="201" t="s">
        <v>19</v>
      </c>
      <c r="I135" s="203"/>
      <c r="J135" s="200"/>
      <c r="K135" s="200"/>
      <c r="L135" s="204"/>
      <c r="M135" s="205"/>
      <c r="N135" s="206"/>
      <c r="O135" s="206"/>
      <c r="P135" s="206"/>
      <c r="Q135" s="206"/>
      <c r="R135" s="206"/>
      <c r="S135" s="206"/>
      <c r="T135" s="207"/>
      <c r="AT135" s="208" t="s">
        <v>163</v>
      </c>
      <c r="AU135" s="208" t="s">
        <v>86</v>
      </c>
      <c r="AV135" s="13" t="s">
        <v>84</v>
      </c>
      <c r="AW135" s="13" t="s">
        <v>36</v>
      </c>
      <c r="AX135" s="13" t="s">
        <v>76</v>
      </c>
      <c r="AY135" s="208" t="s">
        <v>150</v>
      </c>
    </row>
    <row r="136" spans="1:65" s="13" customFormat="1" ht="11.25">
      <c r="B136" s="199"/>
      <c r="C136" s="200"/>
      <c r="D136" s="193" t="s">
        <v>163</v>
      </c>
      <c r="E136" s="201" t="s">
        <v>19</v>
      </c>
      <c r="F136" s="202" t="s">
        <v>335</v>
      </c>
      <c r="G136" s="200"/>
      <c r="H136" s="201" t="s">
        <v>19</v>
      </c>
      <c r="I136" s="203"/>
      <c r="J136" s="200"/>
      <c r="K136" s="200"/>
      <c r="L136" s="204"/>
      <c r="M136" s="205"/>
      <c r="N136" s="206"/>
      <c r="O136" s="206"/>
      <c r="P136" s="206"/>
      <c r="Q136" s="206"/>
      <c r="R136" s="206"/>
      <c r="S136" s="206"/>
      <c r="T136" s="207"/>
      <c r="AT136" s="208" t="s">
        <v>163</v>
      </c>
      <c r="AU136" s="208" t="s">
        <v>86</v>
      </c>
      <c r="AV136" s="13" t="s">
        <v>84</v>
      </c>
      <c r="AW136" s="13" t="s">
        <v>36</v>
      </c>
      <c r="AX136" s="13" t="s">
        <v>76</v>
      </c>
      <c r="AY136" s="208" t="s">
        <v>150</v>
      </c>
    </row>
    <row r="137" spans="1:65" s="14" customFormat="1" ht="11.25">
      <c r="B137" s="209"/>
      <c r="C137" s="210"/>
      <c r="D137" s="193" t="s">
        <v>163</v>
      </c>
      <c r="E137" s="211" t="s">
        <v>19</v>
      </c>
      <c r="F137" s="212" t="s">
        <v>86</v>
      </c>
      <c r="G137" s="210"/>
      <c r="H137" s="213">
        <v>2</v>
      </c>
      <c r="I137" s="214"/>
      <c r="J137" s="210"/>
      <c r="K137" s="210"/>
      <c r="L137" s="215"/>
      <c r="M137" s="216"/>
      <c r="N137" s="217"/>
      <c r="O137" s="217"/>
      <c r="P137" s="217"/>
      <c r="Q137" s="217"/>
      <c r="R137" s="217"/>
      <c r="S137" s="217"/>
      <c r="T137" s="218"/>
      <c r="AT137" s="219" t="s">
        <v>163</v>
      </c>
      <c r="AU137" s="219" t="s">
        <v>86</v>
      </c>
      <c r="AV137" s="14" t="s">
        <v>86</v>
      </c>
      <c r="AW137" s="14" t="s">
        <v>36</v>
      </c>
      <c r="AX137" s="14" t="s">
        <v>76</v>
      </c>
      <c r="AY137" s="219" t="s">
        <v>150</v>
      </c>
    </row>
    <row r="138" spans="1:65" s="16" customFormat="1" ht="11.25">
      <c r="B138" s="231"/>
      <c r="C138" s="232"/>
      <c r="D138" s="193" t="s">
        <v>163</v>
      </c>
      <c r="E138" s="233" t="s">
        <v>19</v>
      </c>
      <c r="F138" s="234" t="s">
        <v>215</v>
      </c>
      <c r="G138" s="232"/>
      <c r="H138" s="235">
        <v>2</v>
      </c>
      <c r="I138" s="236"/>
      <c r="J138" s="232"/>
      <c r="K138" s="232"/>
      <c r="L138" s="237"/>
      <c r="M138" s="238"/>
      <c r="N138" s="239"/>
      <c r="O138" s="239"/>
      <c r="P138" s="239"/>
      <c r="Q138" s="239"/>
      <c r="R138" s="239"/>
      <c r="S138" s="239"/>
      <c r="T138" s="240"/>
      <c r="AT138" s="241" t="s">
        <v>163</v>
      </c>
      <c r="AU138" s="241" t="s">
        <v>86</v>
      </c>
      <c r="AV138" s="16" t="s">
        <v>179</v>
      </c>
      <c r="AW138" s="16" t="s">
        <v>36</v>
      </c>
      <c r="AX138" s="16" t="s">
        <v>76</v>
      </c>
      <c r="AY138" s="241" t="s">
        <v>150</v>
      </c>
    </row>
    <row r="139" spans="1:65" s="13" customFormat="1" ht="11.25">
      <c r="B139" s="199"/>
      <c r="C139" s="200"/>
      <c r="D139" s="193" t="s">
        <v>163</v>
      </c>
      <c r="E139" s="201" t="s">
        <v>19</v>
      </c>
      <c r="F139" s="202" t="s">
        <v>174</v>
      </c>
      <c r="G139" s="200"/>
      <c r="H139" s="201" t="s">
        <v>19</v>
      </c>
      <c r="I139" s="203"/>
      <c r="J139" s="200"/>
      <c r="K139" s="200"/>
      <c r="L139" s="204"/>
      <c r="M139" s="205"/>
      <c r="N139" s="206"/>
      <c r="O139" s="206"/>
      <c r="P139" s="206"/>
      <c r="Q139" s="206"/>
      <c r="R139" s="206"/>
      <c r="S139" s="206"/>
      <c r="T139" s="207"/>
      <c r="AT139" s="208" t="s">
        <v>163</v>
      </c>
      <c r="AU139" s="208" t="s">
        <v>86</v>
      </c>
      <c r="AV139" s="13" t="s">
        <v>84</v>
      </c>
      <c r="AW139" s="13" t="s">
        <v>36</v>
      </c>
      <c r="AX139" s="13" t="s">
        <v>76</v>
      </c>
      <c r="AY139" s="208" t="s">
        <v>150</v>
      </c>
    </row>
    <row r="140" spans="1:65" s="13" customFormat="1" ht="22.5">
      <c r="B140" s="199"/>
      <c r="C140" s="200"/>
      <c r="D140" s="193" t="s">
        <v>163</v>
      </c>
      <c r="E140" s="201" t="s">
        <v>19</v>
      </c>
      <c r="F140" s="202" t="s">
        <v>648</v>
      </c>
      <c r="G140" s="200"/>
      <c r="H140" s="201" t="s">
        <v>19</v>
      </c>
      <c r="I140" s="203"/>
      <c r="J140" s="200"/>
      <c r="K140" s="200"/>
      <c r="L140" s="204"/>
      <c r="M140" s="205"/>
      <c r="N140" s="206"/>
      <c r="O140" s="206"/>
      <c r="P140" s="206"/>
      <c r="Q140" s="206"/>
      <c r="R140" s="206"/>
      <c r="S140" s="206"/>
      <c r="T140" s="207"/>
      <c r="AT140" s="208" t="s">
        <v>163</v>
      </c>
      <c r="AU140" s="208" t="s">
        <v>86</v>
      </c>
      <c r="AV140" s="13" t="s">
        <v>84</v>
      </c>
      <c r="AW140" s="13" t="s">
        <v>36</v>
      </c>
      <c r="AX140" s="13" t="s">
        <v>76</v>
      </c>
      <c r="AY140" s="208" t="s">
        <v>150</v>
      </c>
    </row>
    <row r="141" spans="1:65" s="14" customFormat="1" ht="22.5">
      <c r="B141" s="209"/>
      <c r="C141" s="210"/>
      <c r="D141" s="193" t="s">
        <v>163</v>
      </c>
      <c r="E141" s="211" t="s">
        <v>19</v>
      </c>
      <c r="F141" s="212" t="s">
        <v>649</v>
      </c>
      <c r="G141" s="210"/>
      <c r="H141" s="213">
        <v>4</v>
      </c>
      <c r="I141" s="214"/>
      <c r="J141" s="210"/>
      <c r="K141" s="210"/>
      <c r="L141" s="215"/>
      <c r="M141" s="216"/>
      <c r="N141" s="217"/>
      <c r="O141" s="217"/>
      <c r="P141" s="217"/>
      <c r="Q141" s="217"/>
      <c r="R141" s="217"/>
      <c r="S141" s="217"/>
      <c r="T141" s="218"/>
      <c r="AT141" s="219" t="s">
        <v>163</v>
      </c>
      <c r="AU141" s="219" t="s">
        <v>86</v>
      </c>
      <c r="AV141" s="14" t="s">
        <v>86</v>
      </c>
      <c r="AW141" s="14" t="s">
        <v>36</v>
      </c>
      <c r="AX141" s="14" t="s">
        <v>76</v>
      </c>
      <c r="AY141" s="219" t="s">
        <v>150</v>
      </c>
    </row>
    <row r="142" spans="1:65" s="14" customFormat="1" ht="22.5">
      <c r="B142" s="209"/>
      <c r="C142" s="210"/>
      <c r="D142" s="193" t="s">
        <v>163</v>
      </c>
      <c r="E142" s="211" t="s">
        <v>19</v>
      </c>
      <c r="F142" s="212" t="s">
        <v>650</v>
      </c>
      <c r="G142" s="210"/>
      <c r="H142" s="213">
        <v>2</v>
      </c>
      <c r="I142" s="214"/>
      <c r="J142" s="210"/>
      <c r="K142" s="210"/>
      <c r="L142" s="215"/>
      <c r="M142" s="216"/>
      <c r="N142" s="217"/>
      <c r="O142" s="217"/>
      <c r="P142" s="217"/>
      <c r="Q142" s="217"/>
      <c r="R142" s="217"/>
      <c r="S142" s="217"/>
      <c r="T142" s="218"/>
      <c r="AT142" s="219" t="s">
        <v>163</v>
      </c>
      <c r="AU142" s="219" t="s">
        <v>86</v>
      </c>
      <c r="AV142" s="14" t="s">
        <v>86</v>
      </c>
      <c r="AW142" s="14" t="s">
        <v>36</v>
      </c>
      <c r="AX142" s="14" t="s">
        <v>76</v>
      </c>
      <c r="AY142" s="219" t="s">
        <v>150</v>
      </c>
    </row>
    <row r="143" spans="1:65" s="14" customFormat="1" ht="22.5">
      <c r="B143" s="209"/>
      <c r="C143" s="210"/>
      <c r="D143" s="193" t="s">
        <v>163</v>
      </c>
      <c r="E143" s="211" t="s">
        <v>19</v>
      </c>
      <c r="F143" s="212" t="s">
        <v>651</v>
      </c>
      <c r="G143" s="210"/>
      <c r="H143" s="213">
        <v>2</v>
      </c>
      <c r="I143" s="214"/>
      <c r="J143" s="210"/>
      <c r="K143" s="210"/>
      <c r="L143" s="215"/>
      <c r="M143" s="216"/>
      <c r="N143" s="217"/>
      <c r="O143" s="217"/>
      <c r="P143" s="217"/>
      <c r="Q143" s="217"/>
      <c r="R143" s="217"/>
      <c r="S143" s="217"/>
      <c r="T143" s="218"/>
      <c r="AT143" s="219" t="s">
        <v>163</v>
      </c>
      <c r="AU143" s="219" t="s">
        <v>86</v>
      </c>
      <c r="AV143" s="14" t="s">
        <v>86</v>
      </c>
      <c r="AW143" s="14" t="s">
        <v>36</v>
      </c>
      <c r="AX143" s="14" t="s">
        <v>76</v>
      </c>
      <c r="AY143" s="219" t="s">
        <v>150</v>
      </c>
    </row>
    <row r="144" spans="1:65" s="16" customFormat="1" ht="11.25">
      <c r="B144" s="231"/>
      <c r="C144" s="232"/>
      <c r="D144" s="193" t="s">
        <v>163</v>
      </c>
      <c r="E144" s="233" t="s">
        <v>19</v>
      </c>
      <c r="F144" s="234" t="s">
        <v>215</v>
      </c>
      <c r="G144" s="232"/>
      <c r="H144" s="235">
        <v>8</v>
      </c>
      <c r="I144" s="236"/>
      <c r="J144" s="232"/>
      <c r="K144" s="232"/>
      <c r="L144" s="237"/>
      <c r="M144" s="238"/>
      <c r="N144" s="239"/>
      <c r="O144" s="239"/>
      <c r="P144" s="239"/>
      <c r="Q144" s="239"/>
      <c r="R144" s="239"/>
      <c r="S144" s="239"/>
      <c r="T144" s="240"/>
      <c r="AT144" s="241" t="s">
        <v>163</v>
      </c>
      <c r="AU144" s="241" t="s">
        <v>86</v>
      </c>
      <c r="AV144" s="16" t="s">
        <v>179</v>
      </c>
      <c r="AW144" s="16" t="s">
        <v>36</v>
      </c>
      <c r="AX144" s="16" t="s">
        <v>76</v>
      </c>
      <c r="AY144" s="241" t="s">
        <v>150</v>
      </c>
    </row>
    <row r="145" spans="1:65" s="15" customFormat="1" ht="11.25">
      <c r="B145" s="220"/>
      <c r="C145" s="221"/>
      <c r="D145" s="193" t="s">
        <v>163</v>
      </c>
      <c r="E145" s="222" t="s">
        <v>19</v>
      </c>
      <c r="F145" s="223" t="s">
        <v>178</v>
      </c>
      <c r="G145" s="221"/>
      <c r="H145" s="224">
        <v>10</v>
      </c>
      <c r="I145" s="225"/>
      <c r="J145" s="221"/>
      <c r="K145" s="221"/>
      <c r="L145" s="226"/>
      <c r="M145" s="227"/>
      <c r="N145" s="228"/>
      <c r="O145" s="228"/>
      <c r="P145" s="228"/>
      <c r="Q145" s="228"/>
      <c r="R145" s="228"/>
      <c r="S145" s="228"/>
      <c r="T145" s="229"/>
      <c r="AT145" s="230" t="s">
        <v>163</v>
      </c>
      <c r="AU145" s="230" t="s">
        <v>86</v>
      </c>
      <c r="AV145" s="15" t="s">
        <v>158</v>
      </c>
      <c r="AW145" s="15" t="s">
        <v>36</v>
      </c>
      <c r="AX145" s="15" t="s">
        <v>84</v>
      </c>
      <c r="AY145" s="230" t="s">
        <v>150</v>
      </c>
    </row>
    <row r="146" spans="1:65" s="2" customFormat="1" ht="16.5" customHeight="1">
      <c r="A146" s="36"/>
      <c r="B146" s="37"/>
      <c r="C146" s="245" t="s">
        <v>260</v>
      </c>
      <c r="D146" s="245" t="s">
        <v>641</v>
      </c>
      <c r="E146" s="246" t="s">
        <v>652</v>
      </c>
      <c r="F146" s="247" t="s">
        <v>653</v>
      </c>
      <c r="G146" s="248" t="s">
        <v>156</v>
      </c>
      <c r="H146" s="249">
        <v>10</v>
      </c>
      <c r="I146" s="250"/>
      <c r="J146" s="251">
        <f>ROUND(I146*H146,2)</f>
        <v>0</v>
      </c>
      <c r="K146" s="247" t="s">
        <v>168</v>
      </c>
      <c r="L146" s="252"/>
      <c r="M146" s="253" t="s">
        <v>19</v>
      </c>
      <c r="N146" s="254" t="s">
        <v>47</v>
      </c>
      <c r="O146" s="66"/>
      <c r="P146" s="189">
        <f>O146*H146</f>
        <v>0</v>
      </c>
      <c r="Q146" s="189">
        <v>2.12E-2</v>
      </c>
      <c r="R146" s="189">
        <f>Q146*H146</f>
        <v>0.21199999999999999</v>
      </c>
      <c r="S146" s="189">
        <v>0</v>
      </c>
      <c r="T146" s="190">
        <f>S146*H146</f>
        <v>0</v>
      </c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R146" s="191" t="s">
        <v>244</v>
      </c>
      <c r="AT146" s="191" t="s">
        <v>641</v>
      </c>
      <c r="AU146" s="191" t="s">
        <v>86</v>
      </c>
      <c r="AY146" s="19" t="s">
        <v>150</v>
      </c>
      <c r="BE146" s="192">
        <f>IF(N146="základní",J146,0)</f>
        <v>0</v>
      </c>
      <c r="BF146" s="192">
        <f>IF(N146="snížená",J146,0)</f>
        <v>0</v>
      </c>
      <c r="BG146" s="192">
        <f>IF(N146="zákl. přenesená",J146,0)</f>
        <v>0</v>
      </c>
      <c r="BH146" s="192">
        <f>IF(N146="sníž. přenesená",J146,0)</f>
        <v>0</v>
      </c>
      <c r="BI146" s="192">
        <f>IF(N146="nulová",J146,0)</f>
        <v>0</v>
      </c>
      <c r="BJ146" s="19" t="s">
        <v>84</v>
      </c>
      <c r="BK146" s="192">
        <f>ROUND(I146*H146,2)</f>
        <v>0</v>
      </c>
      <c r="BL146" s="19" t="s">
        <v>158</v>
      </c>
      <c r="BM146" s="191" t="s">
        <v>654</v>
      </c>
    </row>
    <row r="147" spans="1:65" s="2" customFormat="1" ht="11.25">
      <c r="A147" s="36"/>
      <c r="B147" s="37"/>
      <c r="C147" s="38"/>
      <c r="D147" s="193" t="s">
        <v>160</v>
      </c>
      <c r="E147" s="38"/>
      <c r="F147" s="194" t="s">
        <v>653</v>
      </c>
      <c r="G147" s="38"/>
      <c r="H147" s="38"/>
      <c r="I147" s="195"/>
      <c r="J147" s="38"/>
      <c r="K147" s="38"/>
      <c r="L147" s="41"/>
      <c r="M147" s="196"/>
      <c r="N147" s="197"/>
      <c r="O147" s="66"/>
      <c r="P147" s="66"/>
      <c r="Q147" s="66"/>
      <c r="R147" s="66"/>
      <c r="S147" s="66"/>
      <c r="T147" s="67"/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T147" s="19" t="s">
        <v>160</v>
      </c>
      <c r="AU147" s="19" t="s">
        <v>86</v>
      </c>
    </row>
    <row r="148" spans="1:65" s="2" customFormat="1" ht="21.75" customHeight="1">
      <c r="A148" s="36"/>
      <c r="B148" s="37"/>
      <c r="C148" s="180" t="s">
        <v>271</v>
      </c>
      <c r="D148" s="180" t="s">
        <v>153</v>
      </c>
      <c r="E148" s="181" t="s">
        <v>655</v>
      </c>
      <c r="F148" s="182" t="s">
        <v>656</v>
      </c>
      <c r="G148" s="183" t="s">
        <v>156</v>
      </c>
      <c r="H148" s="184">
        <v>1</v>
      </c>
      <c r="I148" s="185"/>
      <c r="J148" s="186">
        <f>ROUND(I148*H148,2)</f>
        <v>0</v>
      </c>
      <c r="K148" s="182" t="s">
        <v>168</v>
      </c>
      <c r="L148" s="41"/>
      <c r="M148" s="187" t="s">
        <v>19</v>
      </c>
      <c r="N148" s="188" t="s">
        <v>47</v>
      </c>
      <c r="O148" s="66"/>
      <c r="P148" s="189">
        <f>O148*H148</f>
        <v>0</v>
      </c>
      <c r="Q148" s="189">
        <v>2.1260000000000001E-2</v>
      </c>
      <c r="R148" s="189">
        <f>Q148*H148</f>
        <v>2.1260000000000001E-2</v>
      </c>
      <c r="S148" s="189">
        <v>0</v>
      </c>
      <c r="T148" s="190">
        <f>S148*H148</f>
        <v>0</v>
      </c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R148" s="191" t="s">
        <v>158</v>
      </c>
      <c r="AT148" s="191" t="s">
        <v>153</v>
      </c>
      <c r="AU148" s="191" t="s">
        <v>86</v>
      </c>
      <c r="AY148" s="19" t="s">
        <v>150</v>
      </c>
      <c r="BE148" s="192">
        <f>IF(N148="základní",J148,0)</f>
        <v>0</v>
      </c>
      <c r="BF148" s="192">
        <f>IF(N148="snížená",J148,0)</f>
        <v>0</v>
      </c>
      <c r="BG148" s="192">
        <f>IF(N148="zákl. přenesená",J148,0)</f>
        <v>0</v>
      </c>
      <c r="BH148" s="192">
        <f>IF(N148="sníž. přenesená",J148,0)</f>
        <v>0</v>
      </c>
      <c r="BI148" s="192">
        <f>IF(N148="nulová",J148,0)</f>
        <v>0</v>
      </c>
      <c r="BJ148" s="19" t="s">
        <v>84</v>
      </c>
      <c r="BK148" s="192">
        <f>ROUND(I148*H148,2)</f>
        <v>0</v>
      </c>
      <c r="BL148" s="19" t="s">
        <v>158</v>
      </c>
      <c r="BM148" s="191" t="s">
        <v>657</v>
      </c>
    </row>
    <row r="149" spans="1:65" s="2" customFormat="1" ht="19.5">
      <c r="A149" s="36"/>
      <c r="B149" s="37"/>
      <c r="C149" s="38"/>
      <c r="D149" s="193" t="s">
        <v>160</v>
      </c>
      <c r="E149" s="38"/>
      <c r="F149" s="194" t="s">
        <v>658</v>
      </c>
      <c r="G149" s="38"/>
      <c r="H149" s="38"/>
      <c r="I149" s="195"/>
      <c r="J149" s="38"/>
      <c r="K149" s="38"/>
      <c r="L149" s="41"/>
      <c r="M149" s="196"/>
      <c r="N149" s="197"/>
      <c r="O149" s="66"/>
      <c r="P149" s="66"/>
      <c r="Q149" s="66"/>
      <c r="R149" s="66"/>
      <c r="S149" s="66"/>
      <c r="T149" s="67"/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T149" s="19" t="s">
        <v>160</v>
      </c>
      <c r="AU149" s="19" t="s">
        <v>86</v>
      </c>
    </row>
    <row r="150" spans="1:65" s="13" customFormat="1" ht="11.25">
      <c r="B150" s="199"/>
      <c r="C150" s="200"/>
      <c r="D150" s="193" t="s">
        <v>163</v>
      </c>
      <c r="E150" s="201" t="s">
        <v>19</v>
      </c>
      <c r="F150" s="202" t="s">
        <v>174</v>
      </c>
      <c r="G150" s="200"/>
      <c r="H150" s="201" t="s">
        <v>19</v>
      </c>
      <c r="I150" s="203"/>
      <c r="J150" s="200"/>
      <c r="K150" s="200"/>
      <c r="L150" s="204"/>
      <c r="M150" s="205"/>
      <c r="N150" s="206"/>
      <c r="O150" s="206"/>
      <c r="P150" s="206"/>
      <c r="Q150" s="206"/>
      <c r="R150" s="206"/>
      <c r="S150" s="206"/>
      <c r="T150" s="207"/>
      <c r="AT150" s="208" t="s">
        <v>163</v>
      </c>
      <c r="AU150" s="208" t="s">
        <v>86</v>
      </c>
      <c r="AV150" s="13" t="s">
        <v>84</v>
      </c>
      <c r="AW150" s="13" t="s">
        <v>36</v>
      </c>
      <c r="AX150" s="13" t="s">
        <v>76</v>
      </c>
      <c r="AY150" s="208" t="s">
        <v>150</v>
      </c>
    </row>
    <row r="151" spans="1:65" s="13" customFormat="1" ht="11.25">
      <c r="B151" s="199"/>
      <c r="C151" s="200"/>
      <c r="D151" s="193" t="s">
        <v>163</v>
      </c>
      <c r="E151" s="201" t="s">
        <v>19</v>
      </c>
      <c r="F151" s="202" t="s">
        <v>561</v>
      </c>
      <c r="G151" s="200"/>
      <c r="H151" s="201" t="s">
        <v>19</v>
      </c>
      <c r="I151" s="203"/>
      <c r="J151" s="200"/>
      <c r="K151" s="200"/>
      <c r="L151" s="204"/>
      <c r="M151" s="205"/>
      <c r="N151" s="206"/>
      <c r="O151" s="206"/>
      <c r="P151" s="206"/>
      <c r="Q151" s="206"/>
      <c r="R151" s="206"/>
      <c r="S151" s="206"/>
      <c r="T151" s="207"/>
      <c r="AT151" s="208" t="s">
        <v>163</v>
      </c>
      <c r="AU151" s="208" t="s">
        <v>86</v>
      </c>
      <c r="AV151" s="13" t="s">
        <v>84</v>
      </c>
      <c r="AW151" s="13" t="s">
        <v>36</v>
      </c>
      <c r="AX151" s="13" t="s">
        <v>76</v>
      </c>
      <c r="AY151" s="208" t="s">
        <v>150</v>
      </c>
    </row>
    <row r="152" spans="1:65" s="13" customFormat="1" ht="22.5">
      <c r="B152" s="199"/>
      <c r="C152" s="200"/>
      <c r="D152" s="193" t="s">
        <v>163</v>
      </c>
      <c r="E152" s="201" t="s">
        <v>19</v>
      </c>
      <c r="F152" s="202" t="s">
        <v>659</v>
      </c>
      <c r="G152" s="200"/>
      <c r="H152" s="201" t="s">
        <v>19</v>
      </c>
      <c r="I152" s="203"/>
      <c r="J152" s="200"/>
      <c r="K152" s="200"/>
      <c r="L152" s="204"/>
      <c r="M152" s="205"/>
      <c r="N152" s="206"/>
      <c r="O152" s="206"/>
      <c r="P152" s="206"/>
      <c r="Q152" s="206"/>
      <c r="R152" s="206"/>
      <c r="S152" s="206"/>
      <c r="T152" s="207"/>
      <c r="AT152" s="208" t="s">
        <v>163</v>
      </c>
      <c r="AU152" s="208" t="s">
        <v>86</v>
      </c>
      <c r="AV152" s="13" t="s">
        <v>84</v>
      </c>
      <c r="AW152" s="13" t="s">
        <v>36</v>
      </c>
      <c r="AX152" s="13" t="s">
        <v>76</v>
      </c>
      <c r="AY152" s="208" t="s">
        <v>150</v>
      </c>
    </row>
    <row r="153" spans="1:65" s="14" customFormat="1" ht="11.25">
      <c r="B153" s="209"/>
      <c r="C153" s="210"/>
      <c r="D153" s="193" t="s">
        <v>163</v>
      </c>
      <c r="E153" s="211" t="s">
        <v>19</v>
      </c>
      <c r="F153" s="212" t="s">
        <v>84</v>
      </c>
      <c r="G153" s="210"/>
      <c r="H153" s="213">
        <v>1</v>
      </c>
      <c r="I153" s="214"/>
      <c r="J153" s="210"/>
      <c r="K153" s="210"/>
      <c r="L153" s="215"/>
      <c r="M153" s="216"/>
      <c r="N153" s="217"/>
      <c r="O153" s="217"/>
      <c r="P153" s="217"/>
      <c r="Q153" s="217"/>
      <c r="R153" s="217"/>
      <c r="S153" s="217"/>
      <c r="T153" s="218"/>
      <c r="AT153" s="219" t="s">
        <v>163</v>
      </c>
      <c r="AU153" s="219" t="s">
        <v>86</v>
      </c>
      <c r="AV153" s="14" t="s">
        <v>86</v>
      </c>
      <c r="AW153" s="14" t="s">
        <v>36</v>
      </c>
      <c r="AX153" s="14" t="s">
        <v>84</v>
      </c>
      <c r="AY153" s="219" t="s">
        <v>150</v>
      </c>
    </row>
    <row r="154" spans="1:65" s="2" customFormat="1" ht="21.75" customHeight="1">
      <c r="A154" s="36"/>
      <c r="B154" s="37"/>
      <c r="C154" s="180" t="s">
        <v>280</v>
      </c>
      <c r="D154" s="180" t="s">
        <v>153</v>
      </c>
      <c r="E154" s="181" t="s">
        <v>660</v>
      </c>
      <c r="F154" s="182" t="s">
        <v>661</v>
      </c>
      <c r="G154" s="183" t="s">
        <v>156</v>
      </c>
      <c r="H154" s="184">
        <v>6</v>
      </c>
      <c r="I154" s="185"/>
      <c r="J154" s="186">
        <f>ROUND(I154*H154,2)</f>
        <v>0</v>
      </c>
      <c r="K154" s="182" t="s">
        <v>168</v>
      </c>
      <c r="L154" s="41"/>
      <c r="M154" s="187" t="s">
        <v>19</v>
      </c>
      <c r="N154" s="188" t="s">
        <v>47</v>
      </c>
      <c r="O154" s="66"/>
      <c r="P154" s="189">
        <f>O154*H154</f>
        <v>0</v>
      </c>
      <c r="Q154" s="189">
        <v>3.1949999999999999E-2</v>
      </c>
      <c r="R154" s="189">
        <f>Q154*H154</f>
        <v>0.19169999999999998</v>
      </c>
      <c r="S154" s="189">
        <v>0</v>
      </c>
      <c r="T154" s="190">
        <f>S154*H154</f>
        <v>0</v>
      </c>
      <c r="U154" s="36"/>
      <c r="V154" s="36"/>
      <c r="W154" s="36"/>
      <c r="X154" s="36"/>
      <c r="Y154" s="36"/>
      <c r="Z154" s="36"/>
      <c r="AA154" s="36"/>
      <c r="AB154" s="36"/>
      <c r="AC154" s="36"/>
      <c r="AD154" s="36"/>
      <c r="AE154" s="36"/>
      <c r="AR154" s="191" t="s">
        <v>158</v>
      </c>
      <c r="AT154" s="191" t="s">
        <v>153</v>
      </c>
      <c r="AU154" s="191" t="s">
        <v>86</v>
      </c>
      <c r="AY154" s="19" t="s">
        <v>150</v>
      </c>
      <c r="BE154" s="192">
        <f>IF(N154="základní",J154,0)</f>
        <v>0</v>
      </c>
      <c r="BF154" s="192">
        <f>IF(N154="snížená",J154,0)</f>
        <v>0</v>
      </c>
      <c r="BG154" s="192">
        <f>IF(N154="zákl. přenesená",J154,0)</f>
        <v>0</v>
      </c>
      <c r="BH154" s="192">
        <f>IF(N154="sníž. přenesená",J154,0)</f>
        <v>0</v>
      </c>
      <c r="BI154" s="192">
        <f>IF(N154="nulová",J154,0)</f>
        <v>0</v>
      </c>
      <c r="BJ154" s="19" t="s">
        <v>84</v>
      </c>
      <c r="BK154" s="192">
        <f>ROUND(I154*H154,2)</f>
        <v>0</v>
      </c>
      <c r="BL154" s="19" t="s">
        <v>158</v>
      </c>
      <c r="BM154" s="191" t="s">
        <v>662</v>
      </c>
    </row>
    <row r="155" spans="1:65" s="2" customFormat="1" ht="19.5">
      <c r="A155" s="36"/>
      <c r="B155" s="37"/>
      <c r="C155" s="38"/>
      <c r="D155" s="193" t="s">
        <v>160</v>
      </c>
      <c r="E155" s="38"/>
      <c r="F155" s="194" t="s">
        <v>663</v>
      </c>
      <c r="G155" s="38"/>
      <c r="H155" s="38"/>
      <c r="I155" s="195"/>
      <c r="J155" s="38"/>
      <c r="K155" s="38"/>
      <c r="L155" s="41"/>
      <c r="M155" s="196"/>
      <c r="N155" s="197"/>
      <c r="O155" s="66"/>
      <c r="P155" s="66"/>
      <c r="Q155" s="66"/>
      <c r="R155" s="66"/>
      <c r="S155" s="66"/>
      <c r="T155" s="67"/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T155" s="19" t="s">
        <v>160</v>
      </c>
      <c r="AU155" s="19" t="s">
        <v>86</v>
      </c>
    </row>
    <row r="156" spans="1:65" s="13" customFormat="1" ht="11.25">
      <c r="B156" s="199"/>
      <c r="C156" s="200"/>
      <c r="D156" s="193" t="s">
        <v>163</v>
      </c>
      <c r="E156" s="201" t="s">
        <v>19</v>
      </c>
      <c r="F156" s="202" t="s">
        <v>171</v>
      </c>
      <c r="G156" s="200"/>
      <c r="H156" s="201" t="s">
        <v>19</v>
      </c>
      <c r="I156" s="203"/>
      <c r="J156" s="200"/>
      <c r="K156" s="200"/>
      <c r="L156" s="204"/>
      <c r="M156" s="205"/>
      <c r="N156" s="206"/>
      <c r="O156" s="206"/>
      <c r="P156" s="206"/>
      <c r="Q156" s="206"/>
      <c r="R156" s="206"/>
      <c r="S156" s="206"/>
      <c r="T156" s="207"/>
      <c r="AT156" s="208" t="s">
        <v>163</v>
      </c>
      <c r="AU156" s="208" t="s">
        <v>86</v>
      </c>
      <c r="AV156" s="13" t="s">
        <v>84</v>
      </c>
      <c r="AW156" s="13" t="s">
        <v>36</v>
      </c>
      <c r="AX156" s="13" t="s">
        <v>76</v>
      </c>
      <c r="AY156" s="208" t="s">
        <v>150</v>
      </c>
    </row>
    <row r="157" spans="1:65" s="13" customFormat="1" ht="22.5">
      <c r="B157" s="199"/>
      <c r="C157" s="200"/>
      <c r="D157" s="193" t="s">
        <v>163</v>
      </c>
      <c r="E157" s="201" t="s">
        <v>19</v>
      </c>
      <c r="F157" s="202" t="s">
        <v>664</v>
      </c>
      <c r="G157" s="200"/>
      <c r="H157" s="201" t="s">
        <v>19</v>
      </c>
      <c r="I157" s="203"/>
      <c r="J157" s="200"/>
      <c r="K157" s="200"/>
      <c r="L157" s="204"/>
      <c r="M157" s="205"/>
      <c r="N157" s="206"/>
      <c r="O157" s="206"/>
      <c r="P157" s="206"/>
      <c r="Q157" s="206"/>
      <c r="R157" s="206"/>
      <c r="S157" s="206"/>
      <c r="T157" s="207"/>
      <c r="AT157" s="208" t="s">
        <v>163</v>
      </c>
      <c r="AU157" s="208" t="s">
        <v>86</v>
      </c>
      <c r="AV157" s="13" t="s">
        <v>84</v>
      </c>
      <c r="AW157" s="13" t="s">
        <v>36</v>
      </c>
      <c r="AX157" s="13" t="s">
        <v>76</v>
      </c>
      <c r="AY157" s="208" t="s">
        <v>150</v>
      </c>
    </row>
    <row r="158" spans="1:65" s="13" customFormat="1" ht="11.25">
      <c r="B158" s="199"/>
      <c r="C158" s="200"/>
      <c r="D158" s="193" t="s">
        <v>163</v>
      </c>
      <c r="E158" s="201" t="s">
        <v>19</v>
      </c>
      <c r="F158" s="202" t="s">
        <v>665</v>
      </c>
      <c r="G158" s="200"/>
      <c r="H158" s="201" t="s">
        <v>19</v>
      </c>
      <c r="I158" s="203"/>
      <c r="J158" s="200"/>
      <c r="K158" s="200"/>
      <c r="L158" s="204"/>
      <c r="M158" s="205"/>
      <c r="N158" s="206"/>
      <c r="O158" s="206"/>
      <c r="P158" s="206"/>
      <c r="Q158" s="206"/>
      <c r="R158" s="206"/>
      <c r="S158" s="206"/>
      <c r="T158" s="207"/>
      <c r="AT158" s="208" t="s">
        <v>163</v>
      </c>
      <c r="AU158" s="208" t="s">
        <v>86</v>
      </c>
      <c r="AV158" s="13" t="s">
        <v>84</v>
      </c>
      <c r="AW158" s="13" t="s">
        <v>36</v>
      </c>
      <c r="AX158" s="13" t="s">
        <v>76</v>
      </c>
      <c r="AY158" s="208" t="s">
        <v>150</v>
      </c>
    </row>
    <row r="159" spans="1:65" s="13" customFormat="1" ht="11.25">
      <c r="B159" s="199"/>
      <c r="C159" s="200"/>
      <c r="D159" s="193" t="s">
        <v>163</v>
      </c>
      <c r="E159" s="201" t="s">
        <v>19</v>
      </c>
      <c r="F159" s="202" t="s">
        <v>193</v>
      </c>
      <c r="G159" s="200"/>
      <c r="H159" s="201" t="s">
        <v>19</v>
      </c>
      <c r="I159" s="203"/>
      <c r="J159" s="200"/>
      <c r="K159" s="200"/>
      <c r="L159" s="204"/>
      <c r="M159" s="205"/>
      <c r="N159" s="206"/>
      <c r="O159" s="206"/>
      <c r="P159" s="206"/>
      <c r="Q159" s="206"/>
      <c r="R159" s="206"/>
      <c r="S159" s="206"/>
      <c r="T159" s="207"/>
      <c r="AT159" s="208" t="s">
        <v>163</v>
      </c>
      <c r="AU159" s="208" t="s">
        <v>86</v>
      </c>
      <c r="AV159" s="13" t="s">
        <v>84</v>
      </c>
      <c r="AW159" s="13" t="s">
        <v>36</v>
      </c>
      <c r="AX159" s="13" t="s">
        <v>76</v>
      </c>
      <c r="AY159" s="208" t="s">
        <v>150</v>
      </c>
    </row>
    <row r="160" spans="1:65" s="14" customFormat="1" ht="11.25">
      <c r="B160" s="209"/>
      <c r="C160" s="210"/>
      <c r="D160" s="193" t="s">
        <v>163</v>
      </c>
      <c r="E160" s="211" t="s">
        <v>19</v>
      </c>
      <c r="F160" s="212" t="s">
        <v>86</v>
      </c>
      <c r="G160" s="210"/>
      <c r="H160" s="213">
        <v>2</v>
      </c>
      <c r="I160" s="214"/>
      <c r="J160" s="210"/>
      <c r="K160" s="210"/>
      <c r="L160" s="215"/>
      <c r="M160" s="216"/>
      <c r="N160" s="217"/>
      <c r="O160" s="217"/>
      <c r="P160" s="217"/>
      <c r="Q160" s="217"/>
      <c r="R160" s="217"/>
      <c r="S160" s="217"/>
      <c r="T160" s="218"/>
      <c r="AT160" s="219" t="s">
        <v>163</v>
      </c>
      <c r="AU160" s="219" t="s">
        <v>86</v>
      </c>
      <c r="AV160" s="14" t="s">
        <v>86</v>
      </c>
      <c r="AW160" s="14" t="s">
        <v>36</v>
      </c>
      <c r="AX160" s="14" t="s">
        <v>76</v>
      </c>
      <c r="AY160" s="219" t="s">
        <v>150</v>
      </c>
    </row>
    <row r="161" spans="1:65" s="13" customFormat="1" ht="11.25">
      <c r="B161" s="199"/>
      <c r="C161" s="200"/>
      <c r="D161" s="193" t="s">
        <v>163</v>
      </c>
      <c r="E161" s="201" t="s">
        <v>19</v>
      </c>
      <c r="F161" s="202" t="s">
        <v>195</v>
      </c>
      <c r="G161" s="200"/>
      <c r="H161" s="201" t="s">
        <v>19</v>
      </c>
      <c r="I161" s="203"/>
      <c r="J161" s="200"/>
      <c r="K161" s="200"/>
      <c r="L161" s="204"/>
      <c r="M161" s="205"/>
      <c r="N161" s="206"/>
      <c r="O161" s="206"/>
      <c r="P161" s="206"/>
      <c r="Q161" s="206"/>
      <c r="R161" s="206"/>
      <c r="S161" s="206"/>
      <c r="T161" s="207"/>
      <c r="AT161" s="208" t="s">
        <v>163</v>
      </c>
      <c r="AU161" s="208" t="s">
        <v>86</v>
      </c>
      <c r="AV161" s="13" t="s">
        <v>84</v>
      </c>
      <c r="AW161" s="13" t="s">
        <v>36</v>
      </c>
      <c r="AX161" s="13" t="s">
        <v>76</v>
      </c>
      <c r="AY161" s="208" t="s">
        <v>150</v>
      </c>
    </row>
    <row r="162" spans="1:65" s="14" customFormat="1" ht="11.25">
      <c r="B162" s="209"/>
      <c r="C162" s="210"/>
      <c r="D162" s="193" t="s">
        <v>163</v>
      </c>
      <c r="E162" s="211" t="s">
        <v>19</v>
      </c>
      <c r="F162" s="212" t="s">
        <v>86</v>
      </c>
      <c r="G162" s="210"/>
      <c r="H162" s="213">
        <v>2</v>
      </c>
      <c r="I162" s="214"/>
      <c r="J162" s="210"/>
      <c r="K162" s="210"/>
      <c r="L162" s="215"/>
      <c r="M162" s="216"/>
      <c r="N162" s="217"/>
      <c r="O162" s="217"/>
      <c r="P162" s="217"/>
      <c r="Q162" s="217"/>
      <c r="R162" s="217"/>
      <c r="S162" s="217"/>
      <c r="T162" s="218"/>
      <c r="AT162" s="219" t="s">
        <v>163</v>
      </c>
      <c r="AU162" s="219" t="s">
        <v>86</v>
      </c>
      <c r="AV162" s="14" t="s">
        <v>86</v>
      </c>
      <c r="AW162" s="14" t="s">
        <v>36</v>
      </c>
      <c r="AX162" s="14" t="s">
        <v>76</v>
      </c>
      <c r="AY162" s="219" t="s">
        <v>150</v>
      </c>
    </row>
    <row r="163" spans="1:65" s="13" customFormat="1" ht="11.25">
      <c r="B163" s="199"/>
      <c r="C163" s="200"/>
      <c r="D163" s="193" t="s">
        <v>163</v>
      </c>
      <c r="E163" s="201" t="s">
        <v>19</v>
      </c>
      <c r="F163" s="202" t="s">
        <v>197</v>
      </c>
      <c r="G163" s="200"/>
      <c r="H163" s="201" t="s">
        <v>19</v>
      </c>
      <c r="I163" s="203"/>
      <c r="J163" s="200"/>
      <c r="K163" s="200"/>
      <c r="L163" s="204"/>
      <c r="M163" s="205"/>
      <c r="N163" s="206"/>
      <c r="O163" s="206"/>
      <c r="P163" s="206"/>
      <c r="Q163" s="206"/>
      <c r="R163" s="206"/>
      <c r="S163" s="206"/>
      <c r="T163" s="207"/>
      <c r="AT163" s="208" t="s">
        <v>163</v>
      </c>
      <c r="AU163" s="208" t="s">
        <v>86</v>
      </c>
      <c r="AV163" s="13" t="s">
        <v>84</v>
      </c>
      <c r="AW163" s="13" t="s">
        <v>36</v>
      </c>
      <c r="AX163" s="13" t="s">
        <v>76</v>
      </c>
      <c r="AY163" s="208" t="s">
        <v>150</v>
      </c>
    </row>
    <row r="164" spans="1:65" s="14" customFormat="1" ht="11.25">
      <c r="B164" s="209"/>
      <c r="C164" s="210"/>
      <c r="D164" s="193" t="s">
        <v>163</v>
      </c>
      <c r="E164" s="211" t="s">
        <v>19</v>
      </c>
      <c r="F164" s="212" t="s">
        <v>86</v>
      </c>
      <c r="G164" s="210"/>
      <c r="H164" s="213">
        <v>2</v>
      </c>
      <c r="I164" s="214"/>
      <c r="J164" s="210"/>
      <c r="K164" s="210"/>
      <c r="L164" s="215"/>
      <c r="M164" s="216"/>
      <c r="N164" s="217"/>
      <c r="O164" s="217"/>
      <c r="P164" s="217"/>
      <c r="Q164" s="217"/>
      <c r="R164" s="217"/>
      <c r="S164" s="217"/>
      <c r="T164" s="218"/>
      <c r="AT164" s="219" t="s">
        <v>163</v>
      </c>
      <c r="AU164" s="219" t="s">
        <v>86</v>
      </c>
      <c r="AV164" s="14" t="s">
        <v>86</v>
      </c>
      <c r="AW164" s="14" t="s">
        <v>36</v>
      </c>
      <c r="AX164" s="14" t="s">
        <v>76</v>
      </c>
      <c r="AY164" s="219" t="s">
        <v>150</v>
      </c>
    </row>
    <row r="165" spans="1:65" s="15" customFormat="1" ht="11.25">
      <c r="B165" s="220"/>
      <c r="C165" s="221"/>
      <c r="D165" s="193" t="s">
        <v>163</v>
      </c>
      <c r="E165" s="222" t="s">
        <v>19</v>
      </c>
      <c r="F165" s="223" t="s">
        <v>178</v>
      </c>
      <c r="G165" s="221"/>
      <c r="H165" s="224">
        <v>6</v>
      </c>
      <c r="I165" s="225"/>
      <c r="J165" s="221"/>
      <c r="K165" s="221"/>
      <c r="L165" s="226"/>
      <c r="M165" s="227"/>
      <c r="N165" s="228"/>
      <c r="O165" s="228"/>
      <c r="P165" s="228"/>
      <c r="Q165" s="228"/>
      <c r="R165" s="228"/>
      <c r="S165" s="228"/>
      <c r="T165" s="229"/>
      <c r="AT165" s="230" t="s">
        <v>163</v>
      </c>
      <c r="AU165" s="230" t="s">
        <v>86</v>
      </c>
      <c r="AV165" s="15" t="s">
        <v>158</v>
      </c>
      <c r="AW165" s="15" t="s">
        <v>36</v>
      </c>
      <c r="AX165" s="15" t="s">
        <v>84</v>
      </c>
      <c r="AY165" s="230" t="s">
        <v>150</v>
      </c>
    </row>
    <row r="166" spans="1:65" s="2" customFormat="1" ht="24">
      <c r="A166" s="36"/>
      <c r="B166" s="37"/>
      <c r="C166" s="180" t="s">
        <v>291</v>
      </c>
      <c r="D166" s="180" t="s">
        <v>153</v>
      </c>
      <c r="E166" s="181" t="s">
        <v>666</v>
      </c>
      <c r="F166" s="182" t="s">
        <v>667</v>
      </c>
      <c r="G166" s="183" t="s">
        <v>407</v>
      </c>
      <c r="H166" s="184">
        <v>7.0000000000000001E-3</v>
      </c>
      <c r="I166" s="185"/>
      <c r="J166" s="186">
        <f>ROUND(I166*H166,2)</f>
        <v>0</v>
      </c>
      <c r="K166" s="182" t="s">
        <v>168</v>
      </c>
      <c r="L166" s="41"/>
      <c r="M166" s="187" t="s">
        <v>19</v>
      </c>
      <c r="N166" s="188" t="s">
        <v>47</v>
      </c>
      <c r="O166" s="66"/>
      <c r="P166" s="189">
        <f>O166*H166</f>
        <v>0</v>
      </c>
      <c r="Q166" s="189">
        <v>1.0900000000000001</v>
      </c>
      <c r="R166" s="189">
        <f>Q166*H166</f>
        <v>7.6300000000000005E-3</v>
      </c>
      <c r="S166" s="189">
        <v>0</v>
      </c>
      <c r="T166" s="190">
        <f>S166*H166</f>
        <v>0</v>
      </c>
      <c r="U166" s="36"/>
      <c r="V166" s="36"/>
      <c r="W166" s="36"/>
      <c r="X166" s="36"/>
      <c r="Y166" s="36"/>
      <c r="Z166" s="36"/>
      <c r="AA166" s="36"/>
      <c r="AB166" s="36"/>
      <c r="AC166" s="36"/>
      <c r="AD166" s="36"/>
      <c r="AE166" s="36"/>
      <c r="AR166" s="191" t="s">
        <v>158</v>
      </c>
      <c r="AT166" s="191" t="s">
        <v>153</v>
      </c>
      <c r="AU166" s="191" t="s">
        <v>86</v>
      </c>
      <c r="AY166" s="19" t="s">
        <v>150</v>
      </c>
      <c r="BE166" s="192">
        <f>IF(N166="základní",J166,0)</f>
        <v>0</v>
      </c>
      <c r="BF166" s="192">
        <f>IF(N166="snížená",J166,0)</f>
        <v>0</v>
      </c>
      <c r="BG166" s="192">
        <f>IF(N166="zákl. přenesená",J166,0)</f>
        <v>0</v>
      </c>
      <c r="BH166" s="192">
        <f>IF(N166="sníž. přenesená",J166,0)</f>
        <v>0</v>
      </c>
      <c r="BI166" s="192">
        <f>IF(N166="nulová",J166,0)</f>
        <v>0</v>
      </c>
      <c r="BJ166" s="19" t="s">
        <v>84</v>
      </c>
      <c r="BK166" s="192">
        <f>ROUND(I166*H166,2)</f>
        <v>0</v>
      </c>
      <c r="BL166" s="19" t="s">
        <v>158</v>
      </c>
      <c r="BM166" s="191" t="s">
        <v>668</v>
      </c>
    </row>
    <row r="167" spans="1:65" s="2" customFormat="1" ht="19.5">
      <c r="A167" s="36"/>
      <c r="B167" s="37"/>
      <c r="C167" s="38"/>
      <c r="D167" s="193" t="s">
        <v>160</v>
      </c>
      <c r="E167" s="38"/>
      <c r="F167" s="194" t="s">
        <v>669</v>
      </c>
      <c r="G167" s="38"/>
      <c r="H167" s="38"/>
      <c r="I167" s="195"/>
      <c r="J167" s="38"/>
      <c r="K167" s="38"/>
      <c r="L167" s="41"/>
      <c r="M167" s="196"/>
      <c r="N167" s="197"/>
      <c r="O167" s="66"/>
      <c r="P167" s="66"/>
      <c r="Q167" s="66"/>
      <c r="R167" s="66"/>
      <c r="S167" s="66"/>
      <c r="T167" s="67"/>
      <c r="U167" s="36"/>
      <c r="V167" s="36"/>
      <c r="W167" s="36"/>
      <c r="X167" s="36"/>
      <c r="Y167" s="36"/>
      <c r="Z167" s="36"/>
      <c r="AA167" s="36"/>
      <c r="AB167" s="36"/>
      <c r="AC167" s="36"/>
      <c r="AD167" s="36"/>
      <c r="AE167" s="36"/>
      <c r="AT167" s="19" t="s">
        <v>160</v>
      </c>
      <c r="AU167" s="19" t="s">
        <v>86</v>
      </c>
    </row>
    <row r="168" spans="1:65" s="13" customFormat="1" ht="22.5">
      <c r="B168" s="199"/>
      <c r="C168" s="200"/>
      <c r="D168" s="193" t="s">
        <v>163</v>
      </c>
      <c r="E168" s="201" t="s">
        <v>19</v>
      </c>
      <c r="F168" s="202" t="s">
        <v>670</v>
      </c>
      <c r="G168" s="200"/>
      <c r="H168" s="201" t="s">
        <v>19</v>
      </c>
      <c r="I168" s="203"/>
      <c r="J168" s="200"/>
      <c r="K168" s="200"/>
      <c r="L168" s="204"/>
      <c r="M168" s="205"/>
      <c r="N168" s="206"/>
      <c r="O168" s="206"/>
      <c r="P168" s="206"/>
      <c r="Q168" s="206"/>
      <c r="R168" s="206"/>
      <c r="S168" s="206"/>
      <c r="T168" s="207"/>
      <c r="AT168" s="208" t="s">
        <v>163</v>
      </c>
      <c r="AU168" s="208" t="s">
        <v>86</v>
      </c>
      <c r="AV168" s="13" t="s">
        <v>84</v>
      </c>
      <c r="AW168" s="13" t="s">
        <v>36</v>
      </c>
      <c r="AX168" s="13" t="s">
        <v>76</v>
      </c>
      <c r="AY168" s="208" t="s">
        <v>150</v>
      </c>
    </row>
    <row r="169" spans="1:65" s="13" customFormat="1" ht="22.5">
      <c r="B169" s="199"/>
      <c r="C169" s="200"/>
      <c r="D169" s="193" t="s">
        <v>163</v>
      </c>
      <c r="E169" s="201" t="s">
        <v>19</v>
      </c>
      <c r="F169" s="202" t="s">
        <v>671</v>
      </c>
      <c r="G169" s="200"/>
      <c r="H169" s="201" t="s">
        <v>19</v>
      </c>
      <c r="I169" s="203"/>
      <c r="J169" s="200"/>
      <c r="K169" s="200"/>
      <c r="L169" s="204"/>
      <c r="M169" s="205"/>
      <c r="N169" s="206"/>
      <c r="O169" s="206"/>
      <c r="P169" s="206"/>
      <c r="Q169" s="206"/>
      <c r="R169" s="206"/>
      <c r="S169" s="206"/>
      <c r="T169" s="207"/>
      <c r="AT169" s="208" t="s">
        <v>163</v>
      </c>
      <c r="AU169" s="208" t="s">
        <v>86</v>
      </c>
      <c r="AV169" s="13" t="s">
        <v>84</v>
      </c>
      <c r="AW169" s="13" t="s">
        <v>36</v>
      </c>
      <c r="AX169" s="13" t="s">
        <v>76</v>
      </c>
      <c r="AY169" s="208" t="s">
        <v>150</v>
      </c>
    </row>
    <row r="170" spans="1:65" s="14" customFormat="1" ht="11.25">
      <c r="B170" s="209"/>
      <c r="C170" s="210"/>
      <c r="D170" s="193" t="s">
        <v>163</v>
      </c>
      <c r="E170" s="211" t="s">
        <v>19</v>
      </c>
      <c r="F170" s="212" t="s">
        <v>672</v>
      </c>
      <c r="G170" s="210"/>
      <c r="H170" s="213">
        <v>7.0000000000000001E-3</v>
      </c>
      <c r="I170" s="214"/>
      <c r="J170" s="210"/>
      <c r="K170" s="210"/>
      <c r="L170" s="215"/>
      <c r="M170" s="216"/>
      <c r="N170" s="217"/>
      <c r="O170" s="217"/>
      <c r="P170" s="217"/>
      <c r="Q170" s="217"/>
      <c r="R170" s="217"/>
      <c r="S170" s="217"/>
      <c r="T170" s="218"/>
      <c r="AT170" s="219" t="s">
        <v>163</v>
      </c>
      <c r="AU170" s="219" t="s">
        <v>86</v>
      </c>
      <c r="AV170" s="14" t="s">
        <v>86</v>
      </c>
      <c r="AW170" s="14" t="s">
        <v>36</v>
      </c>
      <c r="AX170" s="14" t="s">
        <v>84</v>
      </c>
      <c r="AY170" s="219" t="s">
        <v>150</v>
      </c>
    </row>
    <row r="171" spans="1:65" s="2" customFormat="1" ht="24">
      <c r="A171" s="36"/>
      <c r="B171" s="37"/>
      <c r="C171" s="180" t="s">
        <v>298</v>
      </c>
      <c r="D171" s="180" t="s">
        <v>153</v>
      </c>
      <c r="E171" s="181" t="s">
        <v>673</v>
      </c>
      <c r="F171" s="182" t="s">
        <v>674</v>
      </c>
      <c r="G171" s="183" t="s">
        <v>156</v>
      </c>
      <c r="H171" s="184">
        <v>3</v>
      </c>
      <c r="I171" s="185"/>
      <c r="J171" s="186">
        <f>ROUND(I171*H171,2)</f>
        <v>0</v>
      </c>
      <c r="K171" s="182" t="s">
        <v>157</v>
      </c>
      <c r="L171" s="41"/>
      <c r="M171" s="187" t="s">
        <v>19</v>
      </c>
      <c r="N171" s="188" t="s">
        <v>47</v>
      </c>
      <c r="O171" s="66"/>
      <c r="P171" s="189">
        <f>O171*H171</f>
        <v>0</v>
      </c>
      <c r="Q171" s="189">
        <v>4.795E-2</v>
      </c>
      <c r="R171" s="189">
        <f>Q171*H171</f>
        <v>0.14385000000000001</v>
      </c>
      <c r="S171" s="189">
        <v>0</v>
      </c>
      <c r="T171" s="190">
        <f>S171*H171</f>
        <v>0</v>
      </c>
      <c r="U171" s="36"/>
      <c r="V171" s="36"/>
      <c r="W171" s="36"/>
      <c r="X171" s="36"/>
      <c r="Y171" s="36"/>
      <c r="Z171" s="36"/>
      <c r="AA171" s="36"/>
      <c r="AB171" s="36"/>
      <c r="AC171" s="36"/>
      <c r="AD171" s="36"/>
      <c r="AE171" s="36"/>
      <c r="AR171" s="191" t="s">
        <v>158</v>
      </c>
      <c r="AT171" s="191" t="s">
        <v>153</v>
      </c>
      <c r="AU171" s="191" t="s">
        <v>86</v>
      </c>
      <c r="AY171" s="19" t="s">
        <v>150</v>
      </c>
      <c r="BE171" s="192">
        <f>IF(N171="základní",J171,0)</f>
        <v>0</v>
      </c>
      <c r="BF171" s="192">
        <f>IF(N171="snížená",J171,0)</f>
        <v>0</v>
      </c>
      <c r="BG171" s="192">
        <f>IF(N171="zákl. přenesená",J171,0)</f>
        <v>0</v>
      </c>
      <c r="BH171" s="192">
        <f>IF(N171="sníž. přenesená",J171,0)</f>
        <v>0</v>
      </c>
      <c r="BI171" s="192">
        <f>IF(N171="nulová",J171,0)</f>
        <v>0</v>
      </c>
      <c r="BJ171" s="19" t="s">
        <v>84</v>
      </c>
      <c r="BK171" s="192">
        <f>ROUND(I171*H171,2)</f>
        <v>0</v>
      </c>
      <c r="BL171" s="19" t="s">
        <v>158</v>
      </c>
      <c r="BM171" s="191" t="s">
        <v>675</v>
      </c>
    </row>
    <row r="172" spans="1:65" s="2" customFormat="1" ht="19.5">
      <c r="A172" s="36"/>
      <c r="B172" s="37"/>
      <c r="C172" s="38"/>
      <c r="D172" s="193" t="s">
        <v>160</v>
      </c>
      <c r="E172" s="38"/>
      <c r="F172" s="194" t="s">
        <v>674</v>
      </c>
      <c r="G172" s="38"/>
      <c r="H172" s="38"/>
      <c r="I172" s="195"/>
      <c r="J172" s="38"/>
      <c r="K172" s="38"/>
      <c r="L172" s="41"/>
      <c r="M172" s="196"/>
      <c r="N172" s="197"/>
      <c r="O172" s="66"/>
      <c r="P172" s="66"/>
      <c r="Q172" s="66"/>
      <c r="R172" s="66"/>
      <c r="S172" s="66"/>
      <c r="T172" s="67"/>
      <c r="U172" s="36"/>
      <c r="V172" s="36"/>
      <c r="W172" s="36"/>
      <c r="X172" s="36"/>
      <c r="Y172" s="36"/>
      <c r="Z172" s="36"/>
      <c r="AA172" s="36"/>
      <c r="AB172" s="36"/>
      <c r="AC172" s="36"/>
      <c r="AD172" s="36"/>
      <c r="AE172" s="36"/>
      <c r="AT172" s="19" t="s">
        <v>160</v>
      </c>
      <c r="AU172" s="19" t="s">
        <v>86</v>
      </c>
    </row>
    <row r="173" spans="1:65" s="13" customFormat="1" ht="22.5">
      <c r="B173" s="199"/>
      <c r="C173" s="200"/>
      <c r="D173" s="193" t="s">
        <v>163</v>
      </c>
      <c r="E173" s="201" t="s">
        <v>19</v>
      </c>
      <c r="F173" s="202" t="s">
        <v>676</v>
      </c>
      <c r="G173" s="200"/>
      <c r="H173" s="201" t="s">
        <v>19</v>
      </c>
      <c r="I173" s="203"/>
      <c r="J173" s="200"/>
      <c r="K173" s="200"/>
      <c r="L173" s="204"/>
      <c r="M173" s="205"/>
      <c r="N173" s="206"/>
      <c r="O173" s="206"/>
      <c r="P173" s="206"/>
      <c r="Q173" s="206"/>
      <c r="R173" s="206"/>
      <c r="S173" s="206"/>
      <c r="T173" s="207"/>
      <c r="AT173" s="208" t="s">
        <v>163</v>
      </c>
      <c r="AU173" s="208" t="s">
        <v>86</v>
      </c>
      <c r="AV173" s="13" t="s">
        <v>84</v>
      </c>
      <c r="AW173" s="13" t="s">
        <v>36</v>
      </c>
      <c r="AX173" s="13" t="s">
        <v>76</v>
      </c>
      <c r="AY173" s="208" t="s">
        <v>150</v>
      </c>
    </row>
    <row r="174" spans="1:65" s="14" customFormat="1" ht="11.25">
      <c r="B174" s="209"/>
      <c r="C174" s="210"/>
      <c r="D174" s="193" t="s">
        <v>163</v>
      </c>
      <c r="E174" s="211" t="s">
        <v>19</v>
      </c>
      <c r="F174" s="212" t="s">
        <v>179</v>
      </c>
      <c r="G174" s="210"/>
      <c r="H174" s="213">
        <v>3</v>
      </c>
      <c r="I174" s="214"/>
      <c r="J174" s="210"/>
      <c r="K174" s="210"/>
      <c r="L174" s="215"/>
      <c r="M174" s="216"/>
      <c r="N174" s="217"/>
      <c r="O174" s="217"/>
      <c r="P174" s="217"/>
      <c r="Q174" s="217"/>
      <c r="R174" s="217"/>
      <c r="S174" s="217"/>
      <c r="T174" s="218"/>
      <c r="AT174" s="219" t="s">
        <v>163</v>
      </c>
      <c r="AU174" s="219" t="s">
        <v>86</v>
      </c>
      <c r="AV174" s="14" t="s">
        <v>86</v>
      </c>
      <c r="AW174" s="14" t="s">
        <v>36</v>
      </c>
      <c r="AX174" s="14" t="s">
        <v>84</v>
      </c>
      <c r="AY174" s="219" t="s">
        <v>150</v>
      </c>
    </row>
    <row r="175" spans="1:65" s="2" customFormat="1" ht="24">
      <c r="A175" s="36"/>
      <c r="B175" s="37"/>
      <c r="C175" s="180" t="s">
        <v>8</v>
      </c>
      <c r="D175" s="180" t="s">
        <v>153</v>
      </c>
      <c r="E175" s="181" t="s">
        <v>677</v>
      </c>
      <c r="F175" s="182" t="s">
        <v>678</v>
      </c>
      <c r="G175" s="183" t="s">
        <v>167</v>
      </c>
      <c r="H175" s="184">
        <v>1.0760000000000001</v>
      </c>
      <c r="I175" s="185"/>
      <c r="J175" s="186">
        <f>ROUND(I175*H175,2)</f>
        <v>0</v>
      </c>
      <c r="K175" s="182" t="s">
        <v>168</v>
      </c>
      <c r="L175" s="41"/>
      <c r="M175" s="187" t="s">
        <v>19</v>
      </c>
      <c r="N175" s="188" t="s">
        <v>47</v>
      </c>
      <c r="O175" s="66"/>
      <c r="P175" s="189">
        <f>O175*H175</f>
        <v>0</v>
      </c>
      <c r="Q175" s="189">
        <v>0.25364999999999999</v>
      </c>
      <c r="R175" s="189">
        <f>Q175*H175</f>
        <v>0.27292739999999999</v>
      </c>
      <c r="S175" s="189">
        <v>0</v>
      </c>
      <c r="T175" s="190">
        <f>S175*H175</f>
        <v>0</v>
      </c>
      <c r="U175" s="36"/>
      <c r="V175" s="36"/>
      <c r="W175" s="36"/>
      <c r="X175" s="36"/>
      <c r="Y175" s="36"/>
      <c r="Z175" s="36"/>
      <c r="AA175" s="36"/>
      <c r="AB175" s="36"/>
      <c r="AC175" s="36"/>
      <c r="AD175" s="36"/>
      <c r="AE175" s="36"/>
      <c r="AR175" s="191" t="s">
        <v>158</v>
      </c>
      <c r="AT175" s="191" t="s">
        <v>153</v>
      </c>
      <c r="AU175" s="191" t="s">
        <v>86</v>
      </c>
      <c r="AY175" s="19" t="s">
        <v>150</v>
      </c>
      <c r="BE175" s="192">
        <f>IF(N175="základní",J175,0)</f>
        <v>0</v>
      </c>
      <c r="BF175" s="192">
        <f>IF(N175="snížená",J175,0)</f>
        <v>0</v>
      </c>
      <c r="BG175" s="192">
        <f>IF(N175="zákl. přenesená",J175,0)</f>
        <v>0</v>
      </c>
      <c r="BH175" s="192">
        <f>IF(N175="sníž. přenesená",J175,0)</f>
        <v>0</v>
      </c>
      <c r="BI175" s="192">
        <f>IF(N175="nulová",J175,0)</f>
        <v>0</v>
      </c>
      <c r="BJ175" s="19" t="s">
        <v>84</v>
      </c>
      <c r="BK175" s="192">
        <f>ROUND(I175*H175,2)</f>
        <v>0</v>
      </c>
      <c r="BL175" s="19" t="s">
        <v>158</v>
      </c>
      <c r="BM175" s="191" t="s">
        <v>679</v>
      </c>
    </row>
    <row r="176" spans="1:65" s="2" customFormat="1" ht="19.5">
      <c r="A176" s="36"/>
      <c r="B176" s="37"/>
      <c r="C176" s="38"/>
      <c r="D176" s="193" t="s">
        <v>160</v>
      </c>
      <c r="E176" s="38"/>
      <c r="F176" s="194" t="s">
        <v>680</v>
      </c>
      <c r="G176" s="38"/>
      <c r="H176" s="38"/>
      <c r="I176" s="195"/>
      <c r="J176" s="38"/>
      <c r="K176" s="38"/>
      <c r="L176" s="41"/>
      <c r="M176" s="196"/>
      <c r="N176" s="197"/>
      <c r="O176" s="66"/>
      <c r="P176" s="66"/>
      <c r="Q176" s="66"/>
      <c r="R176" s="66"/>
      <c r="S176" s="66"/>
      <c r="T176" s="67"/>
      <c r="U176" s="36"/>
      <c r="V176" s="36"/>
      <c r="W176" s="36"/>
      <c r="X176" s="36"/>
      <c r="Y176" s="36"/>
      <c r="Z176" s="36"/>
      <c r="AA176" s="36"/>
      <c r="AB176" s="36"/>
      <c r="AC176" s="36"/>
      <c r="AD176" s="36"/>
      <c r="AE176" s="36"/>
      <c r="AT176" s="19" t="s">
        <v>160</v>
      </c>
      <c r="AU176" s="19" t="s">
        <v>86</v>
      </c>
    </row>
    <row r="177" spans="1:65" s="13" customFormat="1" ht="11.25">
      <c r="B177" s="199"/>
      <c r="C177" s="200"/>
      <c r="D177" s="193" t="s">
        <v>163</v>
      </c>
      <c r="E177" s="201" t="s">
        <v>19</v>
      </c>
      <c r="F177" s="202" t="s">
        <v>174</v>
      </c>
      <c r="G177" s="200"/>
      <c r="H177" s="201" t="s">
        <v>19</v>
      </c>
      <c r="I177" s="203"/>
      <c r="J177" s="200"/>
      <c r="K177" s="200"/>
      <c r="L177" s="204"/>
      <c r="M177" s="205"/>
      <c r="N177" s="206"/>
      <c r="O177" s="206"/>
      <c r="P177" s="206"/>
      <c r="Q177" s="206"/>
      <c r="R177" s="206"/>
      <c r="S177" s="206"/>
      <c r="T177" s="207"/>
      <c r="AT177" s="208" t="s">
        <v>163</v>
      </c>
      <c r="AU177" s="208" t="s">
        <v>86</v>
      </c>
      <c r="AV177" s="13" t="s">
        <v>84</v>
      </c>
      <c r="AW177" s="13" t="s">
        <v>36</v>
      </c>
      <c r="AX177" s="13" t="s">
        <v>76</v>
      </c>
      <c r="AY177" s="208" t="s">
        <v>150</v>
      </c>
    </row>
    <row r="178" spans="1:65" s="13" customFormat="1" ht="22.5">
      <c r="B178" s="199"/>
      <c r="C178" s="200"/>
      <c r="D178" s="193" t="s">
        <v>163</v>
      </c>
      <c r="E178" s="201" t="s">
        <v>19</v>
      </c>
      <c r="F178" s="202" t="s">
        <v>681</v>
      </c>
      <c r="G178" s="200"/>
      <c r="H178" s="201" t="s">
        <v>19</v>
      </c>
      <c r="I178" s="203"/>
      <c r="J178" s="200"/>
      <c r="K178" s="200"/>
      <c r="L178" s="204"/>
      <c r="M178" s="205"/>
      <c r="N178" s="206"/>
      <c r="O178" s="206"/>
      <c r="P178" s="206"/>
      <c r="Q178" s="206"/>
      <c r="R178" s="206"/>
      <c r="S178" s="206"/>
      <c r="T178" s="207"/>
      <c r="AT178" s="208" t="s">
        <v>163</v>
      </c>
      <c r="AU178" s="208" t="s">
        <v>86</v>
      </c>
      <c r="AV178" s="13" t="s">
        <v>84</v>
      </c>
      <c r="AW178" s="13" t="s">
        <v>36</v>
      </c>
      <c r="AX178" s="13" t="s">
        <v>76</v>
      </c>
      <c r="AY178" s="208" t="s">
        <v>150</v>
      </c>
    </row>
    <row r="179" spans="1:65" s="13" customFormat="1" ht="22.5">
      <c r="B179" s="199"/>
      <c r="C179" s="200"/>
      <c r="D179" s="193" t="s">
        <v>163</v>
      </c>
      <c r="E179" s="201" t="s">
        <v>19</v>
      </c>
      <c r="F179" s="202" t="s">
        <v>682</v>
      </c>
      <c r="G179" s="200"/>
      <c r="H179" s="201" t="s">
        <v>19</v>
      </c>
      <c r="I179" s="203"/>
      <c r="J179" s="200"/>
      <c r="K179" s="200"/>
      <c r="L179" s="204"/>
      <c r="M179" s="205"/>
      <c r="N179" s="206"/>
      <c r="O179" s="206"/>
      <c r="P179" s="206"/>
      <c r="Q179" s="206"/>
      <c r="R179" s="206"/>
      <c r="S179" s="206"/>
      <c r="T179" s="207"/>
      <c r="AT179" s="208" t="s">
        <v>163</v>
      </c>
      <c r="AU179" s="208" t="s">
        <v>86</v>
      </c>
      <c r="AV179" s="13" t="s">
        <v>84</v>
      </c>
      <c r="AW179" s="13" t="s">
        <v>36</v>
      </c>
      <c r="AX179" s="13" t="s">
        <v>76</v>
      </c>
      <c r="AY179" s="208" t="s">
        <v>150</v>
      </c>
    </row>
    <row r="180" spans="1:65" s="14" customFormat="1" ht="11.25">
      <c r="B180" s="209"/>
      <c r="C180" s="210"/>
      <c r="D180" s="193" t="s">
        <v>163</v>
      </c>
      <c r="E180" s="211" t="s">
        <v>19</v>
      </c>
      <c r="F180" s="212" t="s">
        <v>683</v>
      </c>
      <c r="G180" s="210"/>
      <c r="H180" s="213">
        <v>0.71099999999999997</v>
      </c>
      <c r="I180" s="214"/>
      <c r="J180" s="210"/>
      <c r="K180" s="210"/>
      <c r="L180" s="215"/>
      <c r="M180" s="216"/>
      <c r="N180" s="217"/>
      <c r="O180" s="217"/>
      <c r="P180" s="217"/>
      <c r="Q180" s="217"/>
      <c r="R180" s="217"/>
      <c r="S180" s="217"/>
      <c r="T180" s="218"/>
      <c r="AT180" s="219" t="s">
        <v>163</v>
      </c>
      <c r="AU180" s="219" t="s">
        <v>86</v>
      </c>
      <c r="AV180" s="14" t="s">
        <v>86</v>
      </c>
      <c r="AW180" s="14" t="s">
        <v>36</v>
      </c>
      <c r="AX180" s="14" t="s">
        <v>76</v>
      </c>
      <c r="AY180" s="219" t="s">
        <v>150</v>
      </c>
    </row>
    <row r="181" spans="1:65" s="13" customFormat="1" ht="11.25">
      <c r="B181" s="199"/>
      <c r="C181" s="200"/>
      <c r="D181" s="193" t="s">
        <v>163</v>
      </c>
      <c r="E181" s="201" t="s">
        <v>19</v>
      </c>
      <c r="F181" s="202" t="s">
        <v>175</v>
      </c>
      <c r="G181" s="200"/>
      <c r="H181" s="201" t="s">
        <v>19</v>
      </c>
      <c r="I181" s="203"/>
      <c r="J181" s="200"/>
      <c r="K181" s="200"/>
      <c r="L181" s="204"/>
      <c r="M181" s="205"/>
      <c r="N181" s="206"/>
      <c r="O181" s="206"/>
      <c r="P181" s="206"/>
      <c r="Q181" s="206"/>
      <c r="R181" s="206"/>
      <c r="S181" s="206"/>
      <c r="T181" s="207"/>
      <c r="AT181" s="208" t="s">
        <v>163</v>
      </c>
      <c r="AU181" s="208" t="s">
        <v>86</v>
      </c>
      <c r="AV181" s="13" t="s">
        <v>84</v>
      </c>
      <c r="AW181" s="13" t="s">
        <v>36</v>
      </c>
      <c r="AX181" s="13" t="s">
        <v>76</v>
      </c>
      <c r="AY181" s="208" t="s">
        <v>150</v>
      </c>
    </row>
    <row r="182" spans="1:65" s="13" customFormat="1" ht="22.5">
      <c r="B182" s="199"/>
      <c r="C182" s="200"/>
      <c r="D182" s="193" t="s">
        <v>163</v>
      </c>
      <c r="E182" s="201" t="s">
        <v>19</v>
      </c>
      <c r="F182" s="202" t="s">
        <v>684</v>
      </c>
      <c r="G182" s="200"/>
      <c r="H182" s="201" t="s">
        <v>19</v>
      </c>
      <c r="I182" s="203"/>
      <c r="J182" s="200"/>
      <c r="K182" s="200"/>
      <c r="L182" s="204"/>
      <c r="M182" s="205"/>
      <c r="N182" s="206"/>
      <c r="O182" s="206"/>
      <c r="P182" s="206"/>
      <c r="Q182" s="206"/>
      <c r="R182" s="206"/>
      <c r="S182" s="206"/>
      <c r="T182" s="207"/>
      <c r="AT182" s="208" t="s">
        <v>163</v>
      </c>
      <c r="AU182" s="208" t="s">
        <v>86</v>
      </c>
      <c r="AV182" s="13" t="s">
        <v>84</v>
      </c>
      <c r="AW182" s="13" t="s">
        <v>36</v>
      </c>
      <c r="AX182" s="13" t="s">
        <v>76</v>
      </c>
      <c r="AY182" s="208" t="s">
        <v>150</v>
      </c>
    </row>
    <row r="183" spans="1:65" s="14" customFormat="1" ht="11.25">
      <c r="B183" s="209"/>
      <c r="C183" s="210"/>
      <c r="D183" s="193" t="s">
        <v>163</v>
      </c>
      <c r="E183" s="211" t="s">
        <v>19</v>
      </c>
      <c r="F183" s="212" t="s">
        <v>685</v>
      </c>
      <c r="G183" s="210"/>
      <c r="H183" s="213">
        <v>0.36499999999999999</v>
      </c>
      <c r="I183" s="214"/>
      <c r="J183" s="210"/>
      <c r="K183" s="210"/>
      <c r="L183" s="215"/>
      <c r="M183" s="216"/>
      <c r="N183" s="217"/>
      <c r="O183" s="217"/>
      <c r="P183" s="217"/>
      <c r="Q183" s="217"/>
      <c r="R183" s="217"/>
      <c r="S183" s="217"/>
      <c r="T183" s="218"/>
      <c r="AT183" s="219" t="s">
        <v>163</v>
      </c>
      <c r="AU183" s="219" t="s">
        <v>86</v>
      </c>
      <c r="AV183" s="14" t="s">
        <v>86</v>
      </c>
      <c r="AW183" s="14" t="s">
        <v>36</v>
      </c>
      <c r="AX183" s="14" t="s">
        <v>76</v>
      </c>
      <c r="AY183" s="219" t="s">
        <v>150</v>
      </c>
    </row>
    <row r="184" spans="1:65" s="15" customFormat="1" ht="11.25">
      <c r="B184" s="220"/>
      <c r="C184" s="221"/>
      <c r="D184" s="193" t="s">
        <v>163</v>
      </c>
      <c r="E184" s="222" t="s">
        <v>19</v>
      </c>
      <c r="F184" s="223" t="s">
        <v>178</v>
      </c>
      <c r="G184" s="221"/>
      <c r="H184" s="224">
        <v>1.0760000000000001</v>
      </c>
      <c r="I184" s="225"/>
      <c r="J184" s="221"/>
      <c r="K184" s="221"/>
      <c r="L184" s="226"/>
      <c r="M184" s="227"/>
      <c r="N184" s="228"/>
      <c r="O184" s="228"/>
      <c r="P184" s="228"/>
      <c r="Q184" s="228"/>
      <c r="R184" s="228"/>
      <c r="S184" s="228"/>
      <c r="T184" s="229"/>
      <c r="AT184" s="230" t="s">
        <v>163</v>
      </c>
      <c r="AU184" s="230" t="s">
        <v>86</v>
      </c>
      <c r="AV184" s="15" t="s">
        <v>158</v>
      </c>
      <c r="AW184" s="15" t="s">
        <v>36</v>
      </c>
      <c r="AX184" s="15" t="s">
        <v>84</v>
      </c>
      <c r="AY184" s="230" t="s">
        <v>150</v>
      </c>
    </row>
    <row r="185" spans="1:65" s="2" customFormat="1" ht="24">
      <c r="A185" s="36"/>
      <c r="B185" s="37"/>
      <c r="C185" s="180" t="s">
        <v>314</v>
      </c>
      <c r="D185" s="180" t="s">
        <v>153</v>
      </c>
      <c r="E185" s="181" t="s">
        <v>686</v>
      </c>
      <c r="F185" s="182" t="s">
        <v>687</v>
      </c>
      <c r="G185" s="183" t="s">
        <v>167</v>
      </c>
      <c r="H185" s="184">
        <v>2.2040000000000002</v>
      </c>
      <c r="I185" s="185"/>
      <c r="J185" s="186">
        <f>ROUND(I185*H185,2)</f>
        <v>0</v>
      </c>
      <c r="K185" s="182" t="s">
        <v>168</v>
      </c>
      <c r="L185" s="41"/>
      <c r="M185" s="187" t="s">
        <v>19</v>
      </c>
      <c r="N185" s="188" t="s">
        <v>47</v>
      </c>
      <c r="O185" s="66"/>
      <c r="P185" s="189">
        <f>O185*H185</f>
        <v>0</v>
      </c>
      <c r="Q185" s="189">
        <v>0.25364999999999999</v>
      </c>
      <c r="R185" s="189">
        <f>Q185*H185</f>
        <v>0.5590446</v>
      </c>
      <c r="S185" s="189">
        <v>0</v>
      </c>
      <c r="T185" s="190">
        <f>S185*H185</f>
        <v>0</v>
      </c>
      <c r="U185" s="36"/>
      <c r="V185" s="36"/>
      <c r="W185" s="36"/>
      <c r="X185" s="36"/>
      <c r="Y185" s="36"/>
      <c r="Z185" s="36"/>
      <c r="AA185" s="36"/>
      <c r="AB185" s="36"/>
      <c r="AC185" s="36"/>
      <c r="AD185" s="36"/>
      <c r="AE185" s="36"/>
      <c r="AR185" s="191" t="s">
        <v>158</v>
      </c>
      <c r="AT185" s="191" t="s">
        <v>153</v>
      </c>
      <c r="AU185" s="191" t="s">
        <v>86</v>
      </c>
      <c r="AY185" s="19" t="s">
        <v>150</v>
      </c>
      <c r="BE185" s="192">
        <f>IF(N185="základní",J185,0)</f>
        <v>0</v>
      </c>
      <c r="BF185" s="192">
        <f>IF(N185="snížená",J185,0)</f>
        <v>0</v>
      </c>
      <c r="BG185" s="192">
        <f>IF(N185="zákl. přenesená",J185,0)</f>
        <v>0</v>
      </c>
      <c r="BH185" s="192">
        <f>IF(N185="sníž. přenesená",J185,0)</f>
        <v>0</v>
      </c>
      <c r="BI185" s="192">
        <f>IF(N185="nulová",J185,0)</f>
        <v>0</v>
      </c>
      <c r="BJ185" s="19" t="s">
        <v>84</v>
      </c>
      <c r="BK185" s="192">
        <f>ROUND(I185*H185,2)</f>
        <v>0</v>
      </c>
      <c r="BL185" s="19" t="s">
        <v>158</v>
      </c>
      <c r="BM185" s="191" t="s">
        <v>688</v>
      </c>
    </row>
    <row r="186" spans="1:65" s="2" customFormat="1" ht="19.5">
      <c r="A186" s="36"/>
      <c r="B186" s="37"/>
      <c r="C186" s="38"/>
      <c r="D186" s="193" t="s">
        <v>160</v>
      </c>
      <c r="E186" s="38"/>
      <c r="F186" s="194" t="s">
        <v>689</v>
      </c>
      <c r="G186" s="38"/>
      <c r="H186" s="38"/>
      <c r="I186" s="195"/>
      <c r="J186" s="38"/>
      <c r="K186" s="38"/>
      <c r="L186" s="41"/>
      <c r="M186" s="196"/>
      <c r="N186" s="197"/>
      <c r="O186" s="66"/>
      <c r="P186" s="66"/>
      <c r="Q186" s="66"/>
      <c r="R186" s="66"/>
      <c r="S186" s="66"/>
      <c r="T186" s="67"/>
      <c r="U186" s="36"/>
      <c r="V186" s="36"/>
      <c r="W186" s="36"/>
      <c r="X186" s="36"/>
      <c r="Y186" s="36"/>
      <c r="Z186" s="36"/>
      <c r="AA186" s="36"/>
      <c r="AB186" s="36"/>
      <c r="AC186" s="36"/>
      <c r="AD186" s="36"/>
      <c r="AE186" s="36"/>
      <c r="AT186" s="19" t="s">
        <v>160</v>
      </c>
      <c r="AU186" s="19" t="s">
        <v>86</v>
      </c>
    </row>
    <row r="187" spans="1:65" s="13" customFormat="1" ht="11.25">
      <c r="B187" s="199"/>
      <c r="C187" s="200"/>
      <c r="D187" s="193" t="s">
        <v>163</v>
      </c>
      <c r="E187" s="201" t="s">
        <v>19</v>
      </c>
      <c r="F187" s="202" t="s">
        <v>174</v>
      </c>
      <c r="G187" s="200"/>
      <c r="H187" s="201" t="s">
        <v>19</v>
      </c>
      <c r="I187" s="203"/>
      <c r="J187" s="200"/>
      <c r="K187" s="200"/>
      <c r="L187" s="204"/>
      <c r="M187" s="205"/>
      <c r="N187" s="206"/>
      <c r="O187" s="206"/>
      <c r="P187" s="206"/>
      <c r="Q187" s="206"/>
      <c r="R187" s="206"/>
      <c r="S187" s="206"/>
      <c r="T187" s="207"/>
      <c r="AT187" s="208" t="s">
        <v>163</v>
      </c>
      <c r="AU187" s="208" t="s">
        <v>86</v>
      </c>
      <c r="AV187" s="13" t="s">
        <v>84</v>
      </c>
      <c r="AW187" s="13" t="s">
        <v>36</v>
      </c>
      <c r="AX187" s="13" t="s">
        <v>76</v>
      </c>
      <c r="AY187" s="208" t="s">
        <v>150</v>
      </c>
    </row>
    <row r="188" spans="1:65" s="13" customFormat="1" ht="11.25">
      <c r="B188" s="199"/>
      <c r="C188" s="200"/>
      <c r="D188" s="193" t="s">
        <v>163</v>
      </c>
      <c r="E188" s="201" t="s">
        <v>19</v>
      </c>
      <c r="F188" s="202" t="s">
        <v>175</v>
      </c>
      <c r="G188" s="200"/>
      <c r="H188" s="201" t="s">
        <v>19</v>
      </c>
      <c r="I188" s="203"/>
      <c r="J188" s="200"/>
      <c r="K188" s="200"/>
      <c r="L188" s="204"/>
      <c r="M188" s="205"/>
      <c r="N188" s="206"/>
      <c r="O188" s="206"/>
      <c r="P188" s="206"/>
      <c r="Q188" s="206"/>
      <c r="R188" s="206"/>
      <c r="S188" s="206"/>
      <c r="T188" s="207"/>
      <c r="AT188" s="208" t="s">
        <v>163</v>
      </c>
      <c r="AU188" s="208" t="s">
        <v>86</v>
      </c>
      <c r="AV188" s="13" t="s">
        <v>84</v>
      </c>
      <c r="AW188" s="13" t="s">
        <v>36</v>
      </c>
      <c r="AX188" s="13" t="s">
        <v>76</v>
      </c>
      <c r="AY188" s="208" t="s">
        <v>150</v>
      </c>
    </row>
    <row r="189" spans="1:65" s="13" customFormat="1" ht="33.75">
      <c r="B189" s="199"/>
      <c r="C189" s="200"/>
      <c r="D189" s="193" t="s">
        <v>163</v>
      </c>
      <c r="E189" s="201" t="s">
        <v>19</v>
      </c>
      <c r="F189" s="202" t="s">
        <v>690</v>
      </c>
      <c r="G189" s="200"/>
      <c r="H189" s="201" t="s">
        <v>19</v>
      </c>
      <c r="I189" s="203"/>
      <c r="J189" s="200"/>
      <c r="K189" s="200"/>
      <c r="L189" s="204"/>
      <c r="M189" s="205"/>
      <c r="N189" s="206"/>
      <c r="O189" s="206"/>
      <c r="P189" s="206"/>
      <c r="Q189" s="206"/>
      <c r="R189" s="206"/>
      <c r="S189" s="206"/>
      <c r="T189" s="207"/>
      <c r="AT189" s="208" t="s">
        <v>163</v>
      </c>
      <c r="AU189" s="208" t="s">
        <v>86</v>
      </c>
      <c r="AV189" s="13" t="s">
        <v>84</v>
      </c>
      <c r="AW189" s="13" t="s">
        <v>36</v>
      </c>
      <c r="AX189" s="13" t="s">
        <v>76</v>
      </c>
      <c r="AY189" s="208" t="s">
        <v>150</v>
      </c>
    </row>
    <row r="190" spans="1:65" s="14" customFormat="1" ht="11.25">
      <c r="B190" s="209"/>
      <c r="C190" s="210"/>
      <c r="D190" s="193" t="s">
        <v>163</v>
      </c>
      <c r="E190" s="211" t="s">
        <v>19</v>
      </c>
      <c r="F190" s="212" t="s">
        <v>691</v>
      </c>
      <c r="G190" s="210"/>
      <c r="H190" s="213">
        <v>2.5640000000000001</v>
      </c>
      <c r="I190" s="214"/>
      <c r="J190" s="210"/>
      <c r="K190" s="210"/>
      <c r="L190" s="215"/>
      <c r="M190" s="216"/>
      <c r="N190" s="217"/>
      <c r="O190" s="217"/>
      <c r="P190" s="217"/>
      <c r="Q190" s="217"/>
      <c r="R190" s="217"/>
      <c r="S190" s="217"/>
      <c r="T190" s="218"/>
      <c r="AT190" s="219" t="s">
        <v>163</v>
      </c>
      <c r="AU190" s="219" t="s">
        <v>86</v>
      </c>
      <c r="AV190" s="14" t="s">
        <v>86</v>
      </c>
      <c r="AW190" s="14" t="s">
        <v>36</v>
      </c>
      <c r="AX190" s="14" t="s">
        <v>76</v>
      </c>
      <c r="AY190" s="219" t="s">
        <v>150</v>
      </c>
    </row>
    <row r="191" spans="1:65" s="14" customFormat="1" ht="11.25">
      <c r="B191" s="209"/>
      <c r="C191" s="210"/>
      <c r="D191" s="193" t="s">
        <v>163</v>
      </c>
      <c r="E191" s="211" t="s">
        <v>19</v>
      </c>
      <c r="F191" s="212" t="s">
        <v>692</v>
      </c>
      <c r="G191" s="210"/>
      <c r="H191" s="213">
        <v>-0.36</v>
      </c>
      <c r="I191" s="214"/>
      <c r="J191" s="210"/>
      <c r="K191" s="210"/>
      <c r="L191" s="215"/>
      <c r="M191" s="216"/>
      <c r="N191" s="217"/>
      <c r="O191" s="217"/>
      <c r="P191" s="217"/>
      <c r="Q191" s="217"/>
      <c r="R191" s="217"/>
      <c r="S191" s="217"/>
      <c r="T191" s="218"/>
      <c r="AT191" s="219" t="s">
        <v>163</v>
      </c>
      <c r="AU191" s="219" t="s">
        <v>86</v>
      </c>
      <c r="AV191" s="14" t="s">
        <v>86</v>
      </c>
      <c r="AW191" s="14" t="s">
        <v>36</v>
      </c>
      <c r="AX191" s="14" t="s">
        <v>76</v>
      </c>
      <c r="AY191" s="219" t="s">
        <v>150</v>
      </c>
    </row>
    <row r="192" spans="1:65" s="15" customFormat="1" ht="11.25">
      <c r="B192" s="220"/>
      <c r="C192" s="221"/>
      <c r="D192" s="193" t="s">
        <v>163</v>
      </c>
      <c r="E192" s="222" t="s">
        <v>19</v>
      </c>
      <c r="F192" s="223" t="s">
        <v>178</v>
      </c>
      <c r="G192" s="221"/>
      <c r="H192" s="224">
        <v>2.2040000000000002</v>
      </c>
      <c r="I192" s="225"/>
      <c r="J192" s="221"/>
      <c r="K192" s="221"/>
      <c r="L192" s="226"/>
      <c r="M192" s="227"/>
      <c r="N192" s="228"/>
      <c r="O192" s="228"/>
      <c r="P192" s="228"/>
      <c r="Q192" s="228"/>
      <c r="R192" s="228"/>
      <c r="S192" s="228"/>
      <c r="T192" s="229"/>
      <c r="AT192" s="230" t="s">
        <v>163</v>
      </c>
      <c r="AU192" s="230" t="s">
        <v>86</v>
      </c>
      <c r="AV192" s="15" t="s">
        <v>158</v>
      </c>
      <c r="AW192" s="15" t="s">
        <v>36</v>
      </c>
      <c r="AX192" s="15" t="s">
        <v>84</v>
      </c>
      <c r="AY192" s="230" t="s">
        <v>150</v>
      </c>
    </row>
    <row r="193" spans="1:65" s="2" customFormat="1" ht="24">
      <c r="A193" s="36"/>
      <c r="B193" s="37"/>
      <c r="C193" s="180" t="s">
        <v>325</v>
      </c>
      <c r="D193" s="180" t="s">
        <v>153</v>
      </c>
      <c r="E193" s="181" t="s">
        <v>693</v>
      </c>
      <c r="F193" s="182" t="s">
        <v>694</v>
      </c>
      <c r="G193" s="183" t="s">
        <v>167</v>
      </c>
      <c r="H193" s="184">
        <v>12.6</v>
      </c>
      <c r="I193" s="185"/>
      <c r="J193" s="186">
        <f>ROUND(I193*H193,2)</f>
        <v>0</v>
      </c>
      <c r="K193" s="182" t="s">
        <v>168</v>
      </c>
      <c r="L193" s="41"/>
      <c r="M193" s="187" t="s">
        <v>19</v>
      </c>
      <c r="N193" s="188" t="s">
        <v>47</v>
      </c>
      <c r="O193" s="66"/>
      <c r="P193" s="189">
        <f>O193*H193</f>
        <v>0</v>
      </c>
      <c r="Q193" s="189">
        <v>4.2340000000000003E-2</v>
      </c>
      <c r="R193" s="189">
        <f>Q193*H193</f>
        <v>0.53348400000000007</v>
      </c>
      <c r="S193" s="189">
        <v>0</v>
      </c>
      <c r="T193" s="190">
        <f>S193*H193</f>
        <v>0</v>
      </c>
      <c r="U193" s="36"/>
      <c r="V193" s="36"/>
      <c r="W193" s="36"/>
      <c r="X193" s="36"/>
      <c r="Y193" s="36"/>
      <c r="Z193" s="36"/>
      <c r="AA193" s="36"/>
      <c r="AB193" s="36"/>
      <c r="AC193" s="36"/>
      <c r="AD193" s="36"/>
      <c r="AE193" s="36"/>
      <c r="AR193" s="191" t="s">
        <v>158</v>
      </c>
      <c r="AT193" s="191" t="s">
        <v>153</v>
      </c>
      <c r="AU193" s="191" t="s">
        <v>86</v>
      </c>
      <c r="AY193" s="19" t="s">
        <v>150</v>
      </c>
      <c r="BE193" s="192">
        <f>IF(N193="základní",J193,0)</f>
        <v>0</v>
      </c>
      <c r="BF193" s="192">
        <f>IF(N193="snížená",J193,0)</f>
        <v>0</v>
      </c>
      <c r="BG193" s="192">
        <f>IF(N193="zákl. přenesená",J193,0)</f>
        <v>0</v>
      </c>
      <c r="BH193" s="192">
        <f>IF(N193="sníž. přenesená",J193,0)</f>
        <v>0</v>
      </c>
      <c r="BI193" s="192">
        <f>IF(N193="nulová",J193,0)</f>
        <v>0</v>
      </c>
      <c r="BJ193" s="19" t="s">
        <v>84</v>
      </c>
      <c r="BK193" s="192">
        <f>ROUND(I193*H193,2)</f>
        <v>0</v>
      </c>
      <c r="BL193" s="19" t="s">
        <v>158</v>
      </c>
      <c r="BM193" s="191" t="s">
        <v>695</v>
      </c>
    </row>
    <row r="194" spans="1:65" s="2" customFormat="1" ht="19.5">
      <c r="A194" s="36"/>
      <c r="B194" s="37"/>
      <c r="C194" s="38"/>
      <c r="D194" s="193" t="s">
        <v>160</v>
      </c>
      <c r="E194" s="38"/>
      <c r="F194" s="194" t="s">
        <v>696</v>
      </c>
      <c r="G194" s="38"/>
      <c r="H194" s="38"/>
      <c r="I194" s="195"/>
      <c r="J194" s="38"/>
      <c r="K194" s="38"/>
      <c r="L194" s="41"/>
      <c r="M194" s="196"/>
      <c r="N194" s="197"/>
      <c r="O194" s="66"/>
      <c r="P194" s="66"/>
      <c r="Q194" s="66"/>
      <c r="R194" s="66"/>
      <c r="S194" s="66"/>
      <c r="T194" s="67"/>
      <c r="U194" s="36"/>
      <c r="V194" s="36"/>
      <c r="W194" s="36"/>
      <c r="X194" s="36"/>
      <c r="Y194" s="36"/>
      <c r="Z194" s="36"/>
      <c r="AA194" s="36"/>
      <c r="AB194" s="36"/>
      <c r="AC194" s="36"/>
      <c r="AD194" s="36"/>
      <c r="AE194" s="36"/>
      <c r="AT194" s="19" t="s">
        <v>160</v>
      </c>
      <c r="AU194" s="19" t="s">
        <v>86</v>
      </c>
    </row>
    <row r="195" spans="1:65" s="13" customFormat="1" ht="11.25">
      <c r="B195" s="199"/>
      <c r="C195" s="200"/>
      <c r="D195" s="193" t="s">
        <v>163</v>
      </c>
      <c r="E195" s="201" t="s">
        <v>19</v>
      </c>
      <c r="F195" s="202" t="s">
        <v>697</v>
      </c>
      <c r="G195" s="200"/>
      <c r="H195" s="201" t="s">
        <v>19</v>
      </c>
      <c r="I195" s="203"/>
      <c r="J195" s="200"/>
      <c r="K195" s="200"/>
      <c r="L195" s="204"/>
      <c r="M195" s="205"/>
      <c r="N195" s="206"/>
      <c r="O195" s="206"/>
      <c r="P195" s="206"/>
      <c r="Q195" s="206"/>
      <c r="R195" s="206"/>
      <c r="S195" s="206"/>
      <c r="T195" s="207"/>
      <c r="AT195" s="208" t="s">
        <v>163</v>
      </c>
      <c r="AU195" s="208" t="s">
        <v>86</v>
      </c>
      <c r="AV195" s="13" t="s">
        <v>84</v>
      </c>
      <c r="AW195" s="13" t="s">
        <v>36</v>
      </c>
      <c r="AX195" s="13" t="s">
        <v>76</v>
      </c>
      <c r="AY195" s="208" t="s">
        <v>150</v>
      </c>
    </row>
    <row r="196" spans="1:65" s="13" customFormat="1" ht="11.25">
      <c r="B196" s="199"/>
      <c r="C196" s="200"/>
      <c r="D196" s="193" t="s">
        <v>163</v>
      </c>
      <c r="E196" s="201" t="s">
        <v>19</v>
      </c>
      <c r="F196" s="202" t="s">
        <v>193</v>
      </c>
      <c r="G196" s="200"/>
      <c r="H196" s="201" t="s">
        <v>19</v>
      </c>
      <c r="I196" s="203"/>
      <c r="J196" s="200"/>
      <c r="K196" s="200"/>
      <c r="L196" s="204"/>
      <c r="M196" s="205"/>
      <c r="N196" s="206"/>
      <c r="O196" s="206"/>
      <c r="P196" s="206"/>
      <c r="Q196" s="206"/>
      <c r="R196" s="206"/>
      <c r="S196" s="206"/>
      <c r="T196" s="207"/>
      <c r="AT196" s="208" t="s">
        <v>163</v>
      </c>
      <c r="AU196" s="208" t="s">
        <v>86</v>
      </c>
      <c r="AV196" s="13" t="s">
        <v>84</v>
      </c>
      <c r="AW196" s="13" t="s">
        <v>36</v>
      </c>
      <c r="AX196" s="13" t="s">
        <v>76</v>
      </c>
      <c r="AY196" s="208" t="s">
        <v>150</v>
      </c>
    </row>
    <row r="197" spans="1:65" s="14" customFormat="1" ht="11.25">
      <c r="B197" s="209"/>
      <c r="C197" s="210"/>
      <c r="D197" s="193" t="s">
        <v>163</v>
      </c>
      <c r="E197" s="211" t="s">
        <v>19</v>
      </c>
      <c r="F197" s="212" t="s">
        <v>698</v>
      </c>
      <c r="G197" s="210"/>
      <c r="H197" s="213">
        <v>3.3839999999999999</v>
      </c>
      <c r="I197" s="214"/>
      <c r="J197" s="210"/>
      <c r="K197" s="210"/>
      <c r="L197" s="215"/>
      <c r="M197" s="216"/>
      <c r="N197" s="217"/>
      <c r="O197" s="217"/>
      <c r="P197" s="217"/>
      <c r="Q197" s="217"/>
      <c r="R197" s="217"/>
      <c r="S197" s="217"/>
      <c r="T197" s="218"/>
      <c r="AT197" s="219" t="s">
        <v>163</v>
      </c>
      <c r="AU197" s="219" t="s">
        <v>86</v>
      </c>
      <c r="AV197" s="14" t="s">
        <v>86</v>
      </c>
      <c r="AW197" s="14" t="s">
        <v>36</v>
      </c>
      <c r="AX197" s="14" t="s">
        <v>76</v>
      </c>
      <c r="AY197" s="219" t="s">
        <v>150</v>
      </c>
    </row>
    <row r="198" spans="1:65" s="13" customFormat="1" ht="11.25">
      <c r="B198" s="199"/>
      <c r="C198" s="200"/>
      <c r="D198" s="193" t="s">
        <v>163</v>
      </c>
      <c r="E198" s="201" t="s">
        <v>19</v>
      </c>
      <c r="F198" s="202" t="s">
        <v>195</v>
      </c>
      <c r="G198" s="200"/>
      <c r="H198" s="201" t="s">
        <v>19</v>
      </c>
      <c r="I198" s="203"/>
      <c r="J198" s="200"/>
      <c r="K198" s="200"/>
      <c r="L198" s="204"/>
      <c r="M198" s="205"/>
      <c r="N198" s="206"/>
      <c r="O198" s="206"/>
      <c r="P198" s="206"/>
      <c r="Q198" s="206"/>
      <c r="R198" s="206"/>
      <c r="S198" s="206"/>
      <c r="T198" s="207"/>
      <c r="AT198" s="208" t="s">
        <v>163</v>
      </c>
      <c r="AU198" s="208" t="s">
        <v>86</v>
      </c>
      <c r="AV198" s="13" t="s">
        <v>84</v>
      </c>
      <c r="AW198" s="13" t="s">
        <v>36</v>
      </c>
      <c r="AX198" s="13" t="s">
        <v>76</v>
      </c>
      <c r="AY198" s="208" t="s">
        <v>150</v>
      </c>
    </row>
    <row r="199" spans="1:65" s="14" customFormat="1" ht="11.25">
      <c r="B199" s="209"/>
      <c r="C199" s="210"/>
      <c r="D199" s="193" t="s">
        <v>163</v>
      </c>
      <c r="E199" s="211" t="s">
        <v>19</v>
      </c>
      <c r="F199" s="212" t="s">
        <v>699</v>
      </c>
      <c r="G199" s="210"/>
      <c r="H199" s="213">
        <v>3.24</v>
      </c>
      <c r="I199" s="214"/>
      <c r="J199" s="210"/>
      <c r="K199" s="210"/>
      <c r="L199" s="215"/>
      <c r="M199" s="216"/>
      <c r="N199" s="217"/>
      <c r="O199" s="217"/>
      <c r="P199" s="217"/>
      <c r="Q199" s="217"/>
      <c r="R199" s="217"/>
      <c r="S199" s="217"/>
      <c r="T199" s="218"/>
      <c r="AT199" s="219" t="s">
        <v>163</v>
      </c>
      <c r="AU199" s="219" t="s">
        <v>86</v>
      </c>
      <c r="AV199" s="14" t="s">
        <v>86</v>
      </c>
      <c r="AW199" s="14" t="s">
        <v>36</v>
      </c>
      <c r="AX199" s="14" t="s">
        <v>76</v>
      </c>
      <c r="AY199" s="219" t="s">
        <v>150</v>
      </c>
    </row>
    <row r="200" spans="1:65" s="13" customFormat="1" ht="11.25">
      <c r="B200" s="199"/>
      <c r="C200" s="200"/>
      <c r="D200" s="193" t="s">
        <v>163</v>
      </c>
      <c r="E200" s="201" t="s">
        <v>19</v>
      </c>
      <c r="F200" s="202" t="s">
        <v>197</v>
      </c>
      <c r="G200" s="200"/>
      <c r="H200" s="201" t="s">
        <v>19</v>
      </c>
      <c r="I200" s="203"/>
      <c r="J200" s="200"/>
      <c r="K200" s="200"/>
      <c r="L200" s="204"/>
      <c r="M200" s="205"/>
      <c r="N200" s="206"/>
      <c r="O200" s="206"/>
      <c r="P200" s="206"/>
      <c r="Q200" s="206"/>
      <c r="R200" s="206"/>
      <c r="S200" s="206"/>
      <c r="T200" s="207"/>
      <c r="AT200" s="208" t="s">
        <v>163</v>
      </c>
      <c r="AU200" s="208" t="s">
        <v>86</v>
      </c>
      <c r="AV200" s="13" t="s">
        <v>84</v>
      </c>
      <c r="AW200" s="13" t="s">
        <v>36</v>
      </c>
      <c r="AX200" s="13" t="s">
        <v>76</v>
      </c>
      <c r="AY200" s="208" t="s">
        <v>150</v>
      </c>
    </row>
    <row r="201" spans="1:65" s="14" customFormat="1" ht="11.25">
      <c r="B201" s="209"/>
      <c r="C201" s="210"/>
      <c r="D201" s="193" t="s">
        <v>163</v>
      </c>
      <c r="E201" s="211" t="s">
        <v>19</v>
      </c>
      <c r="F201" s="212" t="s">
        <v>700</v>
      </c>
      <c r="G201" s="210"/>
      <c r="H201" s="213">
        <v>3.456</v>
      </c>
      <c r="I201" s="214"/>
      <c r="J201" s="210"/>
      <c r="K201" s="210"/>
      <c r="L201" s="215"/>
      <c r="M201" s="216"/>
      <c r="N201" s="217"/>
      <c r="O201" s="217"/>
      <c r="P201" s="217"/>
      <c r="Q201" s="217"/>
      <c r="R201" s="217"/>
      <c r="S201" s="217"/>
      <c r="T201" s="218"/>
      <c r="AT201" s="219" t="s">
        <v>163</v>
      </c>
      <c r="AU201" s="219" t="s">
        <v>86</v>
      </c>
      <c r="AV201" s="14" t="s">
        <v>86</v>
      </c>
      <c r="AW201" s="14" t="s">
        <v>36</v>
      </c>
      <c r="AX201" s="14" t="s">
        <v>76</v>
      </c>
      <c r="AY201" s="219" t="s">
        <v>150</v>
      </c>
    </row>
    <row r="202" spans="1:65" s="14" customFormat="1" ht="22.5">
      <c r="B202" s="209"/>
      <c r="C202" s="210"/>
      <c r="D202" s="193" t="s">
        <v>163</v>
      </c>
      <c r="E202" s="211" t="s">
        <v>19</v>
      </c>
      <c r="F202" s="212" t="s">
        <v>701</v>
      </c>
      <c r="G202" s="210"/>
      <c r="H202" s="213">
        <v>2.52</v>
      </c>
      <c r="I202" s="214"/>
      <c r="J202" s="210"/>
      <c r="K202" s="210"/>
      <c r="L202" s="215"/>
      <c r="M202" s="216"/>
      <c r="N202" s="217"/>
      <c r="O202" s="217"/>
      <c r="P202" s="217"/>
      <c r="Q202" s="217"/>
      <c r="R202" s="217"/>
      <c r="S202" s="217"/>
      <c r="T202" s="218"/>
      <c r="AT202" s="219" t="s">
        <v>163</v>
      </c>
      <c r="AU202" s="219" t="s">
        <v>86</v>
      </c>
      <c r="AV202" s="14" t="s">
        <v>86</v>
      </c>
      <c r="AW202" s="14" t="s">
        <v>36</v>
      </c>
      <c r="AX202" s="14" t="s">
        <v>76</v>
      </c>
      <c r="AY202" s="219" t="s">
        <v>150</v>
      </c>
    </row>
    <row r="203" spans="1:65" s="15" customFormat="1" ht="11.25">
      <c r="B203" s="220"/>
      <c r="C203" s="221"/>
      <c r="D203" s="193" t="s">
        <v>163</v>
      </c>
      <c r="E203" s="222" t="s">
        <v>19</v>
      </c>
      <c r="F203" s="223" t="s">
        <v>178</v>
      </c>
      <c r="G203" s="221"/>
      <c r="H203" s="224">
        <v>12.6</v>
      </c>
      <c r="I203" s="225"/>
      <c r="J203" s="221"/>
      <c r="K203" s="221"/>
      <c r="L203" s="226"/>
      <c r="M203" s="227"/>
      <c r="N203" s="228"/>
      <c r="O203" s="228"/>
      <c r="P203" s="228"/>
      <c r="Q203" s="228"/>
      <c r="R203" s="228"/>
      <c r="S203" s="228"/>
      <c r="T203" s="229"/>
      <c r="AT203" s="230" t="s">
        <v>163</v>
      </c>
      <c r="AU203" s="230" t="s">
        <v>86</v>
      </c>
      <c r="AV203" s="15" t="s">
        <v>158</v>
      </c>
      <c r="AW203" s="15" t="s">
        <v>36</v>
      </c>
      <c r="AX203" s="15" t="s">
        <v>84</v>
      </c>
      <c r="AY203" s="230" t="s">
        <v>150</v>
      </c>
    </row>
    <row r="204" spans="1:65" s="2" customFormat="1" ht="24">
      <c r="A204" s="36"/>
      <c r="B204" s="37"/>
      <c r="C204" s="180" t="s">
        <v>341</v>
      </c>
      <c r="D204" s="180" t="s">
        <v>153</v>
      </c>
      <c r="E204" s="181" t="s">
        <v>702</v>
      </c>
      <c r="F204" s="182" t="s">
        <v>703</v>
      </c>
      <c r="G204" s="183" t="s">
        <v>167</v>
      </c>
      <c r="H204" s="184">
        <v>9.0299999999999994</v>
      </c>
      <c r="I204" s="185"/>
      <c r="J204" s="186">
        <f>ROUND(I204*H204,2)</f>
        <v>0</v>
      </c>
      <c r="K204" s="182" t="s">
        <v>168</v>
      </c>
      <c r="L204" s="41"/>
      <c r="M204" s="187" t="s">
        <v>19</v>
      </c>
      <c r="N204" s="188" t="s">
        <v>47</v>
      </c>
      <c r="O204" s="66"/>
      <c r="P204" s="189">
        <f>O204*H204</f>
        <v>0</v>
      </c>
      <c r="Q204" s="189">
        <v>5.8970000000000002E-2</v>
      </c>
      <c r="R204" s="189">
        <f>Q204*H204</f>
        <v>0.5324991</v>
      </c>
      <c r="S204" s="189">
        <v>0</v>
      </c>
      <c r="T204" s="190">
        <f>S204*H204</f>
        <v>0</v>
      </c>
      <c r="U204" s="36"/>
      <c r="V204" s="36"/>
      <c r="W204" s="36"/>
      <c r="X204" s="36"/>
      <c r="Y204" s="36"/>
      <c r="Z204" s="36"/>
      <c r="AA204" s="36"/>
      <c r="AB204" s="36"/>
      <c r="AC204" s="36"/>
      <c r="AD204" s="36"/>
      <c r="AE204" s="36"/>
      <c r="AR204" s="191" t="s">
        <v>158</v>
      </c>
      <c r="AT204" s="191" t="s">
        <v>153</v>
      </c>
      <c r="AU204" s="191" t="s">
        <v>86</v>
      </c>
      <c r="AY204" s="19" t="s">
        <v>150</v>
      </c>
      <c r="BE204" s="192">
        <f>IF(N204="základní",J204,0)</f>
        <v>0</v>
      </c>
      <c r="BF204" s="192">
        <f>IF(N204="snížená",J204,0)</f>
        <v>0</v>
      </c>
      <c r="BG204" s="192">
        <f>IF(N204="zákl. přenesená",J204,0)</f>
        <v>0</v>
      </c>
      <c r="BH204" s="192">
        <f>IF(N204="sníž. přenesená",J204,0)</f>
        <v>0</v>
      </c>
      <c r="BI204" s="192">
        <f>IF(N204="nulová",J204,0)</f>
        <v>0</v>
      </c>
      <c r="BJ204" s="19" t="s">
        <v>84</v>
      </c>
      <c r="BK204" s="192">
        <f>ROUND(I204*H204,2)</f>
        <v>0</v>
      </c>
      <c r="BL204" s="19" t="s">
        <v>158</v>
      </c>
      <c r="BM204" s="191" t="s">
        <v>704</v>
      </c>
    </row>
    <row r="205" spans="1:65" s="2" customFormat="1" ht="19.5">
      <c r="A205" s="36"/>
      <c r="B205" s="37"/>
      <c r="C205" s="38"/>
      <c r="D205" s="193" t="s">
        <v>160</v>
      </c>
      <c r="E205" s="38"/>
      <c r="F205" s="194" t="s">
        <v>705</v>
      </c>
      <c r="G205" s="38"/>
      <c r="H205" s="38"/>
      <c r="I205" s="195"/>
      <c r="J205" s="38"/>
      <c r="K205" s="38"/>
      <c r="L205" s="41"/>
      <c r="M205" s="196"/>
      <c r="N205" s="197"/>
      <c r="O205" s="66"/>
      <c r="P205" s="66"/>
      <c r="Q205" s="66"/>
      <c r="R205" s="66"/>
      <c r="S205" s="66"/>
      <c r="T205" s="67"/>
      <c r="U205" s="36"/>
      <c r="V205" s="36"/>
      <c r="W205" s="36"/>
      <c r="X205" s="36"/>
      <c r="Y205" s="36"/>
      <c r="Z205" s="36"/>
      <c r="AA205" s="36"/>
      <c r="AB205" s="36"/>
      <c r="AC205" s="36"/>
      <c r="AD205" s="36"/>
      <c r="AE205" s="36"/>
      <c r="AT205" s="19" t="s">
        <v>160</v>
      </c>
      <c r="AU205" s="19" t="s">
        <v>86</v>
      </c>
    </row>
    <row r="206" spans="1:65" s="13" customFormat="1" ht="11.25">
      <c r="B206" s="199"/>
      <c r="C206" s="200"/>
      <c r="D206" s="193" t="s">
        <v>163</v>
      </c>
      <c r="E206" s="201" t="s">
        <v>19</v>
      </c>
      <c r="F206" s="202" t="s">
        <v>706</v>
      </c>
      <c r="G206" s="200"/>
      <c r="H206" s="201" t="s">
        <v>19</v>
      </c>
      <c r="I206" s="203"/>
      <c r="J206" s="200"/>
      <c r="K206" s="200"/>
      <c r="L206" s="204"/>
      <c r="M206" s="205"/>
      <c r="N206" s="206"/>
      <c r="O206" s="206"/>
      <c r="P206" s="206"/>
      <c r="Q206" s="206"/>
      <c r="R206" s="206"/>
      <c r="S206" s="206"/>
      <c r="T206" s="207"/>
      <c r="AT206" s="208" t="s">
        <v>163</v>
      </c>
      <c r="AU206" s="208" t="s">
        <v>86</v>
      </c>
      <c r="AV206" s="13" t="s">
        <v>84</v>
      </c>
      <c r="AW206" s="13" t="s">
        <v>36</v>
      </c>
      <c r="AX206" s="13" t="s">
        <v>76</v>
      </c>
      <c r="AY206" s="208" t="s">
        <v>150</v>
      </c>
    </row>
    <row r="207" spans="1:65" s="13" customFormat="1" ht="22.5">
      <c r="B207" s="199"/>
      <c r="C207" s="200"/>
      <c r="D207" s="193" t="s">
        <v>163</v>
      </c>
      <c r="E207" s="201" t="s">
        <v>19</v>
      </c>
      <c r="F207" s="202" t="s">
        <v>707</v>
      </c>
      <c r="G207" s="200"/>
      <c r="H207" s="201" t="s">
        <v>19</v>
      </c>
      <c r="I207" s="203"/>
      <c r="J207" s="200"/>
      <c r="K207" s="200"/>
      <c r="L207" s="204"/>
      <c r="M207" s="205"/>
      <c r="N207" s="206"/>
      <c r="O207" s="206"/>
      <c r="P207" s="206"/>
      <c r="Q207" s="206"/>
      <c r="R207" s="206"/>
      <c r="S207" s="206"/>
      <c r="T207" s="207"/>
      <c r="AT207" s="208" t="s">
        <v>163</v>
      </c>
      <c r="AU207" s="208" t="s">
        <v>86</v>
      </c>
      <c r="AV207" s="13" t="s">
        <v>84</v>
      </c>
      <c r="AW207" s="13" t="s">
        <v>36</v>
      </c>
      <c r="AX207" s="13" t="s">
        <v>76</v>
      </c>
      <c r="AY207" s="208" t="s">
        <v>150</v>
      </c>
    </row>
    <row r="208" spans="1:65" s="13" customFormat="1" ht="11.25">
      <c r="B208" s="199"/>
      <c r="C208" s="200"/>
      <c r="D208" s="193" t="s">
        <v>163</v>
      </c>
      <c r="E208" s="201" t="s">
        <v>19</v>
      </c>
      <c r="F208" s="202" t="s">
        <v>193</v>
      </c>
      <c r="G208" s="200"/>
      <c r="H208" s="201" t="s">
        <v>19</v>
      </c>
      <c r="I208" s="203"/>
      <c r="J208" s="200"/>
      <c r="K208" s="200"/>
      <c r="L208" s="204"/>
      <c r="M208" s="205"/>
      <c r="N208" s="206"/>
      <c r="O208" s="206"/>
      <c r="P208" s="206"/>
      <c r="Q208" s="206"/>
      <c r="R208" s="206"/>
      <c r="S208" s="206"/>
      <c r="T208" s="207"/>
      <c r="AT208" s="208" t="s">
        <v>163</v>
      </c>
      <c r="AU208" s="208" t="s">
        <v>86</v>
      </c>
      <c r="AV208" s="13" t="s">
        <v>84</v>
      </c>
      <c r="AW208" s="13" t="s">
        <v>36</v>
      </c>
      <c r="AX208" s="13" t="s">
        <v>76</v>
      </c>
      <c r="AY208" s="208" t="s">
        <v>150</v>
      </c>
    </row>
    <row r="209" spans="1:65" s="14" customFormat="1" ht="11.25">
      <c r="B209" s="209"/>
      <c r="C209" s="210"/>
      <c r="D209" s="193" t="s">
        <v>163</v>
      </c>
      <c r="E209" s="211" t="s">
        <v>19</v>
      </c>
      <c r="F209" s="212" t="s">
        <v>708</v>
      </c>
      <c r="G209" s="210"/>
      <c r="H209" s="213">
        <v>3.01</v>
      </c>
      <c r="I209" s="214"/>
      <c r="J209" s="210"/>
      <c r="K209" s="210"/>
      <c r="L209" s="215"/>
      <c r="M209" s="216"/>
      <c r="N209" s="217"/>
      <c r="O209" s="217"/>
      <c r="P209" s="217"/>
      <c r="Q209" s="217"/>
      <c r="R209" s="217"/>
      <c r="S209" s="217"/>
      <c r="T209" s="218"/>
      <c r="AT209" s="219" t="s">
        <v>163</v>
      </c>
      <c r="AU209" s="219" t="s">
        <v>86</v>
      </c>
      <c r="AV209" s="14" t="s">
        <v>86</v>
      </c>
      <c r="AW209" s="14" t="s">
        <v>36</v>
      </c>
      <c r="AX209" s="14" t="s">
        <v>76</v>
      </c>
      <c r="AY209" s="219" t="s">
        <v>150</v>
      </c>
    </row>
    <row r="210" spans="1:65" s="13" customFormat="1" ht="11.25">
      <c r="B210" s="199"/>
      <c r="C210" s="200"/>
      <c r="D210" s="193" t="s">
        <v>163</v>
      </c>
      <c r="E210" s="201" t="s">
        <v>19</v>
      </c>
      <c r="F210" s="202" t="s">
        <v>195</v>
      </c>
      <c r="G210" s="200"/>
      <c r="H210" s="201" t="s">
        <v>19</v>
      </c>
      <c r="I210" s="203"/>
      <c r="J210" s="200"/>
      <c r="K210" s="200"/>
      <c r="L210" s="204"/>
      <c r="M210" s="205"/>
      <c r="N210" s="206"/>
      <c r="O210" s="206"/>
      <c r="P210" s="206"/>
      <c r="Q210" s="206"/>
      <c r="R210" s="206"/>
      <c r="S210" s="206"/>
      <c r="T210" s="207"/>
      <c r="AT210" s="208" t="s">
        <v>163</v>
      </c>
      <c r="AU210" s="208" t="s">
        <v>86</v>
      </c>
      <c r="AV210" s="13" t="s">
        <v>84</v>
      </c>
      <c r="AW210" s="13" t="s">
        <v>36</v>
      </c>
      <c r="AX210" s="13" t="s">
        <v>76</v>
      </c>
      <c r="AY210" s="208" t="s">
        <v>150</v>
      </c>
    </row>
    <row r="211" spans="1:65" s="14" customFormat="1" ht="11.25">
      <c r="B211" s="209"/>
      <c r="C211" s="210"/>
      <c r="D211" s="193" t="s">
        <v>163</v>
      </c>
      <c r="E211" s="211" t="s">
        <v>19</v>
      </c>
      <c r="F211" s="212" t="s">
        <v>708</v>
      </c>
      <c r="G211" s="210"/>
      <c r="H211" s="213">
        <v>3.01</v>
      </c>
      <c r="I211" s="214"/>
      <c r="J211" s="210"/>
      <c r="K211" s="210"/>
      <c r="L211" s="215"/>
      <c r="M211" s="216"/>
      <c r="N211" s="217"/>
      <c r="O211" s="217"/>
      <c r="P211" s="217"/>
      <c r="Q211" s="217"/>
      <c r="R211" s="217"/>
      <c r="S211" s="217"/>
      <c r="T211" s="218"/>
      <c r="AT211" s="219" t="s">
        <v>163</v>
      </c>
      <c r="AU211" s="219" t="s">
        <v>86</v>
      </c>
      <c r="AV211" s="14" t="s">
        <v>86</v>
      </c>
      <c r="AW211" s="14" t="s">
        <v>36</v>
      </c>
      <c r="AX211" s="14" t="s">
        <v>76</v>
      </c>
      <c r="AY211" s="219" t="s">
        <v>150</v>
      </c>
    </row>
    <row r="212" spans="1:65" s="13" customFormat="1" ht="11.25">
      <c r="B212" s="199"/>
      <c r="C212" s="200"/>
      <c r="D212" s="193" t="s">
        <v>163</v>
      </c>
      <c r="E212" s="201" t="s">
        <v>19</v>
      </c>
      <c r="F212" s="202" t="s">
        <v>197</v>
      </c>
      <c r="G212" s="200"/>
      <c r="H212" s="201" t="s">
        <v>19</v>
      </c>
      <c r="I212" s="203"/>
      <c r="J212" s="200"/>
      <c r="K212" s="200"/>
      <c r="L212" s="204"/>
      <c r="M212" s="205"/>
      <c r="N212" s="206"/>
      <c r="O212" s="206"/>
      <c r="P212" s="206"/>
      <c r="Q212" s="206"/>
      <c r="R212" s="206"/>
      <c r="S212" s="206"/>
      <c r="T212" s="207"/>
      <c r="AT212" s="208" t="s">
        <v>163</v>
      </c>
      <c r="AU212" s="208" t="s">
        <v>86</v>
      </c>
      <c r="AV212" s="13" t="s">
        <v>84</v>
      </c>
      <c r="AW212" s="13" t="s">
        <v>36</v>
      </c>
      <c r="AX212" s="13" t="s">
        <v>76</v>
      </c>
      <c r="AY212" s="208" t="s">
        <v>150</v>
      </c>
    </row>
    <row r="213" spans="1:65" s="14" customFormat="1" ht="11.25">
      <c r="B213" s="209"/>
      <c r="C213" s="210"/>
      <c r="D213" s="193" t="s">
        <v>163</v>
      </c>
      <c r="E213" s="211" t="s">
        <v>19</v>
      </c>
      <c r="F213" s="212" t="s">
        <v>708</v>
      </c>
      <c r="G213" s="210"/>
      <c r="H213" s="213">
        <v>3.01</v>
      </c>
      <c r="I213" s="214"/>
      <c r="J213" s="210"/>
      <c r="K213" s="210"/>
      <c r="L213" s="215"/>
      <c r="M213" s="216"/>
      <c r="N213" s="217"/>
      <c r="O213" s="217"/>
      <c r="P213" s="217"/>
      <c r="Q213" s="217"/>
      <c r="R213" s="217"/>
      <c r="S213" s="217"/>
      <c r="T213" s="218"/>
      <c r="AT213" s="219" t="s">
        <v>163</v>
      </c>
      <c r="AU213" s="219" t="s">
        <v>86</v>
      </c>
      <c r="AV213" s="14" t="s">
        <v>86</v>
      </c>
      <c r="AW213" s="14" t="s">
        <v>36</v>
      </c>
      <c r="AX213" s="14" t="s">
        <v>76</v>
      </c>
      <c r="AY213" s="219" t="s">
        <v>150</v>
      </c>
    </row>
    <row r="214" spans="1:65" s="15" customFormat="1" ht="11.25">
      <c r="B214" s="220"/>
      <c r="C214" s="221"/>
      <c r="D214" s="193" t="s">
        <v>163</v>
      </c>
      <c r="E214" s="222" t="s">
        <v>19</v>
      </c>
      <c r="F214" s="223" t="s">
        <v>178</v>
      </c>
      <c r="G214" s="221"/>
      <c r="H214" s="224">
        <v>9.0299999999999994</v>
      </c>
      <c r="I214" s="225"/>
      <c r="J214" s="221"/>
      <c r="K214" s="221"/>
      <c r="L214" s="226"/>
      <c r="M214" s="227"/>
      <c r="N214" s="228"/>
      <c r="O214" s="228"/>
      <c r="P214" s="228"/>
      <c r="Q214" s="228"/>
      <c r="R214" s="228"/>
      <c r="S214" s="228"/>
      <c r="T214" s="229"/>
      <c r="AT214" s="230" t="s">
        <v>163</v>
      </c>
      <c r="AU214" s="230" t="s">
        <v>86</v>
      </c>
      <c r="AV214" s="15" t="s">
        <v>158</v>
      </c>
      <c r="AW214" s="15" t="s">
        <v>36</v>
      </c>
      <c r="AX214" s="15" t="s">
        <v>84</v>
      </c>
      <c r="AY214" s="230" t="s">
        <v>150</v>
      </c>
    </row>
    <row r="215" spans="1:65" s="2" customFormat="1" ht="24">
      <c r="A215" s="36"/>
      <c r="B215" s="37"/>
      <c r="C215" s="180" t="s">
        <v>348</v>
      </c>
      <c r="D215" s="180" t="s">
        <v>153</v>
      </c>
      <c r="E215" s="181" t="s">
        <v>709</v>
      </c>
      <c r="F215" s="182" t="s">
        <v>710</v>
      </c>
      <c r="G215" s="183" t="s">
        <v>328</v>
      </c>
      <c r="H215" s="184">
        <v>7.46</v>
      </c>
      <c r="I215" s="185"/>
      <c r="J215" s="186">
        <f>ROUND(I215*H215,2)</f>
        <v>0</v>
      </c>
      <c r="K215" s="182" t="s">
        <v>168</v>
      </c>
      <c r="L215" s="41"/>
      <c r="M215" s="187" t="s">
        <v>19</v>
      </c>
      <c r="N215" s="188" t="s">
        <v>47</v>
      </c>
      <c r="O215" s="66"/>
      <c r="P215" s="189">
        <f>O215*H215</f>
        <v>0</v>
      </c>
      <c r="Q215" s="189">
        <v>8.0000000000000007E-5</v>
      </c>
      <c r="R215" s="189">
        <f>Q215*H215</f>
        <v>5.9680000000000009E-4</v>
      </c>
      <c r="S215" s="189">
        <v>0</v>
      </c>
      <c r="T215" s="190">
        <f>S215*H215</f>
        <v>0</v>
      </c>
      <c r="U215" s="36"/>
      <c r="V215" s="36"/>
      <c r="W215" s="36"/>
      <c r="X215" s="36"/>
      <c r="Y215" s="36"/>
      <c r="Z215" s="36"/>
      <c r="AA215" s="36"/>
      <c r="AB215" s="36"/>
      <c r="AC215" s="36"/>
      <c r="AD215" s="36"/>
      <c r="AE215" s="36"/>
      <c r="AR215" s="191" t="s">
        <v>158</v>
      </c>
      <c r="AT215" s="191" t="s">
        <v>153</v>
      </c>
      <c r="AU215" s="191" t="s">
        <v>86</v>
      </c>
      <c r="AY215" s="19" t="s">
        <v>150</v>
      </c>
      <c r="BE215" s="192">
        <f>IF(N215="základní",J215,0)</f>
        <v>0</v>
      </c>
      <c r="BF215" s="192">
        <f>IF(N215="snížená",J215,0)</f>
        <v>0</v>
      </c>
      <c r="BG215" s="192">
        <f>IF(N215="zákl. přenesená",J215,0)</f>
        <v>0</v>
      </c>
      <c r="BH215" s="192">
        <f>IF(N215="sníž. přenesená",J215,0)</f>
        <v>0</v>
      </c>
      <c r="BI215" s="192">
        <f>IF(N215="nulová",J215,0)</f>
        <v>0</v>
      </c>
      <c r="BJ215" s="19" t="s">
        <v>84</v>
      </c>
      <c r="BK215" s="192">
        <f>ROUND(I215*H215,2)</f>
        <v>0</v>
      </c>
      <c r="BL215" s="19" t="s">
        <v>158</v>
      </c>
      <c r="BM215" s="191" t="s">
        <v>711</v>
      </c>
    </row>
    <row r="216" spans="1:65" s="2" customFormat="1" ht="11.25">
      <c r="A216" s="36"/>
      <c r="B216" s="37"/>
      <c r="C216" s="38"/>
      <c r="D216" s="193" t="s">
        <v>160</v>
      </c>
      <c r="E216" s="38"/>
      <c r="F216" s="194" t="s">
        <v>712</v>
      </c>
      <c r="G216" s="38"/>
      <c r="H216" s="38"/>
      <c r="I216" s="195"/>
      <c r="J216" s="38"/>
      <c r="K216" s="38"/>
      <c r="L216" s="41"/>
      <c r="M216" s="196"/>
      <c r="N216" s="197"/>
      <c r="O216" s="66"/>
      <c r="P216" s="66"/>
      <c r="Q216" s="66"/>
      <c r="R216" s="66"/>
      <c r="S216" s="66"/>
      <c r="T216" s="67"/>
      <c r="U216" s="36"/>
      <c r="V216" s="36"/>
      <c r="W216" s="36"/>
      <c r="X216" s="36"/>
      <c r="Y216" s="36"/>
      <c r="Z216" s="36"/>
      <c r="AA216" s="36"/>
      <c r="AB216" s="36"/>
      <c r="AC216" s="36"/>
      <c r="AD216" s="36"/>
      <c r="AE216" s="36"/>
      <c r="AT216" s="19" t="s">
        <v>160</v>
      </c>
      <c r="AU216" s="19" t="s">
        <v>86</v>
      </c>
    </row>
    <row r="217" spans="1:65" s="13" customFormat="1" ht="22.5">
      <c r="B217" s="199"/>
      <c r="C217" s="200"/>
      <c r="D217" s="193" t="s">
        <v>163</v>
      </c>
      <c r="E217" s="201" t="s">
        <v>19</v>
      </c>
      <c r="F217" s="202" t="s">
        <v>713</v>
      </c>
      <c r="G217" s="200"/>
      <c r="H217" s="201" t="s">
        <v>19</v>
      </c>
      <c r="I217" s="203"/>
      <c r="J217" s="200"/>
      <c r="K217" s="200"/>
      <c r="L217" s="204"/>
      <c r="M217" s="205"/>
      <c r="N217" s="206"/>
      <c r="O217" s="206"/>
      <c r="P217" s="206"/>
      <c r="Q217" s="206"/>
      <c r="R217" s="206"/>
      <c r="S217" s="206"/>
      <c r="T217" s="207"/>
      <c r="AT217" s="208" t="s">
        <v>163</v>
      </c>
      <c r="AU217" s="208" t="s">
        <v>86</v>
      </c>
      <c r="AV217" s="13" t="s">
        <v>84</v>
      </c>
      <c r="AW217" s="13" t="s">
        <v>36</v>
      </c>
      <c r="AX217" s="13" t="s">
        <v>76</v>
      </c>
      <c r="AY217" s="208" t="s">
        <v>150</v>
      </c>
    </row>
    <row r="218" spans="1:65" s="13" customFormat="1" ht="11.25">
      <c r="B218" s="199"/>
      <c r="C218" s="200"/>
      <c r="D218" s="193" t="s">
        <v>163</v>
      </c>
      <c r="E218" s="201" t="s">
        <v>19</v>
      </c>
      <c r="F218" s="202" t="s">
        <v>193</v>
      </c>
      <c r="G218" s="200"/>
      <c r="H218" s="201" t="s">
        <v>19</v>
      </c>
      <c r="I218" s="203"/>
      <c r="J218" s="200"/>
      <c r="K218" s="200"/>
      <c r="L218" s="204"/>
      <c r="M218" s="205"/>
      <c r="N218" s="206"/>
      <c r="O218" s="206"/>
      <c r="P218" s="206"/>
      <c r="Q218" s="206"/>
      <c r="R218" s="206"/>
      <c r="S218" s="206"/>
      <c r="T218" s="207"/>
      <c r="AT218" s="208" t="s">
        <v>163</v>
      </c>
      <c r="AU218" s="208" t="s">
        <v>86</v>
      </c>
      <c r="AV218" s="13" t="s">
        <v>84</v>
      </c>
      <c r="AW218" s="13" t="s">
        <v>36</v>
      </c>
      <c r="AX218" s="13" t="s">
        <v>76</v>
      </c>
      <c r="AY218" s="208" t="s">
        <v>150</v>
      </c>
    </row>
    <row r="219" spans="1:65" s="14" customFormat="1" ht="11.25">
      <c r="B219" s="209"/>
      <c r="C219" s="210"/>
      <c r="D219" s="193" t="s">
        <v>163</v>
      </c>
      <c r="E219" s="211" t="s">
        <v>19</v>
      </c>
      <c r="F219" s="212" t="s">
        <v>714</v>
      </c>
      <c r="G219" s="210"/>
      <c r="H219" s="213">
        <v>2.2599999999999998</v>
      </c>
      <c r="I219" s="214"/>
      <c r="J219" s="210"/>
      <c r="K219" s="210"/>
      <c r="L219" s="215"/>
      <c r="M219" s="216"/>
      <c r="N219" s="217"/>
      <c r="O219" s="217"/>
      <c r="P219" s="217"/>
      <c r="Q219" s="217"/>
      <c r="R219" s="217"/>
      <c r="S219" s="217"/>
      <c r="T219" s="218"/>
      <c r="AT219" s="219" t="s">
        <v>163</v>
      </c>
      <c r="AU219" s="219" t="s">
        <v>86</v>
      </c>
      <c r="AV219" s="14" t="s">
        <v>86</v>
      </c>
      <c r="AW219" s="14" t="s">
        <v>36</v>
      </c>
      <c r="AX219" s="14" t="s">
        <v>76</v>
      </c>
      <c r="AY219" s="219" t="s">
        <v>150</v>
      </c>
    </row>
    <row r="220" spans="1:65" s="13" customFormat="1" ht="11.25">
      <c r="B220" s="199"/>
      <c r="C220" s="200"/>
      <c r="D220" s="193" t="s">
        <v>163</v>
      </c>
      <c r="E220" s="201" t="s">
        <v>19</v>
      </c>
      <c r="F220" s="202" t="s">
        <v>195</v>
      </c>
      <c r="G220" s="200"/>
      <c r="H220" s="201" t="s">
        <v>19</v>
      </c>
      <c r="I220" s="203"/>
      <c r="J220" s="200"/>
      <c r="K220" s="200"/>
      <c r="L220" s="204"/>
      <c r="M220" s="205"/>
      <c r="N220" s="206"/>
      <c r="O220" s="206"/>
      <c r="P220" s="206"/>
      <c r="Q220" s="206"/>
      <c r="R220" s="206"/>
      <c r="S220" s="206"/>
      <c r="T220" s="207"/>
      <c r="AT220" s="208" t="s">
        <v>163</v>
      </c>
      <c r="AU220" s="208" t="s">
        <v>86</v>
      </c>
      <c r="AV220" s="13" t="s">
        <v>84</v>
      </c>
      <c r="AW220" s="13" t="s">
        <v>36</v>
      </c>
      <c r="AX220" s="13" t="s">
        <v>76</v>
      </c>
      <c r="AY220" s="208" t="s">
        <v>150</v>
      </c>
    </row>
    <row r="221" spans="1:65" s="14" customFormat="1" ht="11.25">
      <c r="B221" s="209"/>
      <c r="C221" s="210"/>
      <c r="D221" s="193" t="s">
        <v>163</v>
      </c>
      <c r="E221" s="211" t="s">
        <v>19</v>
      </c>
      <c r="F221" s="212" t="s">
        <v>715</v>
      </c>
      <c r="G221" s="210"/>
      <c r="H221" s="213">
        <v>2.2200000000000002</v>
      </c>
      <c r="I221" s="214"/>
      <c r="J221" s="210"/>
      <c r="K221" s="210"/>
      <c r="L221" s="215"/>
      <c r="M221" s="216"/>
      <c r="N221" s="217"/>
      <c r="O221" s="217"/>
      <c r="P221" s="217"/>
      <c r="Q221" s="217"/>
      <c r="R221" s="217"/>
      <c r="S221" s="217"/>
      <c r="T221" s="218"/>
      <c r="AT221" s="219" t="s">
        <v>163</v>
      </c>
      <c r="AU221" s="219" t="s">
        <v>86</v>
      </c>
      <c r="AV221" s="14" t="s">
        <v>86</v>
      </c>
      <c r="AW221" s="14" t="s">
        <v>36</v>
      </c>
      <c r="AX221" s="14" t="s">
        <v>76</v>
      </c>
      <c r="AY221" s="219" t="s">
        <v>150</v>
      </c>
    </row>
    <row r="222" spans="1:65" s="13" customFormat="1" ht="11.25">
      <c r="B222" s="199"/>
      <c r="C222" s="200"/>
      <c r="D222" s="193" t="s">
        <v>163</v>
      </c>
      <c r="E222" s="201" t="s">
        <v>19</v>
      </c>
      <c r="F222" s="202" t="s">
        <v>197</v>
      </c>
      <c r="G222" s="200"/>
      <c r="H222" s="201" t="s">
        <v>19</v>
      </c>
      <c r="I222" s="203"/>
      <c r="J222" s="200"/>
      <c r="K222" s="200"/>
      <c r="L222" s="204"/>
      <c r="M222" s="205"/>
      <c r="N222" s="206"/>
      <c r="O222" s="206"/>
      <c r="P222" s="206"/>
      <c r="Q222" s="206"/>
      <c r="R222" s="206"/>
      <c r="S222" s="206"/>
      <c r="T222" s="207"/>
      <c r="AT222" s="208" t="s">
        <v>163</v>
      </c>
      <c r="AU222" s="208" t="s">
        <v>86</v>
      </c>
      <c r="AV222" s="13" t="s">
        <v>84</v>
      </c>
      <c r="AW222" s="13" t="s">
        <v>36</v>
      </c>
      <c r="AX222" s="13" t="s">
        <v>76</v>
      </c>
      <c r="AY222" s="208" t="s">
        <v>150</v>
      </c>
    </row>
    <row r="223" spans="1:65" s="14" customFormat="1" ht="11.25">
      <c r="B223" s="209"/>
      <c r="C223" s="210"/>
      <c r="D223" s="193" t="s">
        <v>163</v>
      </c>
      <c r="E223" s="211" t="s">
        <v>19</v>
      </c>
      <c r="F223" s="212" t="s">
        <v>716</v>
      </c>
      <c r="G223" s="210"/>
      <c r="H223" s="213">
        <v>2.2799999999999998</v>
      </c>
      <c r="I223" s="214"/>
      <c r="J223" s="210"/>
      <c r="K223" s="210"/>
      <c r="L223" s="215"/>
      <c r="M223" s="216"/>
      <c r="N223" s="217"/>
      <c r="O223" s="217"/>
      <c r="P223" s="217"/>
      <c r="Q223" s="217"/>
      <c r="R223" s="217"/>
      <c r="S223" s="217"/>
      <c r="T223" s="218"/>
      <c r="AT223" s="219" t="s">
        <v>163</v>
      </c>
      <c r="AU223" s="219" t="s">
        <v>86</v>
      </c>
      <c r="AV223" s="14" t="s">
        <v>86</v>
      </c>
      <c r="AW223" s="14" t="s">
        <v>36</v>
      </c>
      <c r="AX223" s="14" t="s">
        <v>76</v>
      </c>
      <c r="AY223" s="219" t="s">
        <v>150</v>
      </c>
    </row>
    <row r="224" spans="1:65" s="14" customFormat="1" ht="11.25">
      <c r="B224" s="209"/>
      <c r="C224" s="210"/>
      <c r="D224" s="193" t="s">
        <v>163</v>
      </c>
      <c r="E224" s="211" t="s">
        <v>19</v>
      </c>
      <c r="F224" s="212" t="s">
        <v>717</v>
      </c>
      <c r="G224" s="210"/>
      <c r="H224" s="213">
        <v>0.7</v>
      </c>
      <c r="I224" s="214"/>
      <c r="J224" s="210"/>
      <c r="K224" s="210"/>
      <c r="L224" s="215"/>
      <c r="M224" s="216"/>
      <c r="N224" s="217"/>
      <c r="O224" s="217"/>
      <c r="P224" s="217"/>
      <c r="Q224" s="217"/>
      <c r="R224" s="217"/>
      <c r="S224" s="217"/>
      <c r="T224" s="218"/>
      <c r="AT224" s="219" t="s">
        <v>163</v>
      </c>
      <c r="AU224" s="219" t="s">
        <v>86</v>
      </c>
      <c r="AV224" s="14" t="s">
        <v>86</v>
      </c>
      <c r="AW224" s="14" t="s">
        <v>36</v>
      </c>
      <c r="AX224" s="14" t="s">
        <v>76</v>
      </c>
      <c r="AY224" s="219" t="s">
        <v>150</v>
      </c>
    </row>
    <row r="225" spans="1:65" s="15" customFormat="1" ht="11.25">
      <c r="B225" s="220"/>
      <c r="C225" s="221"/>
      <c r="D225" s="193" t="s">
        <v>163</v>
      </c>
      <c r="E225" s="222" t="s">
        <v>19</v>
      </c>
      <c r="F225" s="223" t="s">
        <v>178</v>
      </c>
      <c r="G225" s="221"/>
      <c r="H225" s="224">
        <v>7.46</v>
      </c>
      <c r="I225" s="225"/>
      <c r="J225" s="221"/>
      <c r="K225" s="221"/>
      <c r="L225" s="226"/>
      <c r="M225" s="227"/>
      <c r="N225" s="228"/>
      <c r="O225" s="228"/>
      <c r="P225" s="228"/>
      <c r="Q225" s="228"/>
      <c r="R225" s="228"/>
      <c r="S225" s="228"/>
      <c r="T225" s="229"/>
      <c r="AT225" s="230" t="s">
        <v>163</v>
      </c>
      <c r="AU225" s="230" t="s">
        <v>86</v>
      </c>
      <c r="AV225" s="15" t="s">
        <v>158</v>
      </c>
      <c r="AW225" s="15" t="s">
        <v>36</v>
      </c>
      <c r="AX225" s="15" t="s">
        <v>84</v>
      </c>
      <c r="AY225" s="230" t="s">
        <v>150</v>
      </c>
    </row>
    <row r="226" spans="1:65" s="2" customFormat="1" ht="24">
      <c r="A226" s="36"/>
      <c r="B226" s="37"/>
      <c r="C226" s="180" t="s">
        <v>355</v>
      </c>
      <c r="D226" s="180" t="s">
        <v>153</v>
      </c>
      <c r="E226" s="181" t="s">
        <v>718</v>
      </c>
      <c r="F226" s="182" t="s">
        <v>719</v>
      </c>
      <c r="G226" s="183" t="s">
        <v>328</v>
      </c>
      <c r="H226" s="184">
        <v>42.48</v>
      </c>
      <c r="I226" s="185"/>
      <c r="J226" s="186">
        <f>ROUND(I226*H226,2)</f>
        <v>0</v>
      </c>
      <c r="K226" s="182" t="s">
        <v>168</v>
      </c>
      <c r="L226" s="41"/>
      <c r="M226" s="187" t="s">
        <v>19</v>
      </c>
      <c r="N226" s="188" t="s">
        <v>47</v>
      </c>
      <c r="O226" s="66"/>
      <c r="P226" s="189">
        <f>O226*H226</f>
        <v>0</v>
      </c>
      <c r="Q226" s="189">
        <v>1.2999999999999999E-4</v>
      </c>
      <c r="R226" s="189">
        <f>Q226*H226</f>
        <v>5.5223999999999994E-3</v>
      </c>
      <c r="S226" s="189">
        <v>0</v>
      </c>
      <c r="T226" s="190">
        <f>S226*H226</f>
        <v>0</v>
      </c>
      <c r="U226" s="36"/>
      <c r="V226" s="36"/>
      <c r="W226" s="36"/>
      <c r="X226" s="36"/>
      <c r="Y226" s="36"/>
      <c r="Z226" s="36"/>
      <c r="AA226" s="36"/>
      <c r="AB226" s="36"/>
      <c r="AC226" s="36"/>
      <c r="AD226" s="36"/>
      <c r="AE226" s="36"/>
      <c r="AR226" s="191" t="s">
        <v>158</v>
      </c>
      <c r="AT226" s="191" t="s">
        <v>153</v>
      </c>
      <c r="AU226" s="191" t="s">
        <v>86</v>
      </c>
      <c r="AY226" s="19" t="s">
        <v>150</v>
      </c>
      <c r="BE226" s="192">
        <f>IF(N226="základní",J226,0)</f>
        <v>0</v>
      </c>
      <c r="BF226" s="192">
        <f>IF(N226="snížená",J226,0)</f>
        <v>0</v>
      </c>
      <c r="BG226" s="192">
        <f>IF(N226="zákl. přenesená",J226,0)</f>
        <v>0</v>
      </c>
      <c r="BH226" s="192">
        <f>IF(N226="sníž. přenesená",J226,0)</f>
        <v>0</v>
      </c>
      <c r="BI226" s="192">
        <f>IF(N226="nulová",J226,0)</f>
        <v>0</v>
      </c>
      <c r="BJ226" s="19" t="s">
        <v>84</v>
      </c>
      <c r="BK226" s="192">
        <f>ROUND(I226*H226,2)</f>
        <v>0</v>
      </c>
      <c r="BL226" s="19" t="s">
        <v>158</v>
      </c>
      <c r="BM226" s="191" t="s">
        <v>720</v>
      </c>
    </row>
    <row r="227" spans="1:65" s="2" customFormat="1" ht="11.25">
      <c r="A227" s="36"/>
      <c r="B227" s="37"/>
      <c r="C227" s="38"/>
      <c r="D227" s="193" t="s">
        <v>160</v>
      </c>
      <c r="E227" s="38"/>
      <c r="F227" s="194" t="s">
        <v>721</v>
      </c>
      <c r="G227" s="38"/>
      <c r="H227" s="38"/>
      <c r="I227" s="195"/>
      <c r="J227" s="38"/>
      <c r="K227" s="38"/>
      <c r="L227" s="41"/>
      <c r="M227" s="196"/>
      <c r="N227" s="197"/>
      <c r="O227" s="66"/>
      <c r="P227" s="66"/>
      <c r="Q227" s="66"/>
      <c r="R227" s="66"/>
      <c r="S227" s="66"/>
      <c r="T227" s="67"/>
      <c r="U227" s="36"/>
      <c r="V227" s="36"/>
      <c r="W227" s="36"/>
      <c r="X227" s="36"/>
      <c r="Y227" s="36"/>
      <c r="Z227" s="36"/>
      <c r="AA227" s="36"/>
      <c r="AB227" s="36"/>
      <c r="AC227" s="36"/>
      <c r="AD227" s="36"/>
      <c r="AE227" s="36"/>
      <c r="AT227" s="19" t="s">
        <v>160</v>
      </c>
      <c r="AU227" s="19" t="s">
        <v>86</v>
      </c>
    </row>
    <row r="228" spans="1:65" s="13" customFormat="1" ht="22.5">
      <c r="B228" s="199"/>
      <c r="C228" s="200"/>
      <c r="D228" s="193" t="s">
        <v>163</v>
      </c>
      <c r="E228" s="201" t="s">
        <v>19</v>
      </c>
      <c r="F228" s="202" t="s">
        <v>722</v>
      </c>
      <c r="G228" s="200"/>
      <c r="H228" s="201" t="s">
        <v>19</v>
      </c>
      <c r="I228" s="203"/>
      <c r="J228" s="200"/>
      <c r="K228" s="200"/>
      <c r="L228" s="204"/>
      <c r="M228" s="205"/>
      <c r="N228" s="206"/>
      <c r="O228" s="206"/>
      <c r="P228" s="206"/>
      <c r="Q228" s="206"/>
      <c r="R228" s="206"/>
      <c r="S228" s="206"/>
      <c r="T228" s="207"/>
      <c r="AT228" s="208" t="s">
        <v>163</v>
      </c>
      <c r="AU228" s="208" t="s">
        <v>86</v>
      </c>
      <c r="AV228" s="13" t="s">
        <v>84</v>
      </c>
      <c r="AW228" s="13" t="s">
        <v>36</v>
      </c>
      <c r="AX228" s="13" t="s">
        <v>76</v>
      </c>
      <c r="AY228" s="208" t="s">
        <v>150</v>
      </c>
    </row>
    <row r="229" spans="1:65" s="13" customFormat="1" ht="11.25">
      <c r="B229" s="199"/>
      <c r="C229" s="200"/>
      <c r="D229" s="193" t="s">
        <v>163</v>
      </c>
      <c r="E229" s="201" t="s">
        <v>19</v>
      </c>
      <c r="F229" s="202" t="s">
        <v>193</v>
      </c>
      <c r="G229" s="200"/>
      <c r="H229" s="201" t="s">
        <v>19</v>
      </c>
      <c r="I229" s="203"/>
      <c r="J229" s="200"/>
      <c r="K229" s="200"/>
      <c r="L229" s="204"/>
      <c r="M229" s="205"/>
      <c r="N229" s="206"/>
      <c r="O229" s="206"/>
      <c r="P229" s="206"/>
      <c r="Q229" s="206"/>
      <c r="R229" s="206"/>
      <c r="S229" s="206"/>
      <c r="T229" s="207"/>
      <c r="AT229" s="208" t="s">
        <v>163</v>
      </c>
      <c r="AU229" s="208" t="s">
        <v>86</v>
      </c>
      <c r="AV229" s="13" t="s">
        <v>84</v>
      </c>
      <c r="AW229" s="13" t="s">
        <v>36</v>
      </c>
      <c r="AX229" s="13" t="s">
        <v>76</v>
      </c>
      <c r="AY229" s="208" t="s">
        <v>150</v>
      </c>
    </row>
    <row r="230" spans="1:65" s="14" customFormat="1" ht="11.25">
      <c r="B230" s="209"/>
      <c r="C230" s="210"/>
      <c r="D230" s="193" t="s">
        <v>163</v>
      </c>
      <c r="E230" s="211" t="s">
        <v>19</v>
      </c>
      <c r="F230" s="212" t="s">
        <v>723</v>
      </c>
      <c r="G230" s="210"/>
      <c r="H230" s="213">
        <v>11.76</v>
      </c>
      <c r="I230" s="214"/>
      <c r="J230" s="210"/>
      <c r="K230" s="210"/>
      <c r="L230" s="215"/>
      <c r="M230" s="216"/>
      <c r="N230" s="217"/>
      <c r="O230" s="217"/>
      <c r="P230" s="217"/>
      <c r="Q230" s="217"/>
      <c r="R230" s="217"/>
      <c r="S230" s="217"/>
      <c r="T230" s="218"/>
      <c r="AT230" s="219" t="s">
        <v>163</v>
      </c>
      <c r="AU230" s="219" t="s">
        <v>86</v>
      </c>
      <c r="AV230" s="14" t="s">
        <v>86</v>
      </c>
      <c r="AW230" s="14" t="s">
        <v>36</v>
      </c>
      <c r="AX230" s="14" t="s">
        <v>76</v>
      </c>
      <c r="AY230" s="219" t="s">
        <v>150</v>
      </c>
    </row>
    <row r="231" spans="1:65" s="13" customFormat="1" ht="11.25">
      <c r="B231" s="199"/>
      <c r="C231" s="200"/>
      <c r="D231" s="193" t="s">
        <v>163</v>
      </c>
      <c r="E231" s="201" t="s">
        <v>19</v>
      </c>
      <c r="F231" s="202" t="s">
        <v>195</v>
      </c>
      <c r="G231" s="200"/>
      <c r="H231" s="201" t="s">
        <v>19</v>
      </c>
      <c r="I231" s="203"/>
      <c r="J231" s="200"/>
      <c r="K231" s="200"/>
      <c r="L231" s="204"/>
      <c r="M231" s="205"/>
      <c r="N231" s="206"/>
      <c r="O231" s="206"/>
      <c r="P231" s="206"/>
      <c r="Q231" s="206"/>
      <c r="R231" s="206"/>
      <c r="S231" s="206"/>
      <c r="T231" s="207"/>
      <c r="AT231" s="208" t="s">
        <v>163</v>
      </c>
      <c r="AU231" s="208" t="s">
        <v>86</v>
      </c>
      <c r="AV231" s="13" t="s">
        <v>84</v>
      </c>
      <c r="AW231" s="13" t="s">
        <v>36</v>
      </c>
      <c r="AX231" s="13" t="s">
        <v>76</v>
      </c>
      <c r="AY231" s="208" t="s">
        <v>150</v>
      </c>
    </row>
    <row r="232" spans="1:65" s="14" customFormat="1" ht="11.25">
      <c r="B232" s="209"/>
      <c r="C232" s="210"/>
      <c r="D232" s="193" t="s">
        <v>163</v>
      </c>
      <c r="E232" s="211" t="s">
        <v>19</v>
      </c>
      <c r="F232" s="212" t="s">
        <v>723</v>
      </c>
      <c r="G232" s="210"/>
      <c r="H232" s="213">
        <v>11.76</v>
      </c>
      <c r="I232" s="214"/>
      <c r="J232" s="210"/>
      <c r="K232" s="210"/>
      <c r="L232" s="215"/>
      <c r="M232" s="216"/>
      <c r="N232" s="217"/>
      <c r="O232" s="217"/>
      <c r="P232" s="217"/>
      <c r="Q232" s="217"/>
      <c r="R232" s="217"/>
      <c r="S232" s="217"/>
      <c r="T232" s="218"/>
      <c r="AT232" s="219" t="s">
        <v>163</v>
      </c>
      <c r="AU232" s="219" t="s">
        <v>86</v>
      </c>
      <c r="AV232" s="14" t="s">
        <v>86</v>
      </c>
      <c r="AW232" s="14" t="s">
        <v>36</v>
      </c>
      <c r="AX232" s="14" t="s">
        <v>76</v>
      </c>
      <c r="AY232" s="219" t="s">
        <v>150</v>
      </c>
    </row>
    <row r="233" spans="1:65" s="13" customFormat="1" ht="11.25">
      <c r="B233" s="199"/>
      <c r="C233" s="200"/>
      <c r="D233" s="193" t="s">
        <v>163</v>
      </c>
      <c r="E233" s="201" t="s">
        <v>19</v>
      </c>
      <c r="F233" s="202" t="s">
        <v>197</v>
      </c>
      <c r="G233" s="200"/>
      <c r="H233" s="201" t="s">
        <v>19</v>
      </c>
      <c r="I233" s="203"/>
      <c r="J233" s="200"/>
      <c r="K233" s="200"/>
      <c r="L233" s="204"/>
      <c r="M233" s="205"/>
      <c r="N233" s="206"/>
      <c r="O233" s="206"/>
      <c r="P233" s="206"/>
      <c r="Q233" s="206"/>
      <c r="R233" s="206"/>
      <c r="S233" s="206"/>
      <c r="T233" s="207"/>
      <c r="AT233" s="208" t="s">
        <v>163</v>
      </c>
      <c r="AU233" s="208" t="s">
        <v>86</v>
      </c>
      <c r="AV233" s="13" t="s">
        <v>84</v>
      </c>
      <c r="AW233" s="13" t="s">
        <v>36</v>
      </c>
      <c r="AX233" s="13" t="s">
        <v>76</v>
      </c>
      <c r="AY233" s="208" t="s">
        <v>150</v>
      </c>
    </row>
    <row r="234" spans="1:65" s="14" customFormat="1" ht="11.25">
      <c r="B234" s="209"/>
      <c r="C234" s="210"/>
      <c r="D234" s="193" t="s">
        <v>163</v>
      </c>
      <c r="E234" s="211" t="s">
        <v>19</v>
      </c>
      <c r="F234" s="212" t="s">
        <v>724</v>
      </c>
      <c r="G234" s="210"/>
      <c r="H234" s="213">
        <v>18.96</v>
      </c>
      <c r="I234" s="214"/>
      <c r="J234" s="210"/>
      <c r="K234" s="210"/>
      <c r="L234" s="215"/>
      <c r="M234" s="216"/>
      <c r="N234" s="217"/>
      <c r="O234" s="217"/>
      <c r="P234" s="217"/>
      <c r="Q234" s="217"/>
      <c r="R234" s="217"/>
      <c r="S234" s="217"/>
      <c r="T234" s="218"/>
      <c r="AT234" s="219" t="s">
        <v>163</v>
      </c>
      <c r="AU234" s="219" t="s">
        <v>86</v>
      </c>
      <c r="AV234" s="14" t="s">
        <v>86</v>
      </c>
      <c r="AW234" s="14" t="s">
        <v>36</v>
      </c>
      <c r="AX234" s="14" t="s">
        <v>76</v>
      </c>
      <c r="AY234" s="219" t="s">
        <v>150</v>
      </c>
    </row>
    <row r="235" spans="1:65" s="15" customFormat="1" ht="11.25">
      <c r="B235" s="220"/>
      <c r="C235" s="221"/>
      <c r="D235" s="193" t="s">
        <v>163</v>
      </c>
      <c r="E235" s="222" t="s">
        <v>19</v>
      </c>
      <c r="F235" s="223" t="s">
        <v>178</v>
      </c>
      <c r="G235" s="221"/>
      <c r="H235" s="224">
        <v>42.48</v>
      </c>
      <c r="I235" s="225"/>
      <c r="J235" s="221"/>
      <c r="K235" s="221"/>
      <c r="L235" s="226"/>
      <c r="M235" s="227"/>
      <c r="N235" s="228"/>
      <c r="O235" s="228"/>
      <c r="P235" s="228"/>
      <c r="Q235" s="228"/>
      <c r="R235" s="228"/>
      <c r="S235" s="228"/>
      <c r="T235" s="229"/>
      <c r="AT235" s="230" t="s">
        <v>163</v>
      </c>
      <c r="AU235" s="230" t="s">
        <v>86</v>
      </c>
      <c r="AV235" s="15" t="s">
        <v>158</v>
      </c>
      <c r="AW235" s="15" t="s">
        <v>36</v>
      </c>
      <c r="AX235" s="15" t="s">
        <v>84</v>
      </c>
      <c r="AY235" s="230" t="s">
        <v>150</v>
      </c>
    </row>
    <row r="236" spans="1:65" s="2" customFormat="1" ht="36">
      <c r="A236" s="36"/>
      <c r="B236" s="37"/>
      <c r="C236" s="180" t="s">
        <v>7</v>
      </c>
      <c r="D236" s="180" t="s">
        <v>153</v>
      </c>
      <c r="E236" s="181" t="s">
        <v>725</v>
      </c>
      <c r="F236" s="182" t="s">
        <v>726</v>
      </c>
      <c r="G236" s="183" t="s">
        <v>167</v>
      </c>
      <c r="H236" s="184">
        <v>1.3129999999999999</v>
      </c>
      <c r="I236" s="185"/>
      <c r="J236" s="186">
        <f>ROUND(I236*H236,2)</f>
        <v>0</v>
      </c>
      <c r="K236" s="182" t="s">
        <v>157</v>
      </c>
      <c r="L236" s="41"/>
      <c r="M236" s="187" t="s">
        <v>19</v>
      </c>
      <c r="N236" s="188" t="s">
        <v>47</v>
      </c>
      <c r="O236" s="66"/>
      <c r="P236" s="189">
        <f>O236*H236</f>
        <v>0</v>
      </c>
      <c r="Q236" s="189">
        <v>0.26723000000000002</v>
      </c>
      <c r="R236" s="189">
        <f>Q236*H236</f>
        <v>0.35087299</v>
      </c>
      <c r="S236" s="189">
        <v>0</v>
      </c>
      <c r="T236" s="190">
        <f>S236*H236</f>
        <v>0</v>
      </c>
      <c r="U236" s="36"/>
      <c r="V236" s="36"/>
      <c r="W236" s="36"/>
      <c r="X236" s="36"/>
      <c r="Y236" s="36"/>
      <c r="Z236" s="36"/>
      <c r="AA236" s="36"/>
      <c r="AB236" s="36"/>
      <c r="AC236" s="36"/>
      <c r="AD236" s="36"/>
      <c r="AE236" s="36"/>
      <c r="AR236" s="191" t="s">
        <v>158</v>
      </c>
      <c r="AT236" s="191" t="s">
        <v>153</v>
      </c>
      <c r="AU236" s="191" t="s">
        <v>86</v>
      </c>
      <c r="AY236" s="19" t="s">
        <v>150</v>
      </c>
      <c r="BE236" s="192">
        <f>IF(N236="základní",J236,0)</f>
        <v>0</v>
      </c>
      <c r="BF236" s="192">
        <f>IF(N236="snížená",J236,0)</f>
        <v>0</v>
      </c>
      <c r="BG236" s="192">
        <f>IF(N236="zákl. přenesená",J236,0)</f>
        <v>0</v>
      </c>
      <c r="BH236" s="192">
        <f>IF(N236="sníž. přenesená",J236,0)</f>
        <v>0</v>
      </c>
      <c r="BI236" s="192">
        <f>IF(N236="nulová",J236,0)</f>
        <v>0</v>
      </c>
      <c r="BJ236" s="19" t="s">
        <v>84</v>
      </c>
      <c r="BK236" s="192">
        <f>ROUND(I236*H236,2)</f>
        <v>0</v>
      </c>
      <c r="BL236" s="19" t="s">
        <v>158</v>
      </c>
      <c r="BM236" s="191" t="s">
        <v>727</v>
      </c>
    </row>
    <row r="237" spans="1:65" s="2" customFormat="1" ht="29.25">
      <c r="A237" s="36"/>
      <c r="B237" s="37"/>
      <c r="C237" s="38"/>
      <c r="D237" s="193" t="s">
        <v>160</v>
      </c>
      <c r="E237" s="38"/>
      <c r="F237" s="194" t="s">
        <v>728</v>
      </c>
      <c r="G237" s="38"/>
      <c r="H237" s="38"/>
      <c r="I237" s="195"/>
      <c r="J237" s="38"/>
      <c r="K237" s="38"/>
      <c r="L237" s="41"/>
      <c r="M237" s="196"/>
      <c r="N237" s="197"/>
      <c r="O237" s="66"/>
      <c r="P237" s="66"/>
      <c r="Q237" s="66"/>
      <c r="R237" s="66"/>
      <c r="S237" s="66"/>
      <c r="T237" s="67"/>
      <c r="U237" s="36"/>
      <c r="V237" s="36"/>
      <c r="W237" s="36"/>
      <c r="X237" s="36"/>
      <c r="Y237" s="36"/>
      <c r="Z237" s="36"/>
      <c r="AA237" s="36"/>
      <c r="AB237" s="36"/>
      <c r="AC237" s="36"/>
      <c r="AD237" s="36"/>
      <c r="AE237" s="36"/>
      <c r="AT237" s="19" t="s">
        <v>160</v>
      </c>
      <c r="AU237" s="19" t="s">
        <v>86</v>
      </c>
    </row>
    <row r="238" spans="1:65" s="2" customFormat="1" ht="19.5">
      <c r="A238" s="36"/>
      <c r="B238" s="37"/>
      <c r="C238" s="38"/>
      <c r="D238" s="193" t="s">
        <v>161</v>
      </c>
      <c r="E238" s="38"/>
      <c r="F238" s="198" t="s">
        <v>729</v>
      </c>
      <c r="G238" s="38"/>
      <c r="H238" s="38"/>
      <c r="I238" s="195"/>
      <c r="J238" s="38"/>
      <c r="K238" s="38"/>
      <c r="L238" s="41"/>
      <c r="M238" s="196"/>
      <c r="N238" s="197"/>
      <c r="O238" s="66"/>
      <c r="P238" s="66"/>
      <c r="Q238" s="66"/>
      <c r="R238" s="66"/>
      <c r="S238" s="66"/>
      <c r="T238" s="67"/>
      <c r="U238" s="36"/>
      <c r="V238" s="36"/>
      <c r="W238" s="36"/>
      <c r="X238" s="36"/>
      <c r="Y238" s="36"/>
      <c r="Z238" s="36"/>
      <c r="AA238" s="36"/>
      <c r="AB238" s="36"/>
      <c r="AC238" s="36"/>
      <c r="AD238" s="36"/>
      <c r="AE238" s="36"/>
      <c r="AT238" s="19" t="s">
        <v>161</v>
      </c>
      <c r="AU238" s="19" t="s">
        <v>86</v>
      </c>
    </row>
    <row r="239" spans="1:65" s="13" customFormat="1" ht="11.25">
      <c r="B239" s="199"/>
      <c r="C239" s="200"/>
      <c r="D239" s="193" t="s">
        <v>163</v>
      </c>
      <c r="E239" s="201" t="s">
        <v>19</v>
      </c>
      <c r="F239" s="202" t="s">
        <v>171</v>
      </c>
      <c r="G239" s="200"/>
      <c r="H239" s="201" t="s">
        <v>19</v>
      </c>
      <c r="I239" s="203"/>
      <c r="J239" s="200"/>
      <c r="K239" s="200"/>
      <c r="L239" s="204"/>
      <c r="M239" s="205"/>
      <c r="N239" s="206"/>
      <c r="O239" s="206"/>
      <c r="P239" s="206"/>
      <c r="Q239" s="206"/>
      <c r="R239" s="206"/>
      <c r="S239" s="206"/>
      <c r="T239" s="207"/>
      <c r="AT239" s="208" t="s">
        <v>163</v>
      </c>
      <c r="AU239" s="208" t="s">
        <v>86</v>
      </c>
      <c r="AV239" s="13" t="s">
        <v>84</v>
      </c>
      <c r="AW239" s="13" t="s">
        <v>36</v>
      </c>
      <c r="AX239" s="13" t="s">
        <v>76</v>
      </c>
      <c r="AY239" s="208" t="s">
        <v>150</v>
      </c>
    </row>
    <row r="240" spans="1:65" s="13" customFormat="1" ht="22.5">
      <c r="B240" s="199"/>
      <c r="C240" s="200"/>
      <c r="D240" s="193" t="s">
        <v>163</v>
      </c>
      <c r="E240" s="201" t="s">
        <v>19</v>
      </c>
      <c r="F240" s="202" t="s">
        <v>730</v>
      </c>
      <c r="G240" s="200"/>
      <c r="H240" s="201" t="s">
        <v>19</v>
      </c>
      <c r="I240" s="203"/>
      <c r="J240" s="200"/>
      <c r="K240" s="200"/>
      <c r="L240" s="204"/>
      <c r="M240" s="205"/>
      <c r="N240" s="206"/>
      <c r="O240" s="206"/>
      <c r="P240" s="206"/>
      <c r="Q240" s="206"/>
      <c r="R240" s="206"/>
      <c r="S240" s="206"/>
      <c r="T240" s="207"/>
      <c r="AT240" s="208" t="s">
        <v>163</v>
      </c>
      <c r="AU240" s="208" t="s">
        <v>86</v>
      </c>
      <c r="AV240" s="13" t="s">
        <v>84</v>
      </c>
      <c r="AW240" s="13" t="s">
        <v>36</v>
      </c>
      <c r="AX240" s="13" t="s">
        <v>76</v>
      </c>
      <c r="AY240" s="208" t="s">
        <v>150</v>
      </c>
    </row>
    <row r="241" spans="1:65" s="14" customFormat="1" ht="11.25">
      <c r="B241" s="209"/>
      <c r="C241" s="210"/>
      <c r="D241" s="193" t="s">
        <v>163</v>
      </c>
      <c r="E241" s="211" t="s">
        <v>19</v>
      </c>
      <c r="F241" s="212" t="s">
        <v>731</v>
      </c>
      <c r="G241" s="210"/>
      <c r="H241" s="213">
        <v>0.72599999999999998</v>
      </c>
      <c r="I241" s="214"/>
      <c r="J241" s="210"/>
      <c r="K241" s="210"/>
      <c r="L241" s="215"/>
      <c r="M241" s="216"/>
      <c r="N241" s="217"/>
      <c r="O241" s="217"/>
      <c r="P241" s="217"/>
      <c r="Q241" s="217"/>
      <c r="R241" s="217"/>
      <c r="S241" s="217"/>
      <c r="T241" s="218"/>
      <c r="AT241" s="219" t="s">
        <v>163</v>
      </c>
      <c r="AU241" s="219" t="s">
        <v>86</v>
      </c>
      <c r="AV241" s="14" t="s">
        <v>86</v>
      </c>
      <c r="AW241" s="14" t="s">
        <v>36</v>
      </c>
      <c r="AX241" s="14" t="s">
        <v>76</v>
      </c>
      <c r="AY241" s="219" t="s">
        <v>150</v>
      </c>
    </row>
    <row r="242" spans="1:65" s="13" customFormat="1" ht="11.25">
      <c r="B242" s="199"/>
      <c r="C242" s="200"/>
      <c r="D242" s="193" t="s">
        <v>163</v>
      </c>
      <c r="E242" s="201" t="s">
        <v>19</v>
      </c>
      <c r="F242" s="202" t="s">
        <v>174</v>
      </c>
      <c r="G242" s="200"/>
      <c r="H242" s="201" t="s">
        <v>19</v>
      </c>
      <c r="I242" s="203"/>
      <c r="J242" s="200"/>
      <c r="K242" s="200"/>
      <c r="L242" s="204"/>
      <c r="M242" s="205"/>
      <c r="N242" s="206"/>
      <c r="O242" s="206"/>
      <c r="P242" s="206"/>
      <c r="Q242" s="206"/>
      <c r="R242" s="206"/>
      <c r="S242" s="206"/>
      <c r="T242" s="207"/>
      <c r="AT242" s="208" t="s">
        <v>163</v>
      </c>
      <c r="AU242" s="208" t="s">
        <v>86</v>
      </c>
      <c r="AV242" s="13" t="s">
        <v>84</v>
      </c>
      <c r="AW242" s="13" t="s">
        <v>36</v>
      </c>
      <c r="AX242" s="13" t="s">
        <v>76</v>
      </c>
      <c r="AY242" s="208" t="s">
        <v>150</v>
      </c>
    </row>
    <row r="243" spans="1:65" s="13" customFormat="1" ht="11.25">
      <c r="B243" s="199"/>
      <c r="C243" s="200"/>
      <c r="D243" s="193" t="s">
        <v>163</v>
      </c>
      <c r="E243" s="201" t="s">
        <v>19</v>
      </c>
      <c r="F243" s="202" t="s">
        <v>175</v>
      </c>
      <c r="G243" s="200"/>
      <c r="H243" s="201" t="s">
        <v>19</v>
      </c>
      <c r="I243" s="203"/>
      <c r="J243" s="200"/>
      <c r="K243" s="200"/>
      <c r="L243" s="204"/>
      <c r="M243" s="205"/>
      <c r="N243" s="206"/>
      <c r="O243" s="206"/>
      <c r="P243" s="206"/>
      <c r="Q243" s="206"/>
      <c r="R243" s="206"/>
      <c r="S243" s="206"/>
      <c r="T243" s="207"/>
      <c r="AT243" s="208" t="s">
        <v>163</v>
      </c>
      <c r="AU243" s="208" t="s">
        <v>86</v>
      </c>
      <c r="AV243" s="13" t="s">
        <v>84</v>
      </c>
      <c r="AW243" s="13" t="s">
        <v>36</v>
      </c>
      <c r="AX243" s="13" t="s">
        <v>76</v>
      </c>
      <c r="AY243" s="208" t="s">
        <v>150</v>
      </c>
    </row>
    <row r="244" spans="1:65" s="13" customFormat="1" ht="22.5">
      <c r="B244" s="199"/>
      <c r="C244" s="200"/>
      <c r="D244" s="193" t="s">
        <v>163</v>
      </c>
      <c r="E244" s="201" t="s">
        <v>19</v>
      </c>
      <c r="F244" s="202" t="s">
        <v>732</v>
      </c>
      <c r="G244" s="200"/>
      <c r="H244" s="201" t="s">
        <v>19</v>
      </c>
      <c r="I244" s="203"/>
      <c r="J244" s="200"/>
      <c r="K244" s="200"/>
      <c r="L244" s="204"/>
      <c r="M244" s="205"/>
      <c r="N244" s="206"/>
      <c r="O244" s="206"/>
      <c r="P244" s="206"/>
      <c r="Q244" s="206"/>
      <c r="R244" s="206"/>
      <c r="S244" s="206"/>
      <c r="T244" s="207"/>
      <c r="AT244" s="208" t="s">
        <v>163</v>
      </c>
      <c r="AU244" s="208" t="s">
        <v>86</v>
      </c>
      <c r="AV244" s="13" t="s">
        <v>84</v>
      </c>
      <c r="AW244" s="13" t="s">
        <v>36</v>
      </c>
      <c r="AX244" s="13" t="s">
        <v>76</v>
      </c>
      <c r="AY244" s="208" t="s">
        <v>150</v>
      </c>
    </row>
    <row r="245" spans="1:65" s="14" customFormat="1" ht="11.25">
      <c r="B245" s="209"/>
      <c r="C245" s="210"/>
      <c r="D245" s="193" t="s">
        <v>163</v>
      </c>
      <c r="E245" s="211" t="s">
        <v>19</v>
      </c>
      <c r="F245" s="212" t="s">
        <v>733</v>
      </c>
      <c r="G245" s="210"/>
      <c r="H245" s="213">
        <v>0.58699999999999997</v>
      </c>
      <c r="I245" s="214"/>
      <c r="J245" s="210"/>
      <c r="K245" s="210"/>
      <c r="L245" s="215"/>
      <c r="M245" s="216"/>
      <c r="N245" s="217"/>
      <c r="O245" s="217"/>
      <c r="P245" s="217"/>
      <c r="Q245" s="217"/>
      <c r="R245" s="217"/>
      <c r="S245" s="217"/>
      <c r="T245" s="218"/>
      <c r="AT245" s="219" t="s">
        <v>163</v>
      </c>
      <c r="AU245" s="219" t="s">
        <v>86</v>
      </c>
      <c r="AV245" s="14" t="s">
        <v>86</v>
      </c>
      <c r="AW245" s="14" t="s">
        <v>36</v>
      </c>
      <c r="AX245" s="14" t="s">
        <v>76</v>
      </c>
      <c r="AY245" s="219" t="s">
        <v>150</v>
      </c>
    </row>
    <row r="246" spans="1:65" s="15" customFormat="1" ht="11.25">
      <c r="B246" s="220"/>
      <c r="C246" s="221"/>
      <c r="D246" s="193" t="s">
        <v>163</v>
      </c>
      <c r="E246" s="222" t="s">
        <v>19</v>
      </c>
      <c r="F246" s="223" t="s">
        <v>178</v>
      </c>
      <c r="G246" s="221"/>
      <c r="H246" s="224">
        <v>1.3129999999999999</v>
      </c>
      <c r="I246" s="225"/>
      <c r="J246" s="221"/>
      <c r="K246" s="221"/>
      <c r="L246" s="226"/>
      <c r="M246" s="227"/>
      <c r="N246" s="228"/>
      <c r="O246" s="228"/>
      <c r="P246" s="228"/>
      <c r="Q246" s="228"/>
      <c r="R246" s="228"/>
      <c r="S246" s="228"/>
      <c r="T246" s="229"/>
      <c r="AT246" s="230" t="s">
        <v>163</v>
      </c>
      <c r="AU246" s="230" t="s">
        <v>86</v>
      </c>
      <c r="AV246" s="15" t="s">
        <v>158</v>
      </c>
      <c r="AW246" s="15" t="s">
        <v>36</v>
      </c>
      <c r="AX246" s="15" t="s">
        <v>84</v>
      </c>
      <c r="AY246" s="230" t="s">
        <v>150</v>
      </c>
    </row>
    <row r="247" spans="1:65" s="2" customFormat="1" ht="24">
      <c r="A247" s="36"/>
      <c r="B247" s="37"/>
      <c r="C247" s="180" t="s">
        <v>390</v>
      </c>
      <c r="D247" s="180" t="s">
        <v>153</v>
      </c>
      <c r="E247" s="181" t="s">
        <v>734</v>
      </c>
      <c r="F247" s="182" t="s">
        <v>735</v>
      </c>
      <c r="G247" s="183" t="s">
        <v>156</v>
      </c>
      <c r="H247" s="184">
        <v>12</v>
      </c>
      <c r="I247" s="185"/>
      <c r="J247" s="186">
        <f>ROUND(I247*H247,2)</f>
        <v>0</v>
      </c>
      <c r="K247" s="182" t="s">
        <v>157</v>
      </c>
      <c r="L247" s="41"/>
      <c r="M247" s="187" t="s">
        <v>19</v>
      </c>
      <c r="N247" s="188" t="s">
        <v>47</v>
      </c>
      <c r="O247" s="66"/>
      <c r="P247" s="189">
        <f>O247*H247</f>
        <v>0</v>
      </c>
      <c r="Q247" s="189">
        <v>5.0000000000000001E-3</v>
      </c>
      <c r="R247" s="189">
        <f>Q247*H247</f>
        <v>0.06</v>
      </c>
      <c r="S247" s="189">
        <v>0</v>
      </c>
      <c r="T247" s="190">
        <f>S247*H247</f>
        <v>0</v>
      </c>
      <c r="U247" s="36"/>
      <c r="V247" s="36"/>
      <c r="W247" s="36"/>
      <c r="X247" s="36"/>
      <c r="Y247" s="36"/>
      <c r="Z247" s="36"/>
      <c r="AA247" s="36"/>
      <c r="AB247" s="36"/>
      <c r="AC247" s="36"/>
      <c r="AD247" s="36"/>
      <c r="AE247" s="36"/>
      <c r="AR247" s="191" t="s">
        <v>158</v>
      </c>
      <c r="AT247" s="191" t="s">
        <v>153</v>
      </c>
      <c r="AU247" s="191" t="s">
        <v>86</v>
      </c>
      <c r="AY247" s="19" t="s">
        <v>150</v>
      </c>
      <c r="BE247" s="192">
        <f>IF(N247="základní",J247,0)</f>
        <v>0</v>
      </c>
      <c r="BF247" s="192">
        <f>IF(N247="snížená",J247,0)</f>
        <v>0</v>
      </c>
      <c r="BG247" s="192">
        <f>IF(N247="zákl. přenesená",J247,0)</f>
        <v>0</v>
      </c>
      <c r="BH247" s="192">
        <f>IF(N247="sníž. přenesená",J247,0)</f>
        <v>0</v>
      </c>
      <c r="BI247" s="192">
        <f>IF(N247="nulová",J247,0)</f>
        <v>0</v>
      </c>
      <c r="BJ247" s="19" t="s">
        <v>84</v>
      </c>
      <c r="BK247" s="192">
        <f>ROUND(I247*H247,2)</f>
        <v>0</v>
      </c>
      <c r="BL247" s="19" t="s">
        <v>158</v>
      </c>
      <c r="BM247" s="191" t="s">
        <v>736</v>
      </c>
    </row>
    <row r="248" spans="1:65" s="2" customFormat="1" ht="19.5">
      <c r="A248" s="36"/>
      <c r="B248" s="37"/>
      <c r="C248" s="38"/>
      <c r="D248" s="193" t="s">
        <v>160</v>
      </c>
      <c r="E248" s="38"/>
      <c r="F248" s="194" t="s">
        <v>737</v>
      </c>
      <c r="G248" s="38"/>
      <c r="H248" s="38"/>
      <c r="I248" s="195"/>
      <c r="J248" s="38"/>
      <c r="K248" s="38"/>
      <c r="L248" s="41"/>
      <c r="M248" s="196"/>
      <c r="N248" s="197"/>
      <c r="O248" s="66"/>
      <c r="P248" s="66"/>
      <c r="Q248" s="66"/>
      <c r="R248" s="66"/>
      <c r="S248" s="66"/>
      <c r="T248" s="67"/>
      <c r="U248" s="36"/>
      <c r="V248" s="36"/>
      <c r="W248" s="36"/>
      <c r="X248" s="36"/>
      <c r="Y248" s="36"/>
      <c r="Z248" s="36"/>
      <c r="AA248" s="36"/>
      <c r="AB248" s="36"/>
      <c r="AC248" s="36"/>
      <c r="AD248" s="36"/>
      <c r="AE248" s="36"/>
      <c r="AT248" s="19" t="s">
        <v>160</v>
      </c>
      <c r="AU248" s="19" t="s">
        <v>86</v>
      </c>
    </row>
    <row r="249" spans="1:65" s="2" customFormat="1" ht="19.5">
      <c r="A249" s="36"/>
      <c r="B249" s="37"/>
      <c r="C249" s="38"/>
      <c r="D249" s="193" t="s">
        <v>161</v>
      </c>
      <c r="E249" s="38"/>
      <c r="F249" s="198" t="s">
        <v>738</v>
      </c>
      <c r="G249" s="38"/>
      <c r="H249" s="38"/>
      <c r="I249" s="195"/>
      <c r="J249" s="38"/>
      <c r="K249" s="38"/>
      <c r="L249" s="41"/>
      <c r="M249" s="196"/>
      <c r="N249" s="197"/>
      <c r="O249" s="66"/>
      <c r="P249" s="66"/>
      <c r="Q249" s="66"/>
      <c r="R249" s="66"/>
      <c r="S249" s="66"/>
      <c r="T249" s="67"/>
      <c r="U249" s="36"/>
      <c r="V249" s="36"/>
      <c r="W249" s="36"/>
      <c r="X249" s="36"/>
      <c r="Y249" s="36"/>
      <c r="Z249" s="36"/>
      <c r="AA249" s="36"/>
      <c r="AB249" s="36"/>
      <c r="AC249" s="36"/>
      <c r="AD249" s="36"/>
      <c r="AE249" s="36"/>
      <c r="AT249" s="19" t="s">
        <v>161</v>
      </c>
      <c r="AU249" s="19" t="s">
        <v>86</v>
      </c>
    </row>
    <row r="250" spans="1:65" s="13" customFormat="1" ht="11.25">
      <c r="B250" s="199"/>
      <c r="C250" s="200"/>
      <c r="D250" s="193" t="s">
        <v>163</v>
      </c>
      <c r="E250" s="201" t="s">
        <v>19</v>
      </c>
      <c r="F250" s="202" t="s">
        <v>171</v>
      </c>
      <c r="G250" s="200"/>
      <c r="H250" s="201" t="s">
        <v>19</v>
      </c>
      <c r="I250" s="203"/>
      <c r="J250" s="200"/>
      <c r="K250" s="200"/>
      <c r="L250" s="204"/>
      <c r="M250" s="205"/>
      <c r="N250" s="206"/>
      <c r="O250" s="206"/>
      <c r="P250" s="206"/>
      <c r="Q250" s="206"/>
      <c r="R250" s="206"/>
      <c r="S250" s="206"/>
      <c r="T250" s="207"/>
      <c r="AT250" s="208" t="s">
        <v>163</v>
      </c>
      <c r="AU250" s="208" t="s">
        <v>86</v>
      </c>
      <c r="AV250" s="13" t="s">
        <v>84</v>
      </c>
      <c r="AW250" s="13" t="s">
        <v>36</v>
      </c>
      <c r="AX250" s="13" t="s">
        <v>76</v>
      </c>
      <c r="AY250" s="208" t="s">
        <v>150</v>
      </c>
    </row>
    <row r="251" spans="1:65" s="14" customFormat="1" ht="11.25">
      <c r="B251" s="209"/>
      <c r="C251" s="210"/>
      <c r="D251" s="193" t="s">
        <v>163</v>
      </c>
      <c r="E251" s="211" t="s">
        <v>19</v>
      </c>
      <c r="F251" s="212" t="s">
        <v>739</v>
      </c>
      <c r="G251" s="210"/>
      <c r="H251" s="213">
        <v>1</v>
      </c>
      <c r="I251" s="214"/>
      <c r="J251" s="210"/>
      <c r="K251" s="210"/>
      <c r="L251" s="215"/>
      <c r="M251" s="216"/>
      <c r="N251" s="217"/>
      <c r="O251" s="217"/>
      <c r="P251" s="217"/>
      <c r="Q251" s="217"/>
      <c r="R251" s="217"/>
      <c r="S251" s="217"/>
      <c r="T251" s="218"/>
      <c r="AT251" s="219" t="s">
        <v>163</v>
      </c>
      <c r="AU251" s="219" t="s">
        <v>86</v>
      </c>
      <c r="AV251" s="14" t="s">
        <v>86</v>
      </c>
      <c r="AW251" s="14" t="s">
        <v>36</v>
      </c>
      <c r="AX251" s="14" t="s">
        <v>76</v>
      </c>
      <c r="AY251" s="219" t="s">
        <v>150</v>
      </c>
    </row>
    <row r="252" spans="1:65" s="14" customFormat="1" ht="11.25">
      <c r="B252" s="209"/>
      <c r="C252" s="210"/>
      <c r="D252" s="193" t="s">
        <v>163</v>
      </c>
      <c r="E252" s="211" t="s">
        <v>19</v>
      </c>
      <c r="F252" s="212" t="s">
        <v>740</v>
      </c>
      <c r="G252" s="210"/>
      <c r="H252" s="213">
        <v>2</v>
      </c>
      <c r="I252" s="214"/>
      <c r="J252" s="210"/>
      <c r="K252" s="210"/>
      <c r="L252" s="215"/>
      <c r="M252" s="216"/>
      <c r="N252" s="217"/>
      <c r="O252" s="217"/>
      <c r="P252" s="217"/>
      <c r="Q252" s="217"/>
      <c r="R252" s="217"/>
      <c r="S252" s="217"/>
      <c r="T252" s="218"/>
      <c r="AT252" s="219" t="s">
        <v>163</v>
      </c>
      <c r="AU252" s="219" t="s">
        <v>86</v>
      </c>
      <c r="AV252" s="14" t="s">
        <v>86</v>
      </c>
      <c r="AW252" s="14" t="s">
        <v>36</v>
      </c>
      <c r="AX252" s="14" t="s">
        <v>76</v>
      </c>
      <c r="AY252" s="219" t="s">
        <v>150</v>
      </c>
    </row>
    <row r="253" spans="1:65" s="14" customFormat="1" ht="11.25">
      <c r="B253" s="209"/>
      <c r="C253" s="210"/>
      <c r="D253" s="193" t="s">
        <v>163</v>
      </c>
      <c r="E253" s="211" t="s">
        <v>19</v>
      </c>
      <c r="F253" s="212" t="s">
        <v>741</v>
      </c>
      <c r="G253" s="210"/>
      <c r="H253" s="213">
        <v>2</v>
      </c>
      <c r="I253" s="214"/>
      <c r="J253" s="210"/>
      <c r="K253" s="210"/>
      <c r="L253" s="215"/>
      <c r="M253" s="216"/>
      <c r="N253" s="217"/>
      <c r="O253" s="217"/>
      <c r="P253" s="217"/>
      <c r="Q253" s="217"/>
      <c r="R253" s="217"/>
      <c r="S253" s="217"/>
      <c r="T253" s="218"/>
      <c r="AT253" s="219" t="s">
        <v>163</v>
      </c>
      <c r="AU253" s="219" t="s">
        <v>86</v>
      </c>
      <c r="AV253" s="14" t="s">
        <v>86</v>
      </c>
      <c r="AW253" s="14" t="s">
        <v>36</v>
      </c>
      <c r="AX253" s="14" t="s">
        <v>76</v>
      </c>
      <c r="AY253" s="219" t="s">
        <v>150</v>
      </c>
    </row>
    <row r="254" spans="1:65" s="14" customFormat="1" ht="11.25">
      <c r="B254" s="209"/>
      <c r="C254" s="210"/>
      <c r="D254" s="193" t="s">
        <v>163</v>
      </c>
      <c r="E254" s="211" t="s">
        <v>19</v>
      </c>
      <c r="F254" s="212" t="s">
        <v>742</v>
      </c>
      <c r="G254" s="210"/>
      <c r="H254" s="213">
        <v>1</v>
      </c>
      <c r="I254" s="214"/>
      <c r="J254" s="210"/>
      <c r="K254" s="210"/>
      <c r="L254" s="215"/>
      <c r="M254" s="216"/>
      <c r="N254" s="217"/>
      <c r="O254" s="217"/>
      <c r="P254" s="217"/>
      <c r="Q254" s="217"/>
      <c r="R254" s="217"/>
      <c r="S254" s="217"/>
      <c r="T254" s="218"/>
      <c r="AT254" s="219" t="s">
        <v>163</v>
      </c>
      <c r="AU254" s="219" t="s">
        <v>86</v>
      </c>
      <c r="AV254" s="14" t="s">
        <v>86</v>
      </c>
      <c r="AW254" s="14" t="s">
        <v>36</v>
      </c>
      <c r="AX254" s="14" t="s">
        <v>76</v>
      </c>
      <c r="AY254" s="219" t="s">
        <v>150</v>
      </c>
    </row>
    <row r="255" spans="1:65" s="14" customFormat="1" ht="11.25">
      <c r="B255" s="209"/>
      <c r="C255" s="210"/>
      <c r="D255" s="193" t="s">
        <v>163</v>
      </c>
      <c r="E255" s="211" t="s">
        <v>19</v>
      </c>
      <c r="F255" s="212" t="s">
        <v>743</v>
      </c>
      <c r="G255" s="210"/>
      <c r="H255" s="213">
        <v>1</v>
      </c>
      <c r="I255" s="214"/>
      <c r="J255" s="210"/>
      <c r="K255" s="210"/>
      <c r="L255" s="215"/>
      <c r="M255" s="216"/>
      <c r="N255" s="217"/>
      <c r="O255" s="217"/>
      <c r="P255" s="217"/>
      <c r="Q255" s="217"/>
      <c r="R255" s="217"/>
      <c r="S255" s="217"/>
      <c r="T255" s="218"/>
      <c r="AT255" s="219" t="s">
        <v>163</v>
      </c>
      <c r="AU255" s="219" t="s">
        <v>86</v>
      </c>
      <c r="AV255" s="14" t="s">
        <v>86</v>
      </c>
      <c r="AW255" s="14" t="s">
        <v>36</v>
      </c>
      <c r="AX255" s="14" t="s">
        <v>76</v>
      </c>
      <c r="AY255" s="219" t="s">
        <v>150</v>
      </c>
    </row>
    <row r="256" spans="1:65" s="16" customFormat="1" ht="11.25">
      <c r="B256" s="231"/>
      <c r="C256" s="232"/>
      <c r="D256" s="193" t="s">
        <v>163</v>
      </c>
      <c r="E256" s="233" t="s">
        <v>19</v>
      </c>
      <c r="F256" s="234" t="s">
        <v>215</v>
      </c>
      <c r="G256" s="232"/>
      <c r="H256" s="235">
        <v>7</v>
      </c>
      <c r="I256" s="236"/>
      <c r="J256" s="232"/>
      <c r="K256" s="232"/>
      <c r="L256" s="237"/>
      <c r="M256" s="238"/>
      <c r="N256" s="239"/>
      <c r="O256" s="239"/>
      <c r="P256" s="239"/>
      <c r="Q256" s="239"/>
      <c r="R256" s="239"/>
      <c r="S256" s="239"/>
      <c r="T256" s="240"/>
      <c r="AT256" s="241" t="s">
        <v>163</v>
      </c>
      <c r="AU256" s="241" t="s">
        <v>86</v>
      </c>
      <c r="AV256" s="16" t="s">
        <v>179</v>
      </c>
      <c r="AW256" s="16" t="s">
        <v>36</v>
      </c>
      <c r="AX256" s="16" t="s">
        <v>76</v>
      </c>
      <c r="AY256" s="241" t="s">
        <v>150</v>
      </c>
    </row>
    <row r="257" spans="1:65" s="13" customFormat="1" ht="11.25">
      <c r="B257" s="199"/>
      <c r="C257" s="200"/>
      <c r="D257" s="193" t="s">
        <v>163</v>
      </c>
      <c r="E257" s="201" t="s">
        <v>19</v>
      </c>
      <c r="F257" s="202" t="s">
        <v>744</v>
      </c>
      <c r="G257" s="200"/>
      <c r="H257" s="201" t="s">
        <v>19</v>
      </c>
      <c r="I257" s="203"/>
      <c r="J257" s="200"/>
      <c r="K257" s="200"/>
      <c r="L257" s="204"/>
      <c r="M257" s="205"/>
      <c r="N257" s="206"/>
      <c r="O257" s="206"/>
      <c r="P257" s="206"/>
      <c r="Q257" s="206"/>
      <c r="R257" s="206"/>
      <c r="S257" s="206"/>
      <c r="T257" s="207"/>
      <c r="AT257" s="208" t="s">
        <v>163</v>
      </c>
      <c r="AU257" s="208" t="s">
        <v>86</v>
      </c>
      <c r="AV257" s="13" t="s">
        <v>84</v>
      </c>
      <c r="AW257" s="13" t="s">
        <v>36</v>
      </c>
      <c r="AX257" s="13" t="s">
        <v>76</v>
      </c>
      <c r="AY257" s="208" t="s">
        <v>150</v>
      </c>
    </row>
    <row r="258" spans="1:65" s="14" customFormat="1" ht="11.25">
      <c r="B258" s="209"/>
      <c r="C258" s="210"/>
      <c r="D258" s="193" t="s">
        <v>163</v>
      </c>
      <c r="E258" s="211" t="s">
        <v>19</v>
      </c>
      <c r="F258" s="212" t="s">
        <v>745</v>
      </c>
      <c r="G258" s="210"/>
      <c r="H258" s="213">
        <v>1</v>
      </c>
      <c r="I258" s="214"/>
      <c r="J258" s="210"/>
      <c r="K258" s="210"/>
      <c r="L258" s="215"/>
      <c r="M258" s="216"/>
      <c r="N258" s="217"/>
      <c r="O258" s="217"/>
      <c r="P258" s="217"/>
      <c r="Q258" s="217"/>
      <c r="R258" s="217"/>
      <c r="S258" s="217"/>
      <c r="T258" s="218"/>
      <c r="AT258" s="219" t="s">
        <v>163</v>
      </c>
      <c r="AU258" s="219" t="s">
        <v>86</v>
      </c>
      <c r="AV258" s="14" t="s">
        <v>86</v>
      </c>
      <c r="AW258" s="14" t="s">
        <v>36</v>
      </c>
      <c r="AX258" s="14" t="s">
        <v>76</v>
      </c>
      <c r="AY258" s="219" t="s">
        <v>150</v>
      </c>
    </row>
    <row r="259" spans="1:65" s="14" customFormat="1" ht="11.25">
      <c r="B259" s="209"/>
      <c r="C259" s="210"/>
      <c r="D259" s="193" t="s">
        <v>163</v>
      </c>
      <c r="E259" s="211" t="s">
        <v>19</v>
      </c>
      <c r="F259" s="212" t="s">
        <v>746</v>
      </c>
      <c r="G259" s="210"/>
      <c r="H259" s="213">
        <v>1</v>
      </c>
      <c r="I259" s="214"/>
      <c r="J259" s="210"/>
      <c r="K259" s="210"/>
      <c r="L259" s="215"/>
      <c r="M259" s="216"/>
      <c r="N259" s="217"/>
      <c r="O259" s="217"/>
      <c r="P259" s="217"/>
      <c r="Q259" s="217"/>
      <c r="R259" s="217"/>
      <c r="S259" s="217"/>
      <c r="T259" s="218"/>
      <c r="AT259" s="219" t="s">
        <v>163</v>
      </c>
      <c r="AU259" s="219" t="s">
        <v>86</v>
      </c>
      <c r="AV259" s="14" t="s">
        <v>86</v>
      </c>
      <c r="AW259" s="14" t="s">
        <v>36</v>
      </c>
      <c r="AX259" s="14" t="s">
        <v>76</v>
      </c>
      <c r="AY259" s="219" t="s">
        <v>150</v>
      </c>
    </row>
    <row r="260" spans="1:65" s="14" customFormat="1" ht="11.25">
      <c r="B260" s="209"/>
      <c r="C260" s="210"/>
      <c r="D260" s="193" t="s">
        <v>163</v>
      </c>
      <c r="E260" s="211" t="s">
        <v>19</v>
      </c>
      <c r="F260" s="212" t="s">
        <v>747</v>
      </c>
      <c r="G260" s="210"/>
      <c r="H260" s="213">
        <v>3</v>
      </c>
      <c r="I260" s="214"/>
      <c r="J260" s="210"/>
      <c r="K260" s="210"/>
      <c r="L260" s="215"/>
      <c r="M260" s="216"/>
      <c r="N260" s="217"/>
      <c r="O260" s="217"/>
      <c r="P260" s="217"/>
      <c r="Q260" s="217"/>
      <c r="R260" s="217"/>
      <c r="S260" s="217"/>
      <c r="T260" s="218"/>
      <c r="AT260" s="219" t="s">
        <v>163</v>
      </c>
      <c r="AU260" s="219" t="s">
        <v>86</v>
      </c>
      <c r="AV260" s="14" t="s">
        <v>86</v>
      </c>
      <c r="AW260" s="14" t="s">
        <v>36</v>
      </c>
      <c r="AX260" s="14" t="s">
        <v>76</v>
      </c>
      <c r="AY260" s="219" t="s">
        <v>150</v>
      </c>
    </row>
    <row r="261" spans="1:65" s="16" customFormat="1" ht="11.25">
      <c r="B261" s="231"/>
      <c r="C261" s="232"/>
      <c r="D261" s="193" t="s">
        <v>163</v>
      </c>
      <c r="E261" s="233" t="s">
        <v>19</v>
      </c>
      <c r="F261" s="234" t="s">
        <v>215</v>
      </c>
      <c r="G261" s="232"/>
      <c r="H261" s="235">
        <v>5</v>
      </c>
      <c r="I261" s="236"/>
      <c r="J261" s="232"/>
      <c r="K261" s="232"/>
      <c r="L261" s="237"/>
      <c r="M261" s="238"/>
      <c r="N261" s="239"/>
      <c r="O261" s="239"/>
      <c r="P261" s="239"/>
      <c r="Q261" s="239"/>
      <c r="R261" s="239"/>
      <c r="S261" s="239"/>
      <c r="T261" s="240"/>
      <c r="AT261" s="241" t="s">
        <v>163</v>
      </c>
      <c r="AU261" s="241" t="s">
        <v>86</v>
      </c>
      <c r="AV261" s="16" t="s">
        <v>179</v>
      </c>
      <c r="AW261" s="16" t="s">
        <v>36</v>
      </c>
      <c r="AX261" s="16" t="s">
        <v>76</v>
      </c>
      <c r="AY261" s="241" t="s">
        <v>150</v>
      </c>
    </row>
    <row r="262" spans="1:65" s="15" customFormat="1" ht="11.25">
      <c r="B262" s="220"/>
      <c r="C262" s="221"/>
      <c r="D262" s="193" t="s">
        <v>163</v>
      </c>
      <c r="E262" s="222" t="s">
        <v>19</v>
      </c>
      <c r="F262" s="223" t="s">
        <v>178</v>
      </c>
      <c r="G262" s="221"/>
      <c r="H262" s="224">
        <v>12</v>
      </c>
      <c r="I262" s="225"/>
      <c r="J262" s="221"/>
      <c r="K262" s="221"/>
      <c r="L262" s="226"/>
      <c r="M262" s="227"/>
      <c r="N262" s="228"/>
      <c r="O262" s="228"/>
      <c r="P262" s="228"/>
      <c r="Q262" s="228"/>
      <c r="R262" s="228"/>
      <c r="S262" s="228"/>
      <c r="T262" s="229"/>
      <c r="AT262" s="230" t="s">
        <v>163</v>
      </c>
      <c r="AU262" s="230" t="s">
        <v>86</v>
      </c>
      <c r="AV262" s="15" t="s">
        <v>158</v>
      </c>
      <c r="AW262" s="15" t="s">
        <v>36</v>
      </c>
      <c r="AX262" s="15" t="s">
        <v>84</v>
      </c>
      <c r="AY262" s="230" t="s">
        <v>150</v>
      </c>
    </row>
    <row r="263" spans="1:65" s="12" customFormat="1" ht="22.9" customHeight="1">
      <c r="B263" s="164"/>
      <c r="C263" s="165"/>
      <c r="D263" s="166" t="s">
        <v>75</v>
      </c>
      <c r="E263" s="178" t="s">
        <v>206</v>
      </c>
      <c r="F263" s="178" t="s">
        <v>748</v>
      </c>
      <c r="G263" s="165"/>
      <c r="H263" s="165"/>
      <c r="I263" s="168"/>
      <c r="J263" s="179">
        <f>BK263</f>
        <v>0</v>
      </c>
      <c r="K263" s="165"/>
      <c r="L263" s="170"/>
      <c r="M263" s="171"/>
      <c r="N263" s="172"/>
      <c r="O263" s="172"/>
      <c r="P263" s="173">
        <f>SUM(P264:P559)</f>
        <v>0</v>
      </c>
      <c r="Q263" s="172"/>
      <c r="R263" s="173">
        <f>SUM(R264:R559)</f>
        <v>6.5885810500000002</v>
      </c>
      <c r="S263" s="172"/>
      <c r="T263" s="174">
        <f>SUM(T264:T559)</f>
        <v>0</v>
      </c>
      <c r="AR263" s="175" t="s">
        <v>84</v>
      </c>
      <c r="AT263" s="176" t="s">
        <v>75</v>
      </c>
      <c r="AU263" s="176" t="s">
        <v>84</v>
      </c>
      <c r="AY263" s="175" t="s">
        <v>150</v>
      </c>
      <c r="BK263" s="177">
        <f>SUM(BK264:BK559)</f>
        <v>0</v>
      </c>
    </row>
    <row r="264" spans="1:65" s="2" customFormat="1" ht="24">
      <c r="A264" s="36"/>
      <c r="B264" s="37"/>
      <c r="C264" s="180" t="s">
        <v>397</v>
      </c>
      <c r="D264" s="180" t="s">
        <v>153</v>
      </c>
      <c r="E264" s="181" t="s">
        <v>749</v>
      </c>
      <c r="F264" s="182" t="s">
        <v>750</v>
      </c>
      <c r="G264" s="183" t="s">
        <v>167</v>
      </c>
      <c r="H264" s="184">
        <v>185.05</v>
      </c>
      <c r="I264" s="185"/>
      <c r="J264" s="186">
        <f>ROUND(I264*H264,2)</f>
        <v>0</v>
      </c>
      <c r="K264" s="182" t="s">
        <v>168</v>
      </c>
      <c r="L264" s="41"/>
      <c r="M264" s="187" t="s">
        <v>19</v>
      </c>
      <c r="N264" s="188" t="s">
        <v>47</v>
      </c>
      <c r="O264" s="66"/>
      <c r="P264" s="189">
        <f>O264*H264</f>
        <v>0</v>
      </c>
      <c r="Q264" s="189">
        <v>5.1000000000000004E-3</v>
      </c>
      <c r="R264" s="189">
        <f>Q264*H264</f>
        <v>0.94375500000000012</v>
      </c>
      <c r="S264" s="189">
        <v>0</v>
      </c>
      <c r="T264" s="190">
        <f>S264*H264</f>
        <v>0</v>
      </c>
      <c r="U264" s="36"/>
      <c r="V264" s="36"/>
      <c r="W264" s="36"/>
      <c r="X264" s="36"/>
      <c r="Y264" s="36"/>
      <c r="Z264" s="36"/>
      <c r="AA264" s="36"/>
      <c r="AB264" s="36"/>
      <c r="AC264" s="36"/>
      <c r="AD264" s="36"/>
      <c r="AE264" s="36"/>
      <c r="AR264" s="191" t="s">
        <v>158</v>
      </c>
      <c r="AT264" s="191" t="s">
        <v>153</v>
      </c>
      <c r="AU264" s="191" t="s">
        <v>86</v>
      </c>
      <c r="AY264" s="19" t="s">
        <v>150</v>
      </c>
      <c r="BE264" s="192">
        <f>IF(N264="základní",J264,0)</f>
        <v>0</v>
      </c>
      <c r="BF264" s="192">
        <f>IF(N264="snížená",J264,0)</f>
        <v>0</v>
      </c>
      <c r="BG264" s="192">
        <f>IF(N264="zákl. přenesená",J264,0)</f>
        <v>0</v>
      </c>
      <c r="BH264" s="192">
        <f>IF(N264="sníž. přenesená",J264,0)</f>
        <v>0</v>
      </c>
      <c r="BI264" s="192">
        <f>IF(N264="nulová",J264,0)</f>
        <v>0</v>
      </c>
      <c r="BJ264" s="19" t="s">
        <v>84</v>
      </c>
      <c r="BK264" s="192">
        <f>ROUND(I264*H264,2)</f>
        <v>0</v>
      </c>
      <c r="BL264" s="19" t="s">
        <v>158</v>
      </c>
      <c r="BM264" s="191" t="s">
        <v>751</v>
      </c>
    </row>
    <row r="265" spans="1:65" s="2" customFormat="1" ht="19.5">
      <c r="A265" s="36"/>
      <c r="B265" s="37"/>
      <c r="C265" s="38"/>
      <c r="D265" s="193" t="s">
        <v>160</v>
      </c>
      <c r="E265" s="38"/>
      <c r="F265" s="194" t="s">
        <v>752</v>
      </c>
      <c r="G265" s="38"/>
      <c r="H265" s="38"/>
      <c r="I265" s="195"/>
      <c r="J265" s="38"/>
      <c r="K265" s="38"/>
      <c r="L265" s="41"/>
      <c r="M265" s="196"/>
      <c r="N265" s="197"/>
      <c r="O265" s="66"/>
      <c r="P265" s="66"/>
      <c r="Q265" s="66"/>
      <c r="R265" s="66"/>
      <c r="S265" s="66"/>
      <c r="T265" s="67"/>
      <c r="U265" s="36"/>
      <c r="V265" s="36"/>
      <c r="W265" s="36"/>
      <c r="X265" s="36"/>
      <c r="Y265" s="36"/>
      <c r="Z265" s="36"/>
      <c r="AA265" s="36"/>
      <c r="AB265" s="36"/>
      <c r="AC265" s="36"/>
      <c r="AD265" s="36"/>
      <c r="AE265" s="36"/>
      <c r="AT265" s="19" t="s">
        <v>160</v>
      </c>
      <c r="AU265" s="19" t="s">
        <v>86</v>
      </c>
    </row>
    <row r="266" spans="1:65" s="13" customFormat="1" ht="11.25">
      <c r="B266" s="199"/>
      <c r="C266" s="200"/>
      <c r="D266" s="193" t="s">
        <v>163</v>
      </c>
      <c r="E266" s="201" t="s">
        <v>19</v>
      </c>
      <c r="F266" s="202" t="s">
        <v>753</v>
      </c>
      <c r="G266" s="200"/>
      <c r="H266" s="201" t="s">
        <v>19</v>
      </c>
      <c r="I266" s="203"/>
      <c r="J266" s="200"/>
      <c r="K266" s="200"/>
      <c r="L266" s="204"/>
      <c r="M266" s="205"/>
      <c r="N266" s="206"/>
      <c r="O266" s="206"/>
      <c r="P266" s="206"/>
      <c r="Q266" s="206"/>
      <c r="R266" s="206"/>
      <c r="S266" s="206"/>
      <c r="T266" s="207"/>
      <c r="AT266" s="208" t="s">
        <v>163</v>
      </c>
      <c r="AU266" s="208" t="s">
        <v>86</v>
      </c>
      <c r="AV266" s="13" t="s">
        <v>84</v>
      </c>
      <c r="AW266" s="13" t="s">
        <v>36</v>
      </c>
      <c r="AX266" s="13" t="s">
        <v>76</v>
      </c>
      <c r="AY266" s="208" t="s">
        <v>150</v>
      </c>
    </row>
    <row r="267" spans="1:65" s="13" customFormat="1" ht="11.25">
      <c r="B267" s="199"/>
      <c r="C267" s="200"/>
      <c r="D267" s="193" t="s">
        <v>163</v>
      </c>
      <c r="E267" s="201" t="s">
        <v>19</v>
      </c>
      <c r="F267" s="202" t="s">
        <v>193</v>
      </c>
      <c r="G267" s="200"/>
      <c r="H267" s="201" t="s">
        <v>19</v>
      </c>
      <c r="I267" s="203"/>
      <c r="J267" s="200"/>
      <c r="K267" s="200"/>
      <c r="L267" s="204"/>
      <c r="M267" s="205"/>
      <c r="N267" s="206"/>
      <c r="O267" s="206"/>
      <c r="P267" s="206"/>
      <c r="Q267" s="206"/>
      <c r="R267" s="206"/>
      <c r="S267" s="206"/>
      <c r="T267" s="207"/>
      <c r="AT267" s="208" t="s">
        <v>163</v>
      </c>
      <c r="AU267" s="208" t="s">
        <v>86</v>
      </c>
      <c r="AV267" s="13" t="s">
        <v>84</v>
      </c>
      <c r="AW267" s="13" t="s">
        <v>36</v>
      </c>
      <c r="AX267" s="13" t="s">
        <v>76</v>
      </c>
      <c r="AY267" s="208" t="s">
        <v>150</v>
      </c>
    </row>
    <row r="268" spans="1:65" s="14" customFormat="1" ht="11.25">
      <c r="B268" s="209"/>
      <c r="C268" s="210"/>
      <c r="D268" s="193" t="s">
        <v>163</v>
      </c>
      <c r="E268" s="211" t="s">
        <v>19</v>
      </c>
      <c r="F268" s="212" t="s">
        <v>754</v>
      </c>
      <c r="G268" s="210"/>
      <c r="H268" s="213">
        <v>62.737000000000002</v>
      </c>
      <c r="I268" s="214"/>
      <c r="J268" s="210"/>
      <c r="K268" s="210"/>
      <c r="L268" s="215"/>
      <c r="M268" s="216"/>
      <c r="N268" s="217"/>
      <c r="O268" s="217"/>
      <c r="P268" s="217"/>
      <c r="Q268" s="217"/>
      <c r="R268" s="217"/>
      <c r="S268" s="217"/>
      <c r="T268" s="218"/>
      <c r="AT268" s="219" t="s">
        <v>163</v>
      </c>
      <c r="AU268" s="219" t="s">
        <v>86</v>
      </c>
      <c r="AV268" s="14" t="s">
        <v>86</v>
      </c>
      <c r="AW268" s="14" t="s">
        <v>36</v>
      </c>
      <c r="AX268" s="14" t="s">
        <v>76</v>
      </c>
      <c r="AY268" s="219" t="s">
        <v>150</v>
      </c>
    </row>
    <row r="269" spans="1:65" s="14" customFormat="1" ht="11.25">
      <c r="B269" s="209"/>
      <c r="C269" s="210"/>
      <c r="D269" s="193" t="s">
        <v>163</v>
      </c>
      <c r="E269" s="211" t="s">
        <v>19</v>
      </c>
      <c r="F269" s="212" t="s">
        <v>755</v>
      </c>
      <c r="G269" s="210"/>
      <c r="H269" s="213">
        <v>1.0649999999999999</v>
      </c>
      <c r="I269" s="214"/>
      <c r="J269" s="210"/>
      <c r="K269" s="210"/>
      <c r="L269" s="215"/>
      <c r="M269" s="216"/>
      <c r="N269" s="217"/>
      <c r="O269" s="217"/>
      <c r="P269" s="217"/>
      <c r="Q269" s="217"/>
      <c r="R269" s="217"/>
      <c r="S269" s="217"/>
      <c r="T269" s="218"/>
      <c r="AT269" s="219" t="s">
        <v>163</v>
      </c>
      <c r="AU269" s="219" t="s">
        <v>86</v>
      </c>
      <c r="AV269" s="14" t="s">
        <v>86</v>
      </c>
      <c r="AW269" s="14" t="s">
        <v>36</v>
      </c>
      <c r="AX269" s="14" t="s">
        <v>76</v>
      </c>
      <c r="AY269" s="219" t="s">
        <v>150</v>
      </c>
    </row>
    <row r="270" spans="1:65" s="13" customFormat="1" ht="11.25">
      <c r="B270" s="199"/>
      <c r="C270" s="200"/>
      <c r="D270" s="193" t="s">
        <v>163</v>
      </c>
      <c r="E270" s="201" t="s">
        <v>19</v>
      </c>
      <c r="F270" s="202" t="s">
        <v>195</v>
      </c>
      <c r="G270" s="200"/>
      <c r="H270" s="201" t="s">
        <v>19</v>
      </c>
      <c r="I270" s="203"/>
      <c r="J270" s="200"/>
      <c r="K270" s="200"/>
      <c r="L270" s="204"/>
      <c r="M270" s="205"/>
      <c r="N270" s="206"/>
      <c r="O270" s="206"/>
      <c r="P270" s="206"/>
      <c r="Q270" s="206"/>
      <c r="R270" s="206"/>
      <c r="S270" s="206"/>
      <c r="T270" s="207"/>
      <c r="AT270" s="208" t="s">
        <v>163</v>
      </c>
      <c r="AU270" s="208" t="s">
        <v>86</v>
      </c>
      <c r="AV270" s="13" t="s">
        <v>84</v>
      </c>
      <c r="AW270" s="13" t="s">
        <v>36</v>
      </c>
      <c r="AX270" s="13" t="s">
        <v>76</v>
      </c>
      <c r="AY270" s="208" t="s">
        <v>150</v>
      </c>
    </row>
    <row r="271" spans="1:65" s="14" customFormat="1" ht="11.25">
      <c r="B271" s="209"/>
      <c r="C271" s="210"/>
      <c r="D271" s="193" t="s">
        <v>163</v>
      </c>
      <c r="E271" s="211" t="s">
        <v>19</v>
      </c>
      <c r="F271" s="212" t="s">
        <v>756</v>
      </c>
      <c r="G271" s="210"/>
      <c r="H271" s="213">
        <v>57.320999999999998</v>
      </c>
      <c r="I271" s="214"/>
      <c r="J271" s="210"/>
      <c r="K271" s="210"/>
      <c r="L271" s="215"/>
      <c r="M271" s="216"/>
      <c r="N271" s="217"/>
      <c r="O271" s="217"/>
      <c r="P271" s="217"/>
      <c r="Q271" s="217"/>
      <c r="R271" s="217"/>
      <c r="S271" s="217"/>
      <c r="T271" s="218"/>
      <c r="AT271" s="219" t="s">
        <v>163</v>
      </c>
      <c r="AU271" s="219" t="s">
        <v>86</v>
      </c>
      <c r="AV271" s="14" t="s">
        <v>86</v>
      </c>
      <c r="AW271" s="14" t="s">
        <v>36</v>
      </c>
      <c r="AX271" s="14" t="s">
        <v>76</v>
      </c>
      <c r="AY271" s="219" t="s">
        <v>150</v>
      </c>
    </row>
    <row r="272" spans="1:65" s="14" customFormat="1" ht="11.25">
      <c r="B272" s="209"/>
      <c r="C272" s="210"/>
      <c r="D272" s="193" t="s">
        <v>163</v>
      </c>
      <c r="E272" s="211" t="s">
        <v>19</v>
      </c>
      <c r="F272" s="212" t="s">
        <v>757</v>
      </c>
      <c r="G272" s="210"/>
      <c r="H272" s="213">
        <v>0.68700000000000006</v>
      </c>
      <c r="I272" s="214"/>
      <c r="J272" s="210"/>
      <c r="K272" s="210"/>
      <c r="L272" s="215"/>
      <c r="M272" s="216"/>
      <c r="N272" s="217"/>
      <c r="O272" s="217"/>
      <c r="P272" s="217"/>
      <c r="Q272" s="217"/>
      <c r="R272" s="217"/>
      <c r="S272" s="217"/>
      <c r="T272" s="218"/>
      <c r="AT272" s="219" t="s">
        <v>163</v>
      </c>
      <c r="AU272" s="219" t="s">
        <v>86</v>
      </c>
      <c r="AV272" s="14" t="s">
        <v>86</v>
      </c>
      <c r="AW272" s="14" t="s">
        <v>36</v>
      </c>
      <c r="AX272" s="14" t="s">
        <v>76</v>
      </c>
      <c r="AY272" s="219" t="s">
        <v>150</v>
      </c>
    </row>
    <row r="273" spans="1:65" s="13" customFormat="1" ht="11.25">
      <c r="B273" s="199"/>
      <c r="C273" s="200"/>
      <c r="D273" s="193" t="s">
        <v>163</v>
      </c>
      <c r="E273" s="201" t="s">
        <v>19</v>
      </c>
      <c r="F273" s="202" t="s">
        <v>197</v>
      </c>
      <c r="G273" s="200"/>
      <c r="H273" s="201" t="s">
        <v>19</v>
      </c>
      <c r="I273" s="203"/>
      <c r="J273" s="200"/>
      <c r="K273" s="200"/>
      <c r="L273" s="204"/>
      <c r="M273" s="205"/>
      <c r="N273" s="206"/>
      <c r="O273" s="206"/>
      <c r="P273" s="206"/>
      <c r="Q273" s="206"/>
      <c r="R273" s="206"/>
      <c r="S273" s="206"/>
      <c r="T273" s="207"/>
      <c r="AT273" s="208" t="s">
        <v>163</v>
      </c>
      <c r="AU273" s="208" t="s">
        <v>86</v>
      </c>
      <c r="AV273" s="13" t="s">
        <v>84</v>
      </c>
      <c r="AW273" s="13" t="s">
        <v>36</v>
      </c>
      <c r="AX273" s="13" t="s">
        <v>76</v>
      </c>
      <c r="AY273" s="208" t="s">
        <v>150</v>
      </c>
    </row>
    <row r="274" spans="1:65" s="14" customFormat="1" ht="11.25">
      <c r="B274" s="209"/>
      <c r="C274" s="210"/>
      <c r="D274" s="193" t="s">
        <v>163</v>
      </c>
      <c r="E274" s="211" t="s">
        <v>19</v>
      </c>
      <c r="F274" s="212" t="s">
        <v>758</v>
      </c>
      <c r="G274" s="210"/>
      <c r="H274" s="213">
        <v>62.546999999999997</v>
      </c>
      <c r="I274" s="214"/>
      <c r="J274" s="210"/>
      <c r="K274" s="210"/>
      <c r="L274" s="215"/>
      <c r="M274" s="216"/>
      <c r="N274" s="217"/>
      <c r="O274" s="217"/>
      <c r="P274" s="217"/>
      <c r="Q274" s="217"/>
      <c r="R274" s="217"/>
      <c r="S274" s="217"/>
      <c r="T274" s="218"/>
      <c r="AT274" s="219" t="s">
        <v>163</v>
      </c>
      <c r="AU274" s="219" t="s">
        <v>86</v>
      </c>
      <c r="AV274" s="14" t="s">
        <v>86</v>
      </c>
      <c r="AW274" s="14" t="s">
        <v>36</v>
      </c>
      <c r="AX274" s="14" t="s">
        <v>76</v>
      </c>
      <c r="AY274" s="219" t="s">
        <v>150</v>
      </c>
    </row>
    <row r="275" spans="1:65" s="14" customFormat="1" ht="11.25">
      <c r="B275" s="209"/>
      <c r="C275" s="210"/>
      <c r="D275" s="193" t="s">
        <v>163</v>
      </c>
      <c r="E275" s="211" t="s">
        <v>19</v>
      </c>
      <c r="F275" s="212" t="s">
        <v>759</v>
      </c>
      <c r="G275" s="210"/>
      <c r="H275" s="213">
        <v>0.69299999999999995</v>
      </c>
      <c r="I275" s="214"/>
      <c r="J275" s="210"/>
      <c r="K275" s="210"/>
      <c r="L275" s="215"/>
      <c r="M275" s="216"/>
      <c r="N275" s="217"/>
      <c r="O275" s="217"/>
      <c r="P275" s="217"/>
      <c r="Q275" s="217"/>
      <c r="R275" s="217"/>
      <c r="S275" s="217"/>
      <c r="T275" s="218"/>
      <c r="AT275" s="219" t="s">
        <v>163</v>
      </c>
      <c r="AU275" s="219" t="s">
        <v>86</v>
      </c>
      <c r="AV275" s="14" t="s">
        <v>86</v>
      </c>
      <c r="AW275" s="14" t="s">
        <v>36</v>
      </c>
      <c r="AX275" s="14" t="s">
        <v>76</v>
      </c>
      <c r="AY275" s="219" t="s">
        <v>150</v>
      </c>
    </row>
    <row r="276" spans="1:65" s="15" customFormat="1" ht="11.25">
      <c r="B276" s="220"/>
      <c r="C276" s="221"/>
      <c r="D276" s="193" t="s">
        <v>163</v>
      </c>
      <c r="E276" s="222" t="s">
        <v>19</v>
      </c>
      <c r="F276" s="223" t="s">
        <v>178</v>
      </c>
      <c r="G276" s="221"/>
      <c r="H276" s="224">
        <v>185.05</v>
      </c>
      <c r="I276" s="225"/>
      <c r="J276" s="221"/>
      <c r="K276" s="221"/>
      <c r="L276" s="226"/>
      <c r="M276" s="227"/>
      <c r="N276" s="228"/>
      <c r="O276" s="228"/>
      <c r="P276" s="228"/>
      <c r="Q276" s="228"/>
      <c r="R276" s="228"/>
      <c r="S276" s="228"/>
      <c r="T276" s="229"/>
      <c r="AT276" s="230" t="s">
        <v>163</v>
      </c>
      <c r="AU276" s="230" t="s">
        <v>86</v>
      </c>
      <c r="AV276" s="15" t="s">
        <v>158</v>
      </c>
      <c r="AW276" s="15" t="s">
        <v>36</v>
      </c>
      <c r="AX276" s="15" t="s">
        <v>84</v>
      </c>
      <c r="AY276" s="230" t="s">
        <v>150</v>
      </c>
    </row>
    <row r="277" spans="1:65" s="2" customFormat="1" ht="24">
      <c r="A277" s="36"/>
      <c r="B277" s="37"/>
      <c r="C277" s="180" t="s">
        <v>404</v>
      </c>
      <c r="D277" s="180" t="s">
        <v>153</v>
      </c>
      <c r="E277" s="181" t="s">
        <v>760</v>
      </c>
      <c r="F277" s="182" t="s">
        <v>761</v>
      </c>
      <c r="G277" s="183" t="s">
        <v>167</v>
      </c>
      <c r="H277" s="184">
        <v>272.76400000000001</v>
      </c>
      <c r="I277" s="185"/>
      <c r="J277" s="186">
        <f>ROUND(I277*H277,2)</f>
        <v>0</v>
      </c>
      <c r="K277" s="182" t="s">
        <v>168</v>
      </c>
      <c r="L277" s="41"/>
      <c r="M277" s="187" t="s">
        <v>19</v>
      </c>
      <c r="N277" s="188" t="s">
        <v>47</v>
      </c>
      <c r="O277" s="66"/>
      <c r="P277" s="189">
        <f>O277*H277</f>
        <v>0</v>
      </c>
      <c r="Q277" s="189">
        <v>2.5999999999999998E-4</v>
      </c>
      <c r="R277" s="189">
        <f>Q277*H277</f>
        <v>7.0918639999999991E-2</v>
      </c>
      <c r="S277" s="189">
        <v>0</v>
      </c>
      <c r="T277" s="190">
        <f>S277*H277</f>
        <v>0</v>
      </c>
      <c r="U277" s="36"/>
      <c r="V277" s="36"/>
      <c r="W277" s="36"/>
      <c r="X277" s="36"/>
      <c r="Y277" s="36"/>
      <c r="Z277" s="36"/>
      <c r="AA277" s="36"/>
      <c r="AB277" s="36"/>
      <c r="AC277" s="36"/>
      <c r="AD277" s="36"/>
      <c r="AE277" s="36"/>
      <c r="AR277" s="191" t="s">
        <v>158</v>
      </c>
      <c r="AT277" s="191" t="s">
        <v>153</v>
      </c>
      <c r="AU277" s="191" t="s">
        <v>86</v>
      </c>
      <c r="AY277" s="19" t="s">
        <v>150</v>
      </c>
      <c r="BE277" s="192">
        <f>IF(N277="základní",J277,0)</f>
        <v>0</v>
      </c>
      <c r="BF277" s="192">
        <f>IF(N277="snížená",J277,0)</f>
        <v>0</v>
      </c>
      <c r="BG277" s="192">
        <f>IF(N277="zákl. přenesená",J277,0)</f>
        <v>0</v>
      </c>
      <c r="BH277" s="192">
        <f>IF(N277="sníž. přenesená",J277,0)</f>
        <v>0</v>
      </c>
      <c r="BI277" s="192">
        <f>IF(N277="nulová",J277,0)</f>
        <v>0</v>
      </c>
      <c r="BJ277" s="19" t="s">
        <v>84</v>
      </c>
      <c r="BK277" s="192">
        <f>ROUND(I277*H277,2)</f>
        <v>0</v>
      </c>
      <c r="BL277" s="19" t="s">
        <v>158</v>
      </c>
      <c r="BM277" s="191" t="s">
        <v>762</v>
      </c>
    </row>
    <row r="278" spans="1:65" s="2" customFormat="1" ht="19.5">
      <c r="A278" s="36"/>
      <c r="B278" s="37"/>
      <c r="C278" s="38"/>
      <c r="D278" s="193" t="s">
        <v>160</v>
      </c>
      <c r="E278" s="38"/>
      <c r="F278" s="194" t="s">
        <v>763</v>
      </c>
      <c r="G278" s="38"/>
      <c r="H278" s="38"/>
      <c r="I278" s="195"/>
      <c r="J278" s="38"/>
      <c r="K278" s="38"/>
      <c r="L278" s="41"/>
      <c r="M278" s="196"/>
      <c r="N278" s="197"/>
      <c r="O278" s="66"/>
      <c r="P278" s="66"/>
      <c r="Q278" s="66"/>
      <c r="R278" s="66"/>
      <c r="S278" s="66"/>
      <c r="T278" s="67"/>
      <c r="U278" s="36"/>
      <c r="V278" s="36"/>
      <c r="W278" s="36"/>
      <c r="X278" s="36"/>
      <c r="Y278" s="36"/>
      <c r="Z278" s="36"/>
      <c r="AA278" s="36"/>
      <c r="AB278" s="36"/>
      <c r="AC278" s="36"/>
      <c r="AD278" s="36"/>
      <c r="AE278" s="36"/>
      <c r="AT278" s="19" t="s">
        <v>160</v>
      </c>
      <c r="AU278" s="19" t="s">
        <v>86</v>
      </c>
    </row>
    <row r="279" spans="1:65" s="13" customFormat="1" ht="11.25">
      <c r="B279" s="199"/>
      <c r="C279" s="200"/>
      <c r="D279" s="193" t="s">
        <v>163</v>
      </c>
      <c r="E279" s="201" t="s">
        <v>19</v>
      </c>
      <c r="F279" s="202" t="s">
        <v>764</v>
      </c>
      <c r="G279" s="200"/>
      <c r="H279" s="201" t="s">
        <v>19</v>
      </c>
      <c r="I279" s="203"/>
      <c r="J279" s="200"/>
      <c r="K279" s="200"/>
      <c r="L279" s="204"/>
      <c r="M279" s="205"/>
      <c r="N279" s="206"/>
      <c r="O279" s="206"/>
      <c r="P279" s="206"/>
      <c r="Q279" s="206"/>
      <c r="R279" s="206"/>
      <c r="S279" s="206"/>
      <c r="T279" s="207"/>
      <c r="AT279" s="208" t="s">
        <v>163</v>
      </c>
      <c r="AU279" s="208" t="s">
        <v>86</v>
      </c>
      <c r="AV279" s="13" t="s">
        <v>84</v>
      </c>
      <c r="AW279" s="13" t="s">
        <v>36</v>
      </c>
      <c r="AX279" s="13" t="s">
        <v>76</v>
      </c>
      <c r="AY279" s="208" t="s">
        <v>150</v>
      </c>
    </row>
    <row r="280" spans="1:65" s="13" customFormat="1" ht="11.25">
      <c r="B280" s="199"/>
      <c r="C280" s="200"/>
      <c r="D280" s="193" t="s">
        <v>163</v>
      </c>
      <c r="E280" s="201" t="s">
        <v>19</v>
      </c>
      <c r="F280" s="202" t="s">
        <v>765</v>
      </c>
      <c r="G280" s="200"/>
      <c r="H280" s="201" t="s">
        <v>19</v>
      </c>
      <c r="I280" s="203"/>
      <c r="J280" s="200"/>
      <c r="K280" s="200"/>
      <c r="L280" s="204"/>
      <c r="M280" s="205"/>
      <c r="N280" s="206"/>
      <c r="O280" s="206"/>
      <c r="P280" s="206"/>
      <c r="Q280" s="206"/>
      <c r="R280" s="206"/>
      <c r="S280" s="206"/>
      <c r="T280" s="207"/>
      <c r="AT280" s="208" t="s">
        <v>163</v>
      </c>
      <c r="AU280" s="208" t="s">
        <v>86</v>
      </c>
      <c r="AV280" s="13" t="s">
        <v>84</v>
      </c>
      <c r="AW280" s="13" t="s">
        <v>36</v>
      </c>
      <c r="AX280" s="13" t="s">
        <v>76</v>
      </c>
      <c r="AY280" s="208" t="s">
        <v>150</v>
      </c>
    </row>
    <row r="281" spans="1:65" s="13" customFormat="1" ht="11.25">
      <c r="B281" s="199"/>
      <c r="C281" s="200"/>
      <c r="D281" s="193" t="s">
        <v>163</v>
      </c>
      <c r="E281" s="201" t="s">
        <v>19</v>
      </c>
      <c r="F281" s="202" t="s">
        <v>193</v>
      </c>
      <c r="G281" s="200"/>
      <c r="H281" s="201" t="s">
        <v>19</v>
      </c>
      <c r="I281" s="203"/>
      <c r="J281" s="200"/>
      <c r="K281" s="200"/>
      <c r="L281" s="204"/>
      <c r="M281" s="205"/>
      <c r="N281" s="206"/>
      <c r="O281" s="206"/>
      <c r="P281" s="206"/>
      <c r="Q281" s="206"/>
      <c r="R281" s="206"/>
      <c r="S281" s="206"/>
      <c r="T281" s="207"/>
      <c r="AT281" s="208" t="s">
        <v>163</v>
      </c>
      <c r="AU281" s="208" t="s">
        <v>86</v>
      </c>
      <c r="AV281" s="13" t="s">
        <v>84</v>
      </c>
      <c r="AW281" s="13" t="s">
        <v>36</v>
      </c>
      <c r="AX281" s="13" t="s">
        <v>76</v>
      </c>
      <c r="AY281" s="208" t="s">
        <v>150</v>
      </c>
    </row>
    <row r="282" spans="1:65" s="14" customFormat="1" ht="11.25">
      <c r="B282" s="209"/>
      <c r="C282" s="210"/>
      <c r="D282" s="193" t="s">
        <v>163</v>
      </c>
      <c r="E282" s="211" t="s">
        <v>19</v>
      </c>
      <c r="F282" s="212" t="s">
        <v>766</v>
      </c>
      <c r="G282" s="210"/>
      <c r="H282" s="213">
        <v>88.424000000000007</v>
      </c>
      <c r="I282" s="214"/>
      <c r="J282" s="210"/>
      <c r="K282" s="210"/>
      <c r="L282" s="215"/>
      <c r="M282" s="216"/>
      <c r="N282" s="217"/>
      <c r="O282" s="217"/>
      <c r="P282" s="217"/>
      <c r="Q282" s="217"/>
      <c r="R282" s="217"/>
      <c r="S282" s="217"/>
      <c r="T282" s="218"/>
      <c r="AT282" s="219" t="s">
        <v>163</v>
      </c>
      <c r="AU282" s="219" t="s">
        <v>86</v>
      </c>
      <c r="AV282" s="14" t="s">
        <v>86</v>
      </c>
      <c r="AW282" s="14" t="s">
        <v>36</v>
      </c>
      <c r="AX282" s="14" t="s">
        <v>76</v>
      </c>
      <c r="AY282" s="219" t="s">
        <v>150</v>
      </c>
    </row>
    <row r="283" spans="1:65" s="14" customFormat="1" ht="11.25">
      <c r="B283" s="209"/>
      <c r="C283" s="210"/>
      <c r="D283" s="193" t="s">
        <v>163</v>
      </c>
      <c r="E283" s="211" t="s">
        <v>19</v>
      </c>
      <c r="F283" s="212" t="s">
        <v>369</v>
      </c>
      <c r="G283" s="210"/>
      <c r="H283" s="213">
        <v>8.2799999999999994</v>
      </c>
      <c r="I283" s="214"/>
      <c r="J283" s="210"/>
      <c r="K283" s="210"/>
      <c r="L283" s="215"/>
      <c r="M283" s="216"/>
      <c r="N283" s="217"/>
      <c r="O283" s="217"/>
      <c r="P283" s="217"/>
      <c r="Q283" s="217"/>
      <c r="R283" s="217"/>
      <c r="S283" s="217"/>
      <c r="T283" s="218"/>
      <c r="AT283" s="219" t="s">
        <v>163</v>
      </c>
      <c r="AU283" s="219" t="s">
        <v>86</v>
      </c>
      <c r="AV283" s="14" t="s">
        <v>86</v>
      </c>
      <c r="AW283" s="14" t="s">
        <v>36</v>
      </c>
      <c r="AX283" s="14" t="s">
        <v>76</v>
      </c>
      <c r="AY283" s="219" t="s">
        <v>150</v>
      </c>
    </row>
    <row r="284" spans="1:65" s="14" customFormat="1" ht="11.25">
      <c r="B284" s="209"/>
      <c r="C284" s="210"/>
      <c r="D284" s="193" t="s">
        <v>163</v>
      </c>
      <c r="E284" s="211" t="s">
        <v>19</v>
      </c>
      <c r="F284" s="212" t="s">
        <v>370</v>
      </c>
      <c r="G284" s="210"/>
      <c r="H284" s="213">
        <v>1.9</v>
      </c>
      <c r="I284" s="214"/>
      <c r="J284" s="210"/>
      <c r="K284" s="210"/>
      <c r="L284" s="215"/>
      <c r="M284" s="216"/>
      <c r="N284" s="217"/>
      <c r="O284" s="217"/>
      <c r="P284" s="217"/>
      <c r="Q284" s="217"/>
      <c r="R284" s="217"/>
      <c r="S284" s="217"/>
      <c r="T284" s="218"/>
      <c r="AT284" s="219" t="s">
        <v>163</v>
      </c>
      <c r="AU284" s="219" t="s">
        <v>86</v>
      </c>
      <c r="AV284" s="14" t="s">
        <v>86</v>
      </c>
      <c r="AW284" s="14" t="s">
        <v>36</v>
      </c>
      <c r="AX284" s="14" t="s">
        <v>76</v>
      </c>
      <c r="AY284" s="219" t="s">
        <v>150</v>
      </c>
    </row>
    <row r="285" spans="1:65" s="14" customFormat="1" ht="11.25">
      <c r="B285" s="209"/>
      <c r="C285" s="210"/>
      <c r="D285" s="193" t="s">
        <v>163</v>
      </c>
      <c r="E285" s="211" t="s">
        <v>19</v>
      </c>
      <c r="F285" s="212" t="s">
        <v>767</v>
      </c>
      <c r="G285" s="210"/>
      <c r="H285" s="213">
        <v>6.21</v>
      </c>
      <c r="I285" s="214"/>
      <c r="J285" s="210"/>
      <c r="K285" s="210"/>
      <c r="L285" s="215"/>
      <c r="M285" s="216"/>
      <c r="N285" s="217"/>
      <c r="O285" s="217"/>
      <c r="P285" s="217"/>
      <c r="Q285" s="217"/>
      <c r="R285" s="217"/>
      <c r="S285" s="217"/>
      <c r="T285" s="218"/>
      <c r="AT285" s="219" t="s">
        <v>163</v>
      </c>
      <c r="AU285" s="219" t="s">
        <v>86</v>
      </c>
      <c r="AV285" s="14" t="s">
        <v>86</v>
      </c>
      <c r="AW285" s="14" t="s">
        <v>36</v>
      </c>
      <c r="AX285" s="14" t="s">
        <v>76</v>
      </c>
      <c r="AY285" s="219" t="s">
        <v>150</v>
      </c>
    </row>
    <row r="286" spans="1:65" s="14" customFormat="1" ht="11.25">
      <c r="B286" s="209"/>
      <c r="C286" s="210"/>
      <c r="D286" s="193" t="s">
        <v>163</v>
      </c>
      <c r="E286" s="211" t="s">
        <v>19</v>
      </c>
      <c r="F286" s="212" t="s">
        <v>768</v>
      </c>
      <c r="G286" s="210"/>
      <c r="H286" s="213">
        <v>1.056</v>
      </c>
      <c r="I286" s="214"/>
      <c r="J286" s="210"/>
      <c r="K286" s="210"/>
      <c r="L286" s="215"/>
      <c r="M286" s="216"/>
      <c r="N286" s="217"/>
      <c r="O286" s="217"/>
      <c r="P286" s="217"/>
      <c r="Q286" s="217"/>
      <c r="R286" s="217"/>
      <c r="S286" s="217"/>
      <c r="T286" s="218"/>
      <c r="AT286" s="219" t="s">
        <v>163</v>
      </c>
      <c r="AU286" s="219" t="s">
        <v>86</v>
      </c>
      <c r="AV286" s="14" t="s">
        <v>86</v>
      </c>
      <c r="AW286" s="14" t="s">
        <v>36</v>
      </c>
      <c r="AX286" s="14" t="s">
        <v>76</v>
      </c>
      <c r="AY286" s="219" t="s">
        <v>150</v>
      </c>
    </row>
    <row r="287" spans="1:65" s="14" customFormat="1" ht="11.25">
      <c r="B287" s="209"/>
      <c r="C287" s="210"/>
      <c r="D287" s="193" t="s">
        <v>163</v>
      </c>
      <c r="E287" s="211" t="s">
        <v>19</v>
      </c>
      <c r="F287" s="212" t="s">
        <v>769</v>
      </c>
      <c r="G287" s="210"/>
      <c r="H287" s="213">
        <v>0.51800000000000002</v>
      </c>
      <c r="I287" s="214"/>
      <c r="J287" s="210"/>
      <c r="K287" s="210"/>
      <c r="L287" s="215"/>
      <c r="M287" s="216"/>
      <c r="N287" s="217"/>
      <c r="O287" s="217"/>
      <c r="P287" s="217"/>
      <c r="Q287" s="217"/>
      <c r="R287" s="217"/>
      <c r="S287" s="217"/>
      <c r="T287" s="218"/>
      <c r="AT287" s="219" t="s">
        <v>163</v>
      </c>
      <c r="AU287" s="219" t="s">
        <v>86</v>
      </c>
      <c r="AV287" s="14" t="s">
        <v>86</v>
      </c>
      <c r="AW287" s="14" t="s">
        <v>36</v>
      </c>
      <c r="AX287" s="14" t="s">
        <v>76</v>
      </c>
      <c r="AY287" s="219" t="s">
        <v>150</v>
      </c>
    </row>
    <row r="288" spans="1:65" s="13" customFormat="1" ht="11.25">
      <c r="B288" s="199"/>
      <c r="C288" s="200"/>
      <c r="D288" s="193" t="s">
        <v>163</v>
      </c>
      <c r="E288" s="201" t="s">
        <v>19</v>
      </c>
      <c r="F288" s="202" t="s">
        <v>372</v>
      </c>
      <c r="G288" s="200"/>
      <c r="H288" s="201" t="s">
        <v>19</v>
      </c>
      <c r="I288" s="203"/>
      <c r="J288" s="200"/>
      <c r="K288" s="200"/>
      <c r="L288" s="204"/>
      <c r="M288" s="205"/>
      <c r="N288" s="206"/>
      <c r="O288" s="206"/>
      <c r="P288" s="206"/>
      <c r="Q288" s="206"/>
      <c r="R288" s="206"/>
      <c r="S288" s="206"/>
      <c r="T288" s="207"/>
      <c r="AT288" s="208" t="s">
        <v>163</v>
      </c>
      <c r="AU288" s="208" t="s">
        <v>86</v>
      </c>
      <c r="AV288" s="13" t="s">
        <v>84</v>
      </c>
      <c r="AW288" s="13" t="s">
        <v>36</v>
      </c>
      <c r="AX288" s="13" t="s">
        <v>76</v>
      </c>
      <c r="AY288" s="208" t="s">
        <v>150</v>
      </c>
    </row>
    <row r="289" spans="2:51" s="14" customFormat="1" ht="11.25">
      <c r="B289" s="209"/>
      <c r="C289" s="210"/>
      <c r="D289" s="193" t="s">
        <v>163</v>
      </c>
      <c r="E289" s="211" t="s">
        <v>19</v>
      </c>
      <c r="F289" s="212" t="s">
        <v>373</v>
      </c>
      <c r="G289" s="210"/>
      <c r="H289" s="213">
        <v>-13.86</v>
      </c>
      <c r="I289" s="214"/>
      <c r="J289" s="210"/>
      <c r="K289" s="210"/>
      <c r="L289" s="215"/>
      <c r="M289" s="216"/>
      <c r="N289" s="217"/>
      <c r="O289" s="217"/>
      <c r="P289" s="217"/>
      <c r="Q289" s="217"/>
      <c r="R289" s="217"/>
      <c r="S289" s="217"/>
      <c r="T289" s="218"/>
      <c r="AT289" s="219" t="s">
        <v>163</v>
      </c>
      <c r="AU289" s="219" t="s">
        <v>86</v>
      </c>
      <c r="AV289" s="14" t="s">
        <v>86</v>
      </c>
      <c r="AW289" s="14" t="s">
        <v>36</v>
      </c>
      <c r="AX289" s="14" t="s">
        <v>76</v>
      </c>
      <c r="AY289" s="219" t="s">
        <v>150</v>
      </c>
    </row>
    <row r="290" spans="2:51" s="14" customFormat="1" ht="22.5">
      <c r="B290" s="209"/>
      <c r="C290" s="210"/>
      <c r="D290" s="193" t="s">
        <v>163</v>
      </c>
      <c r="E290" s="211" t="s">
        <v>19</v>
      </c>
      <c r="F290" s="212" t="s">
        <v>770</v>
      </c>
      <c r="G290" s="210"/>
      <c r="H290" s="213">
        <v>-3.1349999999999998</v>
      </c>
      <c r="I290" s="214"/>
      <c r="J290" s="210"/>
      <c r="K290" s="210"/>
      <c r="L290" s="215"/>
      <c r="M290" s="216"/>
      <c r="N290" s="217"/>
      <c r="O290" s="217"/>
      <c r="P290" s="217"/>
      <c r="Q290" s="217"/>
      <c r="R290" s="217"/>
      <c r="S290" s="217"/>
      <c r="T290" s="218"/>
      <c r="AT290" s="219" t="s">
        <v>163</v>
      </c>
      <c r="AU290" s="219" t="s">
        <v>86</v>
      </c>
      <c r="AV290" s="14" t="s">
        <v>86</v>
      </c>
      <c r="AW290" s="14" t="s">
        <v>36</v>
      </c>
      <c r="AX290" s="14" t="s">
        <v>76</v>
      </c>
      <c r="AY290" s="219" t="s">
        <v>150</v>
      </c>
    </row>
    <row r="291" spans="2:51" s="16" customFormat="1" ht="11.25">
      <c r="B291" s="231"/>
      <c r="C291" s="232"/>
      <c r="D291" s="193" t="s">
        <v>163</v>
      </c>
      <c r="E291" s="233" t="s">
        <v>19</v>
      </c>
      <c r="F291" s="234" t="s">
        <v>215</v>
      </c>
      <c r="G291" s="232"/>
      <c r="H291" s="235">
        <v>89.393000000000001</v>
      </c>
      <c r="I291" s="236"/>
      <c r="J291" s="232"/>
      <c r="K291" s="232"/>
      <c r="L291" s="237"/>
      <c r="M291" s="238"/>
      <c r="N291" s="239"/>
      <c r="O291" s="239"/>
      <c r="P291" s="239"/>
      <c r="Q291" s="239"/>
      <c r="R291" s="239"/>
      <c r="S291" s="239"/>
      <c r="T291" s="240"/>
      <c r="AT291" s="241" t="s">
        <v>163</v>
      </c>
      <c r="AU291" s="241" t="s">
        <v>86</v>
      </c>
      <c r="AV291" s="16" t="s">
        <v>179</v>
      </c>
      <c r="AW291" s="16" t="s">
        <v>36</v>
      </c>
      <c r="AX291" s="16" t="s">
        <v>76</v>
      </c>
      <c r="AY291" s="241" t="s">
        <v>150</v>
      </c>
    </row>
    <row r="292" spans="2:51" s="13" customFormat="1" ht="11.25">
      <c r="B292" s="199"/>
      <c r="C292" s="200"/>
      <c r="D292" s="193" t="s">
        <v>163</v>
      </c>
      <c r="E292" s="201" t="s">
        <v>19</v>
      </c>
      <c r="F292" s="202" t="s">
        <v>195</v>
      </c>
      <c r="G292" s="200"/>
      <c r="H292" s="201" t="s">
        <v>19</v>
      </c>
      <c r="I292" s="203"/>
      <c r="J292" s="200"/>
      <c r="K292" s="200"/>
      <c r="L292" s="204"/>
      <c r="M292" s="205"/>
      <c r="N292" s="206"/>
      <c r="O292" s="206"/>
      <c r="P292" s="206"/>
      <c r="Q292" s="206"/>
      <c r="R292" s="206"/>
      <c r="S292" s="206"/>
      <c r="T292" s="207"/>
      <c r="AT292" s="208" t="s">
        <v>163</v>
      </c>
      <c r="AU292" s="208" t="s">
        <v>86</v>
      </c>
      <c r="AV292" s="13" t="s">
        <v>84</v>
      </c>
      <c r="AW292" s="13" t="s">
        <v>36</v>
      </c>
      <c r="AX292" s="13" t="s">
        <v>76</v>
      </c>
      <c r="AY292" s="208" t="s">
        <v>150</v>
      </c>
    </row>
    <row r="293" spans="2:51" s="14" customFormat="1" ht="11.25">
      <c r="B293" s="209"/>
      <c r="C293" s="210"/>
      <c r="D293" s="193" t="s">
        <v>163</v>
      </c>
      <c r="E293" s="211" t="s">
        <v>19</v>
      </c>
      <c r="F293" s="212" t="s">
        <v>378</v>
      </c>
      <c r="G293" s="210"/>
      <c r="H293" s="213">
        <v>110.676</v>
      </c>
      <c r="I293" s="214"/>
      <c r="J293" s="210"/>
      <c r="K293" s="210"/>
      <c r="L293" s="215"/>
      <c r="M293" s="216"/>
      <c r="N293" s="217"/>
      <c r="O293" s="217"/>
      <c r="P293" s="217"/>
      <c r="Q293" s="217"/>
      <c r="R293" s="217"/>
      <c r="S293" s="217"/>
      <c r="T293" s="218"/>
      <c r="AT293" s="219" t="s">
        <v>163</v>
      </c>
      <c r="AU293" s="219" t="s">
        <v>86</v>
      </c>
      <c r="AV293" s="14" t="s">
        <v>86</v>
      </c>
      <c r="AW293" s="14" t="s">
        <v>36</v>
      </c>
      <c r="AX293" s="14" t="s">
        <v>76</v>
      </c>
      <c r="AY293" s="219" t="s">
        <v>150</v>
      </c>
    </row>
    <row r="294" spans="2:51" s="14" customFormat="1" ht="11.25">
      <c r="B294" s="209"/>
      <c r="C294" s="210"/>
      <c r="D294" s="193" t="s">
        <v>163</v>
      </c>
      <c r="E294" s="211" t="s">
        <v>19</v>
      </c>
      <c r="F294" s="212" t="s">
        <v>369</v>
      </c>
      <c r="G294" s="210"/>
      <c r="H294" s="213">
        <v>8.2799999999999994</v>
      </c>
      <c r="I294" s="214"/>
      <c r="J294" s="210"/>
      <c r="K294" s="210"/>
      <c r="L294" s="215"/>
      <c r="M294" s="216"/>
      <c r="N294" s="217"/>
      <c r="O294" s="217"/>
      <c r="P294" s="217"/>
      <c r="Q294" s="217"/>
      <c r="R294" s="217"/>
      <c r="S294" s="217"/>
      <c r="T294" s="218"/>
      <c r="AT294" s="219" t="s">
        <v>163</v>
      </c>
      <c r="AU294" s="219" t="s">
        <v>86</v>
      </c>
      <c r="AV294" s="14" t="s">
        <v>86</v>
      </c>
      <c r="AW294" s="14" t="s">
        <v>36</v>
      </c>
      <c r="AX294" s="14" t="s">
        <v>76</v>
      </c>
      <c r="AY294" s="219" t="s">
        <v>150</v>
      </c>
    </row>
    <row r="295" spans="2:51" s="14" customFormat="1" ht="11.25">
      <c r="B295" s="209"/>
      <c r="C295" s="210"/>
      <c r="D295" s="193" t="s">
        <v>163</v>
      </c>
      <c r="E295" s="211" t="s">
        <v>19</v>
      </c>
      <c r="F295" s="212" t="s">
        <v>370</v>
      </c>
      <c r="G295" s="210"/>
      <c r="H295" s="213">
        <v>1.9</v>
      </c>
      <c r="I295" s="214"/>
      <c r="J295" s="210"/>
      <c r="K295" s="210"/>
      <c r="L295" s="215"/>
      <c r="M295" s="216"/>
      <c r="N295" s="217"/>
      <c r="O295" s="217"/>
      <c r="P295" s="217"/>
      <c r="Q295" s="217"/>
      <c r="R295" s="217"/>
      <c r="S295" s="217"/>
      <c r="T295" s="218"/>
      <c r="AT295" s="219" t="s">
        <v>163</v>
      </c>
      <c r="AU295" s="219" t="s">
        <v>86</v>
      </c>
      <c r="AV295" s="14" t="s">
        <v>86</v>
      </c>
      <c r="AW295" s="14" t="s">
        <v>36</v>
      </c>
      <c r="AX295" s="14" t="s">
        <v>76</v>
      </c>
      <c r="AY295" s="219" t="s">
        <v>150</v>
      </c>
    </row>
    <row r="296" spans="2:51" s="14" customFormat="1" ht="11.25">
      <c r="B296" s="209"/>
      <c r="C296" s="210"/>
      <c r="D296" s="193" t="s">
        <v>163</v>
      </c>
      <c r="E296" s="211" t="s">
        <v>19</v>
      </c>
      <c r="F296" s="212" t="s">
        <v>771</v>
      </c>
      <c r="G296" s="210"/>
      <c r="H296" s="213">
        <v>4.1399999999999997</v>
      </c>
      <c r="I296" s="214"/>
      <c r="J296" s="210"/>
      <c r="K296" s="210"/>
      <c r="L296" s="215"/>
      <c r="M296" s="216"/>
      <c r="N296" s="217"/>
      <c r="O296" s="217"/>
      <c r="P296" s="217"/>
      <c r="Q296" s="217"/>
      <c r="R296" s="217"/>
      <c r="S296" s="217"/>
      <c r="T296" s="218"/>
      <c r="AT296" s="219" t="s">
        <v>163</v>
      </c>
      <c r="AU296" s="219" t="s">
        <v>86</v>
      </c>
      <c r="AV296" s="14" t="s">
        <v>86</v>
      </c>
      <c r="AW296" s="14" t="s">
        <v>36</v>
      </c>
      <c r="AX296" s="14" t="s">
        <v>76</v>
      </c>
      <c r="AY296" s="219" t="s">
        <v>150</v>
      </c>
    </row>
    <row r="297" spans="2:51" s="14" customFormat="1" ht="11.25">
      <c r="B297" s="209"/>
      <c r="C297" s="210"/>
      <c r="D297" s="193" t="s">
        <v>163</v>
      </c>
      <c r="E297" s="211" t="s">
        <v>19</v>
      </c>
      <c r="F297" s="212" t="s">
        <v>768</v>
      </c>
      <c r="G297" s="210"/>
      <c r="H297" s="213">
        <v>1.056</v>
      </c>
      <c r="I297" s="214"/>
      <c r="J297" s="210"/>
      <c r="K297" s="210"/>
      <c r="L297" s="215"/>
      <c r="M297" s="216"/>
      <c r="N297" s="217"/>
      <c r="O297" s="217"/>
      <c r="P297" s="217"/>
      <c r="Q297" s="217"/>
      <c r="R297" s="217"/>
      <c r="S297" s="217"/>
      <c r="T297" s="218"/>
      <c r="AT297" s="219" t="s">
        <v>163</v>
      </c>
      <c r="AU297" s="219" t="s">
        <v>86</v>
      </c>
      <c r="AV297" s="14" t="s">
        <v>86</v>
      </c>
      <c r="AW297" s="14" t="s">
        <v>36</v>
      </c>
      <c r="AX297" s="14" t="s">
        <v>76</v>
      </c>
      <c r="AY297" s="219" t="s">
        <v>150</v>
      </c>
    </row>
    <row r="298" spans="2:51" s="14" customFormat="1" ht="11.25">
      <c r="B298" s="209"/>
      <c r="C298" s="210"/>
      <c r="D298" s="193" t="s">
        <v>163</v>
      </c>
      <c r="E298" s="211" t="s">
        <v>19</v>
      </c>
      <c r="F298" s="212" t="s">
        <v>772</v>
      </c>
      <c r="G298" s="210"/>
      <c r="H298" s="213">
        <v>1.0349999999999999</v>
      </c>
      <c r="I298" s="214"/>
      <c r="J298" s="210"/>
      <c r="K298" s="210"/>
      <c r="L298" s="215"/>
      <c r="M298" s="216"/>
      <c r="N298" s="217"/>
      <c r="O298" s="217"/>
      <c r="P298" s="217"/>
      <c r="Q298" s="217"/>
      <c r="R298" s="217"/>
      <c r="S298" s="217"/>
      <c r="T298" s="218"/>
      <c r="AT298" s="219" t="s">
        <v>163</v>
      </c>
      <c r="AU298" s="219" t="s">
        <v>86</v>
      </c>
      <c r="AV298" s="14" t="s">
        <v>86</v>
      </c>
      <c r="AW298" s="14" t="s">
        <v>36</v>
      </c>
      <c r="AX298" s="14" t="s">
        <v>76</v>
      </c>
      <c r="AY298" s="219" t="s">
        <v>150</v>
      </c>
    </row>
    <row r="299" spans="2:51" s="13" customFormat="1" ht="11.25">
      <c r="B299" s="199"/>
      <c r="C299" s="200"/>
      <c r="D299" s="193" t="s">
        <v>163</v>
      </c>
      <c r="E299" s="201" t="s">
        <v>19</v>
      </c>
      <c r="F299" s="202" t="s">
        <v>372</v>
      </c>
      <c r="G299" s="200"/>
      <c r="H299" s="201" t="s">
        <v>19</v>
      </c>
      <c r="I299" s="203"/>
      <c r="J299" s="200"/>
      <c r="K299" s="200"/>
      <c r="L299" s="204"/>
      <c r="M299" s="205"/>
      <c r="N299" s="206"/>
      <c r="O299" s="206"/>
      <c r="P299" s="206"/>
      <c r="Q299" s="206"/>
      <c r="R299" s="206"/>
      <c r="S299" s="206"/>
      <c r="T299" s="207"/>
      <c r="AT299" s="208" t="s">
        <v>163</v>
      </c>
      <c r="AU299" s="208" t="s">
        <v>86</v>
      </c>
      <c r="AV299" s="13" t="s">
        <v>84</v>
      </c>
      <c r="AW299" s="13" t="s">
        <v>36</v>
      </c>
      <c r="AX299" s="13" t="s">
        <v>76</v>
      </c>
      <c r="AY299" s="208" t="s">
        <v>150</v>
      </c>
    </row>
    <row r="300" spans="2:51" s="14" customFormat="1" ht="11.25">
      <c r="B300" s="209"/>
      <c r="C300" s="210"/>
      <c r="D300" s="193" t="s">
        <v>163</v>
      </c>
      <c r="E300" s="211" t="s">
        <v>19</v>
      </c>
      <c r="F300" s="212" t="s">
        <v>373</v>
      </c>
      <c r="G300" s="210"/>
      <c r="H300" s="213">
        <v>-13.86</v>
      </c>
      <c r="I300" s="214"/>
      <c r="J300" s="210"/>
      <c r="K300" s="210"/>
      <c r="L300" s="215"/>
      <c r="M300" s="216"/>
      <c r="N300" s="217"/>
      <c r="O300" s="217"/>
      <c r="P300" s="217"/>
      <c r="Q300" s="217"/>
      <c r="R300" s="217"/>
      <c r="S300" s="217"/>
      <c r="T300" s="218"/>
      <c r="AT300" s="219" t="s">
        <v>163</v>
      </c>
      <c r="AU300" s="219" t="s">
        <v>86</v>
      </c>
      <c r="AV300" s="14" t="s">
        <v>86</v>
      </c>
      <c r="AW300" s="14" t="s">
        <v>36</v>
      </c>
      <c r="AX300" s="14" t="s">
        <v>76</v>
      </c>
      <c r="AY300" s="219" t="s">
        <v>150</v>
      </c>
    </row>
    <row r="301" spans="2:51" s="14" customFormat="1" ht="22.5">
      <c r="B301" s="209"/>
      <c r="C301" s="210"/>
      <c r="D301" s="193" t="s">
        <v>163</v>
      </c>
      <c r="E301" s="211" t="s">
        <v>19</v>
      </c>
      <c r="F301" s="212" t="s">
        <v>770</v>
      </c>
      <c r="G301" s="210"/>
      <c r="H301" s="213">
        <v>-3.1349999999999998</v>
      </c>
      <c r="I301" s="214"/>
      <c r="J301" s="210"/>
      <c r="K301" s="210"/>
      <c r="L301" s="215"/>
      <c r="M301" s="216"/>
      <c r="N301" s="217"/>
      <c r="O301" s="217"/>
      <c r="P301" s="217"/>
      <c r="Q301" s="217"/>
      <c r="R301" s="217"/>
      <c r="S301" s="217"/>
      <c r="T301" s="218"/>
      <c r="AT301" s="219" t="s">
        <v>163</v>
      </c>
      <c r="AU301" s="219" t="s">
        <v>86</v>
      </c>
      <c r="AV301" s="14" t="s">
        <v>86</v>
      </c>
      <c r="AW301" s="14" t="s">
        <v>36</v>
      </c>
      <c r="AX301" s="14" t="s">
        <v>76</v>
      </c>
      <c r="AY301" s="219" t="s">
        <v>150</v>
      </c>
    </row>
    <row r="302" spans="2:51" s="14" customFormat="1" ht="11.25">
      <c r="B302" s="209"/>
      <c r="C302" s="210"/>
      <c r="D302" s="193" t="s">
        <v>163</v>
      </c>
      <c r="E302" s="211" t="s">
        <v>19</v>
      </c>
      <c r="F302" s="212" t="s">
        <v>773</v>
      </c>
      <c r="G302" s="210"/>
      <c r="H302" s="213">
        <v>-1.2</v>
      </c>
      <c r="I302" s="214"/>
      <c r="J302" s="210"/>
      <c r="K302" s="210"/>
      <c r="L302" s="215"/>
      <c r="M302" s="216"/>
      <c r="N302" s="217"/>
      <c r="O302" s="217"/>
      <c r="P302" s="217"/>
      <c r="Q302" s="217"/>
      <c r="R302" s="217"/>
      <c r="S302" s="217"/>
      <c r="T302" s="218"/>
      <c r="AT302" s="219" t="s">
        <v>163</v>
      </c>
      <c r="AU302" s="219" t="s">
        <v>86</v>
      </c>
      <c r="AV302" s="14" t="s">
        <v>86</v>
      </c>
      <c r="AW302" s="14" t="s">
        <v>36</v>
      </c>
      <c r="AX302" s="14" t="s">
        <v>76</v>
      </c>
      <c r="AY302" s="219" t="s">
        <v>150</v>
      </c>
    </row>
    <row r="303" spans="2:51" s="14" customFormat="1" ht="11.25">
      <c r="B303" s="209"/>
      <c r="C303" s="210"/>
      <c r="D303" s="193" t="s">
        <v>163</v>
      </c>
      <c r="E303" s="211" t="s">
        <v>19</v>
      </c>
      <c r="F303" s="212" t="s">
        <v>774</v>
      </c>
      <c r="G303" s="210"/>
      <c r="H303" s="213">
        <v>-0.56000000000000005</v>
      </c>
      <c r="I303" s="214"/>
      <c r="J303" s="210"/>
      <c r="K303" s="210"/>
      <c r="L303" s="215"/>
      <c r="M303" s="216"/>
      <c r="N303" s="217"/>
      <c r="O303" s="217"/>
      <c r="P303" s="217"/>
      <c r="Q303" s="217"/>
      <c r="R303" s="217"/>
      <c r="S303" s="217"/>
      <c r="T303" s="218"/>
      <c r="AT303" s="219" t="s">
        <v>163</v>
      </c>
      <c r="AU303" s="219" t="s">
        <v>86</v>
      </c>
      <c r="AV303" s="14" t="s">
        <v>86</v>
      </c>
      <c r="AW303" s="14" t="s">
        <v>36</v>
      </c>
      <c r="AX303" s="14" t="s">
        <v>76</v>
      </c>
      <c r="AY303" s="219" t="s">
        <v>150</v>
      </c>
    </row>
    <row r="304" spans="2:51" s="14" customFormat="1" ht="11.25">
      <c r="B304" s="209"/>
      <c r="C304" s="210"/>
      <c r="D304" s="193" t="s">
        <v>163</v>
      </c>
      <c r="E304" s="211" t="s">
        <v>19</v>
      </c>
      <c r="F304" s="212" t="s">
        <v>775</v>
      </c>
      <c r="G304" s="210"/>
      <c r="H304" s="213">
        <v>-21.010999999999999</v>
      </c>
      <c r="I304" s="214"/>
      <c r="J304" s="210"/>
      <c r="K304" s="210"/>
      <c r="L304" s="215"/>
      <c r="M304" s="216"/>
      <c r="N304" s="217"/>
      <c r="O304" s="217"/>
      <c r="P304" s="217"/>
      <c r="Q304" s="217"/>
      <c r="R304" s="217"/>
      <c r="S304" s="217"/>
      <c r="T304" s="218"/>
      <c r="AT304" s="219" t="s">
        <v>163</v>
      </c>
      <c r="AU304" s="219" t="s">
        <v>86</v>
      </c>
      <c r="AV304" s="14" t="s">
        <v>86</v>
      </c>
      <c r="AW304" s="14" t="s">
        <v>36</v>
      </c>
      <c r="AX304" s="14" t="s">
        <v>76</v>
      </c>
      <c r="AY304" s="219" t="s">
        <v>150</v>
      </c>
    </row>
    <row r="305" spans="2:51" s="16" customFormat="1" ht="11.25">
      <c r="B305" s="231"/>
      <c r="C305" s="232"/>
      <c r="D305" s="193" t="s">
        <v>163</v>
      </c>
      <c r="E305" s="233" t="s">
        <v>19</v>
      </c>
      <c r="F305" s="234" t="s">
        <v>215</v>
      </c>
      <c r="G305" s="232"/>
      <c r="H305" s="235">
        <v>87.320999999999998</v>
      </c>
      <c r="I305" s="236"/>
      <c r="J305" s="232"/>
      <c r="K305" s="232"/>
      <c r="L305" s="237"/>
      <c r="M305" s="238"/>
      <c r="N305" s="239"/>
      <c r="O305" s="239"/>
      <c r="P305" s="239"/>
      <c r="Q305" s="239"/>
      <c r="R305" s="239"/>
      <c r="S305" s="239"/>
      <c r="T305" s="240"/>
      <c r="AT305" s="241" t="s">
        <v>163</v>
      </c>
      <c r="AU305" s="241" t="s">
        <v>86</v>
      </c>
      <c r="AV305" s="16" t="s">
        <v>179</v>
      </c>
      <c r="AW305" s="16" t="s">
        <v>36</v>
      </c>
      <c r="AX305" s="16" t="s">
        <v>76</v>
      </c>
      <c r="AY305" s="241" t="s">
        <v>150</v>
      </c>
    </row>
    <row r="306" spans="2:51" s="13" customFormat="1" ht="11.25">
      <c r="B306" s="199"/>
      <c r="C306" s="200"/>
      <c r="D306" s="193" t="s">
        <v>163</v>
      </c>
      <c r="E306" s="201" t="s">
        <v>19</v>
      </c>
      <c r="F306" s="202" t="s">
        <v>197</v>
      </c>
      <c r="G306" s="200"/>
      <c r="H306" s="201" t="s">
        <v>19</v>
      </c>
      <c r="I306" s="203"/>
      <c r="J306" s="200"/>
      <c r="K306" s="200"/>
      <c r="L306" s="204"/>
      <c r="M306" s="205"/>
      <c r="N306" s="206"/>
      <c r="O306" s="206"/>
      <c r="P306" s="206"/>
      <c r="Q306" s="206"/>
      <c r="R306" s="206"/>
      <c r="S306" s="206"/>
      <c r="T306" s="207"/>
      <c r="AT306" s="208" t="s">
        <v>163</v>
      </c>
      <c r="AU306" s="208" t="s">
        <v>86</v>
      </c>
      <c r="AV306" s="13" t="s">
        <v>84</v>
      </c>
      <c r="AW306" s="13" t="s">
        <v>36</v>
      </c>
      <c r="AX306" s="13" t="s">
        <v>76</v>
      </c>
      <c r="AY306" s="208" t="s">
        <v>150</v>
      </c>
    </row>
    <row r="307" spans="2:51" s="14" customFormat="1" ht="11.25">
      <c r="B307" s="209"/>
      <c r="C307" s="210"/>
      <c r="D307" s="193" t="s">
        <v>163</v>
      </c>
      <c r="E307" s="211" t="s">
        <v>19</v>
      </c>
      <c r="F307" s="212" t="s">
        <v>776</v>
      </c>
      <c r="G307" s="210"/>
      <c r="H307" s="213">
        <v>88.286000000000001</v>
      </c>
      <c r="I307" s="214"/>
      <c r="J307" s="210"/>
      <c r="K307" s="210"/>
      <c r="L307" s="215"/>
      <c r="M307" s="216"/>
      <c r="N307" s="217"/>
      <c r="O307" s="217"/>
      <c r="P307" s="217"/>
      <c r="Q307" s="217"/>
      <c r="R307" s="217"/>
      <c r="S307" s="217"/>
      <c r="T307" s="218"/>
      <c r="AT307" s="219" t="s">
        <v>163</v>
      </c>
      <c r="AU307" s="219" t="s">
        <v>86</v>
      </c>
      <c r="AV307" s="14" t="s">
        <v>86</v>
      </c>
      <c r="AW307" s="14" t="s">
        <v>36</v>
      </c>
      <c r="AX307" s="14" t="s">
        <v>76</v>
      </c>
      <c r="AY307" s="219" t="s">
        <v>150</v>
      </c>
    </row>
    <row r="308" spans="2:51" s="14" customFormat="1" ht="11.25">
      <c r="B308" s="209"/>
      <c r="C308" s="210"/>
      <c r="D308" s="193" t="s">
        <v>163</v>
      </c>
      <c r="E308" s="211" t="s">
        <v>19</v>
      </c>
      <c r="F308" s="212" t="s">
        <v>369</v>
      </c>
      <c r="G308" s="210"/>
      <c r="H308" s="213">
        <v>8.2799999999999994</v>
      </c>
      <c r="I308" s="214"/>
      <c r="J308" s="210"/>
      <c r="K308" s="210"/>
      <c r="L308" s="215"/>
      <c r="M308" s="216"/>
      <c r="N308" s="217"/>
      <c r="O308" s="217"/>
      <c r="P308" s="217"/>
      <c r="Q308" s="217"/>
      <c r="R308" s="217"/>
      <c r="S308" s="217"/>
      <c r="T308" s="218"/>
      <c r="AT308" s="219" t="s">
        <v>163</v>
      </c>
      <c r="AU308" s="219" t="s">
        <v>86</v>
      </c>
      <c r="AV308" s="14" t="s">
        <v>86</v>
      </c>
      <c r="AW308" s="14" t="s">
        <v>36</v>
      </c>
      <c r="AX308" s="14" t="s">
        <v>76</v>
      </c>
      <c r="AY308" s="219" t="s">
        <v>150</v>
      </c>
    </row>
    <row r="309" spans="2:51" s="14" customFormat="1" ht="11.25">
      <c r="B309" s="209"/>
      <c r="C309" s="210"/>
      <c r="D309" s="193" t="s">
        <v>163</v>
      </c>
      <c r="E309" s="211" t="s">
        <v>19</v>
      </c>
      <c r="F309" s="212" t="s">
        <v>370</v>
      </c>
      <c r="G309" s="210"/>
      <c r="H309" s="213">
        <v>1.9</v>
      </c>
      <c r="I309" s="214"/>
      <c r="J309" s="210"/>
      <c r="K309" s="210"/>
      <c r="L309" s="215"/>
      <c r="M309" s="216"/>
      <c r="N309" s="217"/>
      <c r="O309" s="217"/>
      <c r="P309" s="217"/>
      <c r="Q309" s="217"/>
      <c r="R309" s="217"/>
      <c r="S309" s="217"/>
      <c r="T309" s="218"/>
      <c r="AT309" s="219" t="s">
        <v>163</v>
      </c>
      <c r="AU309" s="219" t="s">
        <v>86</v>
      </c>
      <c r="AV309" s="14" t="s">
        <v>86</v>
      </c>
      <c r="AW309" s="14" t="s">
        <v>36</v>
      </c>
      <c r="AX309" s="14" t="s">
        <v>76</v>
      </c>
      <c r="AY309" s="219" t="s">
        <v>150</v>
      </c>
    </row>
    <row r="310" spans="2:51" s="14" customFormat="1" ht="11.25">
      <c r="B310" s="209"/>
      <c r="C310" s="210"/>
      <c r="D310" s="193" t="s">
        <v>163</v>
      </c>
      <c r="E310" s="211" t="s">
        <v>19</v>
      </c>
      <c r="F310" s="212" t="s">
        <v>771</v>
      </c>
      <c r="G310" s="210"/>
      <c r="H310" s="213">
        <v>4.1399999999999997</v>
      </c>
      <c r="I310" s="214"/>
      <c r="J310" s="210"/>
      <c r="K310" s="210"/>
      <c r="L310" s="215"/>
      <c r="M310" s="216"/>
      <c r="N310" s="217"/>
      <c r="O310" s="217"/>
      <c r="P310" s="217"/>
      <c r="Q310" s="217"/>
      <c r="R310" s="217"/>
      <c r="S310" s="217"/>
      <c r="T310" s="218"/>
      <c r="AT310" s="219" t="s">
        <v>163</v>
      </c>
      <c r="AU310" s="219" t="s">
        <v>86</v>
      </c>
      <c r="AV310" s="14" t="s">
        <v>86</v>
      </c>
      <c r="AW310" s="14" t="s">
        <v>36</v>
      </c>
      <c r="AX310" s="14" t="s">
        <v>76</v>
      </c>
      <c r="AY310" s="219" t="s">
        <v>150</v>
      </c>
    </row>
    <row r="311" spans="2:51" s="14" customFormat="1" ht="11.25">
      <c r="B311" s="209"/>
      <c r="C311" s="210"/>
      <c r="D311" s="193" t="s">
        <v>163</v>
      </c>
      <c r="E311" s="211" t="s">
        <v>19</v>
      </c>
      <c r="F311" s="212" t="s">
        <v>768</v>
      </c>
      <c r="G311" s="210"/>
      <c r="H311" s="213">
        <v>1.056</v>
      </c>
      <c r="I311" s="214"/>
      <c r="J311" s="210"/>
      <c r="K311" s="210"/>
      <c r="L311" s="215"/>
      <c r="M311" s="216"/>
      <c r="N311" s="217"/>
      <c r="O311" s="217"/>
      <c r="P311" s="217"/>
      <c r="Q311" s="217"/>
      <c r="R311" s="217"/>
      <c r="S311" s="217"/>
      <c r="T311" s="218"/>
      <c r="AT311" s="219" t="s">
        <v>163</v>
      </c>
      <c r="AU311" s="219" t="s">
        <v>86</v>
      </c>
      <c r="AV311" s="14" t="s">
        <v>86</v>
      </c>
      <c r="AW311" s="14" t="s">
        <v>36</v>
      </c>
      <c r="AX311" s="14" t="s">
        <v>76</v>
      </c>
      <c r="AY311" s="219" t="s">
        <v>150</v>
      </c>
    </row>
    <row r="312" spans="2:51" s="14" customFormat="1" ht="11.25">
      <c r="B312" s="209"/>
      <c r="C312" s="210"/>
      <c r="D312" s="193" t="s">
        <v>163</v>
      </c>
      <c r="E312" s="211" t="s">
        <v>19</v>
      </c>
      <c r="F312" s="212" t="s">
        <v>777</v>
      </c>
      <c r="G312" s="210"/>
      <c r="H312" s="213">
        <v>1.7250000000000001</v>
      </c>
      <c r="I312" s="214"/>
      <c r="J312" s="210"/>
      <c r="K312" s="210"/>
      <c r="L312" s="215"/>
      <c r="M312" s="216"/>
      <c r="N312" s="217"/>
      <c r="O312" s="217"/>
      <c r="P312" s="217"/>
      <c r="Q312" s="217"/>
      <c r="R312" s="217"/>
      <c r="S312" s="217"/>
      <c r="T312" s="218"/>
      <c r="AT312" s="219" t="s">
        <v>163</v>
      </c>
      <c r="AU312" s="219" t="s">
        <v>86</v>
      </c>
      <c r="AV312" s="14" t="s">
        <v>86</v>
      </c>
      <c r="AW312" s="14" t="s">
        <v>36</v>
      </c>
      <c r="AX312" s="14" t="s">
        <v>76</v>
      </c>
      <c r="AY312" s="219" t="s">
        <v>150</v>
      </c>
    </row>
    <row r="313" spans="2:51" s="13" customFormat="1" ht="11.25">
      <c r="B313" s="199"/>
      <c r="C313" s="200"/>
      <c r="D313" s="193" t="s">
        <v>163</v>
      </c>
      <c r="E313" s="201" t="s">
        <v>19</v>
      </c>
      <c r="F313" s="202" t="s">
        <v>372</v>
      </c>
      <c r="G313" s="200"/>
      <c r="H313" s="201" t="s">
        <v>19</v>
      </c>
      <c r="I313" s="203"/>
      <c r="J313" s="200"/>
      <c r="K313" s="200"/>
      <c r="L313" s="204"/>
      <c r="M313" s="205"/>
      <c r="N313" s="206"/>
      <c r="O313" s="206"/>
      <c r="P313" s="206"/>
      <c r="Q313" s="206"/>
      <c r="R313" s="206"/>
      <c r="S313" s="206"/>
      <c r="T313" s="207"/>
      <c r="AT313" s="208" t="s">
        <v>163</v>
      </c>
      <c r="AU313" s="208" t="s">
        <v>86</v>
      </c>
      <c r="AV313" s="13" t="s">
        <v>84</v>
      </c>
      <c r="AW313" s="13" t="s">
        <v>36</v>
      </c>
      <c r="AX313" s="13" t="s">
        <v>76</v>
      </c>
      <c r="AY313" s="208" t="s">
        <v>150</v>
      </c>
    </row>
    <row r="314" spans="2:51" s="14" customFormat="1" ht="11.25">
      <c r="B314" s="209"/>
      <c r="C314" s="210"/>
      <c r="D314" s="193" t="s">
        <v>163</v>
      </c>
      <c r="E314" s="211" t="s">
        <v>19</v>
      </c>
      <c r="F314" s="212" t="s">
        <v>373</v>
      </c>
      <c r="G314" s="210"/>
      <c r="H314" s="213">
        <v>-13.86</v>
      </c>
      <c r="I314" s="214"/>
      <c r="J314" s="210"/>
      <c r="K314" s="210"/>
      <c r="L314" s="215"/>
      <c r="M314" s="216"/>
      <c r="N314" s="217"/>
      <c r="O314" s="217"/>
      <c r="P314" s="217"/>
      <c r="Q314" s="217"/>
      <c r="R314" s="217"/>
      <c r="S314" s="217"/>
      <c r="T314" s="218"/>
      <c r="AT314" s="219" t="s">
        <v>163</v>
      </c>
      <c r="AU314" s="219" t="s">
        <v>86</v>
      </c>
      <c r="AV314" s="14" t="s">
        <v>86</v>
      </c>
      <c r="AW314" s="14" t="s">
        <v>36</v>
      </c>
      <c r="AX314" s="14" t="s">
        <v>76</v>
      </c>
      <c r="AY314" s="219" t="s">
        <v>150</v>
      </c>
    </row>
    <row r="315" spans="2:51" s="14" customFormat="1" ht="22.5">
      <c r="B315" s="209"/>
      <c r="C315" s="210"/>
      <c r="D315" s="193" t="s">
        <v>163</v>
      </c>
      <c r="E315" s="211" t="s">
        <v>19</v>
      </c>
      <c r="F315" s="212" t="s">
        <v>770</v>
      </c>
      <c r="G315" s="210"/>
      <c r="H315" s="213">
        <v>-3.1349999999999998</v>
      </c>
      <c r="I315" s="214"/>
      <c r="J315" s="210"/>
      <c r="K315" s="210"/>
      <c r="L315" s="215"/>
      <c r="M315" s="216"/>
      <c r="N315" s="217"/>
      <c r="O315" s="217"/>
      <c r="P315" s="217"/>
      <c r="Q315" s="217"/>
      <c r="R315" s="217"/>
      <c r="S315" s="217"/>
      <c r="T315" s="218"/>
      <c r="AT315" s="219" t="s">
        <v>163</v>
      </c>
      <c r="AU315" s="219" t="s">
        <v>86</v>
      </c>
      <c r="AV315" s="14" t="s">
        <v>86</v>
      </c>
      <c r="AW315" s="14" t="s">
        <v>36</v>
      </c>
      <c r="AX315" s="14" t="s">
        <v>76</v>
      </c>
      <c r="AY315" s="219" t="s">
        <v>150</v>
      </c>
    </row>
    <row r="316" spans="2:51" s="14" customFormat="1" ht="22.5">
      <c r="B316" s="209"/>
      <c r="C316" s="210"/>
      <c r="D316" s="193" t="s">
        <v>163</v>
      </c>
      <c r="E316" s="211" t="s">
        <v>19</v>
      </c>
      <c r="F316" s="212" t="s">
        <v>778</v>
      </c>
      <c r="G316" s="210"/>
      <c r="H316" s="213">
        <v>-1.1000000000000001</v>
      </c>
      <c r="I316" s="214"/>
      <c r="J316" s="210"/>
      <c r="K316" s="210"/>
      <c r="L316" s="215"/>
      <c r="M316" s="216"/>
      <c r="N316" s="217"/>
      <c r="O316" s="217"/>
      <c r="P316" s="217"/>
      <c r="Q316" s="217"/>
      <c r="R316" s="217"/>
      <c r="S316" s="217"/>
      <c r="T316" s="218"/>
      <c r="AT316" s="219" t="s">
        <v>163</v>
      </c>
      <c r="AU316" s="219" t="s">
        <v>86</v>
      </c>
      <c r="AV316" s="14" t="s">
        <v>86</v>
      </c>
      <c r="AW316" s="14" t="s">
        <v>36</v>
      </c>
      <c r="AX316" s="14" t="s">
        <v>76</v>
      </c>
      <c r="AY316" s="219" t="s">
        <v>150</v>
      </c>
    </row>
    <row r="317" spans="2:51" s="14" customFormat="1" ht="11.25">
      <c r="B317" s="209"/>
      <c r="C317" s="210"/>
      <c r="D317" s="193" t="s">
        <v>163</v>
      </c>
      <c r="E317" s="211" t="s">
        <v>19</v>
      </c>
      <c r="F317" s="212" t="s">
        <v>779</v>
      </c>
      <c r="G317" s="210"/>
      <c r="H317" s="213">
        <v>-0.54500000000000004</v>
      </c>
      <c r="I317" s="214"/>
      <c r="J317" s="210"/>
      <c r="K317" s="210"/>
      <c r="L317" s="215"/>
      <c r="M317" s="216"/>
      <c r="N317" s="217"/>
      <c r="O317" s="217"/>
      <c r="P317" s="217"/>
      <c r="Q317" s="217"/>
      <c r="R317" s="217"/>
      <c r="S317" s="217"/>
      <c r="T317" s="218"/>
      <c r="AT317" s="219" t="s">
        <v>163</v>
      </c>
      <c r="AU317" s="219" t="s">
        <v>86</v>
      </c>
      <c r="AV317" s="14" t="s">
        <v>86</v>
      </c>
      <c r="AW317" s="14" t="s">
        <v>36</v>
      </c>
      <c r="AX317" s="14" t="s">
        <v>76</v>
      </c>
      <c r="AY317" s="219" t="s">
        <v>150</v>
      </c>
    </row>
    <row r="318" spans="2:51" s="16" customFormat="1" ht="11.25">
      <c r="B318" s="231"/>
      <c r="C318" s="232"/>
      <c r="D318" s="193" t="s">
        <v>163</v>
      </c>
      <c r="E318" s="233" t="s">
        <v>19</v>
      </c>
      <c r="F318" s="234" t="s">
        <v>215</v>
      </c>
      <c r="G318" s="232"/>
      <c r="H318" s="235">
        <v>86.747</v>
      </c>
      <c r="I318" s="236"/>
      <c r="J318" s="232"/>
      <c r="K318" s="232"/>
      <c r="L318" s="237"/>
      <c r="M318" s="238"/>
      <c r="N318" s="239"/>
      <c r="O318" s="239"/>
      <c r="P318" s="239"/>
      <c r="Q318" s="239"/>
      <c r="R318" s="239"/>
      <c r="S318" s="239"/>
      <c r="T318" s="240"/>
      <c r="AT318" s="241" t="s">
        <v>163</v>
      </c>
      <c r="AU318" s="241" t="s">
        <v>86</v>
      </c>
      <c r="AV318" s="16" t="s">
        <v>179</v>
      </c>
      <c r="AW318" s="16" t="s">
        <v>36</v>
      </c>
      <c r="AX318" s="16" t="s">
        <v>76</v>
      </c>
      <c r="AY318" s="241" t="s">
        <v>150</v>
      </c>
    </row>
    <row r="319" spans="2:51" s="13" customFormat="1" ht="11.25">
      <c r="B319" s="199"/>
      <c r="C319" s="200"/>
      <c r="D319" s="193" t="s">
        <v>163</v>
      </c>
      <c r="E319" s="201" t="s">
        <v>19</v>
      </c>
      <c r="F319" s="202" t="s">
        <v>385</v>
      </c>
      <c r="G319" s="200"/>
      <c r="H319" s="201" t="s">
        <v>19</v>
      </c>
      <c r="I319" s="203"/>
      <c r="J319" s="200"/>
      <c r="K319" s="200"/>
      <c r="L319" s="204"/>
      <c r="M319" s="205"/>
      <c r="N319" s="206"/>
      <c r="O319" s="206"/>
      <c r="P319" s="206"/>
      <c r="Q319" s="206"/>
      <c r="R319" s="206"/>
      <c r="S319" s="206"/>
      <c r="T319" s="207"/>
      <c r="AT319" s="208" t="s">
        <v>163</v>
      </c>
      <c r="AU319" s="208" t="s">
        <v>86</v>
      </c>
      <c r="AV319" s="13" t="s">
        <v>84</v>
      </c>
      <c r="AW319" s="13" t="s">
        <v>36</v>
      </c>
      <c r="AX319" s="13" t="s">
        <v>76</v>
      </c>
      <c r="AY319" s="208" t="s">
        <v>150</v>
      </c>
    </row>
    <row r="320" spans="2:51" s="14" customFormat="1" ht="11.25">
      <c r="B320" s="209"/>
      <c r="C320" s="210"/>
      <c r="D320" s="193" t="s">
        <v>163</v>
      </c>
      <c r="E320" s="211" t="s">
        <v>19</v>
      </c>
      <c r="F320" s="212" t="s">
        <v>386</v>
      </c>
      <c r="G320" s="210"/>
      <c r="H320" s="213">
        <v>3.234</v>
      </c>
      <c r="I320" s="214"/>
      <c r="J320" s="210"/>
      <c r="K320" s="210"/>
      <c r="L320" s="215"/>
      <c r="M320" s="216"/>
      <c r="N320" s="217"/>
      <c r="O320" s="217"/>
      <c r="P320" s="217"/>
      <c r="Q320" s="217"/>
      <c r="R320" s="217"/>
      <c r="S320" s="217"/>
      <c r="T320" s="218"/>
      <c r="AT320" s="219" t="s">
        <v>163</v>
      </c>
      <c r="AU320" s="219" t="s">
        <v>86</v>
      </c>
      <c r="AV320" s="14" t="s">
        <v>86</v>
      </c>
      <c r="AW320" s="14" t="s">
        <v>36</v>
      </c>
      <c r="AX320" s="14" t="s">
        <v>76</v>
      </c>
      <c r="AY320" s="219" t="s">
        <v>150</v>
      </c>
    </row>
    <row r="321" spans="1:65" s="14" customFormat="1" ht="11.25">
      <c r="B321" s="209"/>
      <c r="C321" s="210"/>
      <c r="D321" s="193" t="s">
        <v>163</v>
      </c>
      <c r="E321" s="211" t="s">
        <v>19</v>
      </c>
      <c r="F321" s="212" t="s">
        <v>387</v>
      </c>
      <c r="G321" s="210"/>
      <c r="H321" s="213">
        <v>5.6509999999999998</v>
      </c>
      <c r="I321" s="214"/>
      <c r="J321" s="210"/>
      <c r="K321" s="210"/>
      <c r="L321" s="215"/>
      <c r="M321" s="216"/>
      <c r="N321" s="217"/>
      <c r="O321" s="217"/>
      <c r="P321" s="217"/>
      <c r="Q321" s="217"/>
      <c r="R321" s="217"/>
      <c r="S321" s="217"/>
      <c r="T321" s="218"/>
      <c r="AT321" s="219" t="s">
        <v>163</v>
      </c>
      <c r="AU321" s="219" t="s">
        <v>86</v>
      </c>
      <c r="AV321" s="14" t="s">
        <v>86</v>
      </c>
      <c r="AW321" s="14" t="s">
        <v>36</v>
      </c>
      <c r="AX321" s="14" t="s">
        <v>76</v>
      </c>
      <c r="AY321" s="219" t="s">
        <v>150</v>
      </c>
    </row>
    <row r="322" spans="1:65" s="14" customFormat="1" ht="11.25">
      <c r="B322" s="209"/>
      <c r="C322" s="210"/>
      <c r="D322" s="193" t="s">
        <v>163</v>
      </c>
      <c r="E322" s="211" t="s">
        <v>19</v>
      </c>
      <c r="F322" s="212" t="s">
        <v>780</v>
      </c>
      <c r="G322" s="210"/>
      <c r="H322" s="213">
        <v>2.4180000000000001</v>
      </c>
      <c r="I322" s="214"/>
      <c r="J322" s="210"/>
      <c r="K322" s="210"/>
      <c r="L322" s="215"/>
      <c r="M322" s="216"/>
      <c r="N322" s="217"/>
      <c r="O322" s="217"/>
      <c r="P322" s="217"/>
      <c r="Q322" s="217"/>
      <c r="R322" s="217"/>
      <c r="S322" s="217"/>
      <c r="T322" s="218"/>
      <c r="AT322" s="219" t="s">
        <v>163</v>
      </c>
      <c r="AU322" s="219" t="s">
        <v>86</v>
      </c>
      <c r="AV322" s="14" t="s">
        <v>86</v>
      </c>
      <c r="AW322" s="14" t="s">
        <v>36</v>
      </c>
      <c r="AX322" s="14" t="s">
        <v>76</v>
      </c>
      <c r="AY322" s="219" t="s">
        <v>150</v>
      </c>
    </row>
    <row r="323" spans="1:65" s="13" customFormat="1" ht="11.25">
      <c r="B323" s="199"/>
      <c r="C323" s="200"/>
      <c r="D323" s="193" t="s">
        <v>163</v>
      </c>
      <c r="E323" s="201" t="s">
        <v>19</v>
      </c>
      <c r="F323" s="202" t="s">
        <v>372</v>
      </c>
      <c r="G323" s="200"/>
      <c r="H323" s="201" t="s">
        <v>19</v>
      </c>
      <c r="I323" s="203"/>
      <c r="J323" s="200"/>
      <c r="K323" s="200"/>
      <c r="L323" s="204"/>
      <c r="M323" s="205"/>
      <c r="N323" s="206"/>
      <c r="O323" s="206"/>
      <c r="P323" s="206"/>
      <c r="Q323" s="206"/>
      <c r="R323" s="206"/>
      <c r="S323" s="206"/>
      <c r="T323" s="207"/>
      <c r="AT323" s="208" t="s">
        <v>163</v>
      </c>
      <c r="AU323" s="208" t="s">
        <v>86</v>
      </c>
      <c r="AV323" s="13" t="s">
        <v>84</v>
      </c>
      <c r="AW323" s="13" t="s">
        <v>36</v>
      </c>
      <c r="AX323" s="13" t="s">
        <v>76</v>
      </c>
      <c r="AY323" s="208" t="s">
        <v>150</v>
      </c>
    </row>
    <row r="324" spans="1:65" s="14" customFormat="1" ht="11.25">
      <c r="B324" s="209"/>
      <c r="C324" s="210"/>
      <c r="D324" s="193" t="s">
        <v>163</v>
      </c>
      <c r="E324" s="211" t="s">
        <v>19</v>
      </c>
      <c r="F324" s="212" t="s">
        <v>781</v>
      </c>
      <c r="G324" s="210"/>
      <c r="H324" s="213">
        <v>-2</v>
      </c>
      <c r="I324" s="214"/>
      <c r="J324" s="210"/>
      <c r="K324" s="210"/>
      <c r="L324" s="215"/>
      <c r="M324" s="216"/>
      <c r="N324" s="217"/>
      <c r="O324" s="217"/>
      <c r="P324" s="217"/>
      <c r="Q324" s="217"/>
      <c r="R324" s="217"/>
      <c r="S324" s="217"/>
      <c r="T324" s="218"/>
      <c r="AT324" s="219" t="s">
        <v>163</v>
      </c>
      <c r="AU324" s="219" t="s">
        <v>86</v>
      </c>
      <c r="AV324" s="14" t="s">
        <v>86</v>
      </c>
      <c r="AW324" s="14" t="s">
        <v>36</v>
      </c>
      <c r="AX324" s="14" t="s">
        <v>76</v>
      </c>
      <c r="AY324" s="219" t="s">
        <v>150</v>
      </c>
    </row>
    <row r="325" spans="1:65" s="16" customFormat="1" ht="11.25">
      <c r="B325" s="231"/>
      <c r="C325" s="232"/>
      <c r="D325" s="193" t="s">
        <v>163</v>
      </c>
      <c r="E325" s="233" t="s">
        <v>19</v>
      </c>
      <c r="F325" s="234" t="s">
        <v>215</v>
      </c>
      <c r="G325" s="232"/>
      <c r="H325" s="235">
        <v>9.3030000000000008</v>
      </c>
      <c r="I325" s="236"/>
      <c r="J325" s="232"/>
      <c r="K325" s="232"/>
      <c r="L325" s="237"/>
      <c r="M325" s="238"/>
      <c r="N325" s="239"/>
      <c r="O325" s="239"/>
      <c r="P325" s="239"/>
      <c r="Q325" s="239"/>
      <c r="R325" s="239"/>
      <c r="S325" s="239"/>
      <c r="T325" s="240"/>
      <c r="AT325" s="241" t="s">
        <v>163</v>
      </c>
      <c r="AU325" s="241" t="s">
        <v>86</v>
      </c>
      <c r="AV325" s="16" t="s">
        <v>179</v>
      </c>
      <c r="AW325" s="16" t="s">
        <v>36</v>
      </c>
      <c r="AX325" s="16" t="s">
        <v>76</v>
      </c>
      <c r="AY325" s="241" t="s">
        <v>150</v>
      </c>
    </row>
    <row r="326" spans="1:65" s="15" customFormat="1" ht="11.25">
      <c r="B326" s="220"/>
      <c r="C326" s="221"/>
      <c r="D326" s="193" t="s">
        <v>163</v>
      </c>
      <c r="E326" s="222" t="s">
        <v>19</v>
      </c>
      <c r="F326" s="223" t="s">
        <v>178</v>
      </c>
      <c r="G326" s="221"/>
      <c r="H326" s="224">
        <v>272.76400000000001</v>
      </c>
      <c r="I326" s="225"/>
      <c r="J326" s="221"/>
      <c r="K326" s="221"/>
      <c r="L326" s="226"/>
      <c r="M326" s="227"/>
      <c r="N326" s="228"/>
      <c r="O326" s="228"/>
      <c r="P326" s="228"/>
      <c r="Q326" s="228"/>
      <c r="R326" s="228"/>
      <c r="S326" s="228"/>
      <c r="T326" s="229"/>
      <c r="AT326" s="230" t="s">
        <v>163</v>
      </c>
      <c r="AU326" s="230" t="s">
        <v>86</v>
      </c>
      <c r="AV326" s="15" t="s">
        <v>158</v>
      </c>
      <c r="AW326" s="15" t="s">
        <v>36</v>
      </c>
      <c r="AX326" s="15" t="s">
        <v>84</v>
      </c>
      <c r="AY326" s="230" t="s">
        <v>150</v>
      </c>
    </row>
    <row r="327" spans="1:65" s="2" customFormat="1" ht="21.75" customHeight="1">
      <c r="A327" s="36"/>
      <c r="B327" s="37"/>
      <c r="C327" s="180" t="s">
        <v>417</v>
      </c>
      <c r="D327" s="180" t="s">
        <v>153</v>
      </c>
      <c r="E327" s="181" t="s">
        <v>782</v>
      </c>
      <c r="F327" s="182" t="s">
        <v>783</v>
      </c>
      <c r="G327" s="183" t="s">
        <v>167</v>
      </c>
      <c r="H327" s="184">
        <v>33.006</v>
      </c>
      <c r="I327" s="185"/>
      <c r="J327" s="186">
        <f>ROUND(I327*H327,2)</f>
        <v>0</v>
      </c>
      <c r="K327" s="182" t="s">
        <v>168</v>
      </c>
      <c r="L327" s="41"/>
      <c r="M327" s="187" t="s">
        <v>19</v>
      </c>
      <c r="N327" s="188" t="s">
        <v>47</v>
      </c>
      <c r="O327" s="66"/>
      <c r="P327" s="189">
        <f>O327*H327</f>
        <v>0</v>
      </c>
      <c r="Q327" s="189">
        <v>5.4599999999999996E-3</v>
      </c>
      <c r="R327" s="189">
        <f>Q327*H327</f>
        <v>0.18021276</v>
      </c>
      <c r="S327" s="189">
        <v>0</v>
      </c>
      <c r="T327" s="190">
        <f>S327*H327</f>
        <v>0</v>
      </c>
      <c r="U327" s="36"/>
      <c r="V327" s="36"/>
      <c r="W327" s="36"/>
      <c r="X327" s="36"/>
      <c r="Y327" s="36"/>
      <c r="Z327" s="36"/>
      <c r="AA327" s="36"/>
      <c r="AB327" s="36"/>
      <c r="AC327" s="36"/>
      <c r="AD327" s="36"/>
      <c r="AE327" s="36"/>
      <c r="AR327" s="191" t="s">
        <v>158</v>
      </c>
      <c r="AT327" s="191" t="s">
        <v>153</v>
      </c>
      <c r="AU327" s="191" t="s">
        <v>86</v>
      </c>
      <c r="AY327" s="19" t="s">
        <v>150</v>
      </c>
      <c r="BE327" s="192">
        <f>IF(N327="základní",J327,0)</f>
        <v>0</v>
      </c>
      <c r="BF327" s="192">
        <f>IF(N327="snížená",J327,0)</f>
        <v>0</v>
      </c>
      <c r="BG327" s="192">
        <f>IF(N327="zákl. přenesená",J327,0)</f>
        <v>0</v>
      </c>
      <c r="BH327" s="192">
        <f>IF(N327="sníž. přenesená",J327,0)</f>
        <v>0</v>
      </c>
      <c r="BI327" s="192">
        <f>IF(N327="nulová",J327,0)</f>
        <v>0</v>
      </c>
      <c r="BJ327" s="19" t="s">
        <v>84</v>
      </c>
      <c r="BK327" s="192">
        <f>ROUND(I327*H327,2)</f>
        <v>0</v>
      </c>
      <c r="BL327" s="19" t="s">
        <v>158</v>
      </c>
      <c r="BM327" s="191" t="s">
        <v>784</v>
      </c>
    </row>
    <row r="328" spans="1:65" s="2" customFormat="1" ht="19.5">
      <c r="A328" s="36"/>
      <c r="B328" s="37"/>
      <c r="C328" s="38"/>
      <c r="D328" s="193" t="s">
        <v>160</v>
      </c>
      <c r="E328" s="38"/>
      <c r="F328" s="194" t="s">
        <v>785</v>
      </c>
      <c r="G328" s="38"/>
      <c r="H328" s="38"/>
      <c r="I328" s="195"/>
      <c r="J328" s="38"/>
      <c r="K328" s="38"/>
      <c r="L328" s="41"/>
      <c r="M328" s="196"/>
      <c r="N328" s="197"/>
      <c r="O328" s="66"/>
      <c r="P328" s="66"/>
      <c r="Q328" s="66"/>
      <c r="R328" s="66"/>
      <c r="S328" s="66"/>
      <c r="T328" s="67"/>
      <c r="U328" s="36"/>
      <c r="V328" s="36"/>
      <c r="W328" s="36"/>
      <c r="X328" s="36"/>
      <c r="Y328" s="36"/>
      <c r="Z328" s="36"/>
      <c r="AA328" s="36"/>
      <c r="AB328" s="36"/>
      <c r="AC328" s="36"/>
      <c r="AD328" s="36"/>
      <c r="AE328" s="36"/>
      <c r="AT328" s="19" t="s">
        <v>160</v>
      </c>
      <c r="AU328" s="19" t="s">
        <v>86</v>
      </c>
    </row>
    <row r="329" spans="1:65" s="13" customFormat="1" ht="33.75">
      <c r="B329" s="199"/>
      <c r="C329" s="200"/>
      <c r="D329" s="193" t="s">
        <v>163</v>
      </c>
      <c r="E329" s="201" t="s">
        <v>19</v>
      </c>
      <c r="F329" s="202" t="s">
        <v>786</v>
      </c>
      <c r="G329" s="200"/>
      <c r="H329" s="201" t="s">
        <v>19</v>
      </c>
      <c r="I329" s="203"/>
      <c r="J329" s="200"/>
      <c r="K329" s="200"/>
      <c r="L329" s="204"/>
      <c r="M329" s="205"/>
      <c r="N329" s="206"/>
      <c r="O329" s="206"/>
      <c r="P329" s="206"/>
      <c r="Q329" s="206"/>
      <c r="R329" s="206"/>
      <c r="S329" s="206"/>
      <c r="T329" s="207"/>
      <c r="AT329" s="208" t="s">
        <v>163</v>
      </c>
      <c r="AU329" s="208" t="s">
        <v>86</v>
      </c>
      <c r="AV329" s="13" t="s">
        <v>84</v>
      </c>
      <c r="AW329" s="13" t="s">
        <v>36</v>
      </c>
      <c r="AX329" s="13" t="s">
        <v>76</v>
      </c>
      <c r="AY329" s="208" t="s">
        <v>150</v>
      </c>
    </row>
    <row r="330" spans="1:65" s="13" customFormat="1" ht="11.25">
      <c r="B330" s="199"/>
      <c r="C330" s="200"/>
      <c r="D330" s="193" t="s">
        <v>163</v>
      </c>
      <c r="E330" s="201" t="s">
        <v>19</v>
      </c>
      <c r="F330" s="202" t="s">
        <v>193</v>
      </c>
      <c r="G330" s="200"/>
      <c r="H330" s="201" t="s">
        <v>19</v>
      </c>
      <c r="I330" s="203"/>
      <c r="J330" s="200"/>
      <c r="K330" s="200"/>
      <c r="L330" s="204"/>
      <c r="M330" s="205"/>
      <c r="N330" s="206"/>
      <c r="O330" s="206"/>
      <c r="P330" s="206"/>
      <c r="Q330" s="206"/>
      <c r="R330" s="206"/>
      <c r="S330" s="206"/>
      <c r="T330" s="207"/>
      <c r="AT330" s="208" t="s">
        <v>163</v>
      </c>
      <c r="AU330" s="208" t="s">
        <v>86</v>
      </c>
      <c r="AV330" s="13" t="s">
        <v>84</v>
      </c>
      <c r="AW330" s="13" t="s">
        <v>36</v>
      </c>
      <c r="AX330" s="13" t="s">
        <v>76</v>
      </c>
      <c r="AY330" s="208" t="s">
        <v>150</v>
      </c>
    </row>
    <row r="331" spans="1:65" s="14" customFormat="1" ht="11.25">
      <c r="B331" s="209"/>
      <c r="C331" s="210"/>
      <c r="D331" s="193" t="s">
        <v>163</v>
      </c>
      <c r="E331" s="211" t="s">
        <v>19</v>
      </c>
      <c r="F331" s="212" t="s">
        <v>787</v>
      </c>
      <c r="G331" s="210"/>
      <c r="H331" s="213">
        <v>4.8239999999999998</v>
      </c>
      <c r="I331" s="214"/>
      <c r="J331" s="210"/>
      <c r="K331" s="210"/>
      <c r="L331" s="215"/>
      <c r="M331" s="216"/>
      <c r="N331" s="217"/>
      <c r="O331" s="217"/>
      <c r="P331" s="217"/>
      <c r="Q331" s="217"/>
      <c r="R331" s="217"/>
      <c r="S331" s="217"/>
      <c r="T331" s="218"/>
      <c r="AT331" s="219" t="s">
        <v>163</v>
      </c>
      <c r="AU331" s="219" t="s">
        <v>86</v>
      </c>
      <c r="AV331" s="14" t="s">
        <v>86</v>
      </c>
      <c r="AW331" s="14" t="s">
        <v>36</v>
      </c>
      <c r="AX331" s="14" t="s">
        <v>76</v>
      </c>
      <c r="AY331" s="219" t="s">
        <v>150</v>
      </c>
    </row>
    <row r="332" spans="1:65" s="14" customFormat="1" ht="11.25">
      <c r="B332" s="209"/>
      <c r="C332" s="210"/>
      <c r="D332" s="193" t="s">
        <v>163</v>
      </c>
      <c r="E332" s="211" t="s">
        <v>19</v>
      </c>
      <c r="F332" s="212" t="s">
        <v>788</v>
      </c>
      <c r="G332" s="210"/>
      <c r="H332" s="213">
        <v>4.0419999999999998</v>
      </c>
      <c r="I332" s="214"/>
      <c r="J332" s="210"/>
      <c r="K332" s="210"/>
      <c r="L332" s="215"/>
      <c r="M332" s="216"/>
      <c r="N332" s="217"/>
      <c r="O332" s="217"/>
      <c r="P332" s="217"/>
      <c r="Q332" s="217"/>
      <c r="R332" s="217"/>
      <c r="S332" s="217"/>
      <c r="T332" s="218"/>
      <c r="AT332" s="219" t="s">
        <v>163</v>
      </c>
      <c r="AU332" s="219" t="s">
        <v>86</v>
      </c>
      <c r="AV332" s="14" t="s">
        <v>86</v>
      </c>
      <c r="AW332" s="14" t="s">
        <v>36</v>
      </c>
      <c r="AX332" s="14" t="s">
        <v>76</v>
      </c>
      <c r="AY332" s="219" t="s">
        <v>150</v>
      </c>
    </row>
    <row r="333" spans="1:65" s="14" customFormat="1" ht="11.25">
      <c r="B333" s="209"/>
      <c r="C333" s="210"/>
      <c r="D333" s="193" t="s">
        <v>163</v>
      </c>
      <c r="E333" s="211" t="s">
        <v>19</v>
      </c>
      <c r="F333" s="212" t="s">
        <v>789</v>
      </c>
      <c r="G333" s="210"/>
      <c r="H333" s="213">
        <v>0.84</v>
      </c>
      <c r="I333" s="214"/>
      <c r="J333" s="210"/>
      <c r="K333" s="210"/>
      <c r="L333" s="215"/>
      <c r="M333" s="216"/>
      <c r="N333" s="217"/>
      <c r="O333" s="217"/>
      <c r="P333" s="217"/>
      <c r="Q333" s="217"/>
      <c r="R333" s="217"/>
      <c r="S333" s="217"/>
      <c r="T333" s="218"/>
      <c r="AT333" s="219" t="s">
        <v>163</v>
      </c>
      <c r="AU333" s="219" t="s">
        <v>86</v>
      </c>
      <c r="AV333" s="14" t="s">
        <v>86</v>
      </c>
      <c r="AW333" s="14" t="s">
        <v>36</v>
      </c>
      <c r="AX333" s="14" t="s">
        <v>76</v>
      </c>
      <c r="AY333" s="219" t="s">
        <v>150</v>
      </c>
    </row>
    <row r="334" spans="1:65" s="16" customFormat="1" ht="11.25">
      <c r="B334" s="231"/>
      <c r="C334" s="232"/>
      <c r="D334" s="193" t="s">
        <v>163</v>
      </c>
      <c r="E334" s="233" t="s">
        <v>19</v>
      </c>
      <c r="F334" s="234" t="s">
        <v>215</v>
      </c>
      <c r="G334" s="232"/>
      <c r="H334" s="235">
        <v>9.7059999999999995</v>
      </c>
      <c r="I334" s="236"/>
      <c r="J334" s="232"/>
      <c r="K334" s="232"/>
      <c r="L334" s="237"/>
      <c r="M334" s="238"/>
      <c r="N334" s="239"/>
      <c r="O334" s="239"/>
      <c r="P334" s="239"/>
      <c r="Q334" s="239"/>
      <c r="R334" s="239"/>
      <c r="S334" s="239"/>
      <c r="T334" s="240"/>
      <c r="AT334" s="241" t="s">
        <v>163</v>
      </c>
      <c r="AU334" s="241" t="s">
        <v>86</v>
      </c>
      <c r="AV334" s="16" t="s">
        <v>179</v>
      </c>
      <c r="AW334" s="16" t="s">
        <v>36</v>
      </c>
      <c r="AX334" s="16" t="s">
        <v>76</v>
      </c>
      <c r="AY334" s="241" t="s">
        <v>150</v>
      </c>
    </row>
    <row r="335" spans="1:65" s="13" customFormat="1" ht="11.25">
      <c r="B335" s="199"/>
      <c r="C335" s="200"/>
      <c r="D335" s="193" t="s">
        <v>163</v>
      </c>
      <c r="E335" s="201" t="s">
        <v>19</v>
      </c>
      <c r="F335" s="202" t="s">
        <v>195</v>
      </c>
      <c r="G335" s="200"/>
      <c r="H335" s="201" t="s">
        <v>19</v>
      </c>
      <c r="I335" s="203"/>
      <c r="J335" s="200"/>
      <c r="K335" s="200"/>
      <c r="L335" s="204"/>
      <c r="M335" s="205"/>
      <c r="N335" s="206"/>
      <c r="O335" s="206"/>
      <c r="P335" s="206"/>
      <c r="Q335" s="206"/>
      <c r="R335" s="206"/>
      <c r="S335" s="206"/>
      <c r="T335" s="207"/>
      <c r="AT335" s="208" t="s">
        <v>163</v>
      </c>
      <c r="AU335" s="208" t="s">
        <v>86</v>
      </c>
      <c r="AV335" s="13" t="s">
        <v>84</v>
      </c>
      <c r="AW335" s="13" t="s">
        <v>36</v>
      </c>
      <c r="AX335" s="13" t="s">
        <v>76</v>
      </c>
      <c r="AY335" s="208" t="s">
        <v>150</v>
      </c>
    </row>
    <row r="336" spans="1:65" s="14" customFormat="1" ht="11.25">
      <c r="B336" s="209"/>
      <c r="C336" s="210"/>
      <c r="D336" s="193" t="s">
        <v>163</v>
      </c>
      <c r="E336" s="211" t="s">
        <v>19</v>
      </c>
      <c r="F336" s="212" t="s">
        <v>790</v>
      </c>
      <c r="G336" s="210"/>
      <c r="H336" s="213">
        <v>4.68</v>
      </c>
      <c r="I336" s="214"/>
      <c r="J336" s="210"/>
      <c r="K336" s="210"/>
      <c r="L336" s="215"/>
      <c r="M336" s="216"/>
      <c r="N336" s="217"/>
      <c r="O336" s="217"/>
      <c r="P336" s="217"/>
      <c r="Q336" s="217"/>
      <c r="R336" s="217"/>
      <c r="S336" s="217"/>
      <c r="T336" s="218"/>
      <c r="AT336" s="219" t="s">
        <v>163</v>
      </c>
      <c r="AU336" s="219" t="s">
        <v>86</v>
      </c>
      <c r="AV336" s="14" t="s">
        <v>86</v>
      </c>
      <c r="AW336" s="14" t="s">
        <v>36</v>
      </c>
      <c r="AX336" s="14" t="s">
        <v>76</v>
      </c>
      <c r="AY336" s="219" t="s">
        <v>150</v>
      </c>
    </row>
    <row r="337" spans="1:65" s="14" customFormat="1" ht="11.25">
      <c r="B337" s="209"/>
      <c r="C337" s="210"/>
      <c r="D337" s="193" t="s">
        <v>163</v>
      </c>
      <c r="E337" s="211" t="s">
        <v>19</v>
      </c>
      <c r="F337" s="212" t="s">
        <v>788</v>
      </c>
      <c r="G337" s="210"/>
      <c r="H337" s="213">
        <v>4.0419999999999998</v>
      </c>
      <c r="I337" s="214"/>
      <c r="J337" s="210"/>
      <c r="K337" s="210"/>
      <c r="L337" s="215"/>
      <c r="M337" s="216"/>
      <c r="N337" s="217"/>
      <c r="O337" s="217"/>
      <c r="P337" s="217"/>
      <c r="Q337" s="217"/>
      <c r="R337" s="217"/>
      <c r="S337" s="217"/>
      <c r="T337" s="218"/>
      <c r="AT337" s="219" t="s">
        <v>163</v>
      </c>
      <c r="AU337" s="219" t="s">
        <v>86</v>
      </c>
      <c r="AV337" s="14" t="s">
        <v>86</v>
      </c>
      <c r="AW337" s="14" t="s">
        <v>36</v>
      </c>
      <c r="AX337" s="14" t="s">
        <v>76</v>
      </c>
      <c r="AY337" s="219" t="s">
        <v>150</v>
      </c>
    </row>
    <row r="338" spans="1:65" s="14" customFormat="1" ht="11.25">
      <c r="B338" s="209"/>
      <c r="C338" s="210"/>
      <c r="D338" s="193" t="s">
        <v>163</v>
      </c>
      <c r="E338" s="211" t="s">
        <v>19</v>
      </c>
      <c r="F338" s="212" t="s">
        <v>789</v>
      </c>
      <c r="G338" s="210"/>
      <c r="H338" s="213">
        <v>0.84</v>
      </c>
      <c r="I338" s="214"/>
      <c r="J338" s="210"/>
      <c r="K338" s="210"/>
      <c r="L338" s="215"/>
      <c r="M338" s="216"/>
      <c r="N338" s="217"/>
      <c r="O338" s="217"/>
      <c r="P338" s="217"/>
      <c r="Q338" s="217"/>
      <c r="R338" s="217"/>
      <c r="S338" s="217"/>
      <c r="T338" s="218"/>
      <c r="AT338" s="219" t="s">
        <v>163</v>
      </c>
      <c r="AU338" s="219" t="s">
        <v>86</v>
      </c>
      <c r="AV338" s="14" t="s">
        <v>86</v>
      </c>
      <c r="AW338" s="14" t="s">
        <v>36</v>
      </c>
      <c r="AX338" s="14" t="s">
        <v>76</v>
      </c>
      <c r="AY338" s="219" t="s">
        <v>150</v>
      </c>
    </row>
    <row r="339" spans="1:65" s="16" customFormat="1" ht="11.25">
      <c r="B339" s="231"/>
      <c r="C339" s="232"/>
      <c r="D339" s="193" t="s">
        <v>163</v>
      </c>
      <c r="E339" s="233" t="s">
        <v>19</v>
      </c>
      <c r="F339" s="234" t="s">
        <v>215</v>
      </c>
      <c r="G339" s="232"/>
      <c r="H339" s="235">
        <v>9.5619999999999994</v>
      </c>
      <c r="I339" s="236"/>
      <c r="J339" s="232"/>
      <c r="K339" s="232"/>
      <c r="L339" s="237"/>
      <c r="M339" s="238"/>
      <c r="N339" s="239"/>
      <c r="O339" s="239"/>
      <c r="P339" s="239"/>
      <c r="Q339" s="239"/>
      <c r="R339" s="239"/>
      <c r="S339" s="239"/>
      <c r="T339" s="240"/>
      <c r="AT339" s="241" t="s">
        <v>163</v>
      </c>
      <c r="AU339" s="241" t="s">
        <v>86</v>
      </c>
      <c r="AV339" s="16" t="s">
        <v>179</v>
      </c>
      <c r="AW339" s="16" t="s">
        <v>36</v>
      </c>
      <c r="AX339" s="16" t="s">
        <v>76</v>
      </c>
      <c r="AY339" s="241" t="s">
        <v>150</v>
      </c>
    </row>
    <row r="340" spans="1:65" s="13" customFormat="1" ht="11.25">
      <c r="B340" s="199"/>
      <c r="C340" s="200"/>
      <c r="D340" s="193" t="s">
        <v>163</v>
      </c>
      <c r="E340" s="201" t="s">
        <v>19</v>
      </c>
      <c r="F340" s="202" t="s">
        <v>197</v>
      </c>
      <c r="G340" s="200"/>
      <c r="H340" s="201" t="s">
        <v>19</v>
      </c>
      <c r="I340" s="203"/>
      <c r="J340" s="200"/>
      <c r="K340" s="200"/>
      <c r="L340" s="204"/>
      <c r="M340" s="205"/>
      <c r="N340" s="206"/>
      <c r="O340" s="206"/>
      <c r="P340" s="206"/>
      <c r="Q340" s="206"/>
      <c r="R340" s="206"/>
      <c r="S340" s="206"/>
      <c r="T340" s="207"/>
      <c r="AT340" s="208" t="s">
        <v>163</v>
      </c>
      <c r="AU340" s="208" t="s">
        <v>86</v>
      </c>
      <c r="AV340" s="13" t="s">
        <v>84</v>
      </c>
      <c r="AW340" s="13" t="s">
        <v>36</v>
      </c>
      <c r="AX340" s="13" t="s">
        <v>76</v>
      </c>
      <c r="AY340" s="208" t="s">
        <v>150</v>
      </c>
    </row>
    <row r="341" spans="1:65" s="14" customFormat="1" ht="11.25">
      <c r="B341" s="209"/>
      <c r="C341" s="210"/>
      <c r="D341" s="193" t="s">
        <v>163</v>
      </c>
      <c r="E341" s="211" t="s">
        <v>19</v>
      </c>
      <c r="F341" s="212" t="s">
        <v>791</v>
      </c>
      <c r="G341" s="210"/>
      <c r="H341" s="213">
        <v>4.8959999999999999</v>
      </c>
      <c r="I341" s="214"/>
      <c r="J341" s="210"/>
      <c r="K341" s="210"/>
      <c r="L341" s="215"/>
      <c r="M341" s="216"/>
      <c r="N341" s="217"/>
      <c r="O341" s="217"/>
      <c r="P341" s="217"/>
      <c r="Q341" s="217"/>
      <c r="R341" s="217"/>
      <c r="S341" s="217"/>
      <c r="T341" s="218"/>
      <c r="AT341" s="219" t="s">
        <v>163</v>
      </c>
      <c r="AU341" s="219" t="s">
        <v>86</v>
      </c>
      <c r="AV341" s="14" t="s">
        <v>86</v>
      </c>
      <c r="AW341" s="14" t="s">
        <v>36</v>
      </c>
      <c r="AX341" s="14" t="s">
        <v>76</v>
      </c>
      <c r="AY341" s="219" t="s">
        <v>150</v>
      </c>
    </row>
    <row r="342" spans="1:65" s="14" customFormat="1" ht="11.25">
      <c r="B342" s="209"/>
      <c r="C342" s="210"/>
      <c r="D342" s="193" t="s">
        <v>163</v>
      </c>
      <c r="E342" s="211" t="s">
        <v>19</v>
      </c>
      <c r="F342" s="212" t="s">
        <v>788</v>
      </c>
      <c r="G342" s="210"/>
      <c r="H342" s="213">
        <v>4.0419999999999998</v>
      </c>
      <c r="I342" s="214"/>
      <c r="J342" s="210"/>
      <c r="K342" s="210"/>
      <c r="L342" s="215"/>
      <c r="M342" s="216"/>
      <c r="N342" s="217"/>
      <c r="O342" s="217"/>
      <c r="P342" s="217"/>
      <c r="Q342" s="217"/>
      <c r="R342" s="217"/>
      <c r="S342" s="217"/>
      <c r="T342" s="218"/>
      <c r="AT342" s="219" t="s">
        <v>163</v>
      </c>
      <c r="AU342" s="219" t="s">
        <v>86</v>
      </c>
      <c r="AV342" s="14" t="s">
        <v>86</v>
      </c>
      <c r="AW342" s="14" t="s">
        <v>36</v>
      </c>
      <c r="AX342" s="14" t="s">
        <v>76</v>
      </c>
      <c r="AY342" s="219" t="s">
        <v>150</v>
      </c>
    </row>
    <row r="343" spans="1:65" s="14" customFormat="1" ht="11.25">
      <c r="B343" s="209"/>
      <c r="C343" s="210"/>
      <c r="D343" s="193" t="s">
        <v>163</v>
      </c>
      <c r="E343" s="211" t="s">
        <v>19</v>
      </c>
      <c r="F343" s="212" t="s">
        <v>789</v>
      </c>
      <c r="G343" s="210"/>
      <c r="H343" s="213">
        <v>0.84</v>
      </c>
      <c r="I343" s="214"/>
      <c r="J343" s="210"/>
      <c r="K343" s="210"/>
      <c r="L343" s="215"/>
      <c r="M343" s="216"/>
      <c r="N343" s="217"/>
      <c r="O343" s="217"/>
      <c r="P343" s="217"/>
      <c r="Q343" s="217"/>
      <c r="R343" s="217"/>
      <c r="S343" s="217"/>
      <c r="T343" s="218"/>
      <c r="AT343" s="219" t="s">
        <v>163</v>
      </c>
      <c r="AU343" s="219" t="s">
        <v>86</v>
      </c>
      <c r="AV343" s="14" t="s">
        <v>86</v>
      </c>
      <c r="AW343" s="14" t="s">
        <v>36</v>
      </c>
      <c r="AX343" s="14" t="s">
        <v>76</v>
      </c>
      <c r="AY343" s="219" t="s">
        <v>150</v>
      </c>
    </row>
    <row r="344" spans="1:65" s="14" customFormat="1" ht="22.5">
      <c r="B344" s="209"/>
      <c r="C344" s="210"/>
      <c r="D344" s="193" t="s">
        <v>163</v>
      </c>
      <c r="E344" s="211" t="s">
        <v>19</v>
      </c>
      <c r="F344" s="212" t="s">
        <v>792</v>
      </c>
      <c r="G344" s="210"/>
      <c r="H344" s="213">
        <v>3.96</v>
      </c>
      <c r="I344" s="214"/>
      <c r="J344" s="210"/>
      <c r="K344" s="210"/>
      <c r="L344" s="215"/>
      <c r="M344" s="216"/>
      <c r="N344" s="217"/>
      <c r="O344" s="217"/>
      <c r="P344" s="217"/>
      <c r="Q344" s="217"/>
      <c r="R344" s="217"/>
      <c r="S344" s="217"/>
      <c r="T344" s="218"/>
      <c r="AT344" s="219" t="s">
        <v>163</v>
      </c>
      <c r="AU344" s="219" t="s">
        <v>86</v>
      </c>
      <c r="AV344" s="14" t="s">
        <v>86</v>
      </c>
      <c r="AW344" s="14" t="s">
        <v>36</v>
      </c>
      <c r="AX344" s="14" t="s">
        <v>76</v>
      </c>
      <c r="AY344" s="219" t="s">
        <v>150</v>
      </c>
    </row>
    <row r="345" spans="1:65" s="16" customFormat="1" ht="11.25">
      <c r="B345" s="231"/>
      <c r="C345" s="232"/>
      <c r="D345" s="193" t="s">
        <v>163</v>
      </c>
      <c r="E345" s="233" t="s">
        <v>19</v>
      </c>
      <c r="F345" s="234" t="s">
        <v>215</v>
      </c>
      <c r="G345" s="232"/>
      <c r="H345" s="235">
        <v>13.738</v>
      </c>
      <c r="I345" s="236"/>
      <c r="J345" s="232"/>
      <c r="K345" s="232"/>
      <c r="L345" s="237"/>
      <c r="M345" s="238"/>
      <c r="N345" s="239"/>
      <c r="O345" s="239"/>
      <c r="P345" s="239"/>
      <c r="Q345" s="239"/>
      <c r="R345" s="239"/>
      <c r="S345" s="239"/>
      <c r="T345" s="240"/>
      <c r="AT345" s="241" t="s">
        <v>163</v>
      </c>
      <c r="AU345" s="241" t="s">
        <v>86</v>
      </c>
      <c r="AV345" s="16" t="s">
        <v>179</v>
      </c>
      <c r="AW345" s="16" t="s">
        <v>36</v>
      </c>
      <c r="AX345" s="16" t="s">
        <v>76</v>
      </c>
      <c r="AY345" s="241" t="s">
        <v>150</v>
      </c>
    </row>
    <row r="346" spans="1:65" s="15" customFormat="1" ht="11.25">
      <c r="B346" s="220"/>
      <c r="C346" s="221"/>
      <c r="D346" s="193" t="s">
        <v>163</v>
      </c>
      <c r="E346" s="222" t="s">
        <v>19</v>
      </c>
      <c r="F346" s="223" t="s">
        <v>178</v>
      </c>
      <c r="G346" s="221"/>
      <c r="H346" s="224">
        <v>33.006</v>
      </c>
      <c r="I346" s="225"/>
      <c r="J346" s="221"/>
      <c r="K346" s="221"/>
      <c r="L346" s="226"/>
      <c r="M346" s="227"/>
      <c r="N346" s="228"/>
      <c r="O346" s="228"/>
      <c r="P346" s="228"/>
      <c r="Q346" s="228"/>
      <c r="R346" s="228"/>
      <c r="S346" s="228"/>
      <c r="T346" s="229"/>
      <c r="AT346" s="230" t="s">
        <v>163</v>
      </c>
      <c r="AU346" s="230" t="s">
        <v>86</v>
      </c>
      <c r="AV346" s="15" t="s">
        <v>158</v>
      </c>
      <c r="AW346" s="15" t="s">
        <v>36</v>
      </c>
      <c r="AX346" s="15" t="s">
        <v>84</v>
      </c>
      <c r="AY346" s="230" t="s">
        <v>150</v>
      </c>
    </row>
    <row r="347" spans="1:65" s="2" customFormat="1" ht="24">
      <c r="A347" s="36"/>
      <c r="B347" s="37"/>
      <c r="C347" s="180" t="s">
        <v>428</v>
      </c>
      <c r="D347" s="180" t="s">
        <v>153</v>
      </c>
      <c r="E347" s="181" t="s">
        <v>793</v>
      </c>
      <c r="F347" s="182" t="s">
        <v>794</v>
      </c>
      <c r="G347" s="183" t="s">
        <v>167</v>
      </c>
      <c r="H347" s="184">
        <v>37.566000000000003</v>
      </c>
      <c r="I347" s="185"/>
      <c r="J347" s="186">
        <f>ROUND(I347*H347,2)</f>
        <v>0</v>
      </c>
      <c r="K347" s="182" t="s">
        <v>168</v>
      </c>
      <c r="L347" s="41"/>
      <c r="M347" s="187" t="s">
        <v>19</v>
      </c>
      <c r="N347" s="188" t="s">
        <v>47</v>
      </c>
      <c r="O347" s="66"/>
      <c r="P347" s="189">
        <f>O347*H347</f>
        <v>0</v>
      </c>
      <c r="Q347" s="189">
        <v>4.3800000000000002E-3</v>
      </c>
      <c r="R347" s="189">
        <f>Q347*H347</f>
        <v>0.16453908000000003</v>
      </c>
      <c r="S347" s="189">
        <v>0</v>
      </c>
      <c r="T347" s="190">
        <f>S347*H347</f>
        <v>0</v>
      </c>
      <c r="U347" s="36"/>
      <c r="V347" s="36"/>
      <c r="W347" s="36"/>
      <c r="X347" s="36"/>
      <c r="Y347" s="36"/>
      <c r="Z347" s="36"/>
      <c r="AA347" s="36"/>
      <c r="AB347" s="36"/>
      <c r="AC347" s="36"/>
      <c r="AD347" s="36"/>
      <c r="AE347" s="36"/>
      <c r="AR347" s="191" t="s">
        <v>158</v>
      </c>
      <c r="AT347" s="191" t="s">
        <v>153</v>
      </c>
      <c r="AU347" s="191" t="s">
        <v>86</v>
      </c>
      <c r="AY347" s="19" t="s">
        <v>150</v>
      </c>
      <c r="BE347" s="192">
        <f>IF(N347="základní",J347,0)</f>
        <v>0</v>
      </c>
      <c r="BF347" s="192">
        <f>IF(N347="snížená",J347,0)</f>
        <v>0</v>
      </c>
      <c r="BG347" s="192">
        <f>IF(N347="zákl. přenesená",J347,0)</f>
        <v>0</v>
      </c>
      <c r="BH347" s="192">
        <f>IF(N347="sníž. přenesená",J347,0)</f>
        <v>0</v>
      </c>
      <c r="BI347" s="192">
        <f>IF(N347="nulová",J347,0)</f>
        <v>0</v>
      </c>
      <c r="BJ347" s="19" t="s">
        <v>84</v>
      </c>
      <c r="BK347" s="192">
        <f>ROUND(I347*H347,2)</f>
        <v>0</v>
      </c>
      <c r="BL347" s="19" t="s">
        <v>158</v>
      </c>
      <c r="BM347" s="191" t="s">
        <v>795</v>
      </c>
    </row>
    <row r="348" spans="1:65" s="2" customFormat="1" ht="19.5">
      <c r="A348" s="36"/>
      <c r="B348" s="37"/>
      <c r="C348" s="38"/>
      <c r="D348" s="193" t="s">
        <v>160</v>
      </c>
      <c r="E348" s="38"/>
      <c r="F348" s="194" t="s">
        <v>796</v>
      </c>
      <c r="G348" s="38"/>
      <c r="H348" s="38"/>
      <c r="I348" s="195"/>
      <c r="J348" s="38"/>
      <c r="K348" s="38"/>
      <c r="L348" s="41"/>
      <c r="M348" s="196"/>
      <c r="N348" s="197"/>
      <c r="O348" s="66"/>
      <c r="P348" s="66"/>
      <c r="Q348" s="66"/>
      <c r="R348" s="66"/>
      <c r="S348" s="66"/>
      <c r="T348" s="67"/>
      <c r="U348" s="36"/>
      <c r="V348" s="36"/>
      <c r="W348" s="36"/>
      <c r="X348" s="36"/>
      <c r="Y348" s="36"/>
      <c r="Z348" s="36"/>
      <c r="AA348" s="36"/>
      <c r="AB348" s="36"/>
      <c r="AC348" s="36"/>
      <c r="AD348" s="36"/>
      <c r="AE348" s="36"/>
      <c r="AT348" s="19" t="s">
        <v>160</v>
      </c>
      <c r="AU348" s="19" t="s">
        <v>86</v>
      </c>
    </row>
    <row r="349" spans="1:65" s="13" customFormat="1" ht="33.75">
      <c r="B349" s="199"/>
      <c r="C349" s="200"/>
      <c r="D349" s="193" t="s">
        <v>163</v>
      </c>
      <c r="E349" s="201" t="s">
        <v>19</v>
      </c>
      <c r="F349" s="202" t="s">
        <v>797</v>
      </c>
      <c r="G349" s="200"/>
      <c r="H349" s="201" t="s">
        <v>19</v>
      </c>
      <c r="I349" s="203"/>
      <c r="J349" s="200"/>
      <c r="K349" s="200"/>
      <c r="L349" s="204"/>
      <c r="M349" s="205"/>
      <c r="N349" s="206"/>
      <c r="O349" s="206"/>
      <c r="P349" s="206"/>
      <c r="Q349" s="206"/>
      <c r="R349" s="206"/>
      <c r="S349" s="206"/>
      <c r="T349" s="207"/>
      <c r="AT349" s="208" t="s">
        <v>163</v>
      </c>
      <c r="AU349" s="208" t="s">
        <v>86</v>
      </c>
      <c r="AV349" s="13" t="s">
        <v>84</v>
      </c>
      <c r="AW349" s="13" t="s">
        <v>36</v>
      </c>
      <c r="AX349" s="13" t="s">
        <v>76</v>
      </c>
      <c r="AY349" s="208" t="s">
        <v>150</v>
      </c>
    </row>
    <row r="350" spans="1:65" s="13" customFormat="1" ht="11.25">
      <c r="B350" s="199"/>
      <c r="C350" s="200"/>
      <c r="D350" s="193" t="s">
        <v>163</v>
      </c>
      <c r="E350" s="201" t="s">
        <v>19</v>
      </c>
      <c r="F350" s="202" t="s">
        <v>193</v>
      </c>
      <c r="G350" s="200"/>
      <c r="H350" s="201" t="s">
        <v>19</v>
      </c>
      <c r="I350" s="203"/>
      <c r="J350" s="200"/>
      <c r="K350" s="200"/>
      <c r="L350" s="204"/>
      <c r="M350" s="205"/>
      <c r="N350" s="206"/>
      <c r="O350" s="206"/>
      <c r="P350" s="206"/>
      <c r="Q350" s="206"/>
      <c r="R350" s="206"/>
      <c r="S350" s="206"/>
      <c r="T350" s="207"/>
      <c r="AT350" s="208" t="s">
        <v>163</v>
      </c>
      <c r="AU350" s="208" t="s">
        <v>86</v>
      </c>
      <c r="AV350" s="13" t="s">
        <v>84</v>
      </c>
      <c r="AW350" s="13" t="s">
        <v>36</v>
      </c>
      <c r="AX350" s="13" t="s">
        <v>76</v>
      </c>
      <c r="AY350" s="208" t="s">
        <v>150</v>
      </c>
    </row>
    <row r="351" spans="1:65" s="14" customFormat="1" ht="11.25">
      <c r="B351" s="209"/>
      <c r="C351" s="210"/>
      <c r="D351" s="193" t="s">
        <v>163</v>
      </c>
      <c r="E351" s="211" t="s">
        <v>19</v>
      </c>
      <c r="F351" s="212" t="s">
        <v>787</v>
      </c>
      <c r="G351" s="210"/>
      <c r="H351" s="213">
        <v>4.8239999999999998</v>
      </c>
      <c r="I351" s="214"/>
      <c r="J351" s="210"/>
      <c r="K351" s="210"/>
      <c r="L351" s="215"/>
      <c r="M351" s="216"/>
      <c r="N351" s="217"/>
      <c r="O351" s="217"/>
      <c r="P351" s="217"/>
      <c r="Q351" s="217"/>
      <c r="R351" s="217"/>
      <c r="S351" s="217"/>
      <c r="T351" s="218"/>
      <c r="AT351" s="219" t="s">
        <v>163</v>
      </c>
      <c r="AU351" s="219" t="s">
        <v>86</v>
      </c>
      <c r="AV351" s="14" t="s">
        <v>86</v>
      </c>
      <c r="AW351" s="14" t="s">
        <v>36</v>
      </c>
      <c r="AX351" s="14" t="s">
        <v>76</v>
      </c>
      <c r="AY351" s="219" t="s">
        <v>150</v>
      </c>
    </row>
    <row r="352" spans="1:65" s="14" customFormat="1" ht="11.25">
      <c r="B352" s="209"/>
      <c r="C352" s="210"/>
      <c r="D352" s="193" t="s">
        <v>163</v>
      </c>
      <c r="E352" s="211" t="s">
        <v>19</v>
      </c>
      <c r="F352" s="212" t="s">
        <v>788</v>
      </c>
      <c r="G352" s="210"/>
      <c r="H352" s="213">
        <v>4.0419999999999998</v>
      </c>
      <c r="I352" s="214"/>
      <c r="J352" s="210"/>
      <c r="K352" s="210"/>
      <c r="L352" s="215"/>
      <c r="M352" s="216"/>
      <c r="N352" s="217"/>
      <c r="O352" s="217"/>
      <c r="P352" s="217"/>
      <c r="Q352" s="217"/>
      <c r="R352" s="217"/>
      <c r="S352" s="217"/>
      <c r="T352" s="218"/>
      <c r="AT352" s="219" t="s">
        <v>163</v>
      </c>
      <c r="AU352" s="219" t="s">
        <v>86</v>
      </c>
      <c r="AV352" s="14" t="s">
        <v>86</v>
      </c>
      <c r="AW352" s="14" t="s">
        <v>36</v>
      </c>
      <c r="AX352" s="14" t="s">
        <v>76</v>
      </c>
      <c r="AY352" s="219" t="s">
        <v>150</v>
      </c>
    </row>
    <row r="353" spans="2:51" s="14" customFormat="1" ht="11.25">
      <c r="B353" s="209"/>
      <c r="C353" s="210"/>
      <c r="D353" s="193" t="s">
        <v>163</v>
      </c>
      <c r="E353" s="211" t="s">
        <v>19</v>
      </c>
      <c r="F353" s="212" t="s">
        <v>789</v>
      </c>
      <c r="G353" s="210"/>
      <c r="H353" s="213">
        <v>0.84</v>
      </c>
      <c r="I353" s="214"/>
      <c r="J353" s="210"/>
      <c r="K353" s="210"/>
      <c r="L353" s="215"/>
      <c r="M353" s="216"/>
      <c r="N353" s="217"/>
      <c r="O353" s="217"/>
      <c r="P353" s="217"/>
      <c r="Q353" s="217"/>
      <c r="R353" s="217"/>
      <c r="S353" s="217"/>
      <c r="T353" s="218"/>
      <c r="AT353" s="219" t="s">
        <v>163</v>
      </c>
      <c r="AU353" s="219" t="s">
        <v>86</v>
      </c>
      <c r="AV353" s="14" t="s">
        <v>86</v>
      </c>
      <c r="AW353" s="14" t="s">
        <v>36</v>
      </c>
      <c r="AX353" s="14" t="s">
        <v>76</v>
      </c>
      <c r="AY353" s="219" t="s">
        <v>150</v>
      </c>
    </row>
    <row r="354" spans="2:51" s="14" customFormat="1" ht="11.25">
      <c r="B354" s="209"/>
      <c r="C354" s="210"/>
      <c r="D354" s="193" t="s">
        <v>163</v>
      </c>
      <c r="E354" s="211" t="s">
        <v>19</v>
      </c>
      <c r="F354" s="212" t="s">
        <v>798</v>
      </c>
      <c r="G354" s="210"/>
      <c r="H354" s="213">
        <v>1.52</v>
      </c>
      <c r="I354" s="214"/>
      <c r="J354" s="210"/>
      <c r="K354" s="210"/>
      <c r="L354" s="215"/>
      <c r="M354" s="216"/>
      <c r="N354" s="217"/>
      <c r="O354" s="217"/>
      <c r="P354" s="217"/>
      <c r="Q354" s="217"/>
      <c r="R354" s="217"/>
      <c r="S354" s="217"/>
      <c r="T354" s="218"/>
      <c r="AT354" s="219" t="s">
        <v>163</v>
      </c>
      <c r="AU354" s="219" t="s">
        <v>86</v>
      </c>
      <c r="AV354" s="14" t="s">
        <v>86</v>
      </c>
      <c r="AW354" s="14" t="s">
        <v>36</v>
      </c>
      <c r="AX354" s="14" t="s">
        <v>76</v>
      </c>
      <c r="AY354" s="219" t="s">
        <v>150</v>
      </c>
    </row>
    <row r="355" spans="2:51" s="16" customFormat="1" ht="11.25">
      <c r="B355" s="231"/>
      <c r="C355" s="232"/>
      <c r="D355" s="193" t="s">
        <v>163</v>
      </c>
      <c r="E355" s="233" t="s">
        <v>19</v>
      </c>
      <c r="F355" s="234" t="s">
        <v>215</v>
      </c>
      <c r="G355" s="232"/>
      <c r="H355" s="235">
        <v>11.226000000000001</v>
      </c>
      <c r="I355" s="236"/>
      <c r="J355" s="232"/>
      <c r="K355" s="232"/>
      <c r="L355" s="237"/>
      <c r="M355" s="238"/>
      <c r="N355" s="239"/>
      <c r="O355" s="239"/>
      <c r="P355" s="239"/>
      <c r="Q355" s="239"/>
      <c r="R355" s="239"/>
      <c r="S355" s="239"/>
      <c r="T355" s="240"/>
      <c r="AT355" s="241" t="s">
        <v>163</v>
      </c>
      <c r="AU355" s="241" t="s">
        <v>86</v>
      </c>
      <c r="AV355" s="16" t="s">
        <v>179</v>
      </c>
      <c r="AW355" s="16" t="s">
        <v>36</v>
      </c>
      <c r="AX355" s="16" t="s">
        <v>76</v>
      </c>
      <c r="AY355" s="241" t="s">
        <v>150</v>
      </c>
    </row>
    <row r="356" spans="2:51" s="13" customFormat="1" ht="11.25">
      <c r="B356" s="199"/>
      <c r="C356" s="200"/>
      <c r="D356" s="193" t="s">
        <v>163</v>
      </c>
      <c r="E356" s="201" t="s">
        <v>19</v>
      </c>
      <c r="F356" s="202" t="s">
        <v>195</v>
      </c>
      <c r="G356" s="200"/>
      <c r="H356" s="201" t="s">
        <v>19</v>
      </c>
      <c r="I356" s="203"/>
      <c r="J356" s="200"/>
      <c r="K356" s="200"/>
      <c r="L356" s="204"/>
      <c r="M356" s="205"/>
      <c r="N356" s="206"/>
      <c r="O356" s="206"/>
      <c r="P356" s="206"/>
      <c r="Q356" s="206"/>
      <c r="R356" s="206"/>
      <c r="S356" s="206"/>
      <c r="T356" s="207"/>
      <c r="AT356" s="208" t="s">
        <v>163</v>
      </c>
      <c r="AU356" s="208" t="s">
        <v>86</v>
      </c>
      <c r="AV356" s="13" t="s">
        <v>84</v>
      </c>
      <c r="AW356" s="13" t="s">
        <v>36</v>
      </c>
      <c r="AX356" s="13" t="s">
        <v>76</v>
      </c>
      <c r="AY356" s="208" t="s">
        <v>150</v>
      </c>
    </row>
    <row r="357" spans="2:51" s="14" customFormat="1" ht="11.25">
      <c r="B357" s="209"/>
      <c r="C357" s="210"/>
      <c r="D357" s="193" t="s">
        <v>163</v>
      </c>
      <c r="E357" s="211" t="s">
        <v>19</v>
      </c>
      <c r="F357" s="212" t="s">
        <v>790</v>
      </c>
      <c r="G357" s="210"/>
      <c r="H357" s="213">
        <v>4.68</v>
      </c>
      <c r="I357" s="214"/>
      <c r="J357" s="210"/>
      <c r="K357" s="210"/>
      <c r="L357" s="215"/>
      <c r="M357" s="216"/>
      <c r="N357" s="217"/>
      <c r="O357" s="217"/>
      <c r="P357" s="217"/>
      <c r="Q357" s="217"/>
      <c r="R357" s="217"/>
      <c r="S357" s="217"/>
      <c r="T357" s="218"/>
      <c r="AT357" s="219" t="s">
        <v>163</v>
      </c>
      <c r="AU357" s="219" t="s">
        <v>86</v>
      </c>
      <c r="AV357" s="14" t="s">
        <v>86</v>
      </c>
      <c r="AW357" s="14" t="s">
        <v>36</v>
      </c>
      <c r="AX357" s="14" t="s">
        <v>76</v>
      </c>
      <c r="AY357" s="219" t="s">
        <v>150</v>
      </c>
    </row>
    <row r="358" spans="2:51" s="14" customFormat="1" ht="11.25">
      <c r="B358" s="209"/>
      <c r="C358" s="210"/>
      <c r="D358" s="193" t="s">
        <v>163</v>
      </c>
      <c r="E358" s="211" t="s">
        <v>19</v>
      </c>
      <c r="F358" s="212" t="s">
        <v>788</v>
      </c>
      <c r="G358" s="210"/>
      <c r="H358" s="213">
        <v>4.0419999999999998</v>
      </c>
      <c r="I358" s="214"/>
      <c r="J358" s="210"/>
      <c r="K358" s="210"/>
      <c r="L358" s="215"/>
      <c r="M358" s="216"/>
      <c r="N358" s="217"/>
      <c r="O358" s="217"/>
      <c r="P358" s="217"/>
      <c r="Q358" s="217"/>
      <c r="R358" s="217"/>
      <c r="S358" s="217"/>
      <c r="T358" s="218"/>
      <c r="AT358" s="219" t="s">
        <v>163</v>
      </c>
      <c r="AU358" s="219" t="s">
        <v>86</v>
      </c>
      <c r="AV358" s="14" t="s">
        <v>86</v>
      </c>
      <c r="AW358" s="14" t="s">
        <v>36</v>
      </c>
      <c r="AX358" s="14" t="s">
        <v>76</v>
      </c>
      <c r="AY358" s="219" t="s">
        <v>150</v>
      </c>
    </row>
    <row r="359" spans="2:51" s="14" customFormat="1" ht="11.25">
      <c r="B359" s="209"/>
      <c r="C359" s="210"/>
      <c r="D359" s="193" t="s">
        <v>163</v>
      </c>
      <c r="E359" s="211" t="s">
        <v>19</v>
      </c>
      <c r="F359" s="212" t="s">
        <v>789</v>
      </c>
      <c r="G359" s="210"/>
      <c r="H359" s="213">
        <v>0.84</v>
      </c>
      <c r="I359" s="214"/>
      <c r="J359" s="210"/>
      <c r="K359" s="210"/>
      <c r="L359" s="215"/>
      <c r="M359" s="216"/>
      <c r="N359" s="217"/>
      <c r="O359" s="217"/>
      <c r="P359" s="217"/>
      <c r="Q359" s="217"/>
      <c r="R359" s="217"/>
      <c r="S359" s="217"/>
      <c r="T359" s="218"/>
      <c r="AT359" s="219" t="s">
        <v>163</v>
      </c>
      <c r="AU359" s="219" t="s">
        <v>86</v>
      </c>
      <c r="AV359" s="14" t="s">
        <v>86</v>
      </c>
      <c r="AW359" s="14" t="s">
        <v>36</v>
      </c>
      <c r="AX359" s="14" t="s">
        <v>76</v>
      </c>
      <c r="AY359" s="219" t="s">
        <v>150</v>
      </c>
    </row>
    <row r="360" spans="2:51" s="14" customFormat="1" ht="11.25">
      <c r="B360" s="209"/>
      <c r="C360" s="210"/>
      <c r="D360" s="193" t="s">
        <v>163</v>
      </c>
      <c r="E360" s="211" t="s">
        <v>19</v>
      </c>
      <c r="F360" s="212" t="s">
        <v>798</v>
      </c>
      <c r="G360" s="210"/>
      <c r="H360" s="213">
        <v>1.52</v>
      </c>
      <c r="I360" s="214"/>
      <c r="J360" s="210"/>
      <c r="K360" s="210"/>
      <c r="L360" s="215"/>
      <c r="M360" s="216"/>
      <c r="N360" s="217"/>
      <c r="O360" s="217"/>
      <c r="P360" s="217"/>
      <c r="Q360" s="217"/>
      <c r="R360" s="217"/>
      <c r="S360" s="217"/>
      <c r="T360" s="218"/>
      <c r="AT360" s="219" t="s">
        <v>163</v>
      </c>
      <c r="AU360" s="219" t="s">
        <v>86</v>
      </c>
      <c r="AV360" s="14" t="s">
        <v>86</v>
      </c>
      <c r="AW360" s="14" t="s">
        <v>36</v>
      </c>
      <c r="AX360" s="14" t="s">
        <v>76</v>
      </c>
      <c r="AY360" s="219" t="s">
        <v>150</v>
      </c>
    </row>
    <row r="361" spans="2:51" s="16" customFormat="1" ht="11.25">
      <c r="B361" s="231"/>
      <c r="C361" s="232"/>
      <c r="D361" s="193" t="s">
        <v>163</v>
      </c>
      <c r="E361" s="233" t="s">
        <v>19</v>
      </c>
      <c r="F361" s="234" t="s">
        <v>215</v>
      </c>
      <c r="G361" s="232"/>
      <c r="H361" s="235">
        <v>11.082000000000001</v>
      </c>
      <c r="I361" s="236"/>
      <c r="J361" s="232"/>
      <c r="K361" s="232"/>
      <c r="L361" s="237"/>
      <c r="M361" s="238"/>
      <c r="N361" s="239"/>
      <c r="O361" s="239"/>
      <c r="P361" s="239"/>
      <c r="Q361" s="239"/>
      <c r="R361" s="239"/>
      <c r="S361" s="239"/>
      <c r="T361" s="240"/>
      <c r="AT361" s="241" t="s">
        <v>163</v>
      </c>
      <c r="AU361" s="241" t="s">
        <v>86</v>
      </c>
      <c r="AV361" s="16" t="s">
        <v>179</v>
      </c>
      <c r="AW361" s="16" t="s">
        <v>36</v>
      </c>
      <c r="AX361" s="16" t="s">
        <v>76</v>
      </c>
      <c r="AY361" s="241" t="s">
        <v>150</v>
      </c>
    </row>
    <row r="362" spans="2:51" s="13" customFormat="1" ht="11.25">
      <c r="B362" s="199"/>
      <c r="C362" s="200"/>
      <c r="D362" s="193" t="s">
        <v>163</v>
      </c>
      <c r="E362" s="201" t="s">
        <v>19</v>
      </c>
      <c r="F362" s="202" t="s">
        <v>197</v>
      </c>
      <c r="G362" s="200"/>
      <c r="H362" s="201" t="s">
        <v>19</v>
      </c>
      <c r="I362" s="203"/>
      <c r="J362" s="200"/>
      <c r="K362" s="200"/>
      <c r="L362" s="204"/>
      <c r="M362" s="205"/>
      <c r="N362" s="206"/>
      <c r="O362" s="206"/>
      <c r="P362" s="206"/>
      <c r="Q362" s="206"/>
      <c r="R362" s="206"/>
      <c r="S362" s="206"/>
      <c r="T362" s="207"/>
      <c r="AT362" s="208" t="s">
        <v>163</v>
      </c>
      <c r="AU362" s="208" t="s">
        <v>86</v>
      </c>
      <c r="AV362" s="13" t="s">
        <v>84</v>
      </c>
      <c r="AW362" s="13" t="s">
        <v>36</v>
      </c>
      <c r="AX362" s="13" t="s">
        <v>76</v>
      </c>
      <c r="AY362" s="208" t="s">
        <v>150</v>
      </c>
    </row>
    <row r="363" spans="2:51" s="14" customFormat="1" ht="11.25">
      <c r="B363" s="209"/>
      <c r="C363" s="210"/>
      <c r="D363" s="193" t="s">
        <v>163</v>
      </c>
      <c r="E363" s="211" t="s">
        <v>19</v>
      </c>
      <c r="F363" s="212" t="s">
        <v>791</v>
      </c>
      <c r="G363" s="210"/>
      <c r="H363" s="213">
        <v>4.8959999999999999</v>
      </c>
      <c r="I363" s="214"/>
      <c r="J363" s="210"/>
      <c r="K363" s="210"/>
      <c r="L363" s="215"/>
      <c r="M363" s="216"/>
      <c r="N363" s="217"/>
      <c r="O363" s="217"/>
      <c r="P363" s="217"/>
      <c r="Q363" s="217"/>
      <c r="R363" s="217"/>
      <c r="S363" s="217"/>
      <c r="T363" s="218"/>
      <c r="AT363" s="219" t="s">
        <v>163</v>
      </c>
      <c r="AU363" s="219" t="s">
        <v>86</v>
      </c>
      <c r="AV363" s="14" t="s">
        <v>86</v>
      </c>
      <c r="AW363" s="14" t="s">
        <v>36</v>
      </c>
      <c r="AX363" s="14" t="s">
        <v>76</v>
      </c>
      <c r="AY363" s="219" t="s">
        <v>150</v>
      </c>
    </row>
    <row r="364" spans="2:51" s="14" customFormat="1" ht="11.25">
      <c r="B364" s="209"/>
      <c r="C364" s="210"/>
      <c r="D364" s="193" t="s">
        <v>163</v>
      </c>
      <c r="E364" s="211" t="s">
        <v>19</v>
      </c>
      <c r="F364" s="212" t="s">
        <v>788</v>
      </c>
      <c r="G364" s="210"/>
      <c r="H364" s="213">
        <v>4.0419999999999998</v>
      </c>
      <c r="I364" s="214"/>
      <c r="J364" s="210"/>
      <c r="K364" s="210"/>
      <c r="L364" s="215"/>
      <c r="M364" s="216"/>
      <c r="N364" s="217"/>
      <c r="O364" s="217"/>
      <c r="P364" s="217"/>
      <c r="Q364" s="217"/>
      <c r="R364" s="217"/>
      <c r="S364" s="217"/>
      <c r="T364" s="218"/>
      <c r="AT364" s="219" t="s">
        <v>163</v>
      </c>
      <c r="AU364" s="219" t="s">
        <v>86</v>
      </c>
      <c r="AV364" s="14" t="s">
        <v>86</v>
      </c>
      <c r="AW364" s="14" t="s">
        <v>36</v>
      </c>
      <c r="AX364" s="14" t="s">
        <v>76</v>
      </c>
      <c r="AY364" s="219" t="s">
        <v>150</v>
      </c>
    </row>
    <row r="365" spans="2:51" s="14" customFormat="1" ht="11.25">
      <c r="B365" s="209"/>
      <c r="C365" s="210"/>
      <c r="D365" s="193" t="s">
        <v>163</v>
      </c>
      <c r="E365" s="211" t="s">
        <v>19</v>
      </c>
      <c r="F365" s="212" t="s">
        <v>789</v>
      </c>
      <c r="G365" s="210"/>
      <c r="H365" s="213">
        <v>0.84</v>
      </c>
      <c r="I365" s="214"/>
      <c r="J365" s="210"/>
      <c r="K365" s="210"/>
      <c r="L365" s="215"/>
      <c r="M365" s="216"/>
      <c r="N365" s="217"/>
      <c r="O365" s="217"/>
      <c r="P365" s="217"/>
      <c r="Q365" s="217"/>
      <c r="R365" s="217"/>
      <c r="S365" s="217"/>
      <c r="T365" s="218"/>
      <c r="AT365" s="219" t="s">
        <v>163</v>
      </c>
      <c r="AU365" s="219" t="s">
        <v>86</v>
      </c>
      <c r="AV365" s="14" t="s">
        <v>86</v>
      </c>
      <c r="AW365" s="14" t="s">
        <v>36</v>
      </c>
      <c r="AX365" s="14" t="s">
        <v>76</v>
      </c>
      <c r="AY365" s="219" t="s">
        <v>150</v>
      </c>
    </row>
    <row r="366" spans="2:51" s="14" customFormat="1" ht="22.5">
      <c r="B366" s="209"/>
      <c r="C366" s="210"/>
      <c r="D366" s="193" t="s">
        <v>163</v>
      </c>
      <c r="E366" s="211" t="s">
        <v>19</v>
      </c>
      <c r="F366" s="212" t="s">
        <v>792</v>
      </c>
      <c r="G366" s="210"/>
      <c r="H366" s="213">
        <v>3.96</v>
      </c>
      <c r="I366" s="214"/>
      <c r="J366" s="210"/>
      <c r="K366" s="210"/>
      <c r="L366" s="215"/>
      <c r="M366" s="216"/>
      <c r="N366" s="217"/>
      <c r="O366" s="217"/>
      <c r="P366" s="217"/>
      <c r="Q366" s="217"/>
      <c r="R366" s="217"/>
      <c r="S366" s="217"/>
      <c r="T366" s="218"/>
      <c r="AT366" s="219" t="s">
        <v>163</v>
      </c>
      <c r="AU366" s="219" t="s">
        <v>86</v>
      </c>
      <c r="AV366" s="14" t="s">
        <v>86</v>
      </c>
      <c r="AW366" s="14" t="s">
        <v>36</v>
      </c>
      <c r="AX366" s="14" t="s">
        <v>76</v>
      </c>
      <c r="AY366" s="219" t="s">
        <v>150</v>
      </c>
    </row>
    <row r="367" spans="2:51" s="14" customFormat="1" ht="11.25">
      <c r="B367" s="209"/>
      <c r="C367" s="210"/>
      <c r="D367" s="193" t="s">
        <v>163</v>
      </c>
      <c r="E367" s="211" t="s">
        <v>19</v>
      </c>
      <c r="F367" s="212" t="s">
        <v>798</v>
      </c>
      <c r="G367" s="210"/>
      <c r="H367" s="213">
        <v>1.52</v>
      </c>
      <c r="I367" s="214"/>
      <c r="J367" s="210"/>
      <c r="K367" s="210"/>
      <c r="L367" s="215"/>
      <c r="M367" s="216"/>
      <c r="N367" s="217"/>
      <c r="O367" s="217"/>
      <c r="P367" s="217"/>
      <c r="Q367" s="217"/>
      <c r="R367" s="217"/>
      <c r="S367" s="217"/>
      <c r="T367" s="218"/>
      <c r="AT367" s="219" t="s">
        <v>163</v>
      </c>
      <c r="AU367" s="219" t="s">
        <v>86</v>
      </c>
      <c r="AV367" s="14" t="s">
        <v>86</v>
      </c>
      <c r="AW367" s="14" t="s">
        <v>36</v>
      </c>
      <c r="AX367" s="14" t="s">
        <v>76</v>
      </c>
      <c r="AY367" s="219" t="s">
        <v>150</v>
      </c>
    </row>
    <row r="368" spans="2:51" s="16" customFormat="1" ht="11.25">
      <c r="B368" s="231"/>
      <c r="C368" s="232"/>
      <c r="D368" s="193" t="s">
        <v>163</v>
      </c>
      <c r="E368" s="233" t="s">
        <v>19</v>
      </c>
      <c r="F368" s="234" t="s">
        <v>215</v>
      </c>
      <c r="G368" s="232"/>
      <c r="H368" s="235">
        <v>15.257999999999999</v>
      </c>
      <c r="I368" s="236"/>
      <c r="J368" s="232"/>
      <c r="K368" s="232"/>
      <c r="L368" s="237"/>
      <c r="M368" s="238"/>
      <c r="N368" s="239"/>
      <c r="O368" s="239"/>
      <c r="P368" s="239"/>
      <c r="Q368" s="239"/>
      <c r="R368" s="239"/>
      <c r="S368" s="239"/>
      <c r="T368" s="240"/>
      <c r="AT368" s="241" t="s">
        <v>163</v>
      </c>
      <c r="AU368" s="241" t="s">
        <v>86</v>
      </c>
      <c r="AV368" s="16" t="s">
        <v>179</v>
      </c>
      <c r="AW368" s="16" t="s">
        <v>36</v>
      </c>
      <c r="AX368" s="16" t="s">
        <v>76</v>
      </c>
      <c r="AY368" s="241" t="s">
        <v>150</v>
      </c>
    </row>
    <row r="369" spans="1:65" s="15" customFormat="1" ht="11.25">
      <c r="B369" s="220"/>
      <c r="C369" s="221"/>
      <c r="D369" s="193" t="s">
        <v>163</v>
      </c>
      <c r="E369" s="222" t="s">
        <v>19</v>
      </c>
      <c r="F369" s="223" t="s">
        <v>178</v>
      </c>
      <c r="G369" s="221"/>
      <c r="H369" s="224">
        <v>37.566000000000003</v>
      </c>
      <c r="I369" s="225"/>
      <c r="J369" s="221"/>
      <c r="K369" s="221"/>
      <c r="L369" s="226"/>
      <c r="M369" s="227"/>
      <c r="N369" s="228"/>
      <c r="O369" s="228"/>
      <c r="P369" s="228"/>
      <c r="Q369" s="228"/>
      <c r="R369" s="228"/>
      <c r="S369" s="228"/>
      <c r="T369" s="229"/>
      <c r="AT369" s="230" t="s">
        <v>163</v>
      </c>
      <c r="AU369" s="230" t="s">
        <v>86</v>
      </c>
      <c r="AV369" s="15" t="s">
        <v>158</v>
      </c>
      <c r="AW369" s="15" t="s">
        <v>36</v>
      </c>
      <c r="AX369" s="15" t="s">
        <v>84</v>
      </c>
      <c r="AY369" s="230" t="s">
        <v>150</v>
      </c>
    </row>
    <row r="370" spans="1:65" s="2" customFormat="1" ht="16.5" customHeight="1">
      <c r="A370" s="36"/>
      <c r="B370" s="37"/>
      <c r="C370" s="180" t="s">
        <v>433</v>
      </c>
      <c r="D370" s="180" t="s">
        <v>153</v>
      </c>
      <c r="E370" s="181" t="s">
        <v>799</v>
      </c>
      <c r="F370" s="182" t="s">
        <v>800</v>
      </c>
      <c r="G370" s="183" t="s">
        <v>167</v>
      </c>
      <c r="H370" s="184">
        <v>4.1150000000000002</v>
      </c>
      <c r="I370" s="185"/>
      <c r="J370" s="186">
        <f>ROUND(I370*H370,2)</f>
        <v>0</v>
      </c>
      <c r="K370" s="182" t="s">
        <v>168</v>
      </c>
      <c r="L370" s="41"/>
      <c r="M370" s="187" t="s">
        <v>19</v>
      </c>
      <c r="N370" s="188" t="s">
        <v>47</v>
      </c>
      <c r="O370" s="66"/>
      <c r="P370" s="189">
        <f>O370*H370</f>
        <v>0</v>
      </c>
      <c r="Q370" s="189">
        <v>3.9100000000000003E-3</v>
      </c>
      <c r="R370" s="189">
        <f>Q370*H370</f>
        <v>1.608965E-2</v>
      </c>
      <c r="S370" s="189">
        <v>0</v>
      </c>
      <c r="T370" s="190">
        <f>S370*H370</f>
        <v>0</v>
      </c>
      <c r="U370" s="36"/>
      <c r="V370" s="36"/>
      <c r="W370" s="36"/>
      <c r="X370" s="36"/>
      <c r="Y370" s="36"/>
      <c r="Z370" s="36"/>
      <c r="AA370" s="36"/>
      <c r="AB370" s="36"/>
      <c r="AC370" s="36"/>
      <c r="AD370" s="36"/>
      <c r="AE370" s="36"/>
      <c r="AR370" s="191" t="s">
        <v>158</v>
      </c>
      <c r="AT370" s="191" t="s">
        <v>153</v>
      </c>
      <c r="AU370" s="191" t="s">
        <v>86</v>
      </c>
      <c r="AY370" s="19" t="s">
        <v>150</v>
      </c>
      <c r="BE370" s="192">
        <f>IF(N370="základní",J370,0)</f>
        <v>0</v>
      </c>
      <c r="BF370" s="192">
        <f>IF(N370="snížená",J370,0)</f>
        <v>0</v>
      </c>
      <c r="BG370" s="192">
        <f>IF(N370="zákl. přenesená",J370,0)</f>
        <v>0</v>
      </c>
      <c r="BH370" s="192">
        <f>IF(N370="sníž. přenesená",J370,0)</f>
        <v>0</v>
      </c>
      <c r="BI370" s="192">
        <f>IF(N370="nulová",J370,0)</f>
        <v>0</v>
      </c>
      <c r="BJ370" s="19" t="s">
        <v>84</v>
      </c>
      <c r="BK370" s="192">
        <f>ROUND(I370*H370,2)</f>
        <v>0</v>
      </c>
      <c r="BL370" s="19" t="s">
        <v>158</v>
      </c>
      <c r="BM370" s="191" t="s">
        <v>801</v>
      </c>
    </row>
    <row r="371" spans="1:65" s="2" customFormat="1" ht="29.25">
      <c r="A371" s="36"/>
      <c r="B371" s="37"/>
      <c r="C371" s="38"/>
      <c r="D371" s="193" t="s">
        <v>160</v>
      </c>
      <c r="E371" s="38"/>
      <c r="F371" s="194" t="s">
        <v>802</v>
      </c>
      <c r="G371" s="38"/>
      <c r="H371" s="38"/>
      <c r="I371" s="195"/>
      <c r="J371" s="38"/>
      <c r="K371" s="38"/>
      <c r="L371" s="41"/>
      <c r="M371" s="196"/>
      <c r="N371" s="197"/>
      <c r="O371" s="66"/>
      <c r="P371" s="66"/>
      <c r="Q371" s="66"/>
      <c r="R371" s="66"/>
      <c r="S371" s="66"/>
      <c r="T371" s="67"/>
      <c r="U371" s="36"/>
      <c r="V371" s="36"/>
      <c r="W371" s="36"/>
      <c r="X371" s="36"/>
      <c r="Y371" s="36"/>
      <c r="Z371" s="36"/>
      <c r="AA371" s="36"/>
      <c r="AB371" s="36"/>
      <c r="AC371" s="36"/>
      <c r="AD371" s="36"/>
      <c r="AE371" s="36"/>
      <c r="AT371" s="19" t="s">
        <v>160</v>
      </c>
      <c r="AU371" s="19" t="s">
        <v>86</v>
      </c>
    </row>
    <row r="372" spans="1:65" s="13" customFormat="1" ht="11.25">
      <c r="B372" s="199"/>
      <c r="C372" s="200"/>
      <c r="D372" s="193" t="s">
        <v>163</v>
      </c>
      <c r="E372" s="201" t="s">
        <v>19</v>
      </c>
      <c r="F372" s="202" t="s">
        <v>803</v>
      </c>
      <c r="G372" s="200"/>
      <c r="H372" s="201" t="s">
        <v>19</v>
      </c>
      <c r="I372" s="203"/>
      <c r="J372" s="200"/>
      <c r="K372" s="200"/>
      <c r="L372" s="204"/>
      <c r="M372" s="205"/>
      <c r="N372" s="206"/>
      <c r="O372" s="206"/>
      <c r="P372" s="206"/>
      <c r="Q372" s="206"/>
      <c r="R372" s="206"/>
      <c r="S372" s="206"/>
      <c r="T372" s="207"/>
      <c r="AT372" s="208" t="s">
        <v>163</v>
      </c>
      <c r="AU372" s="208" t="s">
        <v>86</v>
      </c>
      <c r="AV372" s="13" t="s">
        <v>84</v>
      </c>
      <c r="AW372" s="13" t="s">
        <v>36</v>
      </c>
      <c r="AX372" s="13" t="s">
        <v>76</v>
      </c>
      <c r="AY372" s="208" t="s">
        <v>150</v>
      </c>
    </row>
    <row r="373" spans="1:65" s="14" customFormat="1" ht="11.25">
      <c r="B373" s="209"/>
      <c r="C373" s="210"/>
      <c r="D373" s="193" t="s">
        <v>163</v>
      </c>
      <c r="E373" s="211" t="s">
        <v>19</v>
      </c>
      <c r="F373" s="212" t="s">
        <v>804</v>
      </c>
      <c r="G373" s="210"/>
      <c r="H373" s="213">
        <v>1.35</v>
      </c>
      <c r="I373" s="214"/>
      <c r="J373" s="210"/>
      <c r="K373" s="210"/>
      <c r="L373" s="215"/>
      <c r="M373" s="216"/>
      <c r="N373" s="217"/>
      <c r="O373" s="217"/>
      <c r="P373" s="217"/>
      <c r="Q373" s="217"/>
      <c r="R373" s="217"/>
      <c r="S373" s="217"/>
      <c r="T373" s="218"/>
      <c r="AT373" s="219" t="s">
        <v>163</v>
      </c>
      <c r="AU373" s="219" t="s">
        <v>86</v>
      </c>
      <c r="AV373" s="14" t="s">
        <v>86</v>
      </c>
      <c r="AW373" s="14" t="s">
        <v>36</v>
      </c>
      <c r="AX373" s="14" t="s">
        <v>76</v>
      </c>
      <c r="AY373" s="219" t="s">
        <v>150</v>
      </c>
    </row>
    <row r="374" spans="1:65" s="14" customFormat="1" ht="11.25">
      <c r="B374" s="209"/>
      <c r="C374" s="210"/>
      <c r="D374" s="193" t="s">
        <v>163</v>
      </c>
      <c r="E374" s="211" t="s">
        <v>19</v>
      </c>
      <c r="F374" s="212" t="s">
        <v>805</v>
      </c>
      <c r="G374" s="210"/>
      <c r="H374" s="213">
        <v>1.575</v>
      </c>
      <c r="I374" s="214"/>
      <c r="J374" s="210"/>
      <c r="K374" s="210"/>
      <c r="L374" s="215"/>
      <c r="M374" s="216"/>
      <c r="N374" s="217"/>
      <c r="O374" s="217"/>
      <c r="P374" s="217"/>
      <c r="Q374" s="217"/>
      <c r="R374" s="217"/>
      <c r="S374" s="217"/>
      <c r="T374" s="218"/>
      <c r="AT374" s="219" t="s">
        <v>163</v>
      </c>
      <c r="AU374" s="219" t="s">
        <v>86</v>
      </c>
      <c r="AV374" s="14" t="s">
        <v>86</v>
      </c>
      <c r="AW374" s="14" t="s">
        <v>36</v>
      </c>
      <c r="AX374" s="14" t="s">
        <v>76</v>
      </c>
      <c r="AY374" s="219" t="s">
        <v>150</v>
      </c>
    </row>
    <row r="375" spans="1:65" s="14" customFormat="1" ht="11.25">
      <c r="B375" s="209"/>
      <c r="C375" s="210"/>
      <c r="D375" s="193" t="s">
        <v>163</v>
      </c>
      <c r="E375" s="211" t="s">
        <v>19</v>
      </c>
      <c r="F375" s="212" t="s">
        <v>806</v>
      </c>
      <c r="G375" s="210"/>
      <c r="H375" s="213">
        <v>1.19</v>
      </c>
      <c r="I375" s="214"/>
      <c r="J375" s="210"/>
      <c r="K375" s="210"/>
      <c r="L375" s="215"/>
      <c r="M375" s="216"/>
      <c r="N375" s="217"/>
      <c r="O375" s="217"/>
      <c r="P375" s="217"/>
      <c r="Q375" s="217"/>
      <c r="R375" s="217"/>
      <c r="S375" s="217"/>
      <c r="T375" s="218"/>
      <c r="AT375" s="219" t="s">
        <v>163</v>
      </c>
      <c r="AU375" s="219" t="s">
        <v>86</v>
      </c>
      <c r="AV375" s="14" t="s">
        <v>86</v>
      </c>
      <c r="AW375" s="14" t="s">
        <v>36</v>
      </c>
      <c r="AX375" s="14" t="s">
        <v>76</v>
      </c>
      <c r="AY375" s="219" t="s">
        <v>150</v>
      </c>
    </row>
    <row r="376" spans="1:65" s="15" customFormat="1" ht="11.25">
      <c r="B376" s="220"/>
      <c r="C376" s="221"/>
      <c r="D376" s="193" t="s">
        <v>163</v>
      </c>
      <c r="E376" s="222" t="s">
        <v>19</v>
      </c>
      <c r="F376" s="223" t="s">
        <v>178</v>
      </c>
      <c r="G376" s="221"/>
      <c r="H376" s="224">
        <v>4.1150000000000002</v>
      </c>
      <c r="I376" s="225"/>
      <c r="J376" s="221"/>
      <c r="K376" s="221"/>
      <c r="L376" s="226"/>
      <c r="M376" s="227"/>
      <c r="N376" s="228"/>
      <c r="O376" s="228"/>
      <c r="P376" s="228"/>
      <c r="Q376" s="228"/>
      <c r="R376" s="228"/>
      <c r="S376" s="228"/>
      <c r="T376" s="229"/>
      <c r="AT376" s="230" t="s">
        <v>163</v>
      </c>
      <c r="AU376" s="230" t="s">
        <v>86</v>
      </c>
      <c r="AV376" s="15" t="s">
        <v>158</v>
      </c>
      <c r="AW376" s="15" t="s">
        <v>36</v>
      </c>
      <c r="AX376" s="15" t="s">
        <v>84</v>
      </c>
      <c r="AY376" s="230" t="s">
        <v>150</v>
      </c>
    </row>
    <row r="377" spans="1:65" s="2" customFormat="1" ht="16.5" customHeight="1">
      <c r="A377" s="36"/>
      <c r="B377" s="37"/>
      <c r="C377" s="180" t="s">
        <v>438</v>
      </c>
      <c r="D377" s="180" t="s">
        <v>153</v>
      </c>
      <c r="E377" s="181" t="s">
        <v>807</v>
      </c>
      <c r="F377" s="182" t="s">
        <v>808</v>
      </c>
      <c r="G377" s="183" t="s">
        <v>167</v>
      </c>
      <c r="H377" s="184">
        <v>24</v>
      </c>
      <c r="I377" s="185"/>
      <c r="J377" s="186">
        <f>ROUND(I377*H377,2)</f>
        <v>0</v>
      </c>
      <c r="K377" s="182" t="s">
        <v>157</v>
      </c>
      <c r="L377" s="41"/>
      <c r="M377" s="187" t="s">
        <v>19</v>
      </c>
      <c r="N377" s="188" t="s">
        <v>47</v>
      </c>
      <c r="O377" s="66"/>
      <c r="P377" s="189">
        <f>O377*H377</f>
        <v>0</v>
      </c>
      <c r="Q377" s="189">
        <v>0</v>
      </c>
      <c r="R377" s="189">
        <f>Q377*H377</f>
        <v>0</v>
      </c>
      <c r="S377" s="189">
        <v>0</v>
      </c>
      <c r="T377" s="190">
        <f>S377*H377</f>
        <v>0</v>
      </c>
      <c r="U377" s="36"/>
      <c r="V377" s="36"/>
      <c r="W377" s="36"/>
      <c r="X377" s="36"/>
      <c r="Y377" s="36"/>
      <c r="Z377" s="36"/>
      <c r="AA377" s="36"/>
      <c r="AB377" s="36"/>
      <c r="AC377" s="36"/>
      <c r="AD377" s="36"/>
      <c r="AE377" s="36"/>
      <c r="AR377" s="191" t="s">
        <v>158</v>
      </c>
      <c r="AT377" s="191" t="s">
        <v>153</v>
      </c>
      <c r="AU377" s="191" t="s">
        <v>86</v>
      </c>
      <c r="AY377" s="19" t="s">
        <v>150</v>
      </c>
      <c r="BE377" s="192">
        <f>IF(N377="základní",J377,0)</f>
        <v>0</v>
      </c>
      <c r="BF377" s="192">
        <f>IF(N377="snížená",J377,0)</f>
        <v>0</v>
      </c>
      <c r="BG377" s="192">
        <f>IF(N377="zákl. přenesená",J377,0)</f>
        <v>0</v>
      </c>
      <c r="BH377" s="192">
        <f>IF(N377="sníž. přenesená",J377,0)</f>
        <v>0</v>
      </c>
      <c r="BI377" s="192">
        <f>IF(N377="nulová",J377,0)</f>
        <v>0</v>
      </c>
      <c r="BJ377" s="19" t="s">
        <v>84</v>
      </c>
      <c r="BK377" s="192">
        <f>ROUND(I377*H377,2)</f>
        <v>0</v>
      </c>
      <c r="BL377" s="19" t="s">
        <v>158</v>
      </c>
      <c r="BM377" s="191" t="s">
        <v>809</v>
      </c>
    </row>
    <row r="378" spans="1:65" s="2" customFormat="1" ht="11.25">
      <c r="A378" s="36"/>
      <c r="B378" s="37"/>
      <c r="C378" s="38"/>
      <c r="D378" s="193" t="s">
        <v>160</v>
      </c>
      <c r="E378" s="38"/>
      <c r="F378" s="194" t="s">
        <v>808</v>
      </c>
      <c r="G378" s="38"/>
      <c r="H378" s="38"/>
      <c r="I378" s="195"/>
      <c r="J378" s="38"/>
      <c r="K378" s="38"/>
      <c r="L378" s="41"/>
      <c r="M378" s="196"/>
      <c r="N378" s="197"/>
      <c r="O378" s="66"/>
      <c r="P378" s="66"/>
      <c r="Q378" s="66"/>
      <c r="R378" s="66"/>
      <c r="S378" s="66"/>
      <c r="T378" s="67"/>
      <c r="U378" s="36"/>
      <c r="V378" s="36"/>
      <c r="W378" s="36"/>
      <c r="X378" s="36"/>
      <c r="Y378" s="36"/>
      <c r="Z378" s="36"/>
      <c r="AA378" s="36"/>
      <c r="AB378" s="36"/>
      <c r="AC378" s="36"/>
      <c r="AD378" s="36"/>
      <c r="AE378" s="36"/>
      <c r="AT378" s="19" t="s">
        <v>160</v>
      </c>
      <c r="AU378" s="19" t="s">
        <v>86</v>
      </c>
    </row>
    <row r="379" spans="1:65" s="2" customFormat="1" ht="39">
      <c r="A379" s="36"/>
      <c r="B379" s="37"/>
      <c r="C379" s="38"/>
      <c r="D379" s="193" t="s">
        <v>161</v>
      </c>
      <c r="E379" s="38"/>
      <c r="F379" s="198" t="s">
        <v>810</v>
      </c>
      <c r="G379" s="38"/>
      <c r="H379" s="38"/>
      <c r="I379" s="195"/>
      <c r="J379" s="38"/>
      <c r="K379" s="38"/>
      <c r="L379" s="41"/>
      <c r="M379" s="196"/>
      <c r="N379" s="197"/>
      <c r="O379" s="66"/>
      <c r="P379" s="66"/>
      <c r="Q379" s="66"/>
      <c r="R379" s="66"/>
      <c r="S379" s="66"/>
      <c r="T379" s="67"/>
      <c r="U379" s="36"/>
      <c r="V379" s="36"/>
      <c r="W379" s="36"/>
      <c r="X379" s="36"/>
      <c r="Y379" s="36"/>
      <c r="Z379" s="36"/>
      <c r="AA379" s="36"/>
      <c r="AB379" s="36"/>
      <c r="AC379" s="36"/>
      <c r="AD379" s="36"/>
      <c r="AE379" s="36"/>
      <c r="AT379" s="19" t="s">
        <v>161</v>
      </c>
      <c r="AU379" s="19" t="s">
        <v>86</v>
      </c>
    </row>
    <row r="380" spans="1:65" s="13" customFormat="1" ht="11.25">
      <c r="B380" s="199"/>
      <c r="C380" s="200"/>
      <c r="D380" s="193" t="s">
        <v>163</v>
      </c>
      <c r="E380" s="201" t="s">
        <v>19</v>
      </c>
      <c r="F380" s="202" t="s">
        <v>811</v>
      </c>
      <c r="G380" s="200"/>
      <c r="H380" s="201" t="s">
        <v>19</v>
      </c>
      <c r="I380" s="203"/>
      <c r="J380" s="200"/>
      <c r="K380" s="200"/>
      <c r="L380" s="204"/>
      <c r="M380" s="205"/>
      <c r="N380" s="206"/>
      <c r="O380" s="206"/>
      <c r="P380" s="206"/>
      <c r="Q380" s="206"/>
      <c r="R380" s="206"/>
      <c r="S380" s="206"/>
      <c r="T380" s="207"/>
      <c r="AT380" s="208" t="s">
        <v>163</v>
      </c>
      <c r="AU380" s="208" t="s">
        <v>86</v>
      </c>
      <c r="AV380" s="13" t="s">
        <v>84</v>
      </c>
      <c r="AW380" s="13" t="s">
        <v>36</v>
      </c>
      <c r="AX380" s="13" t="s">
        <v>76</v>
      </c>
      <c r="AY380" s="208" t="s">
        <v>150</v>
      </c>
    </row>
    <row r="381" spans="1:65" s="13" customFormat="1" ht="11.25">
      <c r="B381" s="199"/>
      <c r="C381" s="200"/>
      <c r="D381" s="193" t="s">
        <v>163</v>
      </c>
      <c r="E381" s="201" t="s">
        <v>19</v>
      </c>
      <c r="F381" s="202" t="s">
        <v>812</v>
      </c>
      <c r="G381" s="200"/>
      <c r="H381" s="201" t="s">
        <v>19</v>
      </c>
      <c r="I381" s="203"/>
      <c r="J381" s="200"/>
      <c r="K381" s="200"/>
      <c r="L381" s="204"/>
      <c r="M381" s="205"/>
      <c r="N381" s="206"/>
      <c r="O381" s="206"/>
      <c r="P381" s="206"/>
      <c r="Q381" s="206"/>
      <c r="R381" s="206"/>
      <c r="S381" s="206"/>
      <c r="T381" s="207"/>
      <c r="AT381" s="208" t="s">
        <v>163</v>
      </c>
      <c r="AU381" s="208" t="s">
        <v>86</v>
      </c>
      <c r="AV381" s="13" t="s">
        <v>84</v>
      </c>
      <c r="AW381" s="13" t="s">
        <v>36</v>
      </c>
      <c r="AX381" s="13" t="s">
        <v>76</v>
      </c>
      <c r="AY381" s="208" t="s">
        <v>150</v>
      </c>
    </row>
    <row r="382" spans="1:65" s="14" customFormat="1" ht="11.25">
      <c r="B382" s="209"/>
      <c r="C382" s="210"/>
      <c r="D382" s="193" t="s">
        <v>163</v>
      </c>
      <c r="E382" s="211" t="s">
        <v>19</v>
      </c>
      <c r="F382" s="212" t="s">
        <v>813</v>
      </c>
      <c r="G382" s="210"/>
      <c r="H382" s="213">
        <v>24</v>
      </c>
      <c r="I382" s="214"/>
      <c r="J382" s="210"/>
      <c r="K382" s="210"/>
      <c r="L382" s="215"/>
      <c r="M382" s="216"/>
      <c r="N382" s="217"/>
      <c r="O382" s="217"/>
      <c r="P382" s="217"/>
      <c r="Q382" s="217"/>
      <c r="R382" s="217"/>
      <c r="S382" s="217"/>
      <c r="T382" s="218"/>
      <c r="AT382" s="219" t="s">
        <v>163</v>
      </c>
      <c r="AU382" s="219" t="s">
        <v>86</v>
      </c>
      <c r="AV382" s="14" t="s">
        <v>86</v>
      </c>
      <c r="AW382" s="14" t="s">
        <v>36</v>
      </c>
      <c r="AX382" s="14" t="s">
        <v>84</v>
      </c>
      <c r="AY382" s="219" t="s">
        <v>150</v>
      </c>
    </row>
    <row r="383" spans="1:65" s="2" customFormat="1" ht="24">
      <c r="A383" s="36"/>
      <c r="B383" s="37"/>
      <c r="C383" s="180" t="s">
        <v>443</v>
      </c>
      <c r="D383" s="180" t="s">
        <v>153</v>
      </c>
      <c r="E383" s="181" t="s">
        <v>814</v>
      </c>
      <c r="F383" s="182" t="s">
        <v>815</v>
      </c>
      <c r="G383" s="183" t="s">
        <v>167</v>
      </c>
      <c r="H383" s="184">
        <v>273.06400000000002</v>
      </c>
      <c r="I383" s="185"/>
      <c r="J383" s="186">
        <f>ROUND(I383*H383,2)</f>
        <v>0</v>
      </c>
      <c r="K383" s="182" t="s">
        <v>168</v>
      </c>
      <c r="L383" s="41"/>
      <c r="M383" s="187" t="s">
        <v>19</v>
      </c>
      <c r="N383" s="188" t="s">
        <v>47</v>
      </c>
      <c r="O383" s="66"/>
      <c r="P383" s="189">
        <f>O383*H383</f>
        <v>0</v>
      </c>
      <c r="Q383" s="189">
        <v>3.0000000000000001E-3</v>
      </c>
      <c r="R383" s="189">
        <f>Q383*H383</f>
        <v>0.81919200000000003</v>
      </c>
      <c r="S383" s="189">
        <v>0</v>
      </c>
      <c r="T383" s="190">
        <f>S383*H383</f>
        <v>0</v>
      </c>
      <c r="U383" s="36"/>
      <c r="V383" s="36"/>
      <c r="W383" s="36"/>
      <c r="X383" s="36"/>
      <c r="Y383" s="36"/>
      <c r="Z383" s="36"/>
      <c r="AA383" s="36"/>
      <c r="AB383" s="36"/>
      <c r="AC383" s="36"/>
      <c r="AD383" s="36"/>
      <c r="AE383" s="36"/>
      <c r="AR383" s="191" t="s">
        <v>158</v>
      </c>
      <c r="AT383" s="191" t="s">
        <v>153</v>
      </c>
      <c r="AU383" s="191" t="s">
        <v>86</v>
      </c>
      <c r="AY383" s="19" t="s">
        <v>150</v>
      </c>
      <c r="BE383" s="192">
        <f>IF(N383="základní",J383,0)</f>
        <v>0</v>
      </c>
      <c r="BF383" s="192">
        <f>IF(N383="snížená",J383,0)</f>
        <v>0</v>
      </c>
      <c r="BG383" s="192">
        <f>IF(N383="zákl. přenesená",J383,0)</f>
        <v>0</v>
      </c>
      <c r="BH383" s="192">
        <f>IF(N383="sníž. přenesená",J383,0)</f>
        <v>0</v>
      </c>
      <c r="BI383" s="192">
        <f>IF(N383="nulová",J383,0)</f>
        <v>0</v>
      </c>
      <c r="BJ383" s="19" t="s">
        <v>84</v>
      </c>
      <c r="BK383" s="192">
        <f>ROUND(I383*H383,2)</f>
        <v>0</v>
      </c>
      <c r="BL383" s="19" t="s">
        <v>158</v>
      </c>
      <c r="BM383" s="191" t="s">
        <v>816</v>
      </c>
    </row>
    <row r="384" spans="1:65" s="2" customFormat="1" ht="19.5">
      <c r="A384" s="36"/>
      <c r="B384" s="37"/>
      <c r="C384" s="38"/>
      <c r="D384" s="193" t="s">
        <v>160</v>
      </c>
      <c r="E384" s="38"/>
      <c r="F384" s="194" t="s">
        <v>817</v>
      </c>
      <c r="G384" s="38"/>
      <c r="H384" s="38"/>
      <c r="I384" s="195"/>
      <c r="J384" s="38"/>
      <c r="K384" s="38"/>
      <c r="L384" s="41"/>
      <c r="M384" s="196"/>
      <c r="N384" s="197"/>
      <c r="O384" s="66"/>
      <c r="P384" s="66"/>
      <c r="Q384" s="66"/>
      <c r="R384" s="66"/>
      <c r="S384" s="66"/>
      <c r="T384" s="67"/>
      <c r="U384" s="36"/>
      <c r="V384" s="36"/>
      <c r="W384" s="36"/>
      <c r="X384" s="36"/>
      <c r="Y384" s="36"/>
      <c r="Z384" s="36"/>
      <c r="AA384" s="36"/>
      <c r="AB384" s="36"/>
      <c r="AC384" s="36"/>
      <c r="AD384" s="36"/>
      <c r="AE384" s="36"/>
      <c r="AT384" s="19" t="s">
        <v>160</v>
      </c>
      <c r="AU384" s="19" t="s">
        <v>86</v>
      </c>
    </row>
    <row r="385" spans="2:51" s="13" customFormat="1" ht="22.5">
      <c r="B385" s="199"/>
      <c r="C385" s="200"/>
      <c r="D385" s="193" t="s">
        <v>163</v>
      </c>
      <c r="E385" s="201" t="s">
        <v>19</v>
      </c>
      <c r="F385" s="202" t="s">
        <v>818</v>
      </c>
      <c r="G385" s="200"/>
      <c r="H385" s="201" t="s">
        <v>19</v>
      </c>
      <c r="I385" s="203"/>
      <c r="J385" s="200"/>
      <c r="K385" s="200"/>
      <c r="L385" s="204"/>
      <c r="M385" s="205"/>
      <c r="N385" s="206"/>
      <c r="O385" s="206"/>
      <c r="P385" s="206"/>
      <c r="Q385" s="206"/>
      <c r="R385" s="206"/>
      <c r="S385" s="206"/>
      <c r="T385" s="207"/>
      <c r="AT385" s="208" t="s">
        <v>163</v>
      </c>
      <c r="AU385" s="208" t="s">
        <v>86</v>
      </c>
      <c r="AV385" s="13" t="s">
        <v>84</v>
      </c>
      <c r="AW385" s="13" t="s">
        <v>36</v>
      </c>
      <c r="AX385" s="13" t="s">
        <v>76</v>
      </c>
      <c r="AY385" s="208" t="s">
        <v>150</v>
      </c>
    </row>
    <row r="386" spans="2:51" s="13" customFormat="1" ht="11.25">
      <c r="B386" s="199"/>
      <c r="C386" s="200"/>
      <c r="D386" s="193" t="s">
        <v>163</v>
      </c>
      <c r="E386" s="201" t="s">
        <v>19</v>
      </c>
      <c r="F386" s="202" t="s">
        <v>765</v>
      </c>
      <c r="G386" s="200"/>
      <c r="H386" s="201" t="s">
        <v>19</v>
      </c>
      <c r="I386" s="203"/>
      <c r="J386" s="200"/>
      <c r="K386" s="200"/>
      <c r="L386" s="204"/>
      <c r="M386" s="205"/>
      <c r="N386" s="206"/>
      <c r="O386" s="206"/>
      <c r="P386" s="206"/>
      <c r="Q386" s="206"/>
      <c r="R386" s="206"/>
      <c r="S386" s="206"/>
      <c r="T386" s="207"/>
      <c r="AT386" s="208" t="s">
        <v>163</v>
      </c>
      <c r="AU386" s="208" t="s">
        <v>86</v>
      </c>
      <c r="AV386" s="13" t="s">
        <v>84</v>
      </c>
      <c r="AW386" s="13" t="s">
        <v>36</v>
      </c>
      <c r="AX386" s="13" t="s">
        <v>76</v>
      </c>
      <c r="AY386" s="208" t="s">
        <v>150</v>
      </c>
    </row>
    <row r="387" spans="2:51" s="13" customFormat="1" ht="11.25">
      <c r="B387" s="199"/>
      <c r="C387" s="200"/>
      <c r="D387" s="193" t="s">
        <v>163</v>
      </c>
      <c r="E387" s="201" t="s">
        <v>19</v>
      </c>
      <c r="F387" s="202" t="s">
        <v>193</v>
      </c>
      <c r="G387" s="200"/>
      <c r="H387" s="201" t="s">
        <v>19</v>
      </c>
      <c r="I387" s="203"/>
      <c r="J387" s="200"/>
      <c r="K387" s="200"/>
      <c r="L387" s="204"/>
      <c r="M387" s="205"/>
      <c r="N387" s="206"/>
      <c r="O387" s="206"/>
      <c r="P387" s="206"/>
      <c r="Q387" s="206"/>
      <c r="R387" s="206"/>
      <c r="S387" s="206"/>
      <c r="T387" s="207"/>
      <c r="AT387" s="208" t="s">
        <v>163</v>
      </c>
      <c r="AU387" s="208" t="s">
        <v>86</v>
      </c>
      <c r="AV387" s="13" t="s">
        <v>84</v>
      </c>
      <c r="AW387" s="13" t="s">
        <v>36</v>
      </c>
      <c r="AX387" s="13" t="s">
        <v>76</v>
      </c>
      <c r="AY387" s="208" t="s">
        <v>150</v>
      </c>
    </row>
    <row r="388" spans="2:51" s="14" customFormat="1" ht="11.25">
      <c r="B388" s="209"/>
      <c r="C388" s="210"/>
      <c r="D388" s="193" t="s">
        <v>163</v>
      </c>
      <c r="E388" s="211" t="s">
        <v>19</v>
      </c>
      <c r="F388" s="212" t="s">
        <v>766</v>
      </c>
      <c r="G388" s="210"/>
      <c r="H388" s="213">
        <v>88.424000000000007</v>
      </c>
      <c r="I388" s="214"/>
      <c r="J388" s="210"/>
      <c r="K388" s="210"/>
      <c r="L388" s="215"/>
      <c r="M388" s="216"/>
      <c r="N388" s="217"/>
      <c r="O388" s="217"/>
      <c r="P388" s="217"/>
      <c r="Q388" s="217"/>
      <c r="R388" s="217"/>
      <c r="S388" s="217"/>
      <c r="T388" s="218"/>
      <c r="AT388" s="219" t="s">
        <v>163</v>
      </c>
      <c r="AU388" s="219" t="s">
        <v>86</v>
      </c>
      <c r="AV388" s="14" t="s">
        <v>86</v>
      </c>
      <c r="AW388" s="14" t="s">
        <v>36</v>
      </c>
      <c r="AX388" s="14" t="s">
        <v>76</v>
      </c>
      <c r="AY388" s="219" t="s">
        <v>150</v>
      </c>
    </row>
    <row r="389" spans="2:51" s="14" customFormat="1" ht="11.25">
      <c r="B389" s="209"/>
      <c r="C389" s="210"/>
      <c r="D389" s="193" t="s">
        <v>163</v>
      </c>
      <c r="E389" s="211" t="s">
        <v>19</v>
      </c>
      <c r="F389" s="212" t="s">
        <v>369</v>
      </c>
      <c r="G389" s="210"/>
      <c r="H389" s="213">
        <v>8.2799999999999994</v>
      </c>
      <c r="I389" s="214"/>
      <c r="J389" s="210"/>
      <c r="K389" s="210"/>
      <c r="L389" s="215"/>
      <c r="M389" s="216"/>
      <c r="N389" s="217"/>
      <c r="O389" s="217"/>
      <c r="P389" s="217"/>
      <c r="Q389" s="217"/>
      <c r="R389" s="217"/>
      <c r="S389" s="217"/>
      <c r="T389" s="218"/>
      <c r="AT389" s="219" t="s">
        <v>163</v>
      </c>
      <c r="AU389" s="219" t="s">
        <v>86</v>
      </c>
      <c r="AV389" s="14" t="s">
        <v>86</v>
      </c>
      <c r="AW389" s="14" t="s">
        <v>36</v>
      </c>
      <c r="AX389" s="14" t="s">
        <v>76</v>
      </c>
      <c r="AY389" s="219" t="s">
        <v>150</v>
      </c>
    </row>
    <row r="390" spans="2:51" s="14" customFormat="1" ht="11.25">
      <c r="B390" s="209"/>
      <c r="C390" s="210"/>
      <c r="D390" s="193" t="s">
        <v>163</v>
      </c>
      <c r="E390" s="211" t="s">
        <v>19</v>
      </c>
      <c r="F390" s="212" t="s">
        <v>370</v>
      </c>
      <c r="G390" s="210"/>
      <c r="H390" s="213">
        <v>1.9</v>
      </c>
      <c r="I390" s="214"/>
      <c r="J390" s="210"/>
      <c r="K390" s="210"/>
      <c r="L390" s="215"/>
      <c r="M390" s="216"/>
      <c r="N390" s="217"/>
      <c r="O390" s="217"/>
      <c r="P390" s="217"/>
      <c r="Q390" s="217"/>
      <c r="R390" s="217"/>
      <c r="S390" s="217"/>
      <c r="T390" s="218"/>
      <c r="AT390" s="219" t="s">
        <v>163</v>
      </c>
      <c r="AU390" s="219" t="s">
        <v>86</v>
      </c>
      <c r="AV390" s="14" t="s">
        <v>86</v>
      </c>
      <c r="AW390" s="14" t="s">
        <v>36</v>
      </c>
      <c r="AX390" s="14" t="s">
        <v>76</v>
      </c>
      <c r="AY390" s="219" t="s">
        <v>150</v>
      </c>
    </row>
    <row r="391" spans="2:51" s="14" customFormat="1" ht="11.25">
      <c r="B391" s="209"/>
      <c r="C391" s="210"/>
      <c r="D391" s="193" t="s">
        <v>163</v>
      </c>
      <c r="E391" s="211" t="s">
        <v>19</v>
      </c>
      <c r="F391" s="212" t="s">
        <v>767</v>
      </c>
      <c r="G391" s="210"/>
      <c r="H391" s="213">
        <v>6.21</v>
      </c>
      <c r="I391" s="214"/>
      <c r="J391" s="210"/>
      <c r="K391" s="210"/>
      <c r="L391" s="215"/>
      <c r="M391" s="216"/>
      <c r="N391" s="217"/>
      <c r="O391" s="217"/>
      <c r="P391" s="217"/>
      <c r="Q391" s="217"/>
      <c r="R391" s="217"/>
      <c r="S391" s="217"/>
      <c r="T391" s="218"/>
      <c r="AT391" s="219" t="s">
        <v>163</v>
      </c>
      <c r="AU391" s="219" t="s">
        <v>86</v>
      </c>
      <c r="AV391" s="14" t="s">
        <v>86</v>
      </c>
      <c r="AW391" s="14" t="s">
        <v>36</v>
      </c>
      <c r="AX391" s="14" t="s">
        <v>76</v>
      </c>
      <c r="AY391" s="219" t="s">
        <v>150</v>
      </c>
    </row>
    <row r="392" spans="2:51" s="14" customFormat="1" ht="11.25">
      <c r="B392" s="209"/>
      <c r="C392" s="210"/>
      <c r="D392" s="193" t="s">
        <v>163</v>
      </c>
      <c r="E392" s="211" t="s">
        <v>19</v>
      </c>
      <c r="F392" s="212" t="s">
        <v>768</v>
      </c>
      <c r="G392" s="210"/>
      <c r="H392" s="213">
        <v>1.056</v>
      </c>
      <c r="I392" s="214"/>
      <c r="J392" s="210"/>
      <c r="K392" s="210"/>
      <c r="L392" s="215"/>
      <c r="M392" s="216"/>
      <c r="N392" s="217"/>
      <c r="O392" s="217"/>
      <c r="P392" s="217"/>
      <c r="Q392" s="217"/>
      <c r="R392" s="217"/>
      <c r="S392" s="217"/>
      <c r="T392" s="218"/>
      <c r="AT392" s="219" t="s">
        <v>163</v>
      </c>
      <c r="AU392" s="219" t="s">
        <v>86</v>
      </c>
      <c r="AV392" s="14" t="s">
        <v>86</v>
      </c>
      <c r="AW392" s="14" t="s">
        <v>36</v>
      </c>
      <c r="AX392" s="14" t="s">
        <v>76</v>
      </c>
      <c r="AY392" s="219" t="s">
        <v>150</v>
      </c>
    </row>
    <row r="393" spans="2:51" s="14" customFormat="1" ht="11.25">
      <c r="B393" s="209"/>
      <c r="C393" s="210"/>
      <c r="D393" s="193" t="s">
        <v>163</v>
      </c>
      <c r="E393" s="211" t="s">
        <v>19</v>
      </c>
      <c r="F393" s="212" t="s">
        <v>769</v>
      </c>
      <c r="G393" s="210"/>
      <c r="H393" s="213">
        <v>0.51800000000000002</v>
      </c>
      <c r="I393" s="214"/>
      <c r="J393" s="210"/>
      <c r="K393" s="210"/>
      <c r="L393" s="215"/>
      <c r="M393" s="216"/>
      <c r="N393" s="217"/>
      <c r="O393" s="217"/>
      <c r="P393" s="217"/>
      <c r="Q393" s="217"/>
      <c r="R393" s="217"/>
      <c r="S393" s="217"/>
      <c r="T393" s="218"/>
      <c r="AT393" s="219" t="s">
        <v>163</v>
      </c>
      <c r="AU393" s="219" t="s">
        <v>86</v>
      </c>
      <c r="AV393" s="14" t="s">
        <v>86</v>
      </c>
      <c r="AW393" s="14" t="s">
        <v>36</v>
      </c>
      <c r="AX393" s="14" t="s">
        <v>76</v>
      </c>
      <c r="AY393" s="219" t="s">
        <v>150</v>
      </c>
    </row>
    <row r="394" spans="2:51" s="13" customFormat="1" ht="11.25">
      <c r="B394" s="199"/>
      <c r="C394" s="200"/>
      <c r="D394" s="193" t="s">
        <v>163</v>
      </c>
      <c r="E394" s="201" t="s">
        <v>19</v>
      </c>
      <c r="F394" s="202" t="s">
        <v>372</v>
      </c>
      <c r="G394" s="200"/>
      <c r="H394" s="201" t="s">
        <v>19</v>
      </c>
      <c r="I394" s="203"/>
      <c r="J394" s="200"/>
      <c r="K394" s="200"/>
      <c r="L394" s="204"/>
      <c r="M394" s="205"/>
      <c r="N394" s="206"/>
      <c r="O394" s="206"/>
      <c r="P394" s="206"/>
      <c r="Q394" s="206"/>
      <c r="R394" s="206"/>
      <c r="S394" s="206"/>
      <c r="T394" s="207"/>
      <c r="AT394" s="208" t="s">
        <v>163</v>
      </c>
      <c r="AU394" s="208" t="s">
        <v>86</v>
      </c>
      <c r="AV394" s="13" t="s">
        <v>84</v>
      </c>
      <c r="AW394" s="13" t="s">
        <v>36</v>
      </c>
      <c r="AX394" s="13" t="s">
        <v>76</v>
      </c>
      <c r="AY394" s="208" t="s">
        <v>150</v>
      </c>
    </row>
    <row r="395" spans="2:51" s="14" customFormat="1" ht="11.25">
      <c r="B395" s="209"/>
      <c r="C395" s="210"/>
      <c r="D395" s="193" t="s">
        <v>163</v>
      </c>
      <c r="E395" s="211" t="s">
        <v>19</v>
      </c>
      <c r="F395" s="212" t="s">
        <v>373</v>
      </c>
      <c r="G395" s="210"/>
      <c r="H395" s="213">
        <v>-13.86</v>
      </c>
      <c r="I395" s="214"/>
      <c r="J395" s="210"/>
      <c r="K395" s="210"/>
      <c r="L395" s="215"/>
      <c r="M395" s="216"/>
      <c r="N395" s="217"/>
      <c r="O395" s="217"/>
      <c r="P395" s="217"/>
      <c r="Q395" s="217"/>
      <c r="R395" s="217"/>
      <c r="S395" s="217"/>
      <c r="T395" s="218"/>
      <c r="AT395" s="219" t="s">
        <v>163</v>
      </c>
      <c r="AU395" s="219" t="s">
        <v>86</v>
      </c>
      <c r="AV395" s="14" t="s">
        <v>86</v>
      </c>
      <c r="AW395" s="14" t="s">
        <v>36</v>
      </c>
      <c r="AX395" s="14" t="s">
        <v>76</v>
      </c>
      <c r="AY395" s="219" t="s">
        <v>150</v>
      </c>
    </row>
    <row r="396" spans="2:51" s="14" customFormat="1" ht="22.5">
      <c r="B396" s="209"/>
      <c r="C396" s="210"/>
      <c r="D396" s="193" t="s">
        <v>163</v>
      </c>
      <c r="E396" s="211" t="s">
        <v>19</v>
      </c>
      <c r="F396" s="212" t="s">
        <v>770</v>
      </c>
      <c r="G396" s="210"/>
      <c r="H396" s="213">
        <v>-3.1349999999999998</v>
      </c>
      <c r="I396" s="214"/>
      <c r="J396" s="210"/>
      <c r="K396" s="210"/>
      <c r="L396" s="215"/>
      <c r="M396" s="216"/>
      <c r="N396" s="217"/>
      <c r="O396" s="217"/>
      <c r="P396" s="217"/>
      <c r="Q396" s="217"/>
      <c r="R396" s="217"/>
      <c r="S396" s="217"/>
      <c r="T396" s="218"/>
      <c r="AT396" s="219" t="s">
        <v>163</v>
      </c>
      <c r="AU396" s="219" t="s">
        <v>86</v>
      </c>
      <c r="AV396" s="14" t="s">
        <v>86</v>
      </c>
      <c r="AW396" s="14" t="s">
        <v>36</v>
      </c>
      <c r="AX396" s="14" t="s">
        <v>76</v>
      </c>
      <c r="AY396" s="219" t="s">
        <v>150</v>
      </c>
    </row>
    <row r="397" spans="2:51" s="16" customFormat="1" ht="11.25">
      <c r="B397" s="231"/>
      <c r="C397" s="232"/>
      <c r="D397" s="193" t="s">
        <v>163</v>
      </c>
      <c r="E397" s="233" t="s">
        <v>19</v>
      </c>
      <c r="F397" s="234" t="s">
        <v>215</v>
      </c>
      <c r="G397" s="232"/>
      <c r="H397" s="235">
        <v>89.393000000000001</v>
      </c>
      <c r="I397" s="236"/>
      <c r="J397" s="232"/>
      <c r="K397" s="232"/>
      <c r="L397" s="237"/>
      <c r="M397" s="238"/>
      <c r="N397" s="239"/>
      <c r="O397" s="239"/>
      <c r="P397" s="239"/>
      <c r="Q397" s="239"/>
      <c r="R397" s="239"/>
      <c r="S397" s="239"/>
      <c r="T397" s="240"/>
      <c r="AT397" s="241" t="s">
        <v>163</v>
      </c>
      <c r="AU397" s="241" t="s">
        <v>86</v>
      </c>
      <c r="AV397" s="16" t="s">
        <v>179</v>
      </c>
      <c r="AW397" s="16" t="s">
        <v>36</v>
      </c>
      <c r="AX397" s="16" t="s">
        <v>76</v>
      </c>
      <c r="AY397" s="241" t="s">
        <v>150</v>
      </c>
    </row>
    <row r="398" spans="2:51" s="13" customFormat="1" ht="11.25">
      <c r="B398" s="199"/>
      <c r="C398" s="200"/>
      <c r="D398" s="193" t="s">
        <v>163</v>
      </c>
      <c r="E398" s="201" t="s">
        <v>19</v>
      </c>
      <c r="F398" s="202" t="s">
        <v>195</v>
      </c>
      <c r="G398" s="200"/>
      <c r="H398" s="201" t="s">
        <v>19</v>
      </c>
      <c r="I398" s="203"/>
      <c r="J398" s="200"/>
      <c r="K398" s="200"/>
      <c r="L398" s="204"/>
      <c r="M398" s="205"/>
      <c r="N398" s="206"/>
      <c r="O398" s="206"/>
      <c r="P398" s="206"/>
      <c r="Q398" s="206"/>
      <c r="R398" s="206"/>
      <c r="S398" s="206"/>
      <c r="T398" s="207"/>
      <c r="AT398" s="208" t="s">
        <v>163</v>
      </c>
      <c r="AU398" s="208" t="s">
        <v>86</v>
      </c>
      <c r="AV398" s="13" t="s">
        <v>84</v>
      </c>
      <c r="AW398" s="13" t="s">
        <v>36</v>
      </c>
      <c r="AX398" s="13" t="s">
        <v>76</v>
      </c>
      <c r="AY398" s="208" t="s">
        <v>150</v>
      </c>
    </row>
    <row r="399" spans="2:51" s="14" customFormat="1" ht="11.25">
      <c r="B399" s="209"/>
      <c r="C399" s="210"/>
      <c r="D399" s="193" t="s">
        <v>163</v>
      </c>
      <c r="E399" s="211" t="s">
        <v>19</v>
      </c>
      <c r="F399" s="212" t="s">
        <v>378</v>
      </c>
      <c r="G399" s="210"/>
      <c r="H399" s="213">
        <v>110.676</v>
      </c>
      <c r="I399" s="214"/>
      <c r="J399" s="210"/>
      <c r="K399" s="210"/>
      <c r="L399" s="215"/>
      <c r="M399" s="216"/>
      <c r="N399" s="217"/>
      <c r="O399" s="217"/>
      <c r="P399" s="217"/>
      <c r="Q399" s="217"/>
      <c r="R399" s="217"/>
      <c r="S399" s="217"/>
      <c r="T399" s="218"/>
      <c r="AT399" s="219" t="s">
        <v>163</v>
      </c>
      <c r="AU399" s="219" t="s">
        <v>86</v>
      </c>
      <c r="AV399" s="14" t="s">
        <v>86</v>
      </c>
      <c r="AW399" s="14" t="s">
        <v>36</v>
      </c>
      <c r="AX399" s="14" t="s">
        <v>76</v>
      </c>
      <c r="AY399" s="219" t="s">
        <v>150</v>
      </c>
    </row>
    <row r="400" spans="2:51" s="14" customFormat="1" ht="11.25">
      <c r="B400" s="209"/>
      <c r="C400" s="210"/>
      <c r="D400" s="193" t="s">
        <v>163</v>
      </c>
      <c r="E400" s="211" t="s">
        <v>19</v>
      </c>
      <c r="F400" s="212" t="s">
        <v>369</v>
      </c>
      <c r="G400" s="210"/>
      <c r="H400" s="213">
        <v>8.2799999999999994</v>
      </c>
      <c r="I400" s="214"/>
      <c r="J400" s="210"/>
      <c r="K400" s="210"/>
      <c r="L400" s="215"/>
      <c r="M400" s="216"/>
      <c r="N400" s="217"/>
      <c r="O400" s="217"/>
      <c r="P400" s="217"/>
      <c r="Q400" s="217"/>
      <c r="R400" s="217"/>
      <c r="S400" s="217"/>
      <c r="T400" s="218"/>
      <c r="AT400" s="219" t="s">
        <v>163</v>
      </c>
      <c r="AU400" s="219" t="s">
        <v>86</v>
      </c>
      <c r="AV400" s="14" t="s">
        <v>86</v>
      </c>
      <c r="AW400" s="14" t="s">
        <v>36</v>
      </c>
      <c r="AX400" s="14" t="s">
        <v>76</v>
      </c>
      <c r="AY400" s="219" t="s">
        <v>150</v>
      </c>
    </row>
    <row r="401" spans="2:51" s="14" customFormat="1" ht="11.25">
      <c r="B401" s="209"/>
      <c r="C401" s="210"/>
      <c r="D401" s="193" t="s">
        <v>163</v>
      </c>
      <c r="E401" s="211" t="s">
        <v>19</v>
      </c>
      <c r="F401" s="212" t="s">
        <v>370</v>
      </c>
      <c r="G401" s="210"/>
      <c r="H401" s="213">
        <v>1.9</v>
      </c>
      <c r="I401" s="214"/>
      <c r="J401" s="210"/>
      <c r="K401" s="210"/>
      <c r="L401" s="215"/>
      <c r="M401" s="216"/>
      <c r="N401" s="217"/>
      <c r="O401" s="217"/>
      <c r="P401" s="217"/>
      <c r="Q401" s="217"/>
      <c r="R401" s="217"/>
      <c r="S401" s="217"/>
      <c r="T401" s="218"/>
      <c r="AT401" s="219" t="s">
        <v>163</v>
      </c>
      <c r="AU401" s="219" t="s">
        <v>86</v>
      </c>
      <c r="AV401" s="14" t="s">
        <v>86</v>
      </c>
      <c r="AW401" s="14" t="s">
        <v>36</v>
      </c>
      <c r="AX401" s="14" t="s">
        <v>76</v>
      </c>
      <c r="AY401" s="219" t="s">
        <v>150</v>
      </c>
    </row>
    <row r="402" spans="2:51" s="14" customFormat="1" ht="11.25">
      <c r="B402" s="209"/>
      <c r="C402" s="210"/>
      <c r="D402" s="193" t="s">
        <v>163</v>
      </c>
      <c r="E402" s="211" t="s">
        <v>19</v>
      </c>
      <c r="F402" s="212" t="s">
        <v>771</v>
      </c>
      <c r="G402" s="210"/>
      <c r="H402" s="213">
        <v>4.1399999999999997</v>
      </c>
      <c r="I402" s="214"/>
      <c r="J402" s="210"/>
      <c r="K402" s="210"/>
      <c r="L402" s="215"/>
      <c r="M402" s="216"/>
      <c r="N402" s="217"/>
      <c r="O402" s="217"/>
      <c r="P402" s="217"/>
      <c r="Q402" s="217"/>
      <c r="R402" s="217"/>
      <c r="S402" s="217"/>
      <c r="T402" s="218"/>
      <c r="AT402" s="219" t="s">
        <v>163</v>
      </c>
      <c r="AU402" s="219" t="s">
        <v>86</v>
      </c>
      <c r="AV402" s="14" t="s">
        <v>86</v>
      </c>
      <c r="AW402" s="14" t="s">
        <v>36</v>
      </c>
      <c r="AX402" s="14" t="s">
        <v>76</v>
      </c>
      <c r="AY402" s="219" t="s">
        <v>150</v>
      </c>
    </row>
    <row r="403" spans="2:51" s="14" customFormat="1" ht="11.25">
      <c r="B403" s="209"/>
      <c r="C403" s="210"/>
      <c r="D403" s="193" t="s">
        <v>163</v>
      </c>
      <c r="E403" s="211" t="s">
        <v>19</v>
      </c>
      <c r="F403" s="212" t="s">
        <v>768</v>
      </c>
      <c r="G403" s="210"/>
      <c r="H403" s="213">
        <v>1.056</v>
      </c>
      <c r="I403" s="214"/>
      <c r="J403" s="210"/>
      <c r="K403" s="210"/>
      <c r="L403" s="215"/>
      <c r="M403" s="216"/>
      <c r="N403" s="217"/>
      <c r="O403" s="217"/>
      <c r="P403" s="217"/>
      <c r="Q403" s="217"/>
      <c r="R403" s="217"/>
      <c r="S403" s="217"/>
      <c r="T403" s="218"/>
      <c r="AT403" s="219" t="s">
        <v>163</v>
      </c>
      <c r="AU403" s="219" t="s">
        <v>86</v>
      </c>
      <c r="AV403" s="14" t="s">
        <v>86</v>
      </c>
      <c r="AW403" s="14" t="s">
        <v>36</v>
      </c>
      <c r="AX403" s="14" t="s">
        <v>76</v>
      </c>
      <c r="AY403" s="219" t="s">
        <v>150</v>
      </c>
    </row>
    <row r="404" spans="2:51" s="14" customFormat="1" ht="11.25">
      <c r="B404" s="209"/>
      <c r="C404" s="210"/>
      <c r="D404" s="193" t="s">
        <v>163</v>
      </c>
      <c r="E404" s="211" t="s">
        <v>19</v>
      </c>
      <c r="F404" s="212" t="s">
        <v>772</v>
      </c>
      <c r="G404" s="210"/>
      <c r="H404" s="213">
        <v>1.0349999999999999</v>
      </c>
      <c r="I404" s="214"/>
      <c r="J404" s="210"/>
      <c r="K404" s="210"/>
      <c r="L404" s="215"/>
      <c r="M404" s="216"/>
      <c r="N404" s="217"/>
      <c r="O404" s="217"/>
      <c r="P404" s="217"/>
      <c r="Q404" s="217"/>
      <c r="R404" s="217"/>
      <c r="S404" s="217"/>
      <c r="T404" s="218"/>
      <c r="AT404" s="219" t="s">
        <v>163</v>
      </c>
      <c r="AU404" s="219" t="s">
        <v>86</v>
      </c>
      <c r="AV404" s="14" t="s">
        <v>86</v>
      </c>
      <c r="AW404" s="14" t="s">
        <v>36</v>
      </c>
      <c r="AX404" s="14" t="s">
        <v>76</v>
      </c>
      <c r="AY404" s="219" t="s">
        <v>150</v>
      </c>
    </row>
    <row r="405" spans="2:51" s="13" customFormat="1" ht="11.25">
      <c r="B405" s="199"/>
      <c r="C405" s="200"/>
      <c r="D405" s="193" t="s">
        <v>163</v>
      </c>
      <c r="E405" s="201" t="s">
        <v>19</v>
      </c>
      <c r="F405" s="202" t="s">
        <v>372</v>
      </c>
      <c r="G405" s="200"/>
      <c r="H405" s="201" t="s">
        <v>19</v>
      </c>
      <c r="I405" s="203"/>
      <c r="J405" s="200"/>
      <c r="K405" s="200"/>
      <c r="L405" s="204"/>
      <c r="M405" s="205"/>
      <c r="N405" s="206"/>
      <c r="O405" s="206"/>
      <c r="P405" s="206"/>
      <c r="Q405" s="206"/>
      <c r="R405" s="206"/>
      <c r="S405" s="206"/>
      <c r="T405" s="207"/>
      <c r="AT405" s="208" t="s">
        <v>163</v>
      </c>
      <c r="AU405" s="208" t="s">
        <v>86</v>
      </c>
      <c r="AV405" s="13" t="s">
        <v>84</v>
      </c>
      <c r="AW405" s="13" t="s">
        <v>36</v>
      </c>
      <c r="AX405" s="13" t="s">
        <v>76</v>
      </c>
      <c r="AY405" s="208" t="s">
        <v>150</v>
      </c>
    </row>
    <row r="406" spans="2:51" s="14" customFormat="1" ht="11.25">
      <c r="B406" s="209"/>
      <c r="C406" s="210"/>
      <c r="D406" s="193" t="s">
        <v>163</v>
      </c>
      <c r="E406" s="211" t="s">
        <v>19</v>
      </c>
      <c r="F406" s="212" t="s">
        <v>373</v>
      </c>
      <c r="G406" s="210"/>
      <c r="H406" s="213">
        <v>-13.86</v>
      </c>
      <c r="I406" s="214"/>
      <c r="J406" s="210"/>
      <c r="K406" s="210"/>
      <c r="L406" s="215"/>
      <c r="M406" s="216"/>
      <c r="N406" s="217"/>
      <c r="O406" s="217"/>
      <c r="P406" s="217"/>
      <c r="Q406" s="217"/>
      <c r="R406" s="217"/>
      <c r="S406" s="217"/>
      <c r="T406" s="218"/>
      <c r="AT406" s="219" t="s">
        <v>163</v>
      </c>
      <c r="AU406" s="219" t="s">
        <v>86</v>
      </c>
      <c r="AV406" s="14" t="s">
        <v>86</v>
      </c>
      <c r="AW406" s="14" t="s">
        <v>36</v>
      </c>
      <c r="AX406" s="14" t="s">
        <v>76</v>
      </c>
      <c r="AY406" s="219" t="s">
        <v>150</v>
      </c>
    </row>
    <row r="407" spans="2:51" s="14" customFormat="1" ht="22.5">
      <c r="B407" s="209"/>
      <c r="C407" s="210"/>
      <c r="D407" s="193" t="s">
        <v>163</v>
      </c>
      <c r="E407" s="211" t="s">
        <v>19</v>
      </c>
      <c r="F407" s="212" t="s">
        <v>770</v>
      </c>
      <c r="G407" s="210"/>
      <c r="H407" s="213">
        <v>-3.1349999999999998</v>
      </c>
      <c r="I407" s="214"/>
      <c r="J407" s="210"/>
      <c r="K407" s="210"/>
      <c r="L407" s="215"/>
      <c r="M407" s="216"/>
      <c r="N407" s="217"/>
      <c r="O407" s="217"/>
      <c r="P407" s="217"/>
      <c r="Q407" s="217"/>
      <c r="R407" s="217"/>
      <c r="S407" s="217"/>
      <c r="T407" s="218"/>
      <c r="AT407" s="219" t="s">
        <v>163</v>
      </c>
      <c r="AU407" s="219" t="s">
        <v>86</v>
      </c>
      <c r="AV407" s="14" t="s">
        <v>86</v>
      </c>
      <c r="AW407" s="14" t="s">
        <v>36</v>
      </c>
      <c r="AX407" s="14" t="s">
        <v>76</v>
      </c>
      <c r="AY407" s="219" t="s">
        <v>150</v>
      </c>
    </row>
    <row r="408" spans="2:51" s="14" customFormat="1" ht="11.25">
      <c r="B408" s="209"/>
      <c r="C408" s="210"/>
      <c r="D408" s="193" t="s">
        <v>163</v>
      </c>
      <c r="E408" s="211" t="s">
        <v>19</v>
      </c>
      <c r="F408" s="212" t="s">
        <v>773</v>
      </c>
      <c r="G408" s="210"/>
      <c r="H408" s="213">
        <v>-1.2</v>
      </c>
      <c r="I408" s="214"/>
      <c r="J408" s="210"/>
      <c r="K408" s="210"/>
      <c r="L408" s="215"/>
      <c r="M408" s="216"/>
      <c r="N408" s="217"/>
      <c r="O408" s="217"/>
      <c r="P408" s="217"/>
      <c r="Q408" s="217"/>
      <c r="R408" s="217"/>
      <c r="S408" s="217"/>
      <c r="T408" s="218"/>
      <c r="AT408" s="219" t="s">
        <v>163</v>
      </c>
      <c r="AU408" s="219" t="s">
        <v>86</v>
      </c>
      <c r="AV408" s="14" t="s">
        <v>86</v>
      </c>
      <c r="AW408" s="14" t="s">
        <v>36</v>
      </c>
      <c r="AX408" s="14" t="s">
        <v>76</v>
      </c>
      <c r="AY408" s="219" t="s">
        <v>150</v>
      </c>
    </row>
    <row r="409" spans="2:51" s="14" customFormat="1" ht="11.25">
      <c r="B409" s="209"/>
      <c r="C409" s="210"/>
      <c r="D409" s="193" t="s">
        <v>163</v>
      </c>
      <c r="E409" s="211" t="s">
        <v>19</v>
      </c>
      <c r="F409" s="212" t="s">
        <v>774</v>
      </c>
      <c r="G409" s="210"/>
      <c r="H409" s="213">
        <v>-0.56000000000000005</v>
      </c>
      <c r="I409" s="214"/>
      <c r="J409" s="210"/>
      <c r="K409" s="210"/>
      <c r="L409" s="215"/>
      <c r="M409" s="216"/>
      <c r="N409" s="217"/>
      <c r="O409" s="217"/>
      <c r="P409" s="217"/>
      <c r="Q409" s="217"/>
      <c r="R409" s="217"/>
      <c r="S409" s="217"/>
      <c r="T409" s="218"/>
      <c r="AT409" s="219" t="s">
        <v>163</v>
      </c>
      <c r="AU409" s="219" t="s">
        <v>86</v>
      </c>
      <c r="AV409" s="14" t="s">
        <v>86</v>
      </c>
      <c r="AW409" s="14" t="s">
        <v>36</v>
      </c>
      <c r="AX409" s="14" t="s">
        <v>76</v>
      </c>
      <c r="AY409" s="219" t="s">
        <v>150</v>
      </c>
    </row>
    <row r="410" spans="2:51" s="14" customFormat="1" ht="11.25">
      <c r="B410" s="209"/>
      <c r="C410" s="210"/>
      <c r="D410" s="193" t="s">
        <v>163</v>
      </c>
      <c r="E410" s="211" t="s">
        <v>19</v>
      </c>
      <c r="F410" s="212" t="s">
        <v>775</v>
      </c>
      <c r="G410" s="210"/>
      <c r="H410" s="213">
        <v>-21.010999999999999</v>
      </c>
      <c r="I410" s="214"/>
      <c r="J410" s="210"/>
      <c r="K410" s="210"/>
      <c r="L410" s="215"/>
      <c r="M410" s="216"/>
      <c r="N410" s="217"/>
      <c r="O410" s="217"/>
      <c r="P410" s="217"/>
      <c r="Q410" s="217"/>
      <c r="R410" s="217"/>
      <c r="S410" s="217"/>
      <c r="T410" s="218"/>
      <c r="AT410" s="219" t="s">
        <v>163</v>
      </c>
      <c r="AU410" s="219" t="s">
        <v>86</v>
      </c>
      <c r="AV410" s="14" t="s">
        <v>86</v>
      </c>
      <c r="AW410" s="14" t="s">
        <v>36</v>
      </c>
      <c r="AX410" s="14" t="s">
        <v>76</v>
      </c>
      <c r="AY410" s="219" t="s">
        <v>150</v>
      </c>
    </row>
    <row r="411" spans="2:51" s="16" customFormat="1" ht="11.25">
      <c r="B411" s="231"/>
      <c r="C411" s="232"/>
      <c r="D411" s="193" t="s">
        <v>163</v>
      </c>
      <c r="E411" s="233" t="s">
        <v>19</v>
      </c>
      <c r="F411" s="234" t="s">
        <v>215</v>
      </c>
      <c r="G411" s="232"/>
      <c r="H411" s="235">
        <v>87.320999999999998</v>
      </c>
      <c r="I411" s="236"/>
      <c r="J411" s="232"/>
      <c r="K411" s="232"/>
      <c r="L411" s="237"/>
      <c r="M411" s="238"/>
      <c r="N411" s="239"/>
      <c r="O411" s="239"/>
      <c r="P411" s="239"/>
      <c r="Q411" s="239"/>
      <c r="R411" s="239"/>
      <c r="S411" s="239"/>
      <c r="T411" s="240"/>
      <c r="AT411" s="241" t="s">
        <v>163</v>
      </c>
      <c r="AU411" s="241" t="s">
        <v>86</v>
      </c>
      <c r="AV411" s="16" t="s">
        <v>179</v>
      </c>
      <c r="AW411" s="16" t="s">
        <v>36</v>
      </c>
      <c r="AX411" s="16" t="s">
        <v>76</v>
      </c>
      <c r="AY411" s="241" t="s">
        <v>150</v>
      </c>
    </row>
    <row r="412" spans="2:51" s="13" customFormat="1" ht="11.25">
      <c r="B412" s="199"/>
      <c r="C412" s="200"/>
      <c r="D412" s="193" t="s">
        <v>163</v>
      </c>
      <c r="E412" s="201" t="s">
        <v>19</v>
      </c>
      <c r="F412" s="202" t="s">
        <v>197</v>
      </c>
      <c r="G412" s="200"/>
      <c r="H412" s="201" t="s">
        <v>19</v>
      </c>
      <c r="I412" s="203"/>
      <c r="J412" s="200"/>
      <c r="K412" s="200"/>
      <c r="L412" s="204"/>
      <c r="M412" s="205"/>
      <c r="N412" s="206"/>
      <c r="O412" s="206"/>
      <c r="P412" s="206"/>
      <c r="Q412" s="206"/>
      <c r="R412" s="206"/>
      <c r="S412" s="206"/>
      <c r="T412" s="207"/>
      <c r="AT412" s="208" t="s">
        <v>163</v>
      </c>
      <c r="AU412" s="208" t="s">
        <v>86</v>
      </c>
      <c r="AV412" s="13" t="s">
        <v>84</v>
      </c>
      <c r="AW412" s="13" t="s">
        <v>36</v>
      </c>
      <c r="AX412" s="13" t="s">
        <v>76</v>
      </c>
      <c r="AY412" s="208" t="s">
        <v>150</v>
      </c>
    </row>
    <row r="413" spans="2:51" s="14" customFormat="1" ht="11.25">
      <c r="B413" s="209"/>
      <c r="C413" s="210"/>
      <c r="D413" s="193" t="s">
        <v>163</v>
      </c>
      <c r="E413" s="211" t="s">
        <v>19</v>
      </c>
      <c r="F413" s="212" t="s">
        <v>776</v>
      </c>
      <c r="G413" s="210"/>
      <c r="H413" s="213">
        <v>88.286000000000001</v>
      </c>
      <c r="I413" s="214"/>
      <c r="J413" s="210"/>
      <c r="K413" s="210"/>
      <c r="L413" s="215"/>
      <c r="M413" s="216"/>
      <c r="N413" s="217"/>
      <c r="O413" s="217"/>
      <c r="P413" s="217"/>
      <c r="Q413" s="217"/>
      <c r="R413" s="217"/>
      <c r="S413" s="217"/>
      <c r="T413" s="218"/>
      <c r="AT413" s="219" t="s">
        <v>163</v>
      </c>
      <c r="AU413" s="219" t="s">
        <v>86</v>
      </c>
      <c r="AV413" s="14" t="s">
        <v>86</v>
      </c>
      <c r="AW413" s="14" t="s">
        <v>36</v>
      </c>
      <c r="AX413" s="14" t="s">
        <v>76</v>
      </c>
      <c r="AY413" s="219" t="s">
        <v>150</v>
      </c>
    </row>
    <row r="414" spans="2:51" s="14" customFormat="1" ht="11.25">
      <c r="B414" s="209"/>
      <c r="C414" s="210"/>
      <c r="D414" s="193" t="s">
        <v>163</v>
      </c>
      <c r="E414" s="211" t="s">
        <v>19</v>
      </c>
      <c r="F414" s="212" t="s">
        <v>369</v>
      </c>
      <c r="G414" s="210"/>
      <c r="H414" s="213">
        <v>8.2799999999999994</v>
      </c>
      <c r="I414" s="214"/>
      <c r="J414" s="210"/>
      <c r="K414" s="210"/>
      <c r="L414" s="215"/>
      <c r="M414" s="216"/>
      <c r="N414" s="217"/>
      <c r="O414" s="217"/>
      <c r="P414" s="217"/>
      <c r="Q414" s="217"/>
      <c r="R414" s="217"/>
      <c r="S414" s="217"/>
      <c r="T414" s="218"/>
      <c r="AT414" s="219" t="s">
        <v>163</v>
      </c>
      <c r="AU414" s="219" t="s">
        <v>86</v>
      </c>
      <c r="AV414" s="14" t="s">
        <v>86</v>
      </c>
      <c r="AW414" s="14" t="s">
        <v>36</v>
      </c>
      <c r="AX414" s="14" t="s">
        <v>76</v>
      </c>
      <c r="AY414" s="219" t="s">
        <v>150</v>
      </c>
    </row>
    <row r="415" spans="2:51" s="14" customFormat="1" ht="11.25">
      <c r="B415" s="209"/>
      <c r="C415" s="210"/>
      <c r="D415" s="193" t="s">
        <v>163</v>
      </c>
      <c r="E415" s="211" t="s">
        <v>19</v>
      </c>
      <c r="F415" s="212" t="s">
        <v>370</v>
      </c>
      <c r="G415" s="210"/>
      <c r="H415" s="213">
        <v>1.9</v>
      </c>
      <c r="I415" s="214"/>
      <c r="J415" s="210"/>
      <c r="K415" s="210"/>
      <c r="L415" s="215"/>
      <c r="M415" s="216"/>
      <c r="N415" s="217"/>
      <c r="O415" s="217"/>
      <c r="P415" s="217"/>
      <c r="Q415" s="217"/>
      <c r="R415" s="217"/>
      <c r="S415" s="217"/>
      <c r="T415" s="218"/>
      <c r="AT415" s="219" t="s">
        <v>163</v>
      </c>
      <c r="AU415" s="219" t="s">
        <v>86</v>
      </c>
      <c r="AV415" s="14" t="s">
        <v>86</v>
      </c>
      <c r="AW415" s="14" t="s">
        <v>36</v>
      </c>
      <c r="AX415" s="14" t="s">
        <v>76</v>
      </c>
      <c r="AY415" s="219" t="s">
        <v>150</v>
      </c>
    </row>
    <row r="416" spans="2:51" s="14" customFormat="1" ht="11.25">
      <c r="B416" s="209"/>
      <c r="C416" s="210"/>
      <c r="D416" s="193" t="s">
        <v>163</v>
      </c>
      <c r="E416" s="211" t="s">
        <v>19</v>
      </c>
      <c r="F416" s="212" t="s">
        <v>771</v>
      </c>
      <c r="G416" s="210"/>
      <c r="H416" s="213">
        <v>4.1399999999999997</v>
      </c>
      <c r="I416" s="214"/>
      <c r="J416" s="210"/>
      <c r="K416" s="210"/>
      <c r="L416" s="215"/>
      <c r="M416" s="216"/>
      <c r="N416" s="217"/>
      <c r="O416" s="217"/>
      <c r="P416" s="217"/>
      <c r="Q416" s="217"/>
      <c r="R416" s="217"/>
      <c r="S416" s="217"/>
      <c r="T416" s="218"/>
      <c r="AT416" s="219" t="s">
        <v>163</v>
      </c>
      <c r="AU416" s="219" t="s">
        <v>86</v>
      </c>
      <c r="AV416" s="14" t="s">
        <v>86</v>
      </c>
      <c r="AW416" s="14" t="s">
        <v>36</v>
      </c>
      <c r="AX416" s="14" t="s">
        <v>76</v>
      </c>
      <c r="AY416" s="219" t="s">
        <v>150</v>
      </c>
    </row>
    <row r="417" spans="2:51" s="14" customFormat="1" ht="11.25">
      <c r="B417" s="209"/>
      <c r="C417" s="210"/>
      <c r="D417" s="193" t="s">
        <v>163</v>
      </c>
      <c r="E417" s="211" t="s">
        <v>19</v>
      </c>
      <c r="F417" s="212" t="s">
        <v>768</v>
      </c>
      <c r="G417" s="210"/>
      <c r="H417" s="213">
        <v>1.056</v>
      </c>
      <c r="I417" s="214"/>
      <c r="J417" s="210"/>
      <c r="K417" s="210"/>
      <c r="L417" s="215"/>
      <c r="M417" s="216"/>
      <c r="N417" s="217"/>
      <c r="O417" s="217"/>
      <c r="P417" s="217"/>
      <c r="Q417" s="217"/>
      <c r="R417" s="217"/>
      <c r="S417" s="217"/>
      <c r="T417" s="218"/>
      <c r="AT417" s="219" t="s">
        <v>163</v>
      </c>
      <c r="AU417" s="219" t="s">
        <v>86</v>
      </c>
      <c r="AV417" s="14" t="s">
        <v>86</v>
      </c>
      <c r="AW417" s="14" t="s">
        <v>36</v>
      </c>
      <c r="AX417" s="14" t="s">
        <v>76</v>
      </c>
      <c r="AY417" s="219" t="s">
        <v>150</v>
      </c>
    </row>
    <row r="418" spans="2:51" s="14" customFormat="1" ht="11.25">
      <c r="B418" s="209"/>
      <c r="C418" s="210"/>
      <c r="D418" s="193" t="s">
        <v>163</v>
      </c>
      <c r="E418" s="211" t="s">
        <v>19</v>
      </c>
      <c r="F418" s="212" t="s">
        <v>777</v>
      </c>
      <c r="G418" s="210"/>
      <c r="H418" s="213">
        <v>1.7250000000000001</v>
      </c>
      <c r="I418" s="214"/>
      <c r="J418" s="210"/>
      <c r="K418" s="210"/>
      <c r="L418" s="215"/>
      <c r="M418" s="216"/>
      <c r="N418" s="217"/>
      <c r="O418" s="217"/>
      <c r="P418" s="217"/>
      <c r="Q418" s="217"/>
      <c r="R418" s="217"/>
      <c r="S418" s="217"/>
      <c r="T418" s="218"/>
      <c r="AT418" s="219" t="s">
        <v>163</v>
      </c>
      <c r="AU418" s="219" t="s">
        <v>86</v>
      </c>
      <c r="AV418" s="14" t="s">
        <v>86</v>
      </c>
      <c r="AW418" s="14" t="s">
        <v>36</v>
      </c>
      <c r="AX418" s="14" t="s">
        <v>76</v>
      </c>
      <c r="AY418" s="219" t="s">
        <v>150</v>
      </c>
    </row>
    <row r="419" spans="2:51" s="13" customFormat="1" ht="11.25">
      <c r="B419" s="199"/>
      <c r="C419" s="200"/>
      <c r="D419" s="193" t="s">
        <v>163</v>
      </c>
      <c r="E419" s="201" t="s">
        <v>19</v>
      </c>
      <c r="F419" s="202" t="s">
        <v>372</v>
      </c>
      <c r="G419" s="200"/>
      <c r="H419" s="201" t="s">
        <v>19</v>
      </c>
      <c r="I419" s="203"/>
      <c r="J419" s="200"/>
      <c r="K419" s="200"/>
      <c r="L419" s="204"/>
      <c r="M419" s="205"/>
      <c r="N419" s="206"/>
      <c r="O419" s="206"/>
      <c r="P419" s="206"/>
      <c r="Q419" s="206"/>
      <c r="R419" s="206"/>
      <c r="S419" s="206"/>
      <c r="T419" s="207"/>
      <c r="AT419" s="208" t="s">
        <v>163</v>
      </c>
      <c r="AU419" s="208" t="s">
        <v>86</v>
      </c>
      <c r="AV419" s="13" t="s">
        <v>84</v>
      </c>
      <c r="AW419" s="13" t="s">
        <v>36</v>
      </c>
      <c r="AX419" s="13" t="s">
        <v>76</v>
      </c>
      <c r="AY419" s="208" t="s">
        <v>150</v>
      </c>
    </row>
    <row r="420" spans="2:51" s="14" customFormat="1" ht="11.25">
      <c r="B420" s="209"/>
      <c r="C420" s="210"/>
      <c r="D420" s="193" t="s">
        <v>163</v>
      </c>
      <c r="E420" s="211" t="s">
        <v>19</v>
      </c>
      <c r="F420" s="212" t="s">
        <v>373</v>
      </c>
      <c r="G420" s="210"/>
      <c r="H420" s="213">
        <v>-13.86</v>
      </c>
      <c r="I420" s="214"/>
      <c r="J420" s="210"/>
      <c r="K420" s="210"/>
      <c r="L420" s="215"/>
      <c r="M420" s="216"/>
      <c r="N420" s="217"/>
      <c r="O420" s="217"/>
      <c r="P420" s="217"/>
      <c r="Q420" s="217"/>
      <c r="R420" s="217"/>
      <c r="S420" s="217"/>
      <c r="T420" s="218"/>
      <c r="AT420" s="219" t="s">
        <v>163</v>
      </c>
      <c r="AU420" s="219" t="s">
        <v>86</v>
      </c>
      <c r="AV420" s="14" t="s">
        <v>86</v>
      </c>
      <c r="AW420" s="14" t="s">
        <v>36</v>
      </c>
      <c r="AX420" s="14" t="s">
        <v>76</v>
      </c>
      <c r="AY420" s="219" t="s">
        <v>150</v>
      </c>
    </row>
    <row r="421" spans="2:51" s="14" customFormat="1" ht="22.5">
      <c r="B421" s="209"/>
      <c r="C421" s="210"/>
      <c r="D421" s="193" t="s">
        <v>163</v>
      </c>
      <c r="E421" s="211" t="s">
        <v>19</v>
      </c>
      <c r="F421" s="212" t="s">
        <v>770</v>
      </c>
      <c r="G421" s="210"/>
      <c r="H421" s="213">
        <v>-3.1349999999999998</v>
      </c>
      <c r="I421" s="214"/>
      <c r="J421" s="210"/>
      <c r="K421" s="210"/>
      <c r="L421" s="215"/>
      <c r="M421" s="216"/>
      <c r="N421" s="217"/>
      <c r="O421" s="217"/>
      <c r="P421" s="217"/>
      <c r="Q421" s="217"/>
      <c r="R421" s="217"/>
      <c r="S421" s="217"/>
      <c r="T421" s="218"/>
      <c r="AT421" s="219" t="s">
        <v>163</v>
      </c>
      <c r="AU421" s="219" t="s">
        <v>86</v>
      </c>
      <c r="AV421" s="14" t="s">
        <v>86</v>
      </c>
      <c r="AW421" s="14" t="s">
        <v>36</v>
      </c>
      <c r="AX421" s="14" t="s">
        <v>76</v>
      </c>
      <c r="AY421" s="219" t="s">
        <v>150</v>
      </c>
    </row>
    <row r="422" spans="2:51" s="14" customFormat="1" ht="11.25">
      <c r="B422" s="209"/>
      <c r="C422" s="210"/>
      <c r="D422" s="193" t="s">
        <v>163</v>
      </c>
      <c r="E422" s="211" t="s">
        <v>19</v>
      </c>
      <c r="F422" s="212" t="s">
        <v>819</v>
      </c>
      <c r="G422" s="210"/>
      <c r="H422" s="213">
        <v>-0.8</v>
      </c>
      <c r="I422" s="214"/>
      <c r="J422" s="210"/>
      <c r="K422" s="210"/>
      <c r="L422" s="215"/>
      <c r="M422" s="216"/>
      <c r="N422" s="217"/>
      <c r="O422" s="217"/>
      <c r="P422" s="217"/>
      <c r="Q422" s="217"/>
      <c r="R422" s="217"/>
      <c r="S422" s="217"/>
      <c r="T422" s="218"/>
      <c r="AT422" s="219" t="s">
        <v>163</v>
      </c>
      <c r="AU422" s="219" t="s">
        <v>86</v>
      </c>
      <c r="AV422" s="14" t="s">
        <v>86</v>
      </c>
      <c r="AW422" s="14" t="s">
        <v>36</v>
      </c>
      <c r="AX422" s="14" t="s">
        <v>76</v>
      </c>
      <c r="AY422" s="219" t="s">
        <v>150</v>
      </c>
    </row>
    <row r="423" spans="2:51" s="14" customFormat="1" ht="11.25">
      <c r="B423" s="209"/>
      <c r="C423" s="210"/>
      <c r="D423" s="193" t="s">
        <v>163</v>
      </c>
      <c r="E423" s="211" t="s">
        <v>19</v>
      </c>
      <c r="F423" s="212" t="s">
        <v>779</v>
      </c>
      <c r="G423" s="210"/>
      <c r="H423" s="213">
        <v>-0.54500000000000004</v>
      </c>
      <c r="I423" s="214"/>
      <c r="J423" s="210"/>
      <c r="K423" s="210"/>
      <c r="L423" s="215"/>
      <c r="M423" s="216"/>
      <c r="N423" s="217"/>
      <c r="O423" s="217"/>
      <c r="P423" s="217"/>
      <c r="Q423" s="217"/>
      <c r="R423" s="217"/>
      <c r="S423" s="217"/>
      <c r="T423" s="218"/>
      <c r="AT423" s="219" t="s">
        <v>163</v>
      </c>
      <c r="AU423" s="219" t="s">
        <v>86</v>
      </c>
      <c r="AV423" s="14" t="s">
        <v>86</v>
      </c>
      <c r="AW423" s="14" t="s">
        <v>36</v>
      </c>
      <c r="AX423" s="14" t="s">
        <v>76</v>
      </c>
      <c r="AY423" s="219" t="s">
        <v>150</v>
      </c>
    </row>
    <row r="424" spans="2:51" s="16" customFormat="1" ht="11.25">
      <c r="B424" s="231"/>
      <c r="C424" s="232"/>
      <c r="D424" s="193" t="s">
        <v>163</v>
      </c>
      <c r="E424" s="233" t="s">
        <v>19</v>
      </c>
      <c r="F424" s="234" t="s">
        <v>215</v>
      </c>
      <c r="G424" s="232"/>
      <c r="H424" s="235">
        <v>87.046999999999997</v>
      </c>
      <c r="I424" s="236"/>
      <c r="J424" s="232"/>
      <c r="K424" s="232"/>
      <c r="L424" s="237"/>
      <c r="M424" s="238"/>
      <c r="N424" s="239"/>
      <c r="O424" s="239"/>
      <c r="P424" s="239"/>
      <c r="Q424" s="239"/>
      <c r="R424" s="239"/>
      <c r="S424" s="239"/>
      <c r="T424" s="240"/>
      <c r="AT424" s="241" t="s">
        <v>163</v>
      </c>
      <c r="AU424" s="241" t="s">
        <v>86</v>
      </c>
      <c r="AV424" s="16" t="s">
        <v>179</v>
      </c>
      <c r="AW424" s="16" t="s">
        <v>36</v>
      </c>
      <c r="AX424" s="16" t="s">
        <v>76</v>
      </c>
      <c r="AY424" s="241" t="s">
        <v>150</v>
      </c>
    </row>
    <row r="425" spans="2:51" s="13" customFormat="1" ht="11.25">
      <c r="B425" s="199"/>
      <c r="C425" s="200"/>
      <c r="D425" s="193" t="s">
        <v>163</v>
      </c>
      <c r="E425" s="201" t="s">
        <v>19</v>
      </c>
      <c r="F425" s="202" t="s">
        <v>385</v>
      </c>
      <c r="G425" s="200"/>
      <c r="H425" s="201" t="s">
        <v>19</v>
      </c>
      <c r="I425" s="203"/>
      <c r="J425" s="200"/>
      <c r="K425" s="200"/>
      <c r="L425" s="204"/>
      <c r="M425" s="205"/>
      <c r="N425" s="206"/>
      <c r="O425" s="206"/>
      <c r="P425" s="206"/>
      <c r="Q425" s="206"/>
      <c r="R425" s="206"/>
      <c r="S425" s="206"/>
      <c r="T425" s="207"/>
      <c r="AT425" s="208" t="s">
        <v>163</v>
      </c>
      <c r="AU425" s="208" t="s">
        <v>86</v>
      </c>
      <c r="AV425" s="13" t="s">
        <v>84</v>
      </c>
      <c r="AW425" s="13" t="s">
        <v>36</v>
      </c>
      <c r="AX425" s="13" t="s">
        <v>76</v>
      </c>
      <c r="AY425" s="208" t="s">
        <v>150</v>
      </c>
    </row>
    <row r="426" spans="2:51" s="14" customFormat="1" ht="11.25">
      <c r="B426" s="209"/>
      <c r="C426" s="210"/>
      <c r="D426" s="193" t="s">
        <v>163</v>
      </c>
      <c r="E426" s="211" t="s">
        <v>19</v>
      </c>
      <c r="F426" s="212" t="s">
        <v>386</v>
      </c>
      <c r="G426" s="210"/>
      <c r="H426" s="213">
        <v>3.234</v>
      </c>
      <c r="I426" s="214"/>
      <c r="J426" s="210"/>
      <c r="K426" s="210"/>
      <c r="L426" s="215"/>
      <c r="M426" s="216"/>
      <c r="N426" s="217"/>
      <c r="O426" s="217"/>
      <c r="P426" s="217"/>
      <c r="Q426" s="217"/>
      <c r="R426" s="217"/>
      <c r="S426" s="217"/>
      <c r="T426" s="218"/>
      <c r="AT426" s="219" t="s">
        <v>163</v>
      </c>
      <c r="AU426" s="219" t="s">
        <v>86</v>
      </c>
      <c r="AV426" s="14" t="s">
        <v>86</v>
      </c>
      <c r="AW426" s="14" t="s">
        <v>36</v>
      </c>
      <c r="AX426" s="14" t="s">
        <v>76</v>
      </c>
      <c r="AY426" s="219" t="s">
        <v>150</v>
      </c>
    </row>
    <row r="427" spans="2:51" s="14" customFormat="1" ht="11.25">
      <c r="B427" s="209"/>
      <c r="C427" s="210"/>
      <c r="D427" s="193" t="s">
        <v>163</v>
      </c>
      <c r="E427" s="211" t="s">
        <v>19</v>
      </c>
      <c r="F427" s="212" t="s">
        <v>387</v>
      </c>
      <c r="G427" s="210"/>
      <c r="H427" s="213">
        <v>5.6509999999999998</v>
      </c>
      <c r="I427" s="214"/>
      <c r="J427" s="210"/>
      <c r="K427" s="210"/>
      <c r="L427" s="215"/>
      <c r="M427" s="216"/>
      <c r="N427" s="217"/>
      <c r="O427" s="217"/>
      <c r="P427" s="217"/>
      <c r="Q427" s="217"/>
      <c r="R427" s="217"/>
      <c r="S427" s="217"/>
      <c r="T427" s="218"/>
      <c r="AT427" s="219" t="s">
        <v>163</v>
      </c>
      <c r="AU427" s="219" t="s">
        <v>86</v>
      </c>
      <c r="AV427" s="14" t="s">
        <v>86</v>
      </c>
      <c r="AW427" s="14" t="s">
        <v>36</v>
      </c>
      <c r="AX427" s="14" t="s">
        <v>76</v>
      </c>
      <c r="AY427" s="219" t="s">
        <v>150</v>
      </c>
    </row>
    <row r="428" spans="2:51" s="14" customFormat="1" ht="11.25">
      <c r="B428" s="209"/>
      <c r="C428" s="210"/>
      <c r="D428" s="193" t="s">
        <v>163</v>
      </c>
      <c r="E428" s="211" t="s">
        <v>19</v>
      </c>
      <c r="F428" s="212" t="s">
        <v>780</v>
      </c>
      <c r="G428" s="210"/>
      <c r="H428" s="213">
        <v>2.4180000000000001</v>
      </c>
      <c r="I428" s="214"/>
      <c r="J428" s="210"/>
      <c r="K428" s="210"/>
      <c r="L428" s="215"/>
      <c r="M428" s="216"/>
      <c r="N428" s="217"/>
      <c r="O428" s="217"/>
      <c r="P428" s="217"/>
      <c r="Q428" s="217"/>
      <c r="R428" s="217"/>
      <c r="S428" s="217"/>
      <c r="T428" s="218"/>
      <c r="AT428" s="219" t="s">
        <v>163</v>
      </c>
      <c r="AU428" s="219" t="s">
        <v>86</v>
      </c>
      <c r="AV428" s="14" t="s">
        <v>86</v>
      </c>
      <c r="AW428" s="14" t="s">
        <v>36</v>
      </c>
      <c r="AX428" s="14" t="s">
        <v>76</v>
      </c>
      <c r="AY428" s="219" t="s">
        <v>150</v>
      </c>
    </row>
    <row r="429" spans="2:51" s="13" customFormat="1" ht="11.25">
      <c r="B429" s="199"/>
      <c r="C429" s="200"/>
      <c r="D429" s="193" t="s">
        <v>163</v>
      </c>
      <c r="E429" s="201" t="s">
        <v>19</v>
      </c>
      <c r="F429" s="202" t="s">
        <v>372</v>
      </c>
      <c r="G429" s="200"/>
      <c r="H429" s="201" t="s">
        <v>19</v>
      </c>
      <c r="I429" s="203"/>
      <c r="J429" s="200"/>
      <c r="K429" s="200"/>
      <c r="L429" s="204"/>
      <c r="M429" s="205"/>
      <c r="N429" s="206"/>
      <c r="O429" s="206"/>
      <c r="P429" s="206"/>
      <c r="Q429" s="206"/>
      <c r="R429" s="206"/>
      <c r="S429" s="206"/>
      <c r="T429" s="207"/>
      <c r="AT429" s="208" t="s">
        <v>163</v>
      </c>
      <c r="AU429" s="208" t="s">
        <v>86</v>
      </c>
      <c r="AV429" s="13" t="s">
        <v>84</v>
      </c>
      <c r="AW429" s="13" t="s">
        <v>36</v>
      </c>
      <c r="AX429" s="13" t="s">
        <v>76</v>
      </c>
      <c r="AY429" s="208" t="s">
        <v>150</v>
      </c>
    </row>
    <row r="430" spans="2:51" s="14" customFormat="1" ht="11.25">
      <c r="B430" s="209"/>
      <c r="C430" s="210"/>
      <c r="D430" s="193" t="s">
        <v>163</v>
      </c>
      <c r="E430" s="211" t="s">
        <v>19</v>
      </c>
      <c r="F430" s="212" t="s">
        <v>781</v>
      </c>
      <c r="G430" s="210"/>
      <c r="H430" s="213">
        <v>-2</v>
      </c>
      <c r="I430" s="214"/>
      <c r="J430" s="210"/>
      <c r="K430" s="210"/>
      <c r="L430" s="215"/>
      <c r="M430" s="216"/>
      <c r="N430" s="217"/>
      <c r="O430" s="217"/>
      <c r="P430" s="217"/>
      <c r="Q430" s="217"/>
      <c r="R430" s="217"/>
      <c r="S430" s="217"/>
      <c r="T430" s="218"/>
      <c r="AT430" s="219" t="s">
        <v>163</v>
      </c>
      <c r="AU430" s="219" t="s">
        <v>86</v>
      </c>
      <c r="AV430" s="14" t="s">
        <v>86</v>
      </c>
      <c r="AW430" s="14" t="s">
        <v>36</v>
      </c>
      <c r="AX430" s="14" t="s">
        <v>76</v>
      </c>
      <c r="AY430" s="219" t="s">
        <v>150</v>
      </c>
    </row>
    <row r="431" spans="2:51" s="16" customFormat="1" ht="11.25">
      <c r="B431" s="231"/>
      <c r="C431" s="232"/>
      <c r="D431" s="193" t="s">
        <v>163</v>
      </c>
      <c r="E431" s="233" t="s">
        <v>19</v>
      </c>
      <c r="F431" s="234" t="s">
        <v>215</v>
      </c>
      <c r="G431" s="232"/>
      <c r="H431" s="235">
        <v>9.3030000000000008</v>
      </c>
      <c r="I431" s="236"/>
      <c r="J431" s="232"/>
      <c r="K431" s="232"/>
      <c r="L431" s="237"/>
      <c r="M431" s="238"/>
      <c r="N431" s="239"/>
      <c r="O431" s="239"/>
      <c r="P431" s="239"/>
      <c r="Q431" s="239"/>
      <c r="R431" s="239"/>
      <c r="S431" s="239"/>
      <c r="T431" s="240"/>
      <c r="AT431" s="241" t="s">
        <v>163</v>
      </c>
      <c r="AU431" s="241" t="s">
        <v>86</v>
      </c>
      <c r="AV431" s="16" t="s">
        <v>179</v>
      </c>
      <c r="AW431" s="16" t="s">
        <v>36</v>
      </c>
      <c r="AX431" s="16" t="s">
        <v>76</v>
      </c>
      <c r="AY431" s="241" t="s">
        <v>150</v>
      </c>
    </row>
    <row r="432" spans="2:51" s="15" customFormat="1" ht="11.25">
      <c r="B432" s="220"/>
      <c r="C432" s="221"/>
      <c r="D432" s="193" t="s">
        <v>163</v>
      </c>
      <c r="E432" s="222" t="s">
        <v>19</v>
      </c>
      <c r="F432" s="223" t="s">
        <v>178</v>
      </c>
      <c r="G432" s="221"/>
      <c r="H432" s="224">
        <v>273.06400000000002</v>
      </c>
      <c r="I432" s="225"/>
      <c r="J432" s="221"/>
      <c r="K432" s="221"/>
      <c r="L432" s="226"/>
      <c r="M432" s="227"/>
      <c r="N432" s="228"/>
      <c r="O432" s="228"/>
      <c r="P432" s="228"/>
      <c r="Q432" s="228"/>
      <c r="R432" s="228"/>
      <c r="S432" s="228"/>
      <c r="T432" s="229"/>
      <c r="AT432" s="230" t="s">
        <v>163</v>
      </c>
      <c r="AU432" s="230" t="s">
        <v>86</v>
      </c>
      <c r="AV432" s="15" t="s">
        <v>158</v>
      </c>
      <c r="AW432" s="15" t="s">
        <v>36</v>
      </c>
      <c r="AX432" s="15" t="s">
        <v>84</v>
      </c>
      <c r="AY432" s="230" t="s">
        <v>150</v>
      </c>
    </row>
    <row r="433" spans="1:65" s="2" customFormat="1" ht="16.5" customHeight="1">
      <c r="A433" s="36"/>
      <c r="B433" s="37"/>
      <c r="C433" s="180" t="s">
        <v>449</v>
      </c>
      <c r="D433" s="180" t="s">
        <v>153</v>
      </c>
      <c r="E433" s="181" t="s">
        <v>820</v>
      </c>
      <c r="F433" s="182" t="s">
        <v>821</v>
      </c>
      <c r="G433" s="183" t="s">
        <v>167</v>
      </c>
      <c r="H433" s="184">
        <v>10.199999999999999</v>
      </c>
      <c r="I433" s="185"/>
      <c r="J433" s="186">
        <f>ROUND(I433*H433,2)</f>
        <v>0</v>
      </c>
      <c r="K433" s="182" t="s">
        <v>168</v>
      </c>
      <c r="L433" s="41"/>
      <c r="M433" s="187" t="s">
        <v>19</v>
      </c>
      <c r="N433" s="188" t="s">
        <v>47</v>
      </c>
      <c r="O433" s="66"/>
      <c r="P433" s="189">
        <f>O433*H433</f>
        <v>0</v>
      </c>
      <c r="Q433" s="189">
        <v>3.2730000000000002E-2</v>
      </c>
      <c r="R433" s="189">
        <f>Q433*H433</f>
        <v>0.33384599999999998</v>
      </c>
      <c r="S433" s="189">
        <v>0</v>
      </c>
      <c r="T433" s="190">
        <f>S433*H433</f>
        <v>0</v>
      </c>
      <c r="U433" s="36"/>
      <c r="V433" s="36"/>
      <c r="W433" s="36"/>
      <c r="X433" s="36"/>
      <c r="Y433" s="36"/>
      <c r="Z433" s="36"/>
      <c r="AA433" s="36"/>
      <c r="AB433" s="36"/>
      <c r="AC433" s="36"/>
      <c r="AD433" s="36"/>
      <c r="AE433" s="36"/>
      <c r="AR433" s="191" t="s">
        <v>158</v>
      </c>
      <c r="AT433" s="191" t="s">
        <v>153</v>
      </c>
      <c r="AU433" s="191" t="s">
        <v>86</v>
      </c>
      <c r="AY433" s="19" t="s">
        <v>150</v>
      </c>
      <c r="BE433" s="192">
        <f>IF(N433="základní",J433,0)</f>
        <v>0</v>
      </c>
      <c r="BF433" s="192">
        <f>IF(N433="snížená",J433,0)</f>
        <v>0</v>
      </c>
      <c r="BG433" s="192">
        <f>IF(N433="zákl. přenesená",J433,0)</f>
        <v>0</v>
      </c>
      <c r="BH433" s="192">
        <f>IF(N433="sníž. přenesená",J433,0)</f>
        <v>0</v>
      </c>
      <c r="BI433" s="192">
        <f>IF(N433="nulová",J433,0)</f>
        <v>0</v>
      </c>
      <c r="BJ433" s="19" t="s">
        <v>84</v>
      </c>
      <c r="BK433" s="192">
        <f>ROUND(I433*H433,2)</f>
        <v>0</v>
      </c>
      <c r="BL433" s="19" t="s">
        <v>158</v>
      </c>
      <c r="BM433" s="191" t="s">
        <v>822</v>
      </c>
    </row>
    <row r="434" spans="1:65" s="2" customFormat="1" ht="11.25">
      <c r="A434" s="36"/>
      <c r="B434" s="37"/>
      <c r="C434" s="38"/>
      <c r="D434" s="193" t="s">
        <v>160</v>
      </c>
      <c r="E434" s="38"/>
      <c r="F434" s="194" t="s">
        <v>823</v>
      </c>
      <c r="G434" s="38"/>
      <c r="H434" s="38"/>
      <c r="I434" s="195"/>
      <c r="J434" s="38"/>
      <c r="K434" s="38"/>
      <c r="L434" s="41"/>
      <c r="M434" s="196"/>
      <c r="N434" s="197"/>
      <c r="O434" s="66"/>
      <c r="P434" s="66"/>
      <c r="Q434" s="66"/>
      <c r="R434" s="66"/>
      <c r="S434" s="66"/>
      <c r="T434" s="67"/>
      <c r="U434" s="36"/>
      <c r="V434" s="36"/>
      <c r="W434" s="36"/>
      <c r="X434" s="36"/>
      <c r="Y434" s="36"/>
      <c r="Z434" s="36"/>
      <c r="AA434" s="36"/>
      <c r="AB434" s="36"/>
      <c r="AC434" s="36"/>
      <c r="AD434" s="36"/>
      <c r="AE434" s="36"/>
      <c r="AT434" s="19" t="s">
        <v>160</v>
      </c>
      <c r="AU434" s="19" t="s">
        <v>86</v>
      </c>
    </row>
    <row r="435" spans="1:65" s="13" customFormat="1" ht="11.25">
      <c r="B435" s="199"/>
      <c r="C435" s="200"/>
      <c r="D435" s="193" t="s">
        <v>163</v>
      </c>
      <c r="E435" s="201" t="s">
        <v>19</v>
      </c>
      <c r="F435" s="202" t="s">
        <v>171</v>
      </c>
      <c r="G435" s="200"/>
      <c r="H435" s="201" t="s">
        <v>19</v>
      </c>
      <c r="I435" s="203"/>
      <c r="J435" s="200"/>
      <c r="K435" s="200"/>
      <c r="L435" s="204"/>
      <c r="M435" s="205"/>
      <c r="N435" s="206"/>
      <c r="O435" s="206"/>
      <c r="P435" s="206"/>
      <c r="Q435" s="206"/>
      <c r="R435" s="206"/>
      <c r="S435" s="206"/>
      <c r="T435" s="207"/>
      <c r="AT435" s="208" t="s">
        <v>163</v>
      </c>
      <c r="AU435" s="208" t="s">
        <v>86</v>
      </c>
      <c r="AV435" s="13" t="s">
        <v>84</v>
      </c>
      <c r="AW435" s="13" t="s">
        <v>36</v>
      </c>
      <c r="AX435" s="13" t="s">
        <v>76</v>
      </c>
      <c r="AY435" s="208" t="s">
        <v>150</v>
      </c>
    </row>
    <row r="436" spans="1:65" s="13" customFormat="1" ht="11.25">
      <c r="B436" s="199"/>
      <c r="C436" s="200"/>
      <c r="D436" s="193" t="s">
        <v>163</v>
      </c>
      <c r="E436" s="201" t="s">
        <v>19</v>
      </c>
      <c r="F436" s="202" t="s">
        <v>824</v>
      </c>
      <c r="G436" s="200"/>
      <c r="H436" s="201" t="s">
        <v>19</v>
      </c>
      <c r="I436" s="203"/>
      <c r="J436" s="200"/>
      <c r="K436" s="200"/>
      <c r="L436" s="204"/>
      <c r="M436" s="205"/>
      <c r="N436" s="206"/>
      <c r="O436" s="206"/>
      <c r="P436" s="206"/>
      <c r="Q436" s="206"/>
      <c r="R436" s="206"/>
      <c r="S436" s="206"/>
      <c r="T436" s="207"/>
      <c r="AT436" s="208" t="s">
        <v>163</v>
      </c>
      <c r="AU436" s="208" t="s">
        <v>86</v>
      </c>
      <c r="AV436" s="13" t="s">
        <v>84</v>
      </c>
      <c r="AW436" s="13" t="s">
        <v>36</v>
      </c>
      <c r="AX436" s="13" t="s">
        <v>76</v>
      </c>
      <c r="AY436" s="208" t="s">
        <v>150</v>
      </c>
    </row>
    <row r="437" spans="1:65" s="13" customFormat="1" ht="22.5">
      <c r="B437" s="199"/>
      <c r="C437" s="200"/>
      <c r="D437" s="193" t="s">
        <v>163</v>
      </c>
      <c r="E437" s="201" t="s">
        <v>19</v>
      </c>
      <c r="F437" s="202" t="s">
        <v>825</v>
      </c>
      <c r="G437" s="200"/>
      <c r="H437" s="201" t="s">
        <v>19</v>
      </c>
      <c r="I437" s="203"/>
      <c r="J437" s="200"/>
      <c r="K437" s="200"/>
      <c r="L437" s="204"/>
      <c r="M437" s="205"/>
      <c r="N437" s="206"/>
      <c r="O437" s="206"/>
      <c r="P437" s="206"/>
      <c r="Q437" s="206"/>
      <c r="R437" s="206"/>
      <c r="S437" s="206"/>
      <c r="T437" s="207"/>
      <c r="AT437" s="208" t="s">
        <v>163</v>
      </c>
      <c r="AU437" s="208" t="s">
        <v>86</v>
      </c>
      <c r="AV437" s="13" t="s">
        <v>84</v>
      </c>
      <c r="AW437" s="13" t="s">
        <v>36</v>
      </c>
      <c r="AX437" s="13" t="s">
        <v>76</v>
      </c>
      <c r="AY437" s="208" t="s">
        <v>150</v>
      </c>
    </row>
    <row r="438" spans="1:65" s="14" customFormat="1" ht="11.25">
      <c r="B438" s="209"/>
      <c r="C438" s="210"/>
      <c r="D438" s="193" t="s">
        <v>163</v>
      </c>
      <c r="E438" s="211" t="s">
        <v>19</v>
      </c>
      <c r="F438" s="212" t="s">
        <v>826</v>
      </c>
      <c r="G438" s="210"/>
      <c r="H438" s="213">
        <v>10.199999999999999</v>
      </c>
      <c r="I438" s="214"/>
      <c r="J438" s="210"/>
      <c r="K438" s="210"/>
      <c r="L438" s="215"/>
      <c r="M438" s="216"/>
      <c r="N438" s="217"/>
      <c r="O438" s="217"/>
      <c r="P438" s="217"/>
      <c r="Q438" s="217"/>
      <c r="R438" s="217"/>
      <c r="S438" s="217"/>
      <c r="T438" s="218"/>
      <c r="AT438" s="219" t="s">
        <v>163</v>
      </c>
      <c r="AU438" s="219" t="s">
        <v>86</v>
      </c>
      <c r="AV438" s="14" t="s">
        <v>86</v>
      </c>
      <c r="AW438" s="14" t="s">
        <v>36</v>
      </c>
      <c r="AX438" s="14" t="s">
        <v>84</v>
      </c>
      <c r="AY438" s="219" t="s">
        <v>150</v>
      </c>
    </row>
    <row r="439" spans="1:65" s="2" customFormat="1" ht="24">
      <c r="A439" s="36"/>
      <c r="B439" s="37"/>
      <c r="C439" s="180" t="s">
        <v>454</v>
      </c>
      <c r="D439" s="180" t="s">
        <v>153</v>
      </c>
      <c r="E439" s="181" t="s">
        <v>827</v>
      </c>
      <c r="F439" s="182" t="s">
        <v>828</v>
      </c>
      <c r="G439" s="183" t="s">
        <v>156</v>
      </c>
      <c r="H439" s="184">
        <v>8</v>
      </c>
      <c r="I439" s="185"/>
      <c r="J439" s="186">
        <f>ROUND(I439*H439,2)</f>
        <v>0</v>
      </c>
      <c r="K439" s="182" t="s">
        <v>168</v>
      </c>
      <c r="L439" s="41"/>
      <c r="M439" s="187" t="s">
        <v>19</v>
      </c>
      <c r="N439" s="188" t="s">
        <v>47</v>
      </c>
      <c r="O439" s="66"/>
      <c r="P439" s="189">
        <f>O439*H439</f>
        <v>0</v>
      </c>
      <c r="Q439" s="189">
        <v>0.14699999999999999</v>
      </c>
      <c r="R439" s="189">
        <f>Q439*H439</f>
        <v>1.1759999999999999</v>
      </c>
      <c r="S439" s="189">
        <v>0</v>
      </c>
      <c r="T439" s="190">
        <f>S439*H439</f>
        <v>0</v>
      </c>
      <c r="U439" s="36"/>
      <c r="V439" s="36"/>
      <c r="W439" s="36"/>
      <c r="X439" s="36"/>
      <c r="Y439" s="36"/>
      <c r="Z439" s="36"/>
      <c r="AA439" s="36"/>
      <c r="AB439" s="36"/>
      <c r="AC439" s="36"/>
      <c r="AD439" s="36"/>
      <c r="AE439" s="36"/>
      <c r="AR439" s="191" t="s">
        <v>158</v>
      </c>
      <c r="AT439" s="191" t="s">
        <v>153</v>
      </c>
      <c r="AU439" s="191" t="s">
        <v>86</v>
      </c>
      <c r="AY439" s="19" t="s">
        <v>150</v>
      </c>
      <c r="BE439" s="192">
        <f>IF(N439="základní",J439,0)</f>
        <v>0</v>
      </c>
      <c r="BF439" s="192">
        <f>IF(N439="snížená",J439,0)</f>
        <v>0</v>
      </c>
      <c r="BG439" s="192">
        <f>IF(N439="zákl. přenesená",J439,0)</f>
        <v>0</v>
      </c>
      <c r="BH439" s="192">
        <f>IF(N439="sníž. přenesená",J439,0)</f>
        <v>0</v>
      </c>
      <c r="BI439" s="192">
        <f>IF(N439="nulová",J439,0)</f>
        <v>0</v>
      </c>
      <c r="BJ439" s="19" t="s">
        <v>84</v>
      </c>
      <c r="BK439" s="192">
        <f>ROUND(I439*H439,2)</f>
        <v>0</v>
      </c>
      <c r="BL439" s="19" t="s">
        <v>158</v>
      </c>
      <c r="BM439" s="191" t="s">
        <v>829</v>
      </c>
    </row>
    <row r="440" spans="1:65" s="2" customFormat="1" ht="19.5">
      <c r="A440" s="36"/>
      <c r="B440" s="37"/>
      <c r="C440" s="38"/>
      <c r="D440" s="193" t="s">
        <v>160</v>
      </c>
      <c r="E440" s="38"/>
      <c r="F440" s="194" t="s">
        <v>830</v>
      </c>
      <c r="G440" s="38"/>
      <c r="H440" s="38"/>
      <c r="I440" s="195"/>
      <c r="J440" s="38"/>
      <c r="K440" s="38"/>
      <c r="L440" s="41"/>
      <c r="M440" s="196"/>
      <c r="N440" s="197"/>
      <c r="O440" s="66"/>
      <c r="P440" s="66"/>
      <c r="Q440" s="66"/>
      <c r="R440" s="66"/>
      <c r="S440" s="66"/>
      <c r="T440" s="67"/>
      <c r="U440" s="36"/>
      <c r="V440" s="36"/>
      <c r="W440" s="36"/>
      <c r="X440" s="36"/>
      <c r="Y440" s="36"/>
      <c r="Z440" s="36"/>
      <c r="AA440" s="36"/>
      <c r="AB440" s="36"/>
      <c r="AC440" s="36"/>
      <c r="AD440" s="36"/>
      <c r="AE440" s="36"/>
      <c r="AT440" s="19" t="s">
        <v>160</v>
      </c>
      <c r="AU440" s="19" t="s">
        <v>86</v>
      </c>
    </row>
    <row r="441" spans="1:65" s="13" customFormat="1" ht="11.25">
      <c r="B441" s="199"/>
      <c r="C441" s="200"/>
      <c r="D441" s="193" t="s">
        <v>163</v>
      </c>
      <c r="E441" s="201" t="s">
        <v>19</v>
      </c>
      <c r="F441" s="202" t="s">
        <v>831</v>
      </c>
      <c r="G441" s="200"/>
      <c r="H441" s="201" t="s">
        <v>19</v>
      </c>
      <c r="I441" s="203"/>
      <c r="J441" s="200"/>
      <c r="K441" s="200"/>
      <c r="L441" s="204"/>
      <c r="M441" s="205"/>
      <c r="N441" s="206"/>
      <c r="O441" s="206"/>
      <c r="P441" s="206"/>
      <c r="Q441" s="206"/>
      <c r="R441" s="206"/>
      <c r="S441" s="206"/>
      <c r="T441" s="207"/>
      <c r="AT441" s="208" t="s">
        <v>163</v>
      </c>
      <c r="AU441" s="208" t="s">
        <v>86</v>
      </c>
      <c r="AV441" s="13" t="s">
        <v>84</v>
      </c>
      <c r="AW441" s="13" t="s">
        <v>36</v>
      </c>
      <c r="AX441" s="13" t="s">
        <v>76</v>
      </c>
      <c r="AY441" s="208" t="s">
        <v>150</v>
      </c>
    </row>
    <row r="442" spans="1:65" s="13" customFormat="1" ht="33.75">
      <c r="B442" s="199"/>
      <c r="C442" s="200"/>
      <c r="D442" s="193" t="s">
        <v>163</v>
      </c>
      <c r="E442" s="201" t="s">
        <v>19</v>
      </c>
      <c r="F442" s="202" t="s">
        <v>832</v>
      </c>
      <c r="G442" s="200"/>
      <c r="H442" s="201" t="s">
        <v>19</v>
      </c>
      <c r="I442" s="203"/>
      <c r="J442" s="200"/>
      <c r="K442" s="200"/>
      <c r="L442" s="204"/>
      <c r="M442" s="205"/>
      <c r="N442" s="206"/>
      <c r="O442" s="206"/>
      <c r="P442" s="206"/>
      <c r="Q442" s="206"/>
      <c r="R442" s="206"/>
      <c r="S442" s="206"/>
      <c r="T442" s="207"/>
      <c r="AT442" s="208" t="s">
        <v>163</v>
      </c>
      <c r="AU442" s="208" t="s">
        <v>86</v>
      </c>
      <c r="AV442" s="13" t="s">
        <v>84</v>
      </c>
      <c r="AW442" s="13" t="s">
        <v>36</v>
      </c>
      <c r="AX442" s="13" t="s">
        <v>76</v>
      </c>
      <c r="AY442" s="208" t="s">
        <v>150</v>
      </c>
    </row>
    <row r="443" spans="1:65" s="14" customFormat="1" ht="11.25">
      <c r="B443" s="209"/>
      <c r="C443" s="210"/>
      <c r="D443" s="193" t="s">
        <v>163</v>
      </c>
      <c r="E443" s="211" t="s">
        <v>19</v>
      </c>
      <c r="F443" s="212" t="s">
        <v>179</v>
      </c>
      <c r="G443" s="210"/>
      <c r="H443" s="213">
        <v>3</v>
      </c>
      <c r="I443" s="214"/>
      <c r="J443" s="210"/>
      <c r="K443" s="210"/>
      <c r="L443" s="215"/>
      <c r="M443" s="216"/>
      <c r="N443" s="217"/>
      <c r="O443" s="217"/>
      <c r="P443" s="217"/>
      <c r="Q443" s="217"/>
      <c r="R443" s="217"/>
      <c r="S443" s="217"/>
      <c r="T443" s="218"/>
      <c r="AT443" s="219" t="s">
        <v>163</v>
      </c>
      <c r="AU443" s="219" t="s">
        <v>86</v>
      </c>
      <c r="AV443" s="14" t="s">
        <v>86</v>
      </c>
      <c r="AW443" s="14" t="s">
        <v>36</v>
      </c>
      <c r="AX443" s="14" t="s">
        <v>76</v>
      </c>
      <c r="AY443" s="219" t="s">
        <v>150</v>
      </c>
    </row>
    <row r="444" spans="1:65" s="13" customFormat="1" ht="22.5">
      <c r="B444" s="199"/>
      <c r="C444" s="200"/>
      <c r="D444" s="193" t="s">
        <v>163</v>
      </c>
      <c r="E444" s="201" t="s">
        <v>19</v>
      </c>
      <c r="F444" s="202" t="s">
        <v>833</v>
      </c>
      <c r="G444" s="200"/>
      <c r="H444" s="201" t="s">
        <v>19</v>
      </c>
      <c r="I444" s="203"/>
      <c r="J444" s="200"/>
      <c r="K444" s="200"/>
      <c r="L444" s="204"/>
      <c r="M444" s="205"/>
      <c r="N444" s="206"/>
      <c r="O444" s="206"/>
      <c r="P444" s="206"/>
      <c r="Q444" s="206"/>
      <c r="R444" s="206"/>
      <c r="S444" s="206"/>
      <c r="T444" s="207"/>
      <c r="AT444" s="208" t="s">
        <v>163</v>
      </c>
      <c r="AU444" s="208" t="s">
        <v>86</v>
      </c>
      <c r="AV444" s="13" t="s">
        <v>84</v>
      </c>
      <c r="AW444" s="13" t="s">
        <v>36</v>
      </c>
      <c r="AX444" s="13" t="s">
        <v>76</v>
      </c>
      <c r="AY444" s="208" t="s">
        <v>150</v>
      </c>
    </row>
    <row r="445" spans="1:65" s="14" customFormat="1" ht="11.25">
      <c r="B445" s="209"/>
      <c r="C445" s="210"/>
      <c r="D445" s="193" t="s">
        <v>163</v>
      </c>
      <c r="E445" s="211" t="s">
        <v>19</v>
      </c>
      <c r="F445" s="212" t="s">
        <v>834</v>
      </c>
      <c r="G445" s="210"/>
      <c r="H445" s="213">
        <v>3</v>
      </c>
      <c r="I445" s="214"/>
      <c r="J445" s="210"/>
      <c r="K445" s="210"/>
      <c r="L445" s="215"/>
      <c r="M445" s="216"/>
      <c r="N445" s="217"/>
      <c r="O445" s="217"/>
      <c r="P445" s="217"/>
      <c r="Q445" s="217"/>
      <c r="R445" s="217"/>
      <c r="S445" s="217"/>
      <c r="T445" s="218"/>
      <c r="AT445" s="219" t="s">
        <v>163</v>
      </c>
      <c r="AU445" s="219" t="s">
        <v>86</v>
      </c>
      <c r="AV445" s="14" t="s">
        <v>86</v>
      </c>
      <c r="AW445" s="14" t="s">
        <v>36</v>
      </c>
      <c r="AX445" s="14" t="s">
        <v>76</v>
      </c>
      <c r="AY445" s="219" t="s">
        <v>150</v>
      </c>
    </row>
    <row r="446" spans="1:65" s="16" customFormat="1" ht="11.25">
      <c r="B446" s="231"/>
      <c r="C446" s="232"/>
      <c r="D446" s="193" t="s">
        <v>163</v>
      </c>
      <c r="E446" s="233" t="s">
        <v>19</v>
      </c>
      <c r="F446" s="234" t="s">
        <v>215</v>
      </c>
      <c r="G446" s="232"/>
      <c r="H446" s="235">
        <v>6</v>
      </c>
      <c r="I446" s="236"/>
      <c r="J446" s="232"/>
      <c r="K446" s="232"/>
      <c r="L446" s="237"/>
      <c r="M446" s="238"/>
      <c r="N446" s="239"/>
      <c r="O446" s="239"/>
      <c r="P446" s="239"/>
      <c r="Q446" s="239"/>
      <c r="R446" s="239"/>
      <c r="S446" s="239"/>
      <c r="T446" s="240"/>
      <c r="AT446" s="241" t="s">
        <v>163</v>
      </c>
      <c r="AU446" s="241" t="s">
        <v>86</v>
      </c>
      <c r="AV446" s="16" t="s">
        <v>179</v>
      </c>
      <c r="AW446" s="16" t="s">
        <v>36</v>
      </c>
      <c r="AX446" s="16" t="s">
        <v>76</v>
      </c>
      <c r="AY446" s="241" t="s">
        <v>150</v>
      </c>
    </row>
    <row r="447" spans="1:65" s="13" customFormat="1" ht="11.25">
      <c r="B447" s="199"/>
      <c r="C447" s="200"/>
      <c r="D447" s="193" t="s">
        <v>163</v>
      </c>
      <c r="E447" s="201" t="s">
        <v>19</v>
      </c>
      <c r="F447" s="202" t="s">
        <v>195</v>
      </c>
      <c r="G447" s="200"/>
      <c r="H447" s="201" t="s">
        <v>19</v>
      </c>
      <c r="I447" s="203"/>
      <c r="J447" s="200"/>
      <c r="K447" s="200"/>
      <c r="L447" s="204"/>
      <c r="M447" s="205"/>
      <c r="N447" s="206"/>
      <c r="O447" s="206"/>
      <c r="P447" s="206"/>
      <c r="Q447" s="206"/>
      <c r="R447" s="206"/>
      <c r="S447" s="206"/>
      <c r="T447" s="207"/>
      <c r="AT447" s="208" t="s">
        <v>163</v>
      </c>
      <c r="AU447" s="208" t="s">
        <v>86</v>
      </c>
      <c r="AV447" s="13" t="s">
        <v>84</v>
      </c>
      <c r="AW447" s="13" t="s">
        <v>36</v>
      </c>
      <c r="AX447" s="13" t="s">
        <v>76</v>
      </c>
      <c r="AY447" s="208" t="s">
        <v>150</v>
      </c>
    </row>
    <row r="448" spans="1:65" s="13" customFormat="1" ht="22.5">
      <c r="B448" s="199"/>
      <c r="C448" s="200"/>
      <c r="D448" s="193" t="s">
        <v>163</v>
      </c>
      <c r="E448" s="201" t="s">
        <v>19</v>
      </c>
      <c r="F448" s="202" t="s">
        <v>835</v>
      </c>
      <c r="G448" s="200"/>
      <c r="H448" s="201" t="s">
        <v>19</v>
      </c>
      <c r="I448" s="203"/>
      <c r="J448" s="200"/>
      <c r="K448" s="200"/>
      <c r="L448" s="204"/>
      <c r="M448" s="205"/>
      <c r="N448" s="206"/>
      <c r="O448" s="206"/>
      <c r="P448" s="206"/>
      <c r="Q448" s="206"/>
      <c r="R448" s="206"/>
      <c r="S448" s="206"/>
      <c r="T448" s="207"/>
      <c r="AT448" s="208" t="s">
        <v>163</v>
      </c>
      <c r="AU448" s="208" t="s">
        <v>86</v>
      </c>
      <c r="AV448" s="13" t="s">
        <v>84</v>
      </c>
      <c r="AW448" s="13" t="s">
        <v>36</v>
      </c>
      <c r="AX448" s="13" t="s">
        <v>76</v>
      </c>
      <c r="AY448" s="208" t="s">
        <v>150</v>
      </c>
    </row>
    <row r="449" spans="1:65" s="14" customFormat="1" ht="11.25">
      <c r="B449" s="209"/>
      <c r="C449" s="210"/>
      <c r="D449" s="193" t="s">
        <v>163</v>
      </c>
      <c r="E449" s="211" t="s">
        <v>19</v>
      </c>
      <c r="F449" s="212" t="s">
        <v>836</v>
      </c>
      <c r="G449" s="210"/>
      <c r="H449" s="213">
        <v>1</v>
      </c>
      <c r="I449" s="214"/>
      <c r="J449" s="210"/>
      <c r="K449" s="210"/>
      <c r="L449" s="215"/>
      <c r="M449" s="216"/>
      <c r="N449" s="217"/>
      <c r="O449" s="217"/>
      <c r="P449" s="217"/>
      <c r="Q449" s="217"/>
      <c r="R449" s="217"/>
      <c r="S449" s="217"/>
      <c r="T449" s="218"/>
      <c r="AT449" s="219" t="s">
        <v>163</v>
      </c>
      <c r="AU449" s="219" t="s">
        <v>86</v>
      </c>
      <c r="AV449" s="14" t="s">
        <v>86</v>
      </c>
      <c r="AW449" s="14" t="s">
        <v>36</v>
      </c>
      <c r="AX449" s="14" t="s">
        <v>76</v>
      </c>
      <c r="AY449" s="219" t="s">
        <v>150</v>
      </c>
    </row>
    <row r="450" spans="1:65" s="13" customFormat="1" ht="11.25">
      <c r="B450" s="199"/>
      <c r="C450" s="200"/>
      <c r="D450" s="193" t="s">
        <v>163</v>
      </c>
      <c r="E450" s="201" t="s">
        <v>19</v>
      </c>
      <c r="F450" s="202" t="s">
        <v>385</v>
      </c>
      <c r="G450" s="200"/>
      <c r="H450" s="201" t="s">
        <v>19</v>
      </c>
      <c r="I450" s="203"/>
      <c r="J450" s="200"/>
      <c r="K450" s="200"/>
      <c r="L450" s="204"/>
      <c r="M450" s="205"/>
      <c r="N450" s="206"/>
      <c r="O450" s="206"/>
      <c r="P450" s="206"/>
      <c r="Q450" s="206"/>
      <c r="R450" s="206"/>
      <c r="S450" s="206"/>
      <c r="T450" s="207"/>
      <c r="AT450" s="208" t="s">
        <v>163</v>
      </c>
      <c r="AU450" s="208" t="s">
        <v>86</v>
      </c>
      <c r="AV450" s="13" t="s">
        <v>84</v>
      </c>
      <c r="AW450" s="13" t="s">
        <v>36</v>
      </c>
      <c r="AX450" s="13" t="s">
        <v>76</v>
      </c>
      <c r="AY450" s="208" t="s">
        <v>150</v>
      </c>
    </row>
    <row r="451" spans="1:65" s="13" customFormat="1" ht="22.5">
      <c r="B451" s="199"/>
      <c r="C451" s="200"/>
      <c r="D451" s="193" t="s">
        <v>163</v>
      </c>
      <c r="E451" s="201" t="s">
        <v>19</v>
      </c>
      <c r="F451" s="202" t="s">
        <v>837</v>
      </c>
      <c r="G451" s="200"/>
      <c r="H451" s="201" t="s">
        <v>19</v>
      </c>
      <c r="I451" s="203"/>
      <c r="J451" s="200"/>
      <c r="K451" s="200"/>
      <c r="L451" s="204"/>
      <c r="M451" s="205"/>
      <c r="N451" s="206"/>
      <c r="O451" s="206"/>
      <c r="P451" s="206"/>
      <c r="Q451" s="206"/>
      <c r="R451" s="206"/>
      <c r="S451" s="206"/>
      <c r="T451" s="207"/>
      <c r="AT451" s="208" t="s">
        <v>163</v>
      </c>
      <c r="AU451" s="208" t="s">
        <v>86</v>
      </c>
      <c r="AV451" s="13" t="s">
        <v>84</v>
      </c>
      <c r="AW451" s="13" t="s">
        <v>36</v>
      </c>
      <c r="AX451" s="13" t="s">
        <v>76</v>
      </c>
      <c r="AY451" s="208" t="s">
        <v>150</v>
      </c>
    </row>
    <row r="452" spans="1:65" s="14" customFormat="1" ht="11.25">
      <c r="B452" s="209"/>
      <c r="C452" s="210"/>
      <c r="D452" s="193" t="s">
        <v>163</v>
      </c>
      <c r="E452" s="211" t="s">
        <v>19</v>
      </c>
      <c r="F452" s="212" t="s">
        <v>836</v>
      </c>
      <c r="G452" s="210"/>
      <c r="H452" s="213">
        <v>1</v>
      </c>
      <c r="I452" s="214"/>
      <c r="J452" s="210"/>
      <c r="K452" s="210"/>
      <c r="L452" s="215"/>
      <c r="M452" s="216"/>
      <c r="N452" s="217"/>
      <c r="O452" s="217"/>
      <c r="P452" s="217"/>
      <c r="Q452" s="217"/>
      <c r="R452" s="217"/>
      <c r="S452" s="217"/>
      <c r="T452" s="218"/>
      <c r="AT452" s="219" t="s">
        <v>163</v>
      </c>
      <c r="AU452" s="219" t="s">
        <v>86</v>
      </c>
      <c r="AV452" s="14" t="s">
        <v>86</v>
      </c>
      <c r="AW452" s="14" t="s">
        <v>36</v>
      </c>
      <c r="AX452" s="14" t="s">
        <v>76</v>
      </c>
      <c r="AY452" s="219" t="s">
        <v>150</v>
      </c>
    </row>
    <row r="453" spans="1:65" s="15" customFormat="1" ht="11.25">
      <c r="B453" s="220"/>
      <c r="C453" s="221"/>
      <c r="D453" s="193" t="s">
        <v>163</v>
      </c>
      <c r="E453" s="222" t="s">
        <v>19</v>
      </c>
      <c r="F453" s="223" t="s">
        <v>178</v>
      </c>
      <c r="G453" s="221"/>
      <c r="H453" s="224">
        <v>8</v>
      </c>
      <c r="I453" s="225"/>
      <c r="J453" s="221"/>
      <c r="K453" s="221"/>
      <c r="L453" s="226"/>
      <c r="M453" s="227"/>
      <c r="N453" s="228"/>
      <c r="O453" s="228"/>
      <c r="P453" s="228"/>
      <c r="Q453" s="228"/>
      <c r="R453" s="228"/>
      <c r="S453" s="228"/>
      <c r="T453" s="229"/>
      <c r="AT453" s="230" t="s">
        <v>163</v>
      </c>
      <c r="AU453" s="230" t="s">
        <v>86</v>
      </c>
      <c r="AV453" s="15" t="s">
        <v>158</v>
      </c>
      <c r="AW453" s="15" t="s">
        <v>36</v>
      </c>
      <c r="AX453" s="15" t="s">
        <v>84</v>
      </c>
      <c r="AY453" s="230" t="s">
        <v>150</v>
      </c>
    </row>
    <row r="454" spans="1:65" s="2" customFormat="1" ht="24">
      <c r="A454" s="36"/>
      <c r="B454" s="37"/>
      <c r="C454" s="180" t="s">
        <v>464</v>
      </c>
      <c r="D454" s="180" t="s">
        <v>153</v>
      </c>
      <c r="E454" s="181" t="s">
        <v>838</v>
      </c>
      <c r="F454" s="182" t="s">
        <v>839</v>
      </c>
      <c r="G454" s="183" t="s">
        <v>156</v>
      </c>
      <c r="H454" s="184">
        <v>9</v>
      </c>
      <c r="I454" s="185"/>
      <c r="J454" s="186">
        <f>ROUND(I454*H454,2)</f>
        <v>0</v>
      </c>
      <c r="K454" s="182" t="s">
        <v>168</v>
      </c>
      <c r="L454" s="41"/>
      <c r="M454" s="187" t="s">
        <v>19</v>
      </c>
      <c r="N454" s="188" t="s">
        <v>47</v>
      </c>
      <c r="O454" s="66"/>
      <c r="P454" s="189">
        <f>O454*H454</f>
        <v>0</v>
      </c>
      <c r="Q454" s="189">
        <v>4.1500000000000002E-2</v>
      </c>
      <c r="R454" s="189">
        <f>Q454*H454</f>
        <v>0.3735</v>
      </c>
      <c r="S454" s="189">
        <v>0</v>
      </c>
      <c r="T454" s="190">
        <f>S454*H454</f>
        <v>0</v>
      </c>
      <c r="U454" s="36"/>
      <c r="V454" s="36"/>
      <c r="W454" s="36"/>
      <c r="X454" s="36"/>
      <c r="Y454" s="36"/>
      <c r="Z454" s="36"/>
      <c r="AA454" s="36"/>
      <c r="AB454" s="36"/>
      <c r="AC454" s="36"/>
      <c r="AD454" s="36"/>
      <c r="AE454" s="36"/>
      <c r="AR454" s="191" t="s">
        <v>158</v>
      </c>
      <c r="AT454" s="191" t="s">
        <v>153</v>
      </c>
      <c r="AU454" s="191" t="s">
        <v>86</v>
      </c>
      <c r="AY454" s="19" t="s">
        <v>150</v>
      </c>
      <c r="BE454" s="192">
        <f>IF(N454="základní",J454,0)</f>
        <v>0</v>
      </c>
      <c r="BF454" s="192">
        <f>IF(N454="snížená",J454,0)</f>
        <v>0</v>
      </c>
      <c r="BG454" s="192">
        <f>IF(N454="zákl. přenesená",J454,0)</f>
        <v>0</v>
      </c>
      <c r="BH454" s="192">
        <f>IF(N454="sníž. přenesená",J454,0)</f>
        <v>0</v>
      </c>
      <c r="BI454" s="192">
        <f>IF(N454="nulová",J454,0)</f>
        <v>0</v>
      </c>
      <c r="BJ454" s="19" t="s">
        <v>84</v>
      </c>
      <c r="BK454" s="192">
        <f>ROUND(I454*H454,2)</f>
        <v>0</v>
      </c>
      <c r="BL454" s="19" t="s">
        <v>158</v>
      </c>
      <c r="BM454" s="191" t="s">
        <v>840</v>
      </c>
    </row>
    <row r="455" spans="1:65" s="2" customFormat="1" ht="19.5">
      <c r="A455" s="36"/>
      <c r="B455" s="37"/>
      <c r="C455" s="38"/>
      <c r="D455" s="193" t="s">
        <v>160</v>
      </c>
      <c r="E455" s="38"/>
      <c r="F455" s="194" t="s">
        <v>841</v>
      </c>
      <c r="G455" s="38"/>
      <c r="H455" s="38"/>
      <c r="I455" s="195"/>
      <c r="J455" s="38"/>
      <c r="K455" s="38"/>
      <c r="L455" s="41"/>
      <c r="M455" s="196"/>
      <c r="N455" s="197"/>
      <c r="O455" s="66"/>
      <c r="P455" s="66"/>
      <c r="Q455" s="66"/>
      <c r="R455" s="66"/>
      <c r="S455" s="66"/>
      <c r="T455" s="67"/>
      <c r="U455" s="36"/>
      <c r="V455" s="36"/>
      <c r="W455" s="36"/>
      <c r="X455" s="36"/>
      <c r="Y455" s="36"/>
      <c r="Z455" s="36"/>
      <c r="AA455" s="36"/>
      <c r="AB455" s="36"/>
      <c r="AC455" s="36"/>
      <c r="AD455" s="36"/>
      <c r="AE455" s="36"/>
      <c r="AT455" s="19" t="s">
        <v>160</v>
      </c>
      <c r="AU455" s="19" t="s">
        <v>86</v>
      </c>
    </row>
    <row r="456" spans="1:65" s="13" customFormat="1" ht="11.25">
      <c r="B456" s="199"/>
      <c r="C456" s="200"/>
      <c r="D456" s="193" t="s">
        <v>163</v>
      </c>
      <c r="E456" s="201" t="s">
        <v>19</v>
      </c>
      <c r="F456" s="202" t="s">
        <v>174</v>
      </c>
      <c r="G456" s="200"/>
      <c r="H456" s="201" t="s">
        <v>19</v>
      </c>
      <c r="I456" s="203"/>
      <c r="J456" s="200"/>
      <c r="K456" s="200"/>
      <c r="L456" s="204"/>
      <c r="M456" s="205"/>
      <c r="N456" s="206"/>
      <c r="O456" s="206"/>
      <c r="P456" s="206"/>
      <c r="Q456" s="206"/>
      <c r="R456" s="206"/>
      <c r="S456" s="206"/>
      <c r="T456" s="207"/>
      <c r="AT456" s="208" t="s">
        <v>163</v>
      </c>
      <c r="AU456" s="208" t="s">
        <v>86</v>
      </c>
      <c r="AV456" s="13" t="s">
        <v>84</v>
      </c>
      <c r="AW456" s="13" t="s">
        <v>36</v>
      </c>
      <c r="AX456" s="13" t="s">
        <v>76</v>
      </c>
      <c r="AY456" s="208" t="s">
        <v>150</v>
      </c>
    </row>
    <row r="457" spans="1:65" s="13" customFormat="1" ht="22.5">
      <c r="B457" s="199"/>
      <c r="C457" s="200"/>
      <c r="D457" s="193" t="s">
        <v>163</v>
      </c>
      <c r="E457" s="201" t="s">
        <v>19</v>
      </c>
      <c r="F457" s="202" t="s">
        <v>842</v>
      </c>
      <c r="G457" s="200"/>
      <c r="H457" s="201" t="s">
        <v>19</v>
      </c>
      <c r="I457" s="203"/>
      <c r="J457" s="200"/>
      <c r="K457" s="200"/>
      <c r="L457" s="204"/>
      <c r="M457" s="205"/>
      <c r="N457" s="206"/>
      <c r="O457" s="206"/>
      <c r="P457" s="206"/>
      <c r="Q457" s="206"/>
      <c r="R457" s="206"/>
      <c r="S457" s="206"/>
      <c r="T457" s="207"/>
      <c r="AT457" s="208" t="s">
        <v>163</v>
      </c>
      <c r="AU457" s="208" t="s">
        <v>86</v>
      </c>
      <c r="AV457" s="13" t="s">
        <v>84</v>
      </c>
      <c r="AW457" s="13" t="s">
        <v>36</v>
      </c>
      <c r="AX457" s="13" t="s">
        <v>76</v>
      </c>
      <c r="AY457" s="208" t="s">
        <v>150</v>
      </c>
    </row>
    <row r="458" spans="1:65" s="13" customFormat="1" ht="11.25">
      <c r="B458" s="199"/>
      <c r="C458" s="200"/>
      <c r="D458" s="193" t="s">
        <v>163</v>
      </c>
      <c r="E458" s="201" t="s">
        <v>19</v>
      </c>
      <c r="F458" s="202" t="s">
        <v>843</v>
      </c>
      <c r="G458" s="200"/>
      <c r="H458" s="201" t="s">
        <v>19</v>
      </c>
      <c r="I458" s="203"/>
      <c r="J458" s="200"/>
      <c r="K458" s="200"/>
      <c r="L458" s="204"/>
      <c r="M458" s="205"/>
      <c r="N458" s="206"/>
      <c r="O458" s="206"/>
      <c r="P458" s="206"/>
      <c r="Q458" s="206"/>
      <c r="R458" s="206"/>
      <c r="S458" s="206"/>
      <c r="T458" s="207"/>
      <c r="AT458" s="208" t="s">
        <v>163</v>
      </c>
      <c r="AU458" s="208" t="s">
        <v>86</v>
      </c>
      <c r="AV458" s="13" t="s">
        <v>84</v>
      </c>
      <c r="AW458" s="13" t="s">
        <v>36</v>
      </c>
      <c r="AX458" s="13" t="s">
        <v>76</v>
      </c>
      <c r="AY458" s="208" t="s">
        <v>150</v>
      </c>
    </row>
    <row r="459" spans="1:65" s="14" customFormat="1" ht="11.25">
      <c r="B459" s="209"/>
      <c r="C459" s="210"/>
      <c r="D459" s="193" t="s">
        <v>163</v>
      </c>
      <c r="E459" s="211" t="s">
        <v>19</v>
      </c>
      <c r="F459" s="212" t="s">
        <v>179</v>
      </c>
      <c r="G459" s="210"/>
      <c r="H459" s="213">
        <v>3</v>
      </c>
      <c r="I459" s="214"/>
      <c r="J459" s="210"/>
      <c r="K459" s="210"/>
      <c r="L459" s="215"/>
      <c r="M459" s="216"/>
      <c r="N459" s="217"/>
      <c r="O459" s="217"/>
      <c r="P459" s="217"/>
      <c r="Q459" s="217"/>
      <c r="R459" s="217"/>
      <c r="S459" s="217"/>
      <c r="T459" s="218"/>
      <c r="AT459" s="219" t="s">
        <v>163</v>
      </c>
      <c r="AU459" s="219" t="s">
        <v>86</v>
      </c>
      <c r="AV459" s="14" t="s">
        <v>86</v>
      </c>
      <c r="AW459" s="14" t="s">
        <v>36</v>
      </c>
      <c r="AX459" s="14" t="s">
        <v>76</v>
      </c>
      <c r="AY459" s="219" t="s">
        <v>150</v>
      </c>
    </row>
    <row r="460" spans="1:65" s="13" customFormat="1" ht="11.25">
      <c r="B460" s="199"/>
      <c r="C460" s="200"/>
      <c r="D460" s="193" t="s">
        <v>163</v>
      </c>
      <c r="E460" s="201" t="s">
        <v>19</v>
      </c>
      <c r="F460" s="202" t="s">
        <v>561</v>
      </c>
      <c r="G460" s="200"/>
      <c r="H460" s="201" t="s">
        <v>19</v>
      </c>
      <c r="I460" s="203"/>
      <c r="J460" s="200"/>
      <c r="K460" s="200"/>
      <c r="L460" s="204"/>
      <c r="M460" s="205"/>
      <c r="N460" s="206"/>
      <c r="O460" s="206"/>
      <c r="P460" s="206"/>
      <c r="Q460" s="206"/>
      <c r="R460" s="206"/>
      <c r="S460" s="206"/>
      <c r="T460" s="207"/>
      <c r="AT460" s="208" t="s">
        <v>163</v>
      </c>
      <c r="AU460" s="208" t="s">
        <v>86</v>
      </c>
      <c r="AV460" s="13" t="s">
        <v>84</v>
      </c>
      <c r="AW460" s="13" t="s">
        <v>36</v>
      </c>
      <c r="AX460" s="13" t="s">
        <v>76</v>
      </c>
      <c r="AY460" s="208" t="s">
        <v>150</v>
      </c>
    </row>
    <row r="461" spans="1:65" s="14" customFormat="1" ht="11.25">
      <c r="B461" s="209"/>
      <c r="C461" s="210"/>
      <c r="D461" s="193" t="s">
        <v>163</v>
      </c>
      <c r="E461" s="211" t="s">
        <v>19</v>
      </c>
      <c r="F461" s="212" t="s">
        <v>158</v>
      </c>
      <c r="G461" s="210"/>
      <c r="H461" s="213">
        <v>4</v>
      </c>
      <c r="I461" s="214"/>
      <c r="J461" s="210"/>
      <c r="K461" s="210"/>
      <c r="L461" s="215"/>
      <c r="M461" s="216"/>
      <c r="N461" s="217"/>
      <c r="O461" s="217"/>
      <c r="P461" s="217"/>
      <c r="Q461" s="217"/>
      <c r="R461" s="217"/>
      <c r="S461" s="217"/>
      <c r="T461" s="218"/>
      <c r="AT461" s="219" t="s">
        <v>163</v>
      </c>
      <c r="AU461" s="219" t="s">
        <v>86</v>
      </c>
      <c r="AV461" s="14" t="s">
        <v>86</v>
      </c>
      <c r="AW461" s="14" t="s">
        <v>36</v>
      </c>
      <c r="AX461" s="14" t="s">
        <v>76</v>
      </c>
      <c r="AY461" s="219" t="s">
        <v>150</v>
      </c>
    </row>
    <row r="462" spans="1:65" s="16" customFormat="1" ht="11.25">
      <c r="B462" s="231"/>
      <c r="C462" s="232"/>
      <c r="D462" s="193" t="s">
        <v>163</v>
      </c>
      <c r="E462" s="233" t="s">
        <v>19</v>
      </c>
      <c r="F462" s="234" t="s">
        <v>215</v>
      </c>
      <c r="G462" s="232"/>
      <c r="H462" s="235">
        <v>7</v>
      </c>
      <c r="I462" s="236"/>
      <c r="J462" s="232"/>
      <c r="K462" s="232"/>
      <c r="L462" s="237"/>
      <c r="M462" s="238"/>
      <c r="N462" s="239"/>
      <c r="O462" s="239"/>
      <c r="P462" s="239"/>
      <c r="Q462" s="239"/>
      <c r="R462" s="239"/>
      <c r="S462" s="239"/>
      <c r="T462" s="240"/>
      <c r="AT462" s="241" t="s">
        <v>163</v>
      </c>
      <c r="AU462" s="241" t="s">
        <v>86</v>
      </c>
      <c r="AV462" s="16" t="s">
        <v>179</v>
      </c>
      <c r="AW462" s="16" t="s">
        <v>36</v>
      </c>
      <c r="AX462" s="16" t="s">
        <v>76</v>
      </c>
      <c r="AY462" s="241" t="s">
        <v>150</v>
      </c>
    </row>
    <row r="463" spans="1:65" s="13" customFormat="1" ht="22.5">
      <c r="B463" s="199"/>
      <c r="C463" s="200"/>
      <c r="D463" s="193" t="s">
        <v>163</v>
      </c>
      <c r="E463" s="201" t="s">
        <v>19</v>
      </c>
      <c r="F463" s="202" t="s">
        <v>844</v>
      </c>
      <c r="G463" s="200"/>
      <c r="H463" s="201" t="s">
        <v>19</v>
      </c>
      <c r="I463" s="203"/>
      <c r="J463" s="200"/>
      <c r="K463" s="200"/>
      <c r="L463" s="204"/>
      <c r="M463" s="205"/>
      <c r="N463" s="206"/>
      <c r="O463" s="206"/>
      <c r="P463" s="206"/>
      <c r="Q463" s="206"/>
      <c r="R463" s="206"/>
      <c r="S463" s="206"/>
      <c r="T463" s="207"/>
      <c r="AT463" s="208" t="s">
        <v>163</v>
      </c>
      <c r="AU463" s="208" t="s">
        <v>86</v>
      </c>
      <c r="AV463" s="13" t="s">
        <v>84</v>
      </c>
      <c r="AW463" s="13" t="s">
        <v>36</v>
      </c>
      <c r="AX463" s="13" t="s">
        <v>76</v>
      </c>
      <c r="AY463" s="208" t="s">
        <v>150</v>
      </c>
    </row>
    <row r="464" spans="1:65" s="13" customFormat="1" ht="11.25">
      <c r="B464" s="199"/>
      <c r="C464" s="200"/>
      <c r="D464" s="193" t="s">
        <v>163</v>
      </c>
      <c r="E464" s="201" t="s">
        <v>19</v>
      </c>
      <c r="F464" s="202" t="s">
        <v>845</v>
      </c>
      <c r="G464" s="200"/>
      <c r="H464" s="201" t="s">
        <v>19</v>
      </c>
      <c r="I464" s="203"/>
      <c r="J464" s="200"/>
      <c r="K464" s="200"/>
      <c r="L464" s="204"/>
      <c r="M464" s="205"/>
      <c r="N464" s="206"/>
      <c r="O464" s="206"/>
      <c r="P464" s="206"/>
      <c r="Q464" s="206"/>
      <c r="R464" s="206"/>
      <c r="S464" s="206"/>
      <c r="T464" s="207"/>
      <c r="AT464" s="208" t="s">
        <v>163</v>
      </c>
      <c r="AU464" s="208" t="s">
        <v>86</v>
      </c>
      <c r="AV464" s="13" t="s">
        <v>84</v>
      </c>
      <c r="AW464" s="13" t="s">
        <v>36</v>
      </c>
      <c r="AX464" s="13" t="s">
        <v>76</v>
      </c>
      <c r="AY464" s="208" t="s">
        <v>150</v>
      </c>
    </row>
    <row r="465" spans="1:65" s="14" customFormat="1" ht="11.25">
      <c r="B465" s="209"/>
      <c r="C465" s="210"/>
      <c r="D465" s="193" t="s">
        <v>163</v>
      </c>
      <c r="E465" s="211" t="s">
        <v>19</v>
      </c>
      <c r="F465" s="212" t="s">
        <v>86</v>
      </c>
      <c r="G465" s="210"/>
      <c r="H465" s="213">
        <v>2</v>
      </c>
      <c r="I465" s="214"/>
      <c r="J465" s="210"/>
      <c r="K465" s="210"/>
      <c r="L465" s="215"/>
      <c r="M465" s="216"/>
      <c r="N465" s="217"/>
      <c r="O465" s="217"/>
      <c r="P465" s="217"/>
      <c r="Q465" s="217"/>
      <c r="R465" s="217"/>
      <c r="S465" s="217"/>
      <c r="T465" s="218"/>
      <c r="AT465" s="219" t="s">
        <v>163</v>
      </c>
      <c r="AU465" s="219" t="s">
        <v>86</v>
      </c>
      <c r="AV465" s="14" t="s">
        <v>86</v>
      </c>
      <c r="AW465" s="14" t="s">
        <v>36</v>
      </c>
      <c r="AX465" s="14" t="s">
        <v>76</v>
      </c>
      <c r="AY465" s="219" t="s">
        <v>150</v>
      </c>
    </row>
    <row r="466" spans="1:65" s="15" customFormat="1" ht="11.25">
      <c r="B466" s="220"/>
      <c r="C466" s="221"/>
      <c r="D466" s="193" t="s">
        <v>163</v>
      </c>
      <c r="E466" s="222" t="s">
        <v>19</v>
      </c>
      <c r="F466" s="223" t="s">
        <v>178</v>
      </c>
      <c r="G466" s="221"/>
      <c r="H466" s="224">
        <v>9</v>
      </c>
      <c r="I466" s="225"/>
      <c r="J466" s="221"/>
      <c r="K466" s="221"/>
      <c r="L466" s="226"/>
      <c r="M466" s="227"/>
      <c r="N466" s="228"/>
      <c r="O466" s="228"/>
      <c r="P466" s="228"/>
      <c r="Q466" s="228"/>
      <c r="R466" s="228"/>
      <c r="S466" s="228"/>
      <c r="T466" s="229"/>
      <c r="AT466" s="230" t="s">
        <v>163</v>
      </c>
      <c r="AU466" s="230" t="s">
        <v>86</v>
      </c>
      <c r="AV466" s="15" t="s">
        <v>158</v>
      </c>
      <c r="AW466" s="15" t="s">
        <v>36</v>
      </c>
      <c r="AX466" s="15" t="s">
        <v>84</v>
      </c>
      <c r="AY466" s="230" t="s">
        <v>150</v>
      </c>
    </row>
    <row r="467" spans="1:65" s="2" customFormat="1" ht="24">
      <c r="A467" s="36"/>
      <c r="B467" s="37"/>
      <c r="C467" s="180" t="s">
        <v>470</v>
      </c>
      <c r="D467" s="180" t="s">
        <v>153</v>
      </c>
      <c r="E467" s="181" t="s">
        <v>846</v>
      </c>
      <c r="F467" s="182" t="s">
        <v>847</v>
      </c>
      <c r="G467" s="183" t="s">
        <v>156</v>
      </c>
      <c r="H467" s="184">
        <v>4</v>
      </c>
      <c r="I467" s="185"/>
      <c r="J467" s="186">
        <f>ROUND(I467*H467,2)</f>
        <v>0</v>
      </c>
      <c r="K467" s="182" t="s">
        <v>168</v>
      </c>
      <c r="L467" s="41"/>
      <c r="M467" s="187" t="s">
        <v>19</v>
      </c>
      <c r="N467" s="188" t="s">
        <v>47</v>
      </c>
      <c r="O467" s="66"/>
      <c r="P467" s="189">
        <f>O467*H467</f>
        <v>0</v>
      </c>
      <c r="Q467" s="189">
        <v>0.1575</v>
      </c>
      <c r="R467" s="189">
        <f>Q467*H467</f>
        <v>0.63</v>
      </c>
      <c r="S467" s="189">
        <v>0</v>
      </c>
      <c r="T467" s="190">
        <f>S467*H467</f>
        <v>0</v>
      </c>
      <c r="U467" s="36"/>
      <c r="V467" s="36"/>
      <c r="W467" s="36"/>
      <c r="X467" s="36"/>
      <c r="Y467" s="36"/>
      <c r="Z467" s="36"/>
      <c r="AA467" s="36"/>
      <c r="AB467" s="36"/>
      <c r="AC467" s="36"/>
      <c r="AD467" s="36"/>
      <c r="AE467" s="36"/>
      <c r="AR467" s="191" t="s">
        <v>158</v>
      </c>
      <c r="AT467" s="191" t="s">
        <v>153</v>
      </c>
      <c r="AU467" s="191" t="s">
        <v>86</v>
      </c>
      <c r="AY467" s="19" t="s">
        <v>150</v>
      </c>
      <c r="BE467" s="192">
        <f>IF(N467="základní",J467,0)</f>
        <v>0</v>
      </c>
      <c r="BF467" s="192">
        <f>IF(N467="snížená",J467,0)</f>
        <v>0</v>
      </c>
      <c r="BG467" s="192">
        <f>IF(N467="zákl. přenesená",J467,0)</f>
        <v>0</v>
      </c>
      <c r="BH467" s="192">
        <f>IF(N467="sníž. přenesená",J467,0)</f>
        <v>0</v>
      </c>
      <c r="BI467" s="192">
        <f>IF(N467="nulová",J467,0)</f>
        <v>0</v>
      </c>
      <c r="BJ467" s="19" t="s">
        <v>84</v>
      </c>
      <c r="BK467" s="192">
        <f>ROUND(I467*H467,2)</f>
        <v>0</v>
      </c>
      <c r="BL467" s="19" t="s">
        <v>158</v>
      </c>
      <c r="BM467" s="191" t="s">
        <v>848</v>
      </c>
    </row>
    <row r="468" spans="1:65" s="2" customFormat="1" ht="19.5">
      <c r="A468" s="36"/>
      <c r="B468" s="37"/>
      <c r="C468" s="38"/>
      <c r="D468" s="193" t="s">
        <v>160</v>
      </c>
      <c r="E468" s="38"/>
      <c r="F468" s="194" t="s">
        <v>849</v>
      </c>
      <c r="G468" s="38"/>
      <c r="H468" s="38"/>
      <c r="I468" s="195"/>
      <c r="J468" s="38"/>
      <c r="K468" s="38"/>
      <c r="L468" s="41"/>
      <c r="M468" s="196"/>
      <c r="N468" s="197"/>
      <c r="O468" s="66"/>
      <c r="P468" s="66"/>
      <c r="Q468" s="66"/>
      <c r="R468" s="66"/>
      <c r="S468" s="66"/>
      <c r="T468" s="67"/>
      <c r="U468" s="36"/>
      <c r="V468" s="36"/>
      <c r="W468" s="36"/>
      <c r="X468" s="36"/>
      <c r="Y468" s="36"/>
      <c r="Z468" s="36"/>
      <c r="AA468" s="36"/>
      <c r="AB468" s="36"/>
      <c r="AC468" s="36"/>
      <c r="AD468" s="36"/>
      <c r="AE468" s="36"/>
      <c r="AT468" s="19" t="s">
        <v>160</v>
      </c>
      <c r="AU468" s="19" t="s">
        <v>86</v>
      </c>
    </row>
    <row r="469" spans="1:65" s="13" customFormat="1" ht="11.25">
      <c r="B469" s="199"/>
      <c r="C469" s="200"/>
      <c r="D469" s="193" t="s">
        <v>163</v>
      </c>
      <c r="E469" s="201" t="s">
        <v>19</v>
      </c>
      <c r="F469" s="202" t="s">
        <v>174</v>
      </c>
      <c r="G469" s="200"/>
      <c r="H469" s="201" t="s">
        <v>19</v>
      </c>
      <c r="I469" s="203"/>
      <c r="J469" s="200"/>
      <c r="K469" s="200"/>
      <c r="L469" s="204"/>
      <c r="M469" s="205"/>
      <c r="N469" s="206"/>
      <c r="O469" s="206"/>
      <c r="P469" s="206"/>
      <c r="Q469" s="206"/>
      <c r="R469" s="206"/>
      <c r="S469" s="206"/>
      <c r="T469" s="207"/>
      <c r="AT469" s="208" t="s">
        <v>163</v>
      </c>
      <c r="AU469" s="208" t="s">
        <v>86</v>
      </c>
      <c r="AV469" s="13" t="s">
        <v>84</v>
      </c>
      <c r="AW469" s="13" t="s">
        <v>36</v>
      </c>
      <c r="AX469" s="13" t="s">
        <v>76</v>
      </c>
      <c r="AY469" s="208" t="s">
        <v>150</v>
      </c>
    </row>
    <row r="470" spans="1:65" s="13" customFormat="1" ht="11.25">
      <c r="B470" s="199"/>
      <c r="C470" s="200"/>
      <c r="D470" s="193" t="s">
        <v>163</v>
      </c>
      <c r="E470" s="201" t="s">
        <v>19</v>
      </c>
      <c r="F470" s="202" t="s">
        <v>175</v>
      </c>
      <c r="G470" s="200"/>
      <c r="H470" s="201" t="s">
        <v>19</v>
      </c>
      <c r="I470" s="203"/>
      <c r="J470" s="200"/>
      <c r="K470" s="200"/>
      <c r="L470" s="204"/>
      <c r="M470" s="205"/>
      <c r="N470" s="206"/>
      <c r="O470" s="206"/>
      <c r="P470" s="206"/>
      <c r="Q470" s="206"/>
      <c r="R470" s="206"/>
      <c r="S470" s="206"/>
      <c r="T470" s="207"/>
      <c r="AT470" s="208" t="s">
        <v>163</v>
      </c>
      <c r="AU470" s="208" t="s">
        <v>86</v>
      </c>
      <c r="AV470" s="13" t="s">
        <v>84</v>
      </c>
      <c r="AW470" s="13" t="s">
        <v>36</v>
      </c>
      <c r="AX470" s="13" t="s">
        <v>76</v>
      </c>
      <c r="AY470" s="208" t="s">
        <v>150</v>
      </c>
    </row>
    <row r="471" spans="1:65" s="13" customFormat="1" ht="33.75">
      <c r="B471" s="199"/>
      <c r="C471" s="200"/>
      <c r="D471" s="193" t="s">
        <v>163</v>
      </c>
      <c r="E471" s="201" t="s">
        <v>19</v>
      </c>
      <c r="F471" s="202" t="s">
        <v>850</v>
      </c>
      <c r="G471" s="200"/>
      <c r="H471" s="201" t="s">
        <v>19</v>
      </c>
      <c r="I471" s="203"/>
      <c r="J471" s="200"/>
      <c r="K471" s="200"/>
      <c r="L471" s="204"/>
      <c r="M471" s="205"/>
      <c r="N471" s="206"/>
      <c r="O471" s="206"/>
      <c r="P471" s="206"/>
      <c r="Q471" s="206"/>
      <c r="R471" s="206"/>
      <c r="S471" s="206"/>
      <c r="T471" s="207"/>
      <c r="AT471" s="208" t="s">
        <v>163</v>
      </c>
      <c r="AU471" s="208" t="s">
        <v>86</v>
      </c>
      <c r="AV471" s="13" t="s">
        <v>84</v>
      </c>
      <c r="AW471" s="13" t="s">
        <v>36</v>
      </c>
      <c r="AX471" s="13" t="s">
        <v>76</v>
      </c>
      <c r="AY471" s="208" t="s">
        <v>150</v>
      </c>
    </row>
    <row r="472" spans="1:65" s="14" customFormat="1" ht="11.25">
      <c r="B472" s="209"/>
      <c r="C472" s="210"/>
      <c r="D472" s="193" t="s">
        <v>163</v>
      </c>
      <c r="E472" s="211" t="s">
        <v>19</v>
      </c>
      <c r="F472" s="212" t="s">
        <v>851</v>
      </c>
      <c r="G472" s="210"/>
      <c r="H472" s="213">
        <v>1</v>
      </c>
      <c r="I472" s="214"/>
      <c r="J472" s="210"/>
      <c r="K472" s="210"/>
      <c r="L472" s="215"/>
      <c r="M472" s="216"/>
      <c r="N472" s="217"/>
      <c r="O472" s="217"/>
      <c r="P472" s="217"/>
      <c r="Q472" s="217"/>
      <c r="R472" s="217"/>
      <c r="S472" s="217"/>
      <c r="T472" s="218"/>
      <c r="AT472" s="219" t="s">
        <v>163</v>
      </c>
      <c r="AU472" s="219" t="s">
        <v>86</v>
      </c>
      <c r="AV472" s="14" t="s">
        <v>86</v>
      </c>
      <c r="AW472" s="14" t="s">
        <v>36</v>
      </c>
      <c r="AX472" s="14" t="s">
        <v>76</v>
      </c>
      <c r="AY472" s="219" t="s">
        <v>150</v>
      </c>
    </row>
    <row r="473" spans="1:65" s="13" customFormat="1" ht="22.5">
      <c r="B473" s="199"/>
      <c r="C473" s="200"/>
      <c r="D473" s="193" t="s">
        <v>163</v>
      </c>
      <c r="E473" s="201" t="s">
        <v>19</v>
      </c>
      <c r="F473" s="202" t="s">
        <v>852</v>
      </c>
      <c r="G473" s="200"/>
      <c r="H473" s="201" t="s">
        <v>19</v>
      </c>
      <c r="I473" s="203"/>
      <c r="J473" s="200"/>
      <c r="K473" s="200"/>
      <c r="L473" s="204"/>
      <c r="M473" s="205"/>
      <c r="N473" s="206"/>
      <c r="O473" s="206"/>
      <c r="P473" s="206"/>
      <c r="Q473" s="206"/>
      <c r="R473" s="206"/>
      <c r="S473" s="206"/>
      <c r="T473" s="207"/>
      <c r="AT473" s="208" t="s">
        <v>163</v>
      </c>
      <c r="AU473" s="208" t="s">
        <v>86</v>
      </c>
      <c r="AV473" s="13" t="s">
        <v>84</v>
      </c>
      <c r="AW473" s="13" t="s">
        <v>36</v>
      </c>
      <c r="AX473" s="13" t="s">
        <v>76</v>
      </c>
      <c r="AY473" s="208" t="s">
        <v>150</v>
      </c>
    </row>
    <row r="474" spans="1:65" s="14" customFormat="1" ht="11.25">
      <c r="B474" s="209"/>
      <c r="C474" s="210"/>
      <c r="D474" s="193" t="s">
        <v>163</v>
      </c>
      <c r="E474" s="211" t="s">
        <v>19</v>
      </c>
      <c r="F474" s="212" t="s">
        <v>853</v>
      </c>
      <c r="G474" s="210"/>
      <c r="H474" s="213">
        <v>1</v>
      </c>
      <c r="I474" s="214"/>
      <c r="J474" s="210"/>
      <c r="K474" s="210"/>
      <c r="L474" s="215"/>
      <c r="M474" s="216"/>
      <c r="N474" s="217"/>
      <c r="O474" s="217"/>
      <c r="P474" s="217"/>
      <c r="Q474" s="217"/>
      <c r="R474" s="217"/>
      <c r="S474" s="217"/>
      <c r="T474" s="218"/>
      <c r="AT474" s="219" t="s">
        <v>163</v>
      </c>
      <c r="AU474" s="219" t="s">
        <v>86</v>
      </c>
      <c r="AV474" s="14" t="s">
        <v>86</v>
      </c>
      <c r="AW474" s="14" t="s">
        <v>36</v>
      </c>
      <c r="AX474" s="14" t="s">
        <v>76</v>
      </c>
      <c r="AY474" s="219" t="s">
        <v>150</v>
      </c>
    </row>
    <row r="475" spans="1:65" s="16" customFormat="1" ht="11.25">
      <c r="B475" s="231"/>
      <c r="C475" s="232"/>
      <c r="D475" s="193" t="s">
        <v>163</v>
      </c>
      <c r="E475" s="233" t="s">
        <v>19</v>
      </c>
      <c r="F475" s="234" t="s">
        <v>215</v>
      </c>
      <c r="G475" s="232"/>
      <c r="H475" s="235">
        <v>2</v>
      </c>
      <c r="I475" s="236"/>
      <c r="J475" s="232"/>
      <c r="K475" s="232"/>
      <c r="L475" s="237"/>
      <c r="M475" s="238"/>
      <c r="N475" s="239"/>
      <c r="O475" s="239"/>
      <c r="P475" s="239"/>
      <c r="Q475" s="239"/>
      <c r="R475" s="239"/>
      <c r="S475" s="239"/>
      <c r="T475" s="240"/>
      <c r="AT475" s="241" t="s">
        <v>163</v>
      </c>
      <c r="AU475" s="241" t="s">
        <v>86</v>
      </c>
      <c r="AV475" s="16" t="s">
        <v>179</v>
      </c>
      <c r="AW475" s="16" t="s">
        <v>36</v>
      </c>
      <c r="AX475" s="16" t="s">
        <v>76</v>
      </c>
      <c r="AY475" s="241" t="s">
        <v>150</v>
      </c>
    </row>
    <row r="476" spans="1:65" s="13" customFormat="1" ht="11.25">
      <c r="B476" s="199"/>
      <c r="C476" s="200"/>
      <c r="D476" s="193" t="s">
        <v>163</v>
      </c>
      <c r="E476" s="201" t="s">
        <v>19</v>
      </c>
      <c r="F476" s="202" t="s">
        <v>854</v>
      </c>
      <c r="G476" s="200"/>
      <c r="H476" s="201" t="s">
        <v>19</v>
      </c>
      <c r="I476" s="203"/>
      <c r="J476" s="200"/>
      <c r="K476" s="200"/>
      <c r="L476" s="204"/>
      <c r="M476" s="205"/>
      <c r="N476" s="206"/>
      <c r="O476" s="206"/>
      <c r="P476" s="206"/>
      <c r="Q476" s="206"/>
      <c r="R476" s="206"/>
      <c r="S476" s="206"/>
      <c r="T476" s="207"/>
      <c r="AT476" s="208" t="s">
        <v>163</v>
      </c>
      <c r="AU476" s="208" t="s">
        <v>86</v>
      </c>
      <c r="AV476" s="13" t="s">
        <v>84</v>
      </c>
      <c r="AW476" s="13" t="s">
        <v>36</v>
      </c>
      <c r="AX476" s="13" t="s">
        <v>76</v>
      </c>
      <c r="AY476" s="208" t="s">
        <v>150</v>
      </c>
    </row>
    <row r="477" spans="1:65" s="13" customFormat="1" ht="33.75">
      <c r="B477" s="199"/>
      <c r="C477" s="200"/>
      <c r="D477" s="193" t="s">
        <v>163</v>
      </c>
      <c r="E477" s="201" t="s">
        <v>19</v>
      </c>
      <c r="F477" s="202" t="s">
        <v>850</v>
      </c>
      <c r="G477" s="200"/>
      <c r="H477" s="201" t="s">
        <v>19</v>
      </c>
      <c r="I477" s="203"/>
      <c r="J477" s="200"/>
      <c r="K477" s="200"/>
      <c r="L477" s="204"/>
      <c r="M477" s="205"/>
      <c r="N477" s="206"/>
      <c r="O477" s="206"/>
      <c r="P477" s="206"/>
      <c r="Q477" s="206"/>
      <c r="R477" s="206"/>
      <c r="S477" s="206"/>
      <c r="T477" s="207"/>
      <c r="AT477" s="208" t="s">
        <v>163</v>
      </c>
      <c r="AU477" s="208" t="s">
        <v>86</v>
      </c>
      <c r="AV477" s="13" t="s">
        <v>84</v>
      </c>
      <c r="AW477" s="13" t="s">
        <v>36</v>
      </c>
      <c r="AX477" s="13" t="s">
        <v>76</v>
      </c>
      <c r="AY477" s="208" t="s">
        <v>150</v>
      </c>
    </row>
    <row r="478" spans="1:65" s="14" customFormat="1" ht="11.25">
      <c r="B478" s="209"/>
      <c r="C478" s="210"/>
      <c r="D478" s="193" t="s">
        <v>163</v>
      </c>
      <c r="E478" s="211" t="s">
        <v>19</v>
      </c>
      <c r="F478" s="212" t="s">
        <v>851</v>
      </c>
      <c r="G478" s="210"/>
      <c r="H478" s="213">
        <v>1</v>
      </c>
      <c r="I478" s="214"/>
      <c r="J478" s="210"/>
      <c r="K478" s="210"/>
      <c r="L478" s="215"/>
      <c r="M478" s="216"/>
      <c r="N478" s="217"/>
      <c r="O478" s="217"/>
      <c r="P478" s="217"/>
      <c r="Q478" s="217"/>
      <c r="R478" s="217"/>
      <c r="S478" s="217"/>
      <c r="T478" s="218"/>
      <c r="AT478" s="219" t="s">
        <v>163</v>
      </c>
      <c r="AU478" s="219" t="s">
        <v>86</v>
      </c>
      <c r="AV478" s="14" t="s">
        <v>86</v>
      </c>
      <c r="AW478" s="14" t="s">
        <v>36</v>
      </c>
      <c r="AX478" s="14" t="s">
        <v>76</v>
      </c>
      <c r="AY478" s="219" t="s">
        <v>150</v>
      </c>
    </row>
    <row r="479" spans="1:65" s="13" customFormat="1" ht="22.5">
      <c r="B479" s="199"/>
      <c r="C479" s="200"/>
      <c r="D479" s="193" t="s">
        <v>163</v>
      </c>
      <c r="E479" s="201" t="s">
        <v>19</v>
      </c>
      <c r="F479" s="202" t="s">
        <v>852</v>
      </c>
      <c r="G479" s="200"/>
      <c r="H479" s="201" t="s">
        <v>19</v>
      </c>
      <c r="I479" s="203"/>
      <c r="J479" s="200"/>
      <c r="K479" s="200"/>
      <c r="L479" s="204"/>
      <c r="M479" s="205"/>
      <c r="N479" s="206"/>
      <c r="O479" s="206"/>
      <c r="P479" s="206"/>
      <c r="Q479" s="206"/>
      <c r="R479" s="206"/>
      <c r="S479" s="206"/>
      <c r="T479" s="207"/>
      <c r="AT479" s="208" t="s">
        <v>163</v>
      </c>
      <c r="AU479" s="208" t="s">
        <v>86</v>
      </c>
      <c r="AV479" s="13" t="s">
        <v>84</v>
      </c>
      <c r="AW479" s="13" t="s">
        <v>36</v>
      </c>
      <c r="AX479" s="13" t="s">
        <v>76</v>
      </c>
      <c r="AY479" s="208" t="s">
        <v>150</v>
      </c>
    </row>
    <row r="480" spans="1:65" s="14" customFormat="1" ht="11.25">
      <c r="B480" s="209"/>
      <c r="C480" s="210"/>
      <c r="D480" s="193" t="s">
        <v>163</v>
      </c>
      <c r="E480" s="211" t="s">
        <v>19</v>
      </c>
      <c r="F480" s="212" t="s">
        <v>853</v>
      </c>
      <c r="G480" s="210"/>
      <c r="H480" s="213">
        <v>1</v>
      </c>
      <c r="I480" s="214"/>
      <c r="J480" s="210"/>
      <c r="K480" s="210"/>
      <c r="L480" s="215"/>
      <c r="M480" s="216"/>
      <c r="N480" s="217"/>
      <c r="O480" s="217"/>
      <c r="P480" s="217"/>
      <c r="Q480" s="217"/>
      <c r="R480" s="217"/>
      <c r="S480" s="217"/>
      <c r="T480" s="218"/>
      <c r="AT480" s="219" t="s">
        <v>163</v>
      </c>
      <c r="AU480" s="219" t="s">
        <v>86</v>
      </c>
      <c r="AV480" s="14" t="s">
        <v>86</v>
      </c>
      <c r="AW480" s="14" t="s">
        <v>36</v>
      </c>
      <c r="AX480" s="14" t="s">
        <v>76</v>
      </c>
      <c r="AY480" s="219" t="s">
        <v>150</v>
      </c>
    </row>
    <row r="481" spans="1:65" s="16" customFormat="1" ht="11.25">
      <c r="B481" s="231"/>
      <c r="C481" s="232"/>
      <c r="D481" s="193" t="s">
        <v>163</v>
      </c>
      <c r="E481" s="233" t="s">
        <v>19</v>
      </c>
      <c r="F481" s="234" t="s">
        <v>215</v>
      </c>
      <c r="G481" s="232"/>
      <c r="H481" s="235">
        <v>2</v>
      </c>
      <c r="I481" s="236"/>
      <c r="J481" s="232"/>
      <c r="K481" s="232"/>
      <c r="L481" s="237"/>
      <c r="M481" s="238"/>
      <c r="N481" s="239"/>
      <c r="O481" s="239"/>
      <c r="P481" s="239"/>
      <c r="Q481" s="239"/>
      <c r="R481" s="239"/>
      <c r="S481" s="239"/>
      <c r="T481" s="240"/>
      <c r="AT481" s="241" t="s">
        <v>163</v>
      </c>
      <c r="AU481" s="241" t="s">
        <v>86</v>
      </c>
      <c r="AV481" s="16" t="s">
        <v>179</v>
      </c>
      <c r="AW481" s="16" t="s">
        <v>36</v>
      </c>
      <c r="AX481" s="16" t="s">
        <v>76</v>
      </c>
      <c r="AY481" s="241" t="s">
        <v>150</v>
      </c>
    </row>
    <row r="482" spans="1:65" s="15" customFormat="1" ht="11.25">
      <c r="B482" s="220"/>
      <c r="C482" s="221"/>
      <c r="D482" s="193" t="s">
        <v>163</v>
      </c>
      <c r="E482" s="222" t="s">
        <v>19</v>
      </c>
      <c r="F482" s="223" t="s">
        <v>178</v>
      </c>
      <c r="G482" s="221"/>
      <c r="H482" s="224">
        <v>4</v>
      </c>
      <c r="I482" s="225"/>
      <c r="J482" s="221"/>
      <c r="K482" s="221"/>
      <c r="L482" s="226"/>
      <c r="M482" s="227"/>
      <c r="N482" s="228"/>
      <c r="O482" s="228"/>
      <c r="P482" s="228"/>
      <c r="Q482" s="228"/>
      <c r="R482" s="228"/>
      <c r="S482" s="228"/>
      <c r="T482" s="229"/>
      <c r="AT482" s="230" t="s">
        <v>163</v>
      </c>
      <c r="AU482" s="230" t="s">
        <v>86</v>
      </c>
      <c r="AV482" s="15" t="s">
        <v>158</v>
      </c>
      <c r="AW482" s="15" t="s">
        <v>36</v>
      </c>
      <c r="AX482" s="15" t="s">
        <v>84</v>
      </c>
      <c r="AY482" s="230" t="s">
        <v>150</v>
      </c>
    </row>
    <row r="483" spans="1:65" s="2" customFormat="1" ht="24">
      <c r="A483" s="36"/>
      <c r="B483" s="37"/>
      <c r="C483" s="180" t="s">
        <v>477</v>
      </c>
      <c r="D483" s="180" t="s">
        <v>153</v>
      </c>
      <c r="E483" s="181" t="s">
        <v>855</v>
      </c>
      <c r="F483" s="182" t="s">
        <v>856</v>
      </c>
      <c r="G483" s="183" t="s">
        <v>167</v>
      </c>
      <c r="H483" s="184">
        <v>320.142</v>
      </c>
      <c r="I483" s="185"/>
      <c r="J483" s="186">
        <f>ROUND(I483*H483,2)</f>
        <v>0</v>
      </c>
      <c r="K483" s="182" t="s">
        <v>168</v>
      </c>
      <c r="L483" s="41"/>
      <c r="M483" s="187" t="s">
        <v>19</v>
      </c>
      <c r="N483" s="188" t="s">
        <v>47</v>
      </c>
      <c r="O483" s="66"/>
      <c r="P483" s="189">
        <f>O483*H483</f>
        <v>0</v>
      </c>
      <c r="Q483" s="189">
        <v>5.1999999999999998E-3</v>
      </c>
      <c r="R483" s="189">
        <f>Q483*H483</f>
        <v>1.6647383999999998</v>
      </c>
      <c r="S483" s="189">
        <v>0</v>
      </c>
      <c r="T483" s="190">
        <f>S483*H483</f>
        <v>0</v>
      </c>
      <c r="U483" s="36"/>
      <c r="V483" s="36"/>
      <c r="W483" s="36"/>
      <c r="X483" s="36"/>
      <c r="Y483" s="36"/>
      <c r="Z483" s="36"/>
      <c r="AA483" s="36"/>
      <c r="AB483" s="36"/>
      <c r="AC483" s="36"/>
      <c r="AD483" s="36"/>
      <c r="AE483" s="36"/>
      <c r="AR483" s="191" t="s">
        <v>158</v>
      </c>
      <c r="AT483" s="191" t="s">
        <v>153</v>
      </c>
      <c r="AU483" s="191" t="s">
        <v>86</v>
      </c>
      <c r="AY483" s="19" t="s">
        <v>150</v>
      </c>
      <c r="BE483" s="192">
        <f>IF(N483="základní",J483,0)</f>
        <v>0</v>
      </c>
      <c r="BF483" s="192">
        <f>IF(N483="snížená",J483,0)</f>
        <v>0</v>
      </c>
      <c r="BG483" s="192">
        <f>IF(N483="zákl. přenesená",J483,0)</f>
        <v>0</v>
      </c>
      <c r="BH483" s="192">
        <f>IF(N483="sníž. přenesená",J483,0)</f>
        <v>0</v>
      </c>
      <c r="BI483" s="192">
        <f>IF(N483="nulová",J483,0)</f>
        <v>0</v>
      </c>
      <c r="BJ483" s="19" t="s">
        <v>84</v>
      </c>
      <c r="BK483" s="192">
        <f>ROUND(I483*H483,2)</f>
        <v>0</v>
      </c>
      <c r="BL483" s="19" t="s">
        <v>158</v>
      </c>
      <c r="BM483" s="191" t="s">
        <v>857</v>
      </c>
    </row>
    <row r="484" spans="1:65" s="2" customFormat="1" ht="19.5">
      <c r="A484" s="36"/>
      <c r="B484" s="37"/>
      <c r="C484" s="38"/>
      <c r="D484" s="193" t="s">
        <v>160</v>
      </c>
      <c r="E484" s="38"/>
      <c r="F484" s="194" t="s">
        <v>858</v>
      </c>
      <c r="G484" s="38"/>
      <c r="H484" s="38"/>
      <c r="I484" s="195"/>
      <c r="J484" s="38"/>
      <c r="K484" s="38"/>
      <c r="L484" s="41"/>
      <c r="M484" s="196"/>
      <c r="N484" s="197"/>
      <c r="O484" s="66"/>
      <c r="P484" s="66"/>
      <c r="Q484" s="66"/>
      <c r="R484" s="66"/>
      <c r="S484" s="66"/>
      <c r="T484" s="67"/>
      <c r="U484" s="36"/>
      <c r="V484" s="36"/>
      <c r="W484" s="36"/>
      <c r="X484" s="36"/>
      <c r="Y484" s="36"/>
      <c r="Z484" s="36"/>
      <c r="AA484" s="36"/>
      <c r="AB484" s="36"/>
      <c r="AC484" s="36"/>
      <c r="AD484" s="36"/>
      <c r="AE484" s="36"/>
      <c r="AT484" s="19" t="s">
        <v>160</v>
      </c>
      <c r="AU484" s="19" t="s">
        <v>86</v>
      </c>
    </row>
    <row r="485" spans="1:65" s="13" customFormat="1" ht="22.5">
      <c r="B485" s="199"/>
      <c r="C485" s="200"/>
      <c r="D485" s="193" t="s">
        <v>163</v>
      </c>
      <c r="E485" s="201" t="s">
        <v>19</v>
      </c>
      <c r="F485" s="202" t="s">
        <v>859</v>
      </c>
      <c r="G485" s="200"/>
      <c r="H485" s="201" t="s">
        <v>19</v>
      </c>
      <c r="I485" s="203"/>
      <c r="J485" s="200"/>
      <c r="K485" s="200"/>
      <c r="L485" s="204"/>
      <c r="M485" s="205"/>
      <c r="N485" s="206"/>
      <c r="O485" s="206"/>
      <c r="P485" s="206"/>
      <c r="Q485" s="206"/>
      <c r="R485" s="206"/>
      <c r="S485" s="206"/>
      <c r="T485" s="207"/>
      <c r="AT485" s="208" t="s">
        <v>163</v>
      </c>
      <c r="AU485" s="208" t="s">
        <v>86</v>
      </c>
      <c r="AV485" s="13" t="s">
        <v>84</v>
      </c>
      <c r="AW485" s="13" t="s">
        <v>36</v>
      </c>
      <c r="AX485" s="13" t="s">
        <v>76</v>
      </c>
      <c r="AY485" s="208" t="s">
        <v>150</v>
      </c>
    </row>
    <row r="486" spans="1:65" s="13" customFormat="1" ht="22.5">
      <c r="B486" s="199"/>
      <c r="C486" s="200"/>
      <c r="D486" s="193" t="s">
        <v>163</v>
      </c>
      <c r="E486" s="201" t="s">
        <v>19</v>
      </c>
      <c r="F486" s="202" t="s">
        <v>860</v>
      </c>
      <c r="G486" s="200"/>
      <c r="H486" s="201" t="s">
        <v>19</v>
      </c>
      <c r="I486" s="203"/>
      <c r="J486" s="200"/>
      <c r="K486" s="200"/>
      <c r="L486" s="204"/>
      <c r="M486" s="205"/>
      <c r="N486" s="206"/>
      <c r="O486" s="206"/>
      <c r="P486" s="206"/>
      <c r="Q486" s="206"/>
      <c r="R486" s="206"/>
      <c r="S486" s="206"/>
      <c r="T486" s="207"/>
      <c r="AT486" s="208" t="s">
        <v>163</v>
      </c>
      <c r="AU486" s="208" t="s">
        <v>86</v>
      </c>
      <c r="AV486" s="13" t="s">
        <v>84</v>
      </c>
      <c r="AW486" s="13" t="s">
        <v>36</v>
      </c>
      <c r="AX486" s="13" t="s">
        <v>76</v>
      </c>
      <c r="AY486" s="208" t="s">
        <v>150</v>
      </c>
    </row>
    <row r="487" spans="1:65" s="13" customFormat="1" ht="11.25">
      <c r="B487" s="199"/>
      <c r="C487" s="200"/>
      <c r="D487" s="193" t="s">
        <v>163</v>
      </c>
      <c r="E487" s="201" t="s">
        <v>19</v>
      </c>
      <c r="F487" s="202" t="s">
        <v>193</v>
      </c>
      <c r="G487" s="200"/>
      <c r="H487" s="201" t="s">
        <v>19</v>
      </c>
      <c r="I487" s="203"/>
      <c r="J487" s="200"/>
      <c r="K487" s="200"/>
      <c r="L487" s="204"/>
      <c r="M487" s="205"/>
      <c r="N487" s="206"/>
      <c r="O487" s="206"/>
      <c r="P487" s="206"/>
      <c r="Q487" s="206"/>
      <c r="R487" s="206"/>
      <c r="S487" s="206"/>
      <c r="T487" s="207"/>
      <c r="AT487" s="208" t="s">
        <v>163</v>
      </c>
      <c r="AU487" s="208" t="s">
        <v>86</v>
      </c>
      <c r="AV487" s="13" t="s">
        <v>84</v>
      </c>
      <c r="AW487" s="13" t="s">
        <v>36</v>
      </c>
      <c r="AX487" s="13" t="s">
        <v>76</v>
      </c>
      <c r="AY487" s="208" t="s">
        <v>150</v>
      </c>
    </row>
    <row r="488" spans="1:65" s="14" customFormat="1" ht="11.25">
      <c r="B488" s="209"/>
      <c r="C488" s="210"/>
      <c r="D488" s="193" t="s">
        <v>163</v>
      </c>
      <c r="E488" s="211" t="s">
        <v>19</v>
      </c>
      <c r="F488" s="212" t="s">
        <v>861</v>
      </c>
      <c r="G488" s="210"/>
      <c r="H488" s="213">
        <v>115.992</v>
      </c>
      <c r="I488" s="214"/>
      <c r="J488" s="210"/>
      <c r="K488" s="210"/>
      <c r="L488" s="215"/>
      <c r="M488" s="216"/>
      <c r="N488" s="217"/>
      <c r="O488" s="217"/>
      <c r="P488" s="217"/>
      <c r="Q488" s="217"/>
      <c r="R488" s="217"/>
      <c r="S488" s="217"/>
      <c r="T488" s="218"/>
      <c r="AT488" s="219" t="s">
        <v>163</v>
      </c>
      <c r="AU488" s="219" t="s">
        <v>86</v>
      </c>
      <c r="AV488" s="14" t="s">
        <v>86</v>
      </c>
      <c r="AW488" s="14" t="s">
        <v>36</v>
      </c>
      <c r="AX488" s="14" t="s">
        <v>76</v>
      </c>
      <c r="AY488" s="219" t="s">
        <v>150</v>
      </c>
    </row>
    <row r="489" spans="1:65" s="14" customFormat="1" ht="11.25">
      <c r="B489" s="209"/>
      <c r="C489" s="210"/>
      <c r="D489" s="193" t="s">
        <v>163</v>
      </c>
      <c r="E489" s="211" t="s">
        <v>19</v>
      </c>
      <c r="F489" s="212" t="s">
        <v>369</v>
      </c>
      <c r="G489" s="210"/>
      <c r="H489" s="213">
        <v>8.2799999999999994</v>
      </c>
      <c r="I489" s="214"/>
      <c r="J489" s="210"/>
      <c r="K489" s="210"/>
      <c r="L489" s="215"/>
      <c r="M489" s="216"/>
      <c r="N489" s="217"/>
      <c r="O489" s="217"/>
      <c r="P489" s="217"/>
      <c r="Q489" s="217"/>
      <c r="R489" s="217"/>
      <c r="S489" s="217"/>
      <c r="T489" s="218"/>
      <c r="AT489" s="219" t="s">
        <v>163</v>
      </c>
      <c r="AU489" s="219" t="s">
        <v>86</v>
      </c>
      <c r="AV489" s="14" t="s">
        <v>86</v>
      </c>
      <c r="AW489" s="14" t="s">
        <v>36</v>
      </c>
      <c r="AX489" s="14" t="s">
        <v>76</v>
      </c>
      <c r="AY489" s="219" t="s">
        <v>150</v>
      </c>
    </row>
    <row r="490" spans="1:65" s="14" customFormat="1" ht="11.25">
      <c r="B490" s="209"/>
      <c r="C490" s="210"/>
      <c r="D490" s="193" t="s">
        <v>163</v>
      </c>
      <c r="E490" s="211" t="s">
        <v>19</v>
      </c>
      <c r="F490" s="212" t="s">
        <v>862</v>
      </c>
      <c r="G490" s="210"/>
      <c r="H490" s="213">
        <v>2.2000000000000002</v>
      </c>
      <c r="I490" s="214"/>
      <c r="J490" s="210"/>
      <c r="K490" s="210"/>
      <c r="L490" s="215"/>
      <c r="M490" s="216"/>
      <c r="N490" s="217"/>
      <c r="O490" s="217"/>
      <c r="P490" s="217"/>
      <c r="Q490" s="217"/>
      <c r="R490" s="217"/>
      <c r="S490" s="217"/>
      <c r="T490" s="218"/>
      <c r="AT490" s="219" t="s">
        <v>163</v>
      </c>
      <c r="AU490" s="219" t="s">
        <v>86</v>
      </c>
      <c r="AV490" s="14" t="s">
        <v>86</v>
      </c>
      <c r="AW490" s="14" t="s">
        <v>36</v>
      </c>
      <c r="AX490" s="14" t="s">
        <v>76</v>
      </c>
      <c r="AY490" s="219" t="s">
        <v>150</v>
      </c>
    </row>
    <row r="491" spans="1:65" s="14" customFormat="1" ht="11.25">
      <c r="B491" s="209"/>
      <c r="C491" s="210"/>
      <c r="D491" s="193" t="s">
        <v>163</v>
      </c>
      <c r="E491" s="211" t="s">
        <v>19</v>
      </c>
      <c r="F491" s="212" t="s">
        <v>863</v>
      </c>
      <c r="G491" s="210"/>
      <c r="H491" s="213">
        <v>5.4</v>
      </c>
      <c r="I491" s="214"/>
      <c r="J491" s="210"/>
      <c r="K491" s="210"/>
      <c r="L491" s="215"/>
      <c r="M491" s="216"/>
      <c r="N491" s="217"/>
      <c r="O491" s="217"/>
      <c r="P491" s="217"/>
      <c r="Q491" s="217"/>
      <c r="R491" s="217"/>
      <c r="S491" s="217"/>
      <c r="T491" s="218"/>
      <c r="AT491" s="219" t="s">
        <v>163</v>
      </c>
      <c r="AU491" s="219" t="s">
        <v>86</v>
      </c>
      <c r="AV491" s="14" t="s">
        <v>86</v>
      </c>
      <c r="AW491" s="14" t="s">
        <v>36</v>
      </c>
      <c r="AX491" s="14" t="s">
        <v>76</v>
      </c>
      <c r="AY491" s="219" t="s">
        <v>150</v>
      </c>
    </row>
    <row r="492" spans="1:65" s="14" customFormat="1" ht="11.25">
      <c r="B492" s="209"/>
      <c r="C492" s="210"/>
      <c r="D492" s="193" t="s">
        <v>163</v>
      </c>
      <c r="E492" s="211" t="s">
        <v>19</v>
      </c>
      <c r="F492" s="212" t="s">
        <v>864</v>
      </c>
      <c r="G492" s="210"/>
      <c r="H492" s="213">
        <v>0.75</v>
      </c>
      <c r="I492" s="214"/>
      <c r="J492" s="210"/>
      <c r="K492" s="210"/>
      <c r="L492" s="215"/>
      <c r="M492" s="216"/>
      <c r="N492" s="217"/>
      <c r="O492" s="217"/>
      <c r="P492" s="217"/>
      <c r="Q492" s="217"/>
      <c r="R492" s="217"/>
      <c r="S492" s="217"/>
      <c r="T492" s="218"/>
      <c r="AT492" s="219" t="s">
        <v>163</v>
      </c>
      <c r="AU492" s="219" t="s">
        <v>86</v>
      </c>
      <c r="AV492" s="14" t="s">
        <v>86</v>
      </c>
      <c r="AW492" s="14" t="s">
        <v>36</v>
      </c>
      <c r="AX492" s="14" t="s">
        <v>76</v>
      </c>
      <c r="AY492" s="219" t="s">
        <v>150</v>
      </c>
    </row>
    <row r="493" spans="1:65" s="13" customFormat="1" ht="11.25">
      <c r="B493" s="199"/>
      <c r="C493" s="200"/>
      <c r="D493" s="193" t="s">
        <v>163</v>
      </c>
      <c r="E493" s="201" t="s">
        <v>19</v>
      </c>
      <c r="F493" s="202" t="s">
        <v>372</v>
      </c>
      <c r="G493" s="200"/>
      <c r="H493" s="201" t="s">
        <v>19</v>
      </c>
      <c r="I493" s="203"/>
      <c r="J493" s="200"/>
      <c r="K493" s="200"/>
      <c r="L493" s="204"/>
      <c r="M493" s="205"/>
      <c r="N493" s="206"/>
      <c r="O493" s="206"/>
      <c r="P493" s="206"/>
      <c r="Q493" s="206"/>
      <c r="R493" s="206"/>
      <c r="S493" s="206"/>
      <c r="T493" s="207"/>
      <c r="AT493" s="208" t="s">
        <v>163</v>
      </c>
      <c r="AU493" s="208" t="s">
        <v>86</v>
      </c>
      <c r="AV493" s="13" t="s">
        <v>84</v>
      </c>
      <c r="AW493" s="13" t="s">
        <v>36</v>
      </c>
      <c r="AX493" s="13" t="s">
        <v>76</v>
      </c>
      <c r="AY493" s="208" t="s">
        <v>150</v>
      </c>
    </row>
    <row r="494" spans="1:65" s="14" customFormat="1" ht="11.25">
      <c r="B494" s="209"/>
      <c r="C494" s="210"/>
      <c r="D494" s="193" t="s">
        <v>163</v>
      </c>
      <c r="E494" s="211" t="s">
        <v>19</v>
      </c>
      <c r="F494" s="212" t="s">
        <v>373</v>
      </c>
      <c r="G494" s="210"/>
      <c r="H494" s="213">
        <v>-13.86</v>
      </c>
      <c r="I494" s="214"/>
      <c r="J494" s="210"/>
      <c r="K494" s="210"/>
      <c r="L494" s="215"/>
      <c r="M494" s="216"/>
      <c r="N494" s="217"/>
      <c r="O494" s="217"/>
      <c r="P494" s="217"/>
      <c r="Q494" s="217"/>
      <c r="R494" s="217"/>
      <c r="S494" s="217"/>
      <c r="T494" s="218"/>
      <c r="AT494" s="219" t="s">
        <v>163</v>
      </c>
      <c r="AU494" s="219" t="s">
        <v>86</v>
      </c>
      <c r="AV494" s="14" t="s">
        <v>86</v>
      </c>
      <c r="AW494" s="14" t="s">
        <v>36</v>
      </c>
      <c r="AX494" s="14" t="s">
        <v>76</v>
      </c>
      <c r="AY494" s="219" t="s">
        <v>150</v>
      </c>
    </row>
    <row r="495" spans="1:65" s="14" customFormat="1" ht="22.5">
      <c r="B495" s="209"/>
      <c r="C495" s="210"/>
      <c r="D495" s="193" t="s">
        <v>163</v>
      </c>
      <c r="E495" s="211" t="s">
        <v>19</v>
      </c>
      <c r="F495" s="212" t="s">
        <v>865</v>
      </c>
      <c r="G495" s="210"/>
      <c r="H495" s="213">
        <v>-3.3</v>
      </c>
      <c r="I495" s="214"/>
      <c r="J495" s="210"/>
      <c r="K495" s="210"/>
      <c r="L495" s="215"/>
      <c r="M495" s="216"/>
      <c r="N495" s="217"/>
      <c r="O495" s="217"/>
      <c r="P495" s="217"/>
      <c r="Q495" s="217"/>
      <c r="R495" s="217"/>
      <c r="S495" s="217"/>
      <c r="T495" s="218"/>
      <c r="AT495" s="219" t="s">
        <v>163</v>
      </c>
      <c r="AU495" s="219" t="s">
        <v>86</v>
      </c>
      <c r="AV495" s="14" t="s">
        <v>86</v>
      </c>
      <c r="AW495" s="14" t="s">
        <v>36</v>
      </c>
      <c r="AX495" s="14" t="s">
        <v>76</v>
      </c>
      <c r="AY495" s="219" t="s">
        <v>150</v>
      </c>
    </row>
    <row r="496" spans="1:65" s="14" customFormat="1" ht="22.5">
      <c r="B496" s="209"/>
      <c r="C496" s="210"/>
      <c r="D496" s="193" t="s">
        <v>163</v>
      </c>
      <c r="E496" s="211" t="s">
        <v>19</v>
      </c>
      <c r="F496" s="212" t="s">
        <v>866</v>
      </c>
      <c r="G496" s="210"/>
      <c r="H496" s="213">
        <v>-2.4</v>
      </c>
      <c r="I496" s="214"/>
      <c r="J496" s="210"/>
      <c r="K496" s="210"/>
      <c r="L496" s="215"/>
      <c r="M496" s="216"/>
      <c r="N496" s="217"/>
      <c r="O496" s="217"/>
      <c r="P496" s="217"/>
      <c r="Q496" s="217"/>
      <c r="R496" s="217"/>
      <c r="S496" s="217"/>
      <c r="T496" s="218"/>
      <c r="AT496" s="219" t="s">
        <v>163</v>
      </c>
      <c r="AU496" s="219" t="s">
        <v>86</v>
      </c>
      <c r="AV496" s="14" t="s">
        <v>86</v>
      </c>
      <c r="AW496" s="14" t="s">
        <v>36</v>
      </c>
      <c r="AX496" s="14" t="s">
        <v>76</v>
      </c>
      <c r="AY496" s="219" t="s">
        <v>150</v>
      </c>
    </row>
    <row r="497" spans="2:51" s="14" customFormat="1" ht="11.25">
      <c r="B497" s="209"/>
      <c r="C497" s="210"/>
      <c r="D497" s="193" t="s">
        <v>163</v>
      </c>
      <c r="E497" s="211" t="s">
        <v>19</v>
      </c>
      <c r="F497" s="212" t="s">
        <v>867</v>
      </c>
      <c r="G497" s="210"/>
      <c r="H497" s="213">
        <v>-0.91</v>
      </c>
      <c r="I497" s="214"/>
      <c r="J497" s="210"/>
      <c r="K497" s="210"/>
      <c r="L497" s="215"/>
      <c r="M497" s="216"/>
      <c r="N497" s="217"/>
      <c r="O497" s="217"/>
      <c r="P497" s="217"/>
      <c r="Q497" s="217"/>
      <c r="R497" s="217"/>
      <c r="S497" s="217"/>
      <c r="T497" s="218"/>
      <c r="AT497" s="219" t="s">
        <v>163</v>
      </c>
      <c r="AU497" s="219" t="s">
        <v>86</v>
      </c>
      <c r="AV497" s="14" t="s">
        <v>86</v>
      </c>
      <c r="AW497" s="14" t="s">
        <v>36</v>
      </c>
      <c r="AX497" s="14" t="s">
        <v>76</v>
      </c>
      <c r="AY497" s="219" t="s">
        <v>150</v>
      </c>
    </row>
    <row r="498" spans="2:51" s="14" customFormat="1" ht="11.25">
      <c r="B498" s="209"/>
      <c r="C498" s="210"/>
      <c r="D498" s="193" t="s">
        <v>163</v>
      </c>
      <c r="E498" s="211" t="s">
        <v>19</v>
      </c>
      <c r="F498" s="212" t="s">
        <v>868</v>
      </c>
      <c r="G498" s="210"/>
      <c r="H498" s="213">
        <v>-3.1019999999999999</v>
      </c>
      <c r="I498" s="214"/>
      <c r="J498" s="210"/>
      <c r="K498" s="210"/>
      <c r="L498" s="215"/>
      <c r="M498" s="216"/>
      <c r="N498" s="217"/>
      <c r="O498" s="217"/>
      <c r="P498" s="217"/>
      <c r="Q498" s="217"/>
      <c r="R498" s="217"/>
      <c r="S498" s="217"/>
      <c r="T498" s="218"/>
      <c r="AT498" s="219" t="s">
        <v>163</v>
      </c>
      <c r="AU498" s="219" t="s">
        <v>86</v>
      </c>
      <c r="AV498" s="14" t="s">
        <v>86</v>
      </c>
      <c r="AW498" s="14" t="s">
        <v>36</v>
      </c>
      <c r="AX498" s="14" t="s">
        <v>76</v>
      </c>
      <c r="AY498" s="219" t="s">
        <v>150</v>
      </c>
    </row>
    <row r="499" spans="2:51" s="16" customFormat="1" ht="11.25">
      <c r="B499" s="231"/>
      <c r="C499" s="232"/>
      <c r="D499" s="193" t="s">
        <v>163</v>
      </c>
      <c r="E499" s="233" t="s">
        <v>19</v>
      </c>
      <c r="F499" s="234" t="s">
        <v>215</v>
      </c>
      <c r="G499" s="232"/>
      <c r="H499" s="235">
        <v>109.05</v>
      </c>
      <c r="I499" s="236"/>
      <c r="J499" s="232"/>
      <c r="K499" s="232"/>
      <c r="L499" s="237"/>
      <c r="M499" s="238"/>
      <c r="N499" s="239"/>
      <c r="O499" s="239"/>
      <c r="P499" s="239"/>
      <c r="Q499" s="239"/>
      <c r="R499" s="239"/>
      <c r="S499" s="239"/>
      <c r="T499" s="240"/>
      <c r="AT499" s="241" t="s">
        <v>163</v>
      </c>
      <c r="AU499" s="241" t="s">
        <v>86</v>
      </c>
      <c r="AV499" s="16" t="s">
        <v>179</v>
      </c>
      <c r="AW499" s="16" t="s">
        <v>36</v>
      </c>
      <c r="AX499" s="16" t="s">
        <v>76</v>
      </c>
      <c r="AY499" s="241" t="s">
        <v>150</v>
      </c>
    </row>
    <row r="500" spans="2:51" s="13" customFormat="1" ht="11.25">
      <c r="B500" s="199"/>
      <c r="C500" s="200"/>
      <c r="D500" s="193" t="s">
        <v>163</v>
      </c>
      <c r="E500" s="201" t="s">
        <v>19</v>
      </c>
      <c r="F500" s="202" t="s">
        <v>195</v>
      </c>
      <c r="G500" s="200"/>
      <c r="H500" s="201" t="s">
        <v>19</v>
      </c>
      <c r="I500" s="203"/>
      <c r="J500" s="200"/>
      <c r="K500" s="200"/>
      <c r="L500" s="204"/>
      <c r="M500" s="205"/>
      <c r="N500" s="206"/>
      <c r="O500" s="206"/>
      <c r="P500" s="206"/>
      <c r="Q500" s="206"/>
      <c r="R500" s="206"/>
      <c r="S500" s="206"/>
      <c r="T500" s="207"/>
      <c r="AT500" s="208" t="s">
        <v>163</v>
      </c>
      <c r="AU500" s="208" t="s">
        <v>86</v>
      </c>
      <c r="AV500" s="13" t="s">
        <v>84</v>
      </c>
      <c r="AW500" s="13" t="s">
        <v>36</v>
      </c>
      <c r="AX500" s="13" t="s">
        <v>76</v>
      </c>
      <c r="AY500" s="208" t="s">
        <v>150</v>
      </c>
    </row>
    <row r="501" spans="2:51" s="14" customFormat="1" ht="11.25">
      <c r="B501" s="209"/>
      <c r="C501" s="210"/>
      <c r="D501" s="193" t="s">
        <v>163</v>
      </c>
      <c r="E501" s="211" t="s">
        <v>19</v>
      </c>
      <c r="F501" s="212" t="s">
        <v>869</v>
      </c>
      <c r="G501" s="210"/>
      <c r="H501" s="213">
        <v>115.488</v>
      </c>
      <c r="I501" s="214"/>
      <c r="J501" s="210"/>
      <c r="K501" s="210"/>
      <c r="L501" s="215"/>
      <c r="M501" s="216"/>
      <c r="N501" s="217"/>
      <c r="O501" s="217"/>
      <c r="P501" s="217"/>
      <c r="Q501" s="217"/>
      <c r="R501" s="217"/>
      <c r="S501" s="217"/>
      <c r="T501" s="218"/>
      <c r="AT501" s="219" t="s">
        <v>163</v>
      </c>
      <c r="AU501" s="219" t="s">
        <v>86</v>
      </c>
      <c r="AV501" s="14" t="s">
        <v>86</v>
      </c>
      <c r="AW501" s="14" t="s">
        <v>36</v>
      </c>
      <c r="AX501" s="14" t="s">
        <v>76</v>
      </c>
      <c r="AY501" s="219" t="s">
        <v>150</v>
      </c>
    </row>
    <row r="502" spans="2:51" s="14" customFormat="1" ht="11.25">
      <c r="B502" s="209"/>
      <c r="C502" s="210"/>
      <c r="D502" s="193" t="s">
        <v>163</v>
      </c>
      <c r="E502" s="211" t="s">
        <v>19</v>
      </c>
      <c r="F502" s="212" t="s">
        <v>369</v>
      </c>
      <c r="G502" s="210"/>
      <c r="H502" s="213">
        <v>8.2799999999999994</v>
      </c>
      <c r="I502" s="214"/>
      <c r="J502" s="210"/>
      <c r="K502" s="210"/>
      <c r="L502" s="215"/>
      <c r="M502" s="216"/>
      <c r="N502" s="217"/>
      <c r="O502" s="217"/>
      <c r="P502" s="217"/>
      <c r="Q502" s="217"/>
      <c r="R502" s="217"/>
      <c r="S502" s="217"/>
      <c r="T502" s="218"/>
      <c r="AT502" s="219" t="s">
        <v>163</v>
      </c>
      <c r="AU502" s="219" t="s">
        <v>86</v>
      </c>
      <c r="AV502" s="14" t="s">
        <v>86</v>
      </c>
      <c r="AW502" s="14" t="s">
        <v>36</v>
      </c>
      <c r="AX502" s="14" t="s">
        <v>76</v>
      </c>
      <c r="AY502" s="219" t="s">
        <v>150</v>
      </c>
    </row>
    <row r="503" spans="2:51" s="14" customFormat="1" ht="11.25">
      <c r="B503" s="209"/>
      <c r="C503" s="210"/>
      <c r="D503" s="193" t="s">
        <v>163</v>
      </c>
      <c r="E503" s="211" t="s">
        <v>19</v>
      </c>
      <c r="F503" s="212" t="s">
        <v>862</v>
      </c>
      <c r="G503" s="210"/>
      <c r="H503" s="213">
        <v>2.2000000000000002</v>
      </c>
      <c r="I503" s="214"/>
      <c r="J503" s="210"/>
      <c r="K503" s="210"/>
      <c r="L503" s="215"/>
      <c r="M503" s="216"/>
      <c r="N503" s="217"/>
      <c r="O503" s="217"/>
      <c r="P503" s="217"/>
      <c r="Q503" s="217"/>
      <c r="R503" s="217"/>
      <c r="S503" s="217"/>
      <c r="T503" s="218"/>
      <c r="AT503" s="219" t="s">
        <v>163</v>
      </c>
      <c r="AU503" s="219" t="s">
        <v>86</v>
      </c>
      <c r="AV503" s="14" t="s">
        <v>86</v>
      </c>
      <c r="AW503" s="14" t="s">
        <v>36</v>
      </c>
      <c r="AX503" s="14" t="s">
        <v>76</v>
      </c>
      <c r="AY503" s="219" t="s">
        <v>150</v>
      </c>
    </row>
    <row r="504" spans="2:51" s="14" customFormat="1" ht="11.25">
      <c r="B504" s="209"/>
      <c r="C504" s="210"/>
      <c r="D504" s="193" t="s">
        <v>163</v>
      </c>
      <c r="E504" s="211" t="s">
        <v>19</v>
      </c>
      <c r="F504" s="212" t="s">
        <v>870</v>
      </c>
      <c r="G504" s="210"/>
      <c r="H504" s="213">
        <v>3.24</v>
      </c>
      <c r="I504" s="214"/>
      <c r="J504" s="210"/>
      <c r="K504" s="210"/>
      <c r="L504" s="215"/>
      <c r="M504" s="216"/>
      <c r="N504" s="217"/>
      <c r="O504" s="217"/>
      <c r="P504" s="217"/>
      <c r="Q504" s="217"/>
      <c r="R504" s="217"/>
      <c r="S504" s="217"/>
      <c r="T504" s="218"/>
      <c r="AT504" s="219" t="s">
        <v>163</v>
      </c>
      <c r="AU504" s="219" t="s">
        <v>86</v>
      </c>
      <c r="AV504" s="14" t="s">
        <v>86</v>
      </c>
      <c r="AW504" s="14" t="s">
        <v>36</v>
      </c>
      <c r="AX504" s="14" t="s">
        <v>76</v>
      </c>
      <c r="AY504" s="219" t="s">
        <v>150</v>
      </c>
    </row>
    <row r="505" spans="2:51" s="14" customFormat="1" ht="11.25">
      <c r="B505" s="209"/>
      <c r="C505" s="210"/>
      <c r="D505" s="193" t="s">
        <v>163</v>
      </c>
      <c r="E505" s="211" t="s">
        <v>19</v>
      </c>
      <c r="F505" s="212" t="s">
        <v>864</v>
      </c>
      <c r="G505" s="210"/>
      <c r="H505" s="213">
        <v>0.75</v>
      </c>
      <c r="I505" s="214"/>
      <c r="J505" s="210"/>
      <c r="K505" s="210"/>
      <c r="L505" s="215"/>
      <c r="M505" s="216"/>
      <c r="N505" s="217"/>
      <c r="O505" s="217"/>
      <c r="P505" s="217"/>
      <c r="Q505" s="217"/>
      <c r="R505" s="217"/>
      <c r="S505" s="217"/>
      <c r="T505" s="218"/>
      <c r="AT505" s="219" t="s">
        <v>163</v>
      </c>
      <c r="AU505" s="219" t="s">
        <v>86</v>
      </c>
      <c r="AV505" s="14" t="s">
        <v>86</v>
      </c>
      <c r="AW505" s="14" t="s">
        <v>36</v>
      </c>
      <c r="AX505" s="14" t="s">
        <v>76</v>
      </c>
      <c r="AY505" s="219" t="s">
        <v>150</v>
      </c>
    </row>
    <row r="506" spans="2:51" s="13" customFormat="1" ht="11.25">
      <c r="B506" s="199"/>
      <c r="C506" s="200"/>
      <c r="D506" s="193" t="s">
        <v>163</v>
      </c>
      <c r="E506" s="201" t="s">
        <v>19</v>
      </c>
      <c r="F506" s="202" t="s">
        <v>372</v>
      </c>
      <c r="G506" s="200"/>
      <c r="H506" s="201" t="s">
        <v>19</v>
      </c>
      <c r="I506" s="203"/>
      <c r="J506" s="200"/>
      <c r="K506" s="200"/>
      <c r="L506" s="204"/>
      <c r="M506" s="205"/>
      <c r="N506" s="206"/>
      <c r="O506" s="206"/>
      <c r="P506" s="206"/>
      <c r="Q506" s="206"/>
      <c r="R506" s="206"/>
      <c r="S506" s="206"/>
      <c r="T506" s="207"/>
      <c r="AT506" s="208" t="s">
        <v>163</v>
      </c>
      <c r="AU506" s="208" t="s">
        <v>86</v>
      </c>
      <c r="AV506" s="13" t="s">
        <v>84</v>
      </c>
      <c r="AW506" s="13" t="s">
        <v>36</v>
      </c>
      <c r="AX506" s="13" t="s">
        <v>76</v>
      </c>
      <c r="AY506" s="208" t="s">
        <v>150</v>
      </c>
    </row>
    <row r="507" spans="2:51" s="14" customFormat="1" ht="11.25">
      <c r="B507" s="209"/>
      <c r="C507" s="210"/>
      <c r="D507" s="193" t="s">
        <v>163</v>
      </c>
      <c r="E507" s="211" t="s">
        <v>19</v>
      </c>
      <c r="F507" s="212" t="s">
        <v>373</v>
      </c>
      <c r="G507" s="210"/>
      <c r="H507" s="213">
        <v>-13.86</v>
      </c>
      <c r="I507" s="214"/>
      <c r="J507" s="210"/>
      <c r="K507" s="210"/>
      <c r="L507" s="215"/>
      <c r="M507" s="216"/>
      <c r="N507" s="217"/>
      <c r="O507" s="217"/>
      <c r="P507" s="217"/>
      <c r="Q507" s="217"/>
      <c r="R507" s="217"/>
      <c r="S507" s="217"/>
      <c r="T507" s="218"/>
      <c r="AT507" s="219" t="s">
        <v>163</v>
      </c>
      <c r="AU507" s="219" t="s">
        <v>86</v>
      </c>
      <c r="AV507" s="14" t="s">
        <v>86</v>
      </c>
      <c r="AW507" s="14" t="s">
        <v>36</v>
      </c>
      <c r="AX507" s="14" t="s">
        <v>76</v>
      </c>
      <c r="AY507" s="219" t="s">
        <v>150</v>
      </c>
    </row>
    <row r="508" spans="2:51" s="14" customFormat="1" ht="22.5">
      <c r="B508" s="209"/>
      <c r="C508" s="210"/>
      <c r="D508" s="193" t="s">
        <v>163</v>
      </c>
      <c r="E508" s="211" t="s">
        <v>19</v>
      </c>
      <c r="F508" s="212" t="s">
        <v>865</v>
      </c>
      <c r="G508" s="210"/>
      <c r="H508" s="213">
        <v>-3.3</v>
      </c>
      <c r="I508" s="214"/>
      <c r="J508" s="210"/>
      <c r="K508" s="210"/>
      <c r="L508" s="215"/>
      <c r="M508" s="216"/>
      <c r="N508" s="217"/>
      <c r="O508" s="217"/>
      <c r="P508" s="217"/>
      <c r="Q508" s="217"/>
      <c r="R508" s="217"/>
      <c r="S508" s="217"/>
      <c r="T508" s="218"/>
      <c r="AT508" s="219" t="s">
        <v>163</v>
      </c>
      <c r="AU508" s="219" t="s">
        <v>86</v>
      </c>
      <c r="AV508" s="14" t="s">
        <v>86</v>
      </c>
      <c r="AW508" s="14" t="s">
        <v>36</v>
      </c>
      <c r="AX508" s="14" t="s">
        <v>76</v>
      </c>
      <c r="AY508" s="219" t="s">
        <v>150</v>
      </c>
    </row>
    <row r="509" spans="2:51" s="14" customFormat="1" ht="22.5">
      <c r="B509" s="209"/>
      <c r="C509" s="210"/>
      <c r="D509" s="193" t="s">
        <v>163</v>
      </c>
      <c r="E509" s="211" t="s">
        <v>19</v>
      </c>
      <c r="F509" s="212" t="s">
        <v>866</v>
      </c>
      <c r="G509" s="210"/>
      <c r="H509" s="213">
        <v>-2.4</v>
      </c>
      <c r="I509" s="214"/>
      <c r="J509" s="210"/>
      <c r="K509" s="210"/>
      <c r="L509" s="215"/>
      <c r="M509" s="216"/>
      <c r="N509" s="217"/>
      <c r="O509" s="217"/>
      <c r="P509" s="217"/>
      <c r="Q509" s="217"/>
      <c r="R509" s="217"/>
      <c r="S509" s="217"/>
      <c r="T509" s="218"/>
      <c r="AT509" s="219" t="s">
        <v>163</v>
      </c>
      <c r="AU509" s="219" t="s">
        <v>86</v>
      </c>
      <c r="AV509" s="14" t="s">
        <v>86</v>
      </c>
      <c r="AW509" s="14" t="s">
        <v>36</v>
      </c>
      <c r="AX509" s="14" t="s">
        <v>76</v>
      </c>
      <c r="AY509" s="219" t="s">
        <v>150</v>
      </c>
    </row>
    <row r="510" spans="2:51" s="14" customFormat="1" ht="11.25">
      <c r="B510" s="209"/>
      <c r="C510" s="210"/>
      <c r="D510" s="193" t="s">
        <v>163</v>
      </c>
      <c r="E510" s="211" t="s">
        <v>19</v>
      </c>
      <c r="F510" s="212" t="s">
        <v>871</v>
      </c>
      <c r="G510" s="210"/>
      <c r="H510" s="213">
        <v>-1.29</v>
      </c>
      <c r="I510" s="214"/>
      <c r="J510" s="210"/>
      <c r="K510" s="210"/>
      <c r="L510" s="215"/>
      <c r="M510" s="216"/>
      <c r="N510" s="217"/>
      <c r="O510" s="217"/>
      <c r="P510" s="217"/>
      <c r="Q510" s="217"/>
      <c r="R510" s="217"/>
      <c r="S510" s="217"/>
      <c r="T510" s="218"/>
      <c r="AT510" s="219" t="s">
        <v>163</v>
      </c>
      <c r="AU510" s="219" t="s">
        <v>86</v>
      </c>
      <c r="AV510" s="14" t="s">
        <v>86</v>
      </c>
      <c r="AW510" s="14" t="s">
        <v>36</v>
      </c>
      <c r="AX510" s="14" t="s">
        <v>76</v>
      </c>
      <c r="AY510" s="219" t="s">
        <v>150</v>
      </c>
    </row>
    <row r="511" spans="2:51" s="14" customFormat="1" ht="11.25">
      <c r="B511" s="209"/>
      <c r="C511" s="210"/>
      <c r="D511" s="193" t="s">
        <v>163</v>
      </c>
      <c r="E511" s="211" t="s">
        <v>19</v>
      </c>
      <c r="F511" s="212" t="s">
        <v>872</v>
      </c>
      <c r="G511" s="210"/>
      <c r="H511" s="213">
        <v>-1.105</v>
      </c>
      <c r="I511" s="214"/>
      <c r="J511" s="210"/>
      <c r="K511" s="210"/>
      <c r="L511" s="215"/>
      <c r="M511" s="216"/>
      <c r="N511" s="217"/>
      <c r="O511" s="217"/>
      <c r="P511" s="217"/>
      <c r="Q511" s="217"/>
      <c r="R511" s="217"/>
      <c r="S511" s="217"/>
      <c r="T511" s="218"/>
      <c r="AT511" s="219" t="s">
        <v>163</v>
      </c>
      <c r="AU511" s="219" t="s">
        <v>86</v>
      </c>
      <c r="AV511" s="14" t="s">
        <v>86</v>
      </c>
      <c r="AW511" s="14" t="s">
        <v>36</v>
      </c>
      <c r="AX511" s="14" t="s">
        <v>76</v>
      </c>
      <c r="AY511" s="219" t="s">
        <v>150</v>
      </c>
    </row>
    <row r="512" spans="2:51" s="14" customFormat="1" ht="11.25">
      <c r="B512" s="209"/>
      <c r="C512" s="210"/>
      <c r="D512" s="193" t="s">
        <v>163</v>
      </c>
      <c r="E512" s="211" t="s">
        <v>19</v>
      </c>
      <c r="F512" s="212" t="s">
        <v>868</v>
      </c>
      <c r="G512" s="210"/>
      <c r="H512" s="213">
        <v>-3.1019999999999999</v>
      </c>
      <c r="I512" s="214"/>
      <c r="J512" s="210"/>
      <c r="K512" s="210"/>
      <c r="L512" s="215"/>
      <c r="M512" s="216"/>
      <c r="N512" s="217"/>
      <c r="O512" s="217"/>
      <c r="P512" s="217"/>
      <c r="Q512" s="217"/>
      <c r="R512" s="217"/>
      <c r="S512" s="217"/>
      <c r="T512" s="218"/>
      <c r="AT512" s="219" t="s">
        <v>163</v>
      </c>
      <c r="AU512" s="219" t="s">
        <v>86</v>
      </c>
      <c r="AV512" s="14" t="s">
        <v>86</v>
      </c>
      <c r="AW512" s="14" t="s">
        <v>36</v>
      </c>
      <c r="AX512" s="14" t="s">
        <v>76</v>
      </c>
      <c r="AY512" s="219" t="s">
        <v>150</v>
      </c>
    </row>
    <row r="513" spans="2:51" s="16" customFormat="1" ht="11.25">
      <c r="B513" s="231"/>
      <c r="C513" s="232"/>
      <c r="D513" s="193" t="s">
        <v>163</v>
      </c>
      <c r="E513" s="233" t="s">
        <v>19</v>
      </c>
      <c r="F513" s="234" t="s">
        <v>215</v>
      </c>
      <c r="G513" s="232"/>
      <c r="H513" s="235">
        <v>104.901</v>
      </c>
      <c r="I513" s="236"/>
      <c r="J513" s="232"/>
      <c r="K513" s="232"/>
      <c r="L513" s="237"/>
      <c r="M513" s="238"/>
      <c r="N513" s="239"/>
      <c r="O513" s="239"/>
      <c r="P513" s="239"/>
      <c r="Q513" s="239"/>
      <c r="R513" s="239"/>
      <c r="S513" s="239"/>
      <c r="T513" s="240"/>
      <c r="AT513" s="241" t="s">
        <v>163</v>
      </c>
      <c r="AU513" s="241" t="s">
        <v>86</v>
      </c>
      <c r="AV513" s="16" t="s">
        <v>179</v>
      </c>
      <c r="AW513" s="16" t="s">
        <v>36</v>
      </c>
      <c r="AX513" s="16" t="s">
        <v>76</v>
      </c>
      <c r="AY513" s="241" t="s">
        <v>150</v>
      </c>
    </row>
    <row r="514" spans="2:51" s="13" customFormat="1" ht="11.25">
      <c r="B514" s="199"/>
      <c r="C514" s="200"/>
      <c r="D514" s="193" t="s">
        <v>163</v>
      </c>
      <c r="E514" s="201" t="s">
        <v>19</v>
      </c>
      <c r="F514" s="202" t="s">
        <v>197</v>
      </c>
      <c r="G514" s="200"/>
      <c r="H514" s="201" t="s">
        <v>19</v>
      </c>
      <c r="I514" s="203"/>
      <c r="J514" s="200"/>
      <c r="K514" s="200"/>
      <c r="L514" s="204"/>
      <c r="M514" s="205"/>
      <c r="N514" s="206"/>
      <c r="O514" s="206"/>
      <c r="P514" s="206"/>
      <c r="Q514" s="206"/>
      <c r="R514" s="206"/>
      <c r="S514" s="206"/>
      <c r="T514" s="207"/>
      <c r="AT514" s="208" t="s">
        <v>163</v>
      </c>
      <c r="AU514" s="208" t="s">
        <v>86</v>
      </c>
      <c r="AV514" s="13" t="s">
        <v>84</v>
      </c>
      <c r="AW514" s="13" t="s">
        <v>36</v>
      </c>
      <c r="AX514" s="13" t="s">
        <v>76</v>
      </c>
      <c r="AY514" s="208" t="s">
        <v>150</v>
      </c>
    </row>
    <row r="515" spans="2:51" s="14" customFormat="1" ht="11.25">
      <c r="B515" s="209"/>
      <c r="C515" s="210"/>
      <c r="D515" s="193" t="s">
        <v>163</v>
      </c>
      <c r="E515" s="211" t="s">
        <v>19</v>
      </c>
      <c r="F515" s="212" t="s">
        <v>873</v>
      </c>
      <c r="G515" s="210"/>
      <c r="H515" s="213">
        <v>115.848</v>
      </c>
      <c r="I515" s="214"/>
      <c r="J515" s="210"/>
      <c r="K515" s="210"/>
      <c r="L515" s="215"/>
      <c r="M515" s="216"/>
      <c r="N515" s="217"/>
      <c r="O515" s="217"/>
      <c r="P515" s="217"/>
      <c r="Q515" s="217"/>
      <c r="R515" s="217"/>
      <c r="S515" s="217"/>
      <c r="T515" s="218"/>
      <c r="AT515" s="219" t="s">
        <v>163</v>
      </c>
      <c r="AU515" s="219" t="s">
        <v>86</v>
      </c>
      <c r="AV515" s="14" t="s">
        <v>86</v>
      </c>
      <c r="AW515" s="14" t="s">
        <v>36</v>
      </c>
      <c r="AX515" s="14" t="s">
        <v>76</v>
      </c>
      <c r="AY515" s="219" t="s">
        <v>150</v>
      </c>
    </row>
    <row r="516" spans="2:51" s="14" customFormat="1" ht="11.25">
      <c r="B516" s="209"/>
      <c r="C516" s="210"/>
      <c r="D516" s="193" t="s">
        <v>163</v>
      </c>
      <c r="E516" s="211" t="s">
        <v>19</v>
      </c>
      <c r="F516" s="212" t="s">
        <v>369</v>
      </c>
      <c r="G516" s="210"/>
      <c r="H516" s="213">
        <v>8.2799999999999994</v>
      </c>
      <c r="I516" s="214"/>
      <c r="J516" s="210"/>
      <c r="K516" s="210"/>
      <c r="L516" s="215"/>
      <c r="M516" s="216"/>
      <c r="N516" s="217"/>
      <c r="O516" s="217"/>
      <c r="P516" s="217"/>
      <c r="Q516" s="217"/>
      <c r="R516" s="217"/>
      <c r="S516" s="217"/>
      <c r="T516" s="218"/>
      <c r="AT516" s="219" t="s">
        <v>163</v>
      </c>
      <c r="AU516" s="219" t="s">
        <v>86</v>
      </c>
      <c r="AV516" s="14" t="s">
        <v>86</v>
      </c>
      <c r="AW516" s="14" t="s">
        <v>36</v>
      </c>
      <c r="AX516" s="14" t="s">
        <v>76</v>
      </c>
      <c r="AY516" s="219" t="s">
        <v>150</v>
      </c>
    </row>
    <row r="517" spans="2:51" s="14" customFormat="1" ht="11.25">
      <c r="B517" s="209"/>
      <c r="C517" s="210"/>
      <c r="D517" s="193" t="s">
        <v>163</v>
      </c>
      <c r="E517" s="211" t="s">
        <v>19</v>
      </c>
      <c r="F517" s="212" t="s">
        <v>862</v>
      </c>
      <c r="G517" s="210"/>
      <c r="H517" s="213">
        <v>2.2000000000000002</v>
      </c>
      <c r="I517" s="214"/>
      <c r="J517" s="210"/>
      <c r="K517" s="210"/>
      <c r="L517" s="215"/>
      <c r="M517" s="216"/>
      <c r="N517" s="217"/>
      <c r="O517" s="217"/>
      <c r="P517" s="217"/>
      <c r="Q517" s="217"/>
      <c r="R517" s="217"/>
      <c r="S517" s="217"/>
      <c r="T517" s="218"/>
      <c r="AT517" s="219" t="s">
        <v>163</v>
      </c>
      <c r="AU517" s="219" t="s">
        <v>86</v>
      </c>
      <c r="AV517" s="14" t="s">
        <v>86</v>
      </c>
      <c r="AW517" s="14" t="s">
        <v>36</v>
      </c>
      <c r="AX517" s="14" t="s">
        <v>76</v>
      </c>
      <c r="AY517" s="219" t="s">
        <v>150</v>
      </c>
    </row>
    <row r="518" spans="2:51" s="14" customFormat="1" ht="11.25">
      <c r="B518" s="209"/>
      <c r="C518" s="210"/>
      <c r="D518" s="193" t="s">
        <v>163</v>
      </c>
      <c r="E518" s="211" t="s">
        <v>19</v>
      </c>
      <c r="F518" s="212" t="s">
        <v>870</v>
      </c>
      <c r="G518" s="210"/>
      <c r="H518" s="213">
        <v>3.24</v>
      </c>
      <c r="I518" s="214"/>
      <c r="J518" s="210"/>
      <c r="K518" s="210"/>
      <c r="L518" s="215"/>
      <c r="M518" s="216"/>
      <c r="N518" s="217"/>
      <c r="O518" s="217"/>
      <c r="P518" s="217"/>
      <c r="Q518" s="217"/>
      <c r="R518" s="217"/>
      <c r="S518" s="217"/>
      <c r="T518" s="218"/>
      <c r="AT518" s="219" t="s">
        <v>163</v>
      </c>
      <c r="AU518" s="219" t="s">
        <v>86</v>
      </c>
      <c r="AV518" s="14" t="s">
        <v>86</v>
      </c>
      <c r="AW518" s="14" t="s">
        <v>36</v>
      </c>
      <c r="AX518" s="14" t="s">
        <v>76</v>
      </c>
      <c r="AY518" s="219" t="s">
        <v>150</v>
      </c>
    </row>
    <row r="519" spans="2:51" s="14" customFormat="1" ht="11.25">
      <c r="B519" s="209"/>
      <c r="C519" s="210"/>
      <c r="D519" s="193" t="s">
        <v>163</v>
      </c>
      <c r="E519" s="211" t="s">
        <v>19</v>
      </c>
      <c r="F519" s="212" t="s">
        <v>864</v>
      </c>
      <c r="G519" s="210"/>
      <c r="H519" s="213">
        <v>0.75</v>
      </c>
      <c r="I519" s="214"/>
      <c r="J519" s="210"/>
      <c r="K519" s="210"/>
      <c r="L519" s="215"/>
      <c r="M519" s="216"/>
      <c r="N519" s="217"/>
      <c r="O519" s="217"/>
      <c r="P519" s="217"/>
      <c r="Q519" s="217"/>
      <c r="R519" s="217"/>
      <c r="S519" s="217"/>
      <c r="T519" s="218"/>
      <c r="AT519" s="219" t="s">
        <v>163</v>
      </c>
      <c r="AU519" s="219" t="s">
        <v>86</v>
      </c>
      <c r="AV519" s="14" t="s">
        <v>86</v>
      </c>
      <c r="AW519" s="14" t="s">
        <v>36</v>
      </c>
      <c r="AX519" s="14" t="s">
        <v>76</v>
      </c>
      <c r="AY519" s="219" t="s">
        <v>150</v>
      </c>
    </row>
    <row r="520" spans="2:51" s="13" customFormat="1" ht="11.25">
      <c r="B520" s="199"/>
      <c r="C520" s="200"/>
      <c r="D520" s="193" t="s">
        <v>163</v>
      </c>
      <c r="E520" s="201" t="s">
        <v>19</v>
      </c>
      <c r="F520" s="202" t="s">
        <v>372</v>
      </c>
      <c r="G520" s="200"/>
      <c r="H520" s="201" t="s">
        <v>19</v>
      </c>
      <c r="I520" s="203"/>
      <c r="J520" s="200"/>
      <c r="K520" s="200"/>
      <c r="L520" s="204"/>
      <c r="M520" s="205"/>
      <c r="N520" s="206"/>
      <c r="O520" s="206"/>
      <c r="P520" s="206"/>
      <c r="Q520" s="206"/>
      <c r="R520" s="206"/>
      <c r="S520" s="206"/>
      <c r="T520" s="207"/>
      <c r="AT520" s="208" t="s">
        <v>163</v>
      </c>
      <c r="AU520" s="208" t="s">
        <v>86</v>
      </c>
      <c r="AV520" s="13" t="s">
        <v>84</v>
      </c>
      <c r="AW520" s="13" t="s">
        <v>36</v>
      </c>
      <c r="AX520" s="13" t="s">
        <v>76</v>
      </c>
      <c r="AY520" s="208" t="s">
        <v>150</v>
      </c>
    </row>
    <row r="521" spans="2:51" s="14" customFormat="1" ht="11.25">
      <c r="B521" s="209"/>
      <c r="C521" s="210"/>
      <c r="D521" s="193" t="s">
        <v>163</v>
      </c>
      <c r="E521" s="211" t="s">
        <v>19</v>
      </c>
      <c r="F521" s="212" t="s">
        <v>373</v>
      </c>
      <c r="G521" s="210"/>
      <c r="H521" s="213">
        <v>-13.86</v>
      </c>
      <c r="I521" s="214"/>
      <c r="J521" s="210"/>
      <c r="K521" s="210"/>
      <c r="L521" s="215"/>
      <c r="M521" s="216"/>
      <c r="N521" s="217"/>
      <c r="O521" s="217"/>
      <c r="P521" s="217"/>
      <c r="Q521" s="217"/>
      <c r="R521" s="217"/>
      <c r="S521" s="217"/>
      <c r="T521" s="218"/>
      <c r="AT521" s="219" t="s">
        <v>163</v>
      </c>
      <c r="AU521" s="219" t="s">
        <v>86</v>
      </c>
      <c r="AV521" s="14" t="s">
        <v>86</v>
      </c>
      <c r="AW521" s="14" t="s">
        <v>36</v>
      </c>
      <c r="AX521" s="14" t="s">
        <v>76</v>
      </c>
      <c r="AY521" s="219" t="s">
        <v>150</v>
      </c>
    </row>
    <row r="522" spans="2:51" s="14" customFormat="1" ht="22.5">
      <c r="B522" s="209"/>
      <c r="C522" s="210"/>
      <c r="D522" s="193" t="s">
        <v>163</v>
      </c>
      <c r="E522" s="211" t="s">
        <v>19</v>
      </c>
      <c r="F522" s="212" t="s">
        <v>865</v>
      </c>
      <c r="G522" s="210"/>
      <c r="H522" s="213">
        <v>-3.3</v>
      </c>
      <c r="I522" s="214"/>
      <c r="J522" s="210"/>
      <c r="K522" s="210"/>
      <c r="L522" s="215"/>
      <c r="M522" s="216"/>
      <c r="N522" s="217"/>
      <c r="O522" s="217"/>
      <c r="P522" s="217"/>
      <c r="Q522" s="217"/>
      <c r="R522" s="217"/>
      <c r="S522" s="217"/>
      <c r="T522" s="218"/>
      <c r="AT522" s="219" t="s">
        <v>163</v>
      </c>
      <c r="AU522" s="219" t="s">
        <v>86</v>
      </c>
      <c r="AV522" s="14" t="s">
        <v>86</v>
      </c>
      <c r="AW522" s="14" t="s">
        <v>36</v>
      </c>
      <c r="AX522" s="14" t="s">
        <v>76</v>
      </c>
      <c r="AY522" s="219" t="s">
        <v>150</v>
      </c>
    </row>
    <row r="523" spans="2:51" s="14" customFormat="1" ht="22.5">
      <c r="B523" s="209"/>
      <c r="C523" s="210"/>
      <c r="D523" s="193" t="s">
        <v>163</v>
      </c>
      <c r="E523" s="211" t="s">
        <v>19</v>
      </c>
      <c r="F523" s="212" t="s">
        <v>866</v>
      </c>
      <c r="G523" s="210"/>
      <c r="H523" s="213">
        <v>-2.4</v>
      </c>
      <c r="I523" s="214"/>
      <c r="J523" s="210"/>
      <c r="K523" s="210"/>
      <c r="L523" s="215"/>
      <c r="M523" s="216"/>
      <c r="N523" s="217"/>
      <c r="O523" s="217"/>
      <c r="P523" s="217"/>
      <c r="Q523" s="217"/>
      <c r="R523" s="217"/>
      <c r="S523" s="217"/>
      <c r="T523" s="218"/>
      <c r="AT523" s="219" t="s">
        <v>163</v>
      </c>
      <c r="AU523" s="219" t="s">
        <v>86</v>
      </c>
      <c r="AV523" s="14" t="s">
        <v>86</v>
      </c>
      <c r="AW523" s="14" t="s">
        <v>36</v>
      </c>
      <c r="AX523" s="14" t="s">
        <v>76</v>
      </c>
      <c r="AY523" s="219" t="s">
        <v>150</v>
      </c>
    </row>
    <row r="524" spans="2:51" s="14" customFormat="1" ht="22.5">
      <c r="B524" s="209"/>
      <c r="C524" s="210"/>
      <c r="D524" s="193" t="s">
        <v>163</v>
      </c>
      <c r="E524" s="211" t="s">
        <v>19</v>
      </c>
      <c r="F524" s="212" t="s">
        <v>874</v>
      </c>
      <c r="G524" s="210"/>
      <c r="H524" s="213">
        <v>-0.92</v>
      </c>
      <c r="I524" s="214"/>
      <c r="J524" s="210"/>
      <c r="K524" s="210"/>
      <c r="L524" s="215"/>
      <c r="M524" s="216"/>
      <c r="N524" s="217"/>
      <c r="O524" s="217"/>
      <c r="P524" s="217"/>
      <c r="Q524" s="217"/>
      <c r="R524" s="217"/>
      <c r="S524" s="217"/>
      <c r="T524" s="218"/>
      <c r="AT524" s="219" t="s">
        <v>163</v>
      </c>
      <c r="AU524" s="219" t="s">
        <v>86</v>
      </c>
      <c r="AV524" s="14" t="s">
        <v>86</v>
      </c>
      <c r="AW524" s="14" t="s">
        <v>36</v>
      </c>
      <c r="AX524" s="14" t="s">
        <v>76</v>
      </c>
      <c r="AY524" s="219" t="s">
        <v>150</v>
      </c>
    </row>
    <row r="525" spans="2:51" s="14" customFormat="1" ht="11.25">
      <c r="B525" s="209"/>
      <c r="C525" s="210"/>
      <c r="D525" s="193" t="s">
        <v>163</v>
      </c>
      <c r="E525" s="211" t="s">
        <v>19</v>
      </c>
      <c r="F525" s="212" t="s">
        <v>779</v>
      </c>
      <c r="G525" s="210"/>
      <c r="H525" s="213">
        <v>-0.54500000000000004</v>
      </c>
      <c r="I525" s="214"/>
      <c r="J525" s="210"/>
      <c r="K525" s="210"/>
      <c r="L525" s="215"/>
      <c r="M525" s="216"/>
      <c r="N525" s="217"/>
      <c r="O525" s="217"/>
      <c r="P525" s="217"/>
      <c r="Q525" s="217"/>
      <c r="R525" s="217"/>
      <c r="S525" s="217"/>
      <c r="T525" s="218"/>
      <c r="AT525" s="219" t="s">
        <v>163</v>
      </c>
      <c r="AU525" s="219" t="s">
        <v>86</v>
      </c>
      <c r="AV525" s="14" t="s">
        <v>86</v>
      </c>
      <c r="AW525" s="14" t="s">
        <v>36</v>
      </c>
      <c r="AX525" s="14" t="s">
        <v>76</v>
      </c>
      <c r="AY525" s="219" t="s">
        <v>150</v>
      </c>
    </row>
    <row r="526" spans="2:51" s="14" customFormat="1" ht="11.25">
      <c r="B526" s="209"/>
      <c r="C526" s="210"/>
      <c r="D526" s="193" t="s">
        <v>163</v>
      </c>
      <c r="E526" s="211" t="s">
        <v>19</v>
      </c>
      <c r="F526" s="212" t="s">
        <v>868</v>
      </c>
      <c r="G526" s="210"/>
      <c r="H526" s="213">
        <v>-3.1019999999999999</v>
      </c>
      <c r="I526" s="214"/>
      <c r="J526" s="210"/>
      <c r="K526" s="210"/>
      <c r="L526" s="215"/>
      <c r="M526" s="216"/>
      <c r="N526" s="217"/>
      <c r="O526" s="217"/>
      <c r="P526" s="217"/>
      <c r="Q526" s="217"/>
      <c r="R526" s="217"/>
      <c r="S526" s="217"/>
      <c r="T526" s="218"/>
      <c r="AT526" s="219" t="s">
        <v>163</v>
      </c>
      <c r="AU526" s="219" t="s">
        <v>86</v>
      </c>
      <c r="AV526" s="14" t="s">
        <v>86</v>
      </c>
      <c r="AW526" s="14" t="s">
        <v>36</v>
      </c>
      <c r="AX526" s="14" t="s">
        <v>76</v>
      </c>
      <c r="AY526" s="219" t="s">
        <v>150</v>
      </c>
    </row>
    <row r="527" spans="2:51" s="16" customFormat="1" ht="11.25">
      <c r="B527" s="231"/>
      <c r="C527" s="232"/>
      <c r="D527" s="193" t="s">
        <v>163</v>
      </c>
      <c r="E527" s="233" t="s">
        <v>19</v>
      </c>
      <c r="F527" s="234" t="s">
        <v>215</v>
      </c>
      <c r="G527" s="232"/>
      <c r="H527" s="235">
        <v>106.191</v>
      </c>
      <c r="I527" s="236"/>
      <c r="J527" s="232"/>
      <c r="K527" s="232"/>
      <c r="L527" s="237"/>
      <c r="M527" s="238"/>
      <c r="N527" s="239"/>
      <c r="O527" s="239"/>
      <c r="P527" s="239"/>
      <c r="Q527" s="239"/>
      <c r="R527" s="239"/>
      <c r="S527" s="239"/>
      <c r="T527" s="240"/>
      <c r="AT527" s="241" t="s">
        <v>163</v>
      </c>
      <c r="AU527" s="241" t="s">
        <v>86</v>
      </c>
      <c r="AV527" s="16" t="s">
        <v>179</v>
      </c>
      <c r="AW527" s="16" t="s">
        <v>36</v>
      </c>
      <c r="AX527" s="16" t="s">
        <v>76</v>
      </c>
      <c r="AY527" s="241" t="s">
        <v>150</v>
      </c>
    </row>
    <row r="528" spans="2:51" s="15" customFormat="1" ht="11.25">
      <c r="B528" s="220"/>
      <c r="C528" s="221"/>
      <c r="D528" s="193" t="s">
        <v>163</v>
      </c>
      <c r="E528" s="222" t="s">
        <v>19</v>
      </c>
      <c r="F528" s="223" t="s">
        <v>178</v>
      </c>
      <c r="G528" s="221"/>
      <c r="H528" s="224">
        <v>320.142</v>
      </c>
      <c r="I528" s="225"/>
      <c r="J528" s="221"/>
      <c r="K528" s="221"/>
      <c r="L528" s="226"/>
      <c r="M528" s="227"/>
      <c r="N528" s="228"/>
      <c r="O528" s="228"/>
      <c r="P528" s="228"/>
      <c r="Q528" s="228"/>
      <c r="R528" s="228"/>
      <c r="S528" s="228"/>
      <c r="T528" s="229"/>
      <c r="AT528" s="230" t="s">
        <v>163</v>
      </c>
      <c r="AU528" s="230" t="s">
        <v>86</v>
      </c>
      <c r="AV528" s="15" t="s">
        <v>158</v>
      </c>
      <c r="AW528" s="15" t="s">
        <v>36</v>
      </c>
      <c r="AX528" s="15" t="s">
        <v>84</v>
      </c>
      <c r="AY528" s="230" t="s">
        <v>150</v>
      </c>
    </row>
    <row r="529" spans="1:65" s="2" customFormat="1" ht="36">
      <c r="A529" s="36"/>
      <c r="B529" s="37"/>
      <c r="C529" s="180" t="s">
        <v>488</v>
      </c>
      <c r="D529" s="180" t="s">
        <v>153</v>
      </c>
      <c r="E529" s="181" t="s">
        <v>875</v>
      </c>
      <c r="F529" s="182" t="s">
        <v>876</v>
      </c>
      <c r="G529" s="183" t="s">
        <v>328</v>
      </c>
      <c r="H529" s="184">
        <v>6.9</v>
      </c>
      <c r="I529" s="185"/>
      <c r="J529" s="186">
        <f>ROUND(I529*H529,2)</f>
        <v>0</v>
      </c>
      <c r="K529" s="182" t="s">
        <v>157</v>
      </c>
      <c r="L529" s="41"/>
      <c r="M529" s="187" t="s">
        <v>19</v>
      </c>
      <c r="N529" s="188" t="s">
        <v>47</v>
      </c>
      <c r="O529" s="66"/>
      <c r="P529" s="189">
        <f>O529*H529</f>
        <v>0</v>
      </c>
      <c r="Q529" s="189">
        <v>3.0000000000000001E-3</v>
      </c>
      <c r="R529" s="189">
        <f>Q529*H529</f>
        <v>2.0700000000000003E-2</v>
      </c>
      <c r="S529" s="189">
        <v>0</v>
      </c>
      <c r="T529" s="190">
        <f>S529*H529</f>
        <v>0</v>
      </c>
      <c r="U529" s="36"/>
      <c r="V529" s="36"/>
      <c r="W529" s="36"/>
      <c r="X529" s="36"/>
      <c r="Y529" s="36"/>
      <c r="Z529" s="36"/>
      <c r="AA529" s="36"/>
      <c r="AB529" s="36"/>
      <c r="AC529" s="36"/>
      <c r="AD529" s="36"/>
      <c r="AE529" s="36"/>
      <c r="AR529" s="191" t="s">
        <v>158</v>
      </c>
      <c r="AT529" s="191" t="s">
        <v>153</v>
      </c>
      <c r="AU529" s="191" t="s">
        <v>86</v>
      </c>
      <c r="AY529" s="19" t="s">
        <v>150</v>
      </c>
      <c r="BE529" s="192">
        <f>IF(N529="základní",J529,0)</f>
        <v>0</v>
      </c>
      <c r="BF529" s="192">
        <f>IF(N529="snížená",J529,0)</f>
        <v>0</v>
      </c>
      <c r="BG529" s="192">
        <f>IF(N529="zákl. přenesená",J529,0)</f>
        <v>0</v>
      </c>
      <c r="BH529" s="192">
        <f>IF(N529="sníž. přenesená",J529,0)</f>
        <v>0</v>
      </c>
      <c r="BI529" s="192">
        <f>IF(N529="nulová",J529,0)</f>
        <v>0</v>
      </c>
      <c r="BJ529" s="19" t="s">
        <v>84</v>
      </c>
      <c r="BK529" s="192">
        <f>ROUND(I529*H529,2)</f>
        <v>0</v>
      </c>
      <c r="BL529" s="19" t="s">
        <v>158</v>
      </c>
      <c r="BM529" s="191" t="s">
        <v>877</v>
      </c>
    </row>
    <row r="530" spans="1:65" s="2" customFormat="1" ht="19.5">
      <c r="A530" s="36"/>
      <c r="B530" s="37"/>
      <c r="C530" s="38"/>
      <c r="D530" s="193" t="s">
        <v>160</v>
      </c>
      <c r="E530" s="38"/>
      <c r="F530" s="194" t="s">
        <v>876</v>
      </c>
      <c r="G530" s="38"/>
      <c r="H530" s="38"/>
      <c r="I530" s="195"/>
      <c r="J530" s="38"/>
      <c r="K530" s="38"/>
      <c r="L530" s="41"/>
      <c r="M530" s="196"/>
      <c r="N530" s="197"/>
      <c r="O530" s="66"/>
      <c r="P530" s="66"/>
      <c r="Q530" s="66"/>
      <c r="R530" s="66"/>
      <c r="S530" s="66"/>
      <c r="T530" s="67"/>
      <c r="U530" s="36"/>
      <c r="V530" s="36"/>
      <c r="W530" s="36"/>
      <c r="X530" s="36"/>
      <c r="Y530" s="36"/>
      <c r="Z530" s="36"/>
      <c r="AA530" s="36"/>
      <c r="AB530" s="36"/>
      <c r="AC530" s="36"/>
      <c r="AD530" s="36"/>
      <c r="AE530" s="36"/>
      <c r="AT530" s="19" t="s">
        <v>160</v>
      </c>
      <c r="AU530" s="19" t="s">
        <v>86</v>
      </c>
    </row>
    <row r="531" spans="1:65" s="13" customFormat="1" ht="11.25">
      <c r="B531" s="199"/>
      <c r="C531" s="200"/>
      <c r="D531" s="193" t="s">
        <v>163</v>
      </c>
      <c r="E531" s="201" t="s">
        <v>19</v>
      </c>
      <c r="F531" s="202" t="s">
        <v>193</v>
      </c>
      <c r="G531" s="200"/>
      <c r="H531" s="201" t="s">
        <v>19</v>
      </c>
      <c r="I531" s="203"/>
      <c r="J531" s="200"/>
      <c r="K531" s="200"/>
      <c r="L531" s="204"/>
      <c r="M531" s="205"/>
      <c r="N531" s="206"/>
      <c r="O531" s="206"/>
      <c r="P531" s="206"/>
      <c r="Q531" s="206"/>
      <c r="R531" s="206"/>
      <c r="S531" s="206"/>
      <c r="T531" s="207"/>
      <c r="AT531" s="208" t="s">
        <v>163</v>
      </c>
      <c r="AU531" s="208" t="s">
        <v>86</v>
      </c>
      <c r="AV531" s="13" t="s">
        <v>84</v>
      </c>
      <c r="AW531" s="13" t="s">
        <v>36</v>
      </c>
      <c r="AX531" s="13" t="s">
        <v>76</v>
      </c>
      <c r="AY531" s="208" t="s">
        <v>150</v>
      </c>
    </row>
    <row r="532" spans="1:65" s="14" customFormat="1" ht="11.25">
      <c r="B532" s="209"/>
      <c r="C532" s="210"/>
      <c r="D532" s="193" t="s">
        <v>163</v>
      </c>
      <c r="E532" s="211" t="s">
        <v>19</v>
      </c>
      <c r="F532" s="212" t="s">
        <v>354</v>
      </c>
      <c r="G532" s="210"/>
      <c r="H532" s="213">
        <v>6.9</v>
      </c>
      <c r="I532" s="214"/>
      <c r="J532" s="210"/>
      <c r="K532" s="210"/>
      <c r="L532" s="215"/>
      <c r="M532" s="216"/>
      <c r="N532" s="217"/>
      <c r="O532" s="217"/>
      <c r="P532" s="217"/>
      <c r="Q532" s="217"/>
      <c r="R532" s="217"/>
      <c r="S532" s="217"/>
      <c r="T532" s="218"/>
      <c r="AT532" s="219" t="s">
        <v>163</v>
      </c>
      <c r="AU532" s="219" t="s">
        <v>86</v>
      </c>
      <c r="AV532" s="14" t="s">
        <v>86</v>
      </c>
      <c r="AW532" s="14" t="s">
        <v>36</v>
      </c>
      <c r="AX532" s="14" t="s">
        <v>84</v>
      </c>
      <c r="AY532" s="219" t="s">
        <v>150</v>
      </c>
    </row>
    <row r="533" spans="1:65" s="2" customFormat="1" ht="24">
      <c r="A533" s="36"/>
      <c r="B533" s="37"/>
      <c r="C533" s="180" t="s">
        <v>497</v>
      </c>
      <c r="D533" s="180" t="s">
        <v>153</v>
      </c>
      <c r="E533" s="181" t="s">
        <v>878</v>
      </c>
      <c r="F533" s="182" t="s">
        <v>879</v>
      </c>
      <c r="G533" s="183" t="s">
        <v>167</v>
      </c>
      <c r="H533" s="184">
        <v>5.4</v>
      </c>
      <c r="I533" s="185"/>
      <c r="J533" s="186">
        <f>ROUND(I533*H533,2)</f>
        <v>0</v>
      </c>
      <c r="K533" s="182" t="s">
        <v>168</v>
      </c>
      <c r="L533" s="41"/>
      <c r="M533" s="187" t="s">
        <v>19</v>
      </c>
      <c r="N533" s="188" t="s">
        <v>47</v>
      </c>
      <c r="O533" s="66"/>
      <c r="P533" s="189">
        <f>O533*H533</f>
        <v>0</v>
      </c>
      <c r="Q533" s="189">
        <v>4.3800000000000002E-3</v>
      </c>
      <c r="R533" s="189">
        <f>Q533*H533</f>
        <v>2.3652000000000003E-2</v>
      </c>
      <c r="S533" s="189">
        <v>0</v>
      </c>
      <c r="T533" s="190">
        <f>S533*H533</f>
        <v>0</v>
      </c>
      <c r="U533" s="36"/>
      <c r="V533" s="36"/>
      <c r="W533" s="36"/>
      <c r="X533" s="36"/>
      <c r="Y533" s="36"/>
      <c r="Z533" s="36"/>
      <c r="AA533" s="36"/>
      <c r="AB533" s="36"/>
      <c r="AC533" s="36"/>
      <c r="AD533" s="36"/>
      <c r="AE533" s="36"/>
      <c r="AR533" s="191" t="s">
        <v>158</v>
      </c>
      <c r="AT533" s="191" t="s">
        <v>153</v>
      </c>
      <c r="AU533" s="191" t="s">
        <v>86</v>
      </c>
      <c r="AY533" s="19" t="s">
        <v>150</v>
      </c>
      <c r="BE533" s="192">
        <f>IF(N533="základní",J533,0)</f>
        <v>0</v>
      </c>
      <c r="BF533" s="192">
        <f>IF(N533="snížená",J533,0)</f>
        <v>0</v>
      </c>
      <c r="BG533" s="192">
        <f>IF(N533="zákl. přenesená",J533,0)</f>
        <v>0</v>
      </c>
      <c r="BH533" s="192">
        <f>IF(N533="sníž. přenesená",J533,0)</f>
        <v>0</v>
      </c>
      <c r="BI533" s="192">
        <f>IF(N533="nulová",J533,0)</f>
        <v>0</v>
      </c>
      <c r="BJ533" s="19" t="s">
        <v>84</v>
      </c>
      <c r="BK533" s="192">
        <f>ROUND(I533*H533,2)</f>
        <v>0</v>
      </c>
      <c r="BL533" s="19" t="s">
        <v>158</v>
      </c>
      <c r="BM533" s="191" t="s">
        <v>880</v>
      </c>
    </row>
    <row r="534" spans="1:65" s="2" customFormat="1" ht="19.5">
      <c r="A534" s="36"/>
      <c r="B534" s="37"/>
      <c r="C534" s="38"/>
      <c r="D534" s="193" t="s">
        <v>160</v>
      </c>
      <c r="E534" s="38"/>
      <c r="F534" s="194" t="s">
        <v>881</v>
      </c>
      <c r="G534" s="38"/>
      <c r="H534" s="38"/>
      <c r="I534" s="195"/>
      <c r="J534" s="38"/>
      <c r="K534" s="38"/>
      <c r="L534" s="41"/>
      <c r="M534" s="196"/>
      <c r="N534" s="197"/>
      <c r="O534" s="66"/>
      <c r="P534" s="66"/>
      <c r="Q534" s="66"/>
      <c r="R534" s="66"/>
      <c r="S534" s="66"/>
      <c r="T534" s="67"/>
      <c r="U534" s="36"/>
      <c r="V534" s="36"/>
      <c r="W534" s="36"/>
      <c r="X534" s="36"/>
      <c r="Y534" s="36"/>
      <c r="Z534" s="36"/>
      <c r="AA534" s="36"/>
      <c r="AB534" s="36"/>
      <c r="AC534" s="36"/>
      <c r="AD534" s="36"/>
      <c r="AE534" s="36"/>
      <c r="AT534" s="19" t="s">
        <v>160</v>
      </c>
      <c r="AU534" s="19" t="s">
        <v>86</v>
      </c>
    </row>
    <row r="535" spans="1:65" s="13" customFormat="1" ht="11.25">
      <c r="B535" s="199"/>
      <c r="C535" s="200"/>
      <c r="D535" s="193" t="s">
        <v>163</v>
      </c>
      <c r="E535" s="201" t="s">
        <v>19</v>
      </c>
      <c r="F535" s="202" t="s">
        <v>174</v>
      </c>
      <c r="G535" s="200"/>
      <c r="H535" s="201" t="s">
        <v>19</v>
      </c>
      <c r="I535" s="203"/>
      <c r="J535" s="200"/>
      <c r="K535" s="200"/>
      <c r="L535" s="204"/>
      <c r="M535" s="205"/>
      <c r="N535" s="206"/>
      <c r="O535" s="206"/>
      <c r="P535" s="206"/>
      <c r="Q535" s="206"/>
      <c r="R535" s="206"/>
      <c r="S535" s="206"/>
      <c r="T535" s="207"/>
      <c r="AT535" s="208" t="s">
        <v>163</v>
      </c>
      <c r="AU535" s="208" t="s">
        <v>86</v>
      </c>
      <c r="AV535" s="13" t="s">
        <v>84</v>
      </c>
      <c r="AW535" s="13" t="s">
        <v>36</v>
      </c>
      <c r="AX535" s="13" t="s">
        <v>76</v>
      </c>
      <c r="AY535" s="208" t="s">
        <v>150</v>
      </c>
    </row>
    <row r="536" spans="1:65" s="13" customFormat="1" ht="22.5">
      <c r="B536" s="199"/>
      <c r="C536" s="200"/>
      <c r="D536" s="193" t="s">
        <v>163</v>
      </c>
      <c r="E536" s="201" t="s">
        <v>19</v>
      </c>
      <c r="F536" s="202" t="s">
        <v>882</v>
      </c>
      <c r="G536" s="200"/>
      <c r="H536" s="201" t="s">
        <v>19</v>
      </c>
      <c r="I536" s="203"/>
      <c r="J536" s="200"/>
      <c r="K536" s="200"/>
      <c r="L536" s="204"/>
      <c r="M536" s="205"/>
      <c r="N536" s="206"/>
      <c r="O536" s="206"/>
      <c r="P536" s="206"/>
      <c r="Q536" s="206"/>
      <c r="R536" s="206"/>
      <c r="S536" s="206"/>
      <c r="T536" s="207"/>
      <c r="AT536" s="208" t="s">
        <v>163</v>
      </c>
      <c r="AU536" s="208" t="s">
        <v>86</v>
      </c>
      <c r="AV536" s="13" t="s">
        <v>84</v>
      </c>
      <c r="AW536" s="13" t="s">
        <v>36</v>
      </c>
      <c r="AX536" s="13" t="s">
        <v>76</v>
      </c>
      <c r="AY536" s="208" t="s">
        <v>150</v>
      </c>
    </row>
    <row r="537" spans="1:65" s="13" customFormat="1" ht="33.75">
      <c r="B537" s="199"/>
      <c r="C537" s="200"/>
      <c r="D537" s="193" t="s">
        <v>163</v>
      </c>
      <c r="E537" s="201" t="s">
        <v>19</v>
      </c>
      <c r="F537" s="202" t="s">
        <v>850</v>
      </c>
      <c r="G537" s="200"/>
      <c r="H537" s="201" t="s">
        <v>19</v>
      </c>
      <c r="I537" s="203"/>
      <c r="J537" s="200"/>
      <c r="K537" s="200"/>
      <c r="L537" s="204"/>
      <c r="M537" s="205"/>
      <c r="N537" s="206"/>
      <c r="O537" s="206"/>
      <c r="P537" s="206"/>
      <c r="Q537" s="206"/>
      <c r="R537" s="206"/>
      <c r="S537" s="206"/>
      <c r="T537" s="207"/>
      <c r="AT537" s="208" t="s">
        <v>163</v>
      </c>
      <c r="AU537" s="208" t="s">
        <v>86</v>
      </c>
      <c r="AV537" s="13" t="s">
        <v>84</v>
      </c>
      <c r="AW537" s="13" t="s">
        <v>36</v>
      </c>
      <c r="AX537" s="13" t="s">
        <v>76</v>
      </c>
      <c r="AY537" s="208" t="s">
        <v>150</v>
      </c>
    </row>
    <row r="538" spans="1:65" s="14" customFormat="1" ht="11.25">
      <c r="B538" s="209"/>
      <c r="C538" s="210"/>
      <c r="D538" s="193" t="s">
        <v>163</v>
      </c>
      <c r="E538" s="211" t="s">
        <v>19</v>
      </c>
      <c r="F538" s="212" t="s">
        <v>883</v>
      </c>
      <c r="G538" s="210"/>
      <c r="H538" s="213">
        <v>3</v>
      </c>
      <c r="I538" s="214"/>
      <c r="J538" s="210"/>
      <c r="K538" s="210"/>
      <c r="L538" s="215"/>
      <c r="M538" s="216"/>
      <c r="N538" s="217"/>
      <c r="O538" s="217"/>
      <c r="P538" s="217"/>
      <c r="Q538" s="217"/>
      <c r="R538" s="217"/>
      <c r="S538" s="217"/>
      <c r="T538" s="218"/>
      <c r="AT538" s="219" t="s">
        <v>163</v>
      </c>
      <c r="AU538" s="219" t="s">
        <v>86</v>
      </c>
      <c r="AV538" s="14" t="s">
        <v>86</v>
      </c>
      <c r="AW538" s="14" t="s">
        <v>36</v>
      </c>
      <c r="AX538" s="14" t="s">
        <v>76</v>
      </c>
      <c r="AY538" s="219" t="s">
        <v>150</v>
      </c>
    </row>
    <row r="539" spans="1:65" s="13" customFormat="1" ht="22.5">
      <c r="B539" s="199"/>
      <c r="C539" s="200"/>
      <c r="D539" s="193" t="s">
        <v>163</v>
      </c>
      <c r="E539" s="201" t="s">
        <v>19</v>
      </c>
      <c r="F539" s="202" t="s">
        <v>852</v>
      </c>
      <c r="G539" s="200"/>
      <c r="H539" s="201" t="s">
        <v>19</v>
      </c>
      <c r="I539" s="203"/>
      <c r="J539" s="200"/>
      <c r="K539" s="200"/>
      <c r="L539" s="204"/>
      <c r="M539" s="205"/>
      <c r="N539" s="206"/>
      <c r="O539" s="206"/>
      <c r="P539" s="206"/>
      <c r="Q539" s="206"/>
      <c r="R539" s="206"/>
      <c r="S539" s="206"/>
      <c r="T539" s="207"/>
      <c r="AT539" s="208" t="s">
        <v>163</v>
      </c>
      <c r="AU539" s="208" t="s">
        <v>86</v>
      </c>
      <c r="AV539" s="13" t="s">
        <v>84</v>
      </c>
      <c r="AW539" s="13" t="s">
        <v>36</v>
      </c>
      <c r="AX539" s="13" t="s">
        <v>76</v>
      </c>
      <c r="AY539" s="208" t="s">
        <v>150</v>
      </c>
    </row>
    <row r="540" spans="1:65" s="14" customFormat="1" ht="11.25">
      <c r="B540" s="209"/>
      <c r="C540" s="210"/>
      <c r="D540" s="193" t="s">
        <v>163</v>
      </c>
      <c r="E540" s="211" t="s">
        <v>19</v>
      </c>
      <c r="F540" s="212" t="s">
        <v>884</v>
      </c>
      <c r="G540" s="210"/>
      <c r="H540" s="213">
        <v>2.4</v>
      </c>
      <c r="I540" s="214"/>
      <c r="J540" s="210"/>
      <c r="K540" s="210"/>
      <c r="L540" s="215"/>
      <c r="M540" s="216"/>
      <c r="N540" s="217"/>
      <c r="O540" s="217"/>
      <c r="P540" s="217"/>
      <c r="Q540" s="217"/>
      <c r="R540" s="217"/>
      <c r="S540" s="217"/>
      <c r="T540" s="218"/>
      <c r="AT540" s="219" t="s">
        <v>163</v>
      </c>
      <c r="AU540" s="219" t="s">
        <v>86</v>
      </c>
      <c r="AV540" s="14" t="s">
        <v>86</v>
      </c>
      <c r="AW540" s="14" t="s">
        <v>36</v>
      </c>
      <c r="AX540" s="14" t="s">
        <v>76</v>
      </c>
      <c r="AY540" s="219" t="s">
        <v>150</v>
      </c>
    </row>
    <row r="541" spans="1:65" s="15" customFormat="1" ht="11.25">
      <c r="B541" s="220"/>
      <c r="C541" s="221"/>
      <c r="D541" s="193" t="s">
        <v>163</v>
      </c>
      <c r="E541" s="222" t="s">
        <v>19</v>
      </c>
      <c r="F541" s="223" t="s">
        <v>178</v>
      </c>
      <c r="G541" s="221"/>
      <c r="H541" s="224">
        <v>5.4</v>
      </c>
      <c r="I541" s="225"/>
      <c r="J541" s="221"/>
      <c r="K541" s="221"/>
      <c r="L541" s="226"/>
      <c r="M541" s="227"/>
      <c r="N541" s="228"/>
      <c r="O541" s="228"/>
      <c r="P541" s="228"/>
      <c r="Q541" s="228"/>
      <c r="R541" s="228"/>
      <c r="S541" s="228"/>
      <c r="T541" s="229"/>
      <c r="AT541" s="230" t="s">
        <v>163</v>
      </c>
      <c r="AU541" s="230" t="s">
        <v>86</v>
      </c>
      <c r="AV541" s="15" t="s">
        <v>158</v>
      </c>
      <c r="AW541" s="15" t="s">
        <v>36</v>
      </c>
      <c r="AX541" s="15" t="s">
        <v>84</v>
      </c>
      <c r="AY541" s="230" t="s">
        <v>150</v>
      </c>
    </row>
    <row r="542" spans="1:65" s="2" customFormat="1" ht="24">
      <c r="A542" s="36"/>
      <c r="B542" s="37"/>
      <c r="C542" s="180" t="s">
        <v>505</v>
      </c>
      <c r="D542" s="180" t="s">
        <v>153</v>
      </c>
      <c r="E542" s="181" t="s">
        <v>885</v>
      </c>
      <c r="F542" s="182" t="s">
        <v>886</v>
      </c>
      <c r="G542" s="183" t="s">
        <v>182</v>
      </c>
      <c r="H542" s="184">
        <v>2.8000000000000001E-2</v>
      </c>
      <c r="I542" s="185"/>
      <c r="J542" s="186">
        <f>ROUND(I542*H542,2)</f>
        <v>0</v>
      </c>
      <c r="K542" s="182" t="s">
        <v>168</v>
      </c>
      <c r="L542" s="41"/>
      <c r="M542" s="187" t="s">
        <v>19</v>
      </c>
      <c r="N542" s="188" t="s">
        <v>47</v>
      </c>
      <c r="O542" s="66"/>
      <c r="P542" s="189">
        <f>O542*H542</f>
        <v>0</v>
      </c>
      <c r="Q542" s="189">
        <v>2.2563399999999998</v>
      </c>
      <c r="R542" s="189">
        <f>Q542*H542</f>
        <v>6.3177520000000001E-2</v>
      </c>
      <c r="S542" s="189">
        <v>0</v>
      </c>
      <c r="T542" s="190">
        <f>S542*H542</f>
        <v>0</v>
      </c>
      <c r="U542" s="36"/>
      <c r="V542" s="36"/>
      <c r="W542" s="36"/>
      <c r="X542" s="36"/>
      <c r="Y542" s="36"/>
      <c r="Z542" s="36"/>
      <c r="AA542" s="36"/>
      <c r="AB542" s="36"/>
      <c r="AC542" s="36"/>
      <c r="AD542" s="36"/>
      <c r="AE542" s="36"/>
      <c r="AR542" s="191" t="s">
        <v>158</v>
      </c>
      <c r="AT542" s="191" t="s">
        <v>153</v>
      </c>
      <c r="AU542" s="191" t="s">
        <v>86</v>
      </c>
      <c r="AY542" s="19" t="s">
        <v>150</v>
      </c>
      <c r="BE542" s="192">
        <f>IF(N542="základní",J542,0)</f>
        <v>0</v>
      </c>
      <c r="BF542" s="192">
        <f>IF(N542="snížená",J542,0)</f>
        <v>0</v>
      </c>
      <c r="BG542" s="192">
        <f>IF(N542="zákl. přenesená",J542,0)</f>
        <v>0</v>
      </c>
      <c r="BH542" s="192">
        <f>IF(N542="sníž. přenesená",J542,0)</f>
        <v>0</v>
      </c>
      <c r="BI542" s="192">
        <f>IF(N542="nulová",J542,0)</f>
        <v>0</v>
      </c>
      <c r="BJ542" s="19" t="s">
        <v>84</v>
      </c>
      <c r="BK542" s="192">
        <f>ROUND(I542*H542,2)</f>
        <v>0</v>
      </c>
      <c r="BL542" s="19" t="s">
        <v>158</v>
      </c>
      <c r="BM542" s="191" t="s">
        <v>887</v>
      </c>
    </row>
    <row r="543" spans="1:65" s="2" customFormat="1" ht="19.5">
      <c r="A543" s="36"/>
      <c r="B543" s="37"/>
      <c r="C543" s="38"/>
      <c r="D543" s="193" t="s">
        <v>160</v>
      </c>
      <c r="E543" s="38"/>
      <c r="F543" s="194" t="s">
        <v>888</v>
      </c>
      <c r="G543" s="38"/>
      <c r="H543" s="38"/>
      <c r="I543" s="195"/>
      <c r="J543" s="38"/>
      <c r="K543" s="38"/>
      <c r="L543" s="41"/>
      <c r="M543" s="196"/>
      <c r="N543" s="197"/>
      <c r="O543" s="66"/>
      <c r="P543" s="66"/>
      <c r="Q543" s="66"/>
      <c r="R543" s="66"/>
      <c r="S543" s="66"/>
      <c r="T543" s="67"/>
      <c r="U543" s="36"/>
      <c r="V543" s="36"/>
      <c r="W543" s="36"/>
      <c r="X543" s="36"/>
      <c r="Y543" s="36"/>
      <c r="Z543" s="36"/>
      <c r="AA543" s="36"/>
      <c r="AB543" s="36"/>
      <c r="AC543" s="36"/>
      <c r="AD543" s="36"/>
      <c r="AE543" s="36"/>
      <c r="AT543" s="19" t="s">
        <v>160</v>
      </c>
      <c r="AU543" s="19" t="s">
        <v>86</v>
      </c>
    </row>
    <row r="544" spans="1:65" s="13" customFormat="1" ht="11.25">
      <c r="B544" s="199"/>
      <c r="C544" s="200"/>
      <c r="D544" s="193" t="s">
        <v>163</v>
      </c>
      <c r="E544" s="201" t="s">
        <v>19</v>
      </c>
      <c r="F544" s="202" t="s">
        <v>889</v>
      </c>
      <c r="G544" s="200"/>
      <c r="H544" s="201" t="s">
        <v>19</v>
      </c>
      <c r="I544" s="203"/>
      <c r="J544" s="200"/>
      <c r="K544" s="200"/>
      <c r="L544" s="204"/>
      <c r="M544" s="205"/>
      <c r="N544" s="206"/>
      <c r="O544" s="206"/>
      <c r="P544" s="206"/>
      <c r="Q544" s="206"/>
      <c r="R544" s="206"/>
      <c r="S544" s="206"/>
      <c r="T544" s="207"/>
      <c r="AT544" s="208" t="s">
        <v>163</v>
      </c>
      <c r="AU544" s="208" t="s">
        <v>86</v>
      </c>
      <c r="AV544" s="13" t="s">
        <v>84</v>
      </c>
      <c r="AW544" s="13" t="s">
        <v>36</v>
      </c>
      <c r="AX544" s="13" t="s">
        <v>76</v>
      </c>
      <c r="AY544" s="208" t="s">
        <v>150</v>
      </c>
    </row>
    <row r="545" spans="1:65" s="13" customFormat="1" ht="22.5">
      <c r="B545" s="199"/>
      <c r="C545" s="200"/>
      <c r="D545" s="193" t="s">
        <v>163</v>
      </c>
      <c r="E545" s="201" t="s">
        <v>19</v>
      </c>
      <c r="F545" s="202" t="s">
        <v>890</v>
      </c>
      <c r="G545" s="200"/>
      <c r="H545" s="201" t="s">
        <v>19</v>
      </c>
      <c r="I545" s="203"/>
      <c r="J545" s="200"/>
      <c r="K545" s="200"/>
      <c r="L545" s="204"/>
      <c r="M545" s="205"/>
      <c r="N545" s="206"/>
      <c r="O545" s="206"/>
      <c r="P545" s="206"/>
      <c r="Q545" s="206"/>
      <c r="R545" s="206"/>
      <c r="S545" s="206"/>
      <c r="T545" s="207"/>
      <c r="AT545" s="208" t="s">
        <v>163</v>
      </c>
      <c r="AU545" s="208" t="s">
        <v>86</v>
      </c>
      <c r="AV545" s="13" t="s">
        <v>84</v>
      </c>
      <c r="AW545" s="13" t="s">
        <v>36</v>
      </c>
      <c r="AX545" s="13" t="s">
        <v>76</v>
      </c>
      <c r="AY545" s="208" t="s">
        <v>150</v>
      </c>
    </row>
    <row r="546" spans="1:65" s="14" customFormat="1" ht="11.25">
      <c r="B546" s="209"/>
      <c r="C546" s="210"/>
      <c r="D546" s="193" t="s">
        <v>163</v>
      </c>
      <c r="E546" s="211" t="s">
        <v>19</v>
      </c>
      <c r="F546" s="212" t="s">
        <v>891</v>
      </c>
      <c r="G546" s="210"/>
      <c r="H546" s="213">
        <v>2.8000000000000001E-2</v>
      </c>
      <c r="I546" s="214"/>
      <c r="J546" s="210"/>
      <c r="K546" s="210"/>
      <c r="L546" s="215"/>
      <c r="M546" s="216"/>
      <c r="N546" s="217"/>
      <c r="O546" s="217"/>
      <c r="P546" s="217"/>
      <c r="Q546" s="217"/>
      <c r="R546" s="217"/>
      <c r="S546" s="217"/>
      <c r="T546" s="218"/>
      <c r="AT546" s="219" t="s">
        <v>163</v>
      </c>
      <c r="AU546" s="219" t="s">
        <v>86</v>
      </c>
      <c r="AV546" s="14" t="s">
        <v>86</v>
      </c>
      <c r="AW546" s="14" t="s">
        <v>36</v>
      </c>
      <c r="AX546" s="14" t="s">
        <v>84</v>
      </c>
      <c r="AY546" s="219" t="s">
        <v>150</v>
      </c>
    </row>
    <row r="547" spans="1:65" s="2" customFormat="1" ht="24">
      <c r="A547" s="36"/>
      <c r="B547" s="37"/>
      <c r="C547" s="180" t="s">
        <v>509</v>
      </c>
      <c r="D547" s="180" t="s">
        <v>153</v>
      </c>
      <c r="E547" s="181" t="s">
        <v>892</v>
      </c>
      <c r="F547" s="182" t="s">
        <v>893</v>
      </c>
      <c r="G547" s="183" t="s">
        <v>156</v>
      </c>
      <c r="H547" s="184">
        <v>1</v>
      </c>
      <c r="I547" s="185"/>
      <c r="J547" s="186">
        <f>ROUND(I547*H547,2)</f>
        <v>0</v>
      </c>
      <c r="K547" s="182" t="s">
        <v>157</v>
      </c>
      <c r="L547" s="41"/>
      <c r="M547" s="187" t="s">
        <v>19</v>
      </c>
      <c r="N547" s="188" t="s">
        <v>47</v>
      </c>
      <c r="O547" s="66"/>
      <c r="P547" s="189">
        <f>O547*H547</f>
        <v>0</v>
      </c>
      <c r="Q547" s="189">
        <v>4.684E-2</v>
      </c>
      <c r="R547" s="189">
        <f>Q547*H547</f>
        <v>4.684E-2</v>
      </c>
      <c r="S547" s="189">
        <v>0</v>
      </c>
      <c r="T547" s="190">
        <f>S547*H547</f>
        <v>0</v>
      </c>
      <c r="U547" s="36"/>
      <c r="V547" s="36"/>
      <c r="W547" s="36"/>
      <c r="X547" s="36"/>
      <c r="Y547" s="36"/>
      <c r="Z547" s="36"/>
      <c r="AA547" s="36"/>
      <c r="AB547" s="36"/>
      <c r="AC547" s="36"/>
      <c r="AD547" s="36"/>
      <c r="AE547" s="36"/>
      <c r="AR547" s="191" t="s">
        <v>158</v>
      </c>
      <c r="AT547" s="191" t="s">
        <v>153</v>
      </c>
      <c r="AU547" s="191" t="s">
        <v>86</v>
      </c>
      <c r="AY547" s="19" t="s">
        <v>150</v>
      </c>
      <c r="BE547" s="192">
        <f>IF(N547="základní",J547,0)</f>
        <v>0</v>
      </c>
      <c r="BF547" s="192">
        <f>IF(N547="snížená",J547,0)</f>
        <v>0</v>
      </c>
      <c r="BG547" s="192">
        <f>IF(N547="zákl. přenesená",J547,0)</f>
        <v>0</v>
      </c>
      <c r="BH547" s="192">
        <f>IF(N547="sníž. přenesená",J547,0)</f>
        <v>0</v>
      </c>
      <c r="BI547" s="192">
        <f>IF(N547="nulová",J547,0)</f>
        <v>0</v>
      </c>
      <c r="BJ547" s="19" t="s">
        <v>84</v>
      </c>
      <c r="BK547" s="192">
        <f>ROUND(I547*H547,2)</f>
        <v>0</v>
      </c>
      <c r="BL547" s="19" t="s">
        <v>158</v>
      </c>
      <c r="BM547" s="191" t="s">
        <v>894</v>
      </c>
    </row>
    <row r="548" spans="1:65" s="2" customFormat="1" ht="11.25">
      <c r="A548" s="36"/>
      <c r="B548" s="37"/>
      <c r="C548" s="38"/>
      <c r="D548" s="193" t="s">
        <v>160</v>
      </c>
      <c r="E548" s="38"/>
      <c r="F548" s="194" t="s">
        <v>893</v>
      </c>
      <c r="G548" s="38"/>
      <c r="H548" s="38"/>
      <c r="I548" s="195"/>
      <c r="J548" s="38"/>
      <c r="K548" s="38"/>
      <c r="L548" s="41"/>
      <c r="M548" s="196"/>
      <c r="N548" s="197"/>
      <c r="O548" s="66"/>
      <c r="P548" s="66"/>
      <c r="Q548" s="66"/>
      <c r="R548" s="66"/>
      <c r="S548" s="66"/>
      <c r="T548" s="67"/>
      <c r="U548" s="36"/>
      <c r="V548" s="36"/>
      <c r="W548" s="36"/>
      <c r="X548" s="36"/>
      <c r="Y548" s="36"/>
      <c r="Z548" s="36"/>
      <c r="AA548" s="36"/>
      <c r="AB548" s="36"/>
      <c r="AC548" s="36"/>
      <c r="AD548" s="36"/>
      <c r="AE548" s="36"/>
      <c r="AT548" s="19" t="s">
        <v>160</v>
      </c>
      <c r="AU548" s="19" t="s">
        <v>86</v>
      </c>
    </row>
    <row r="549" spans="1:65" s="13" customFormat="1" ht="11.25">
      <c r="B549" s="199"/>
      <c r="C549" s="200"/>
      <c r="D549" s="193" t="s">
        <v>163</v>
      </c>
      <c r="E549" s="201" t="s">
        <v>19</v>
      </c>
      <c r="F549" s="202" t="s">
        <v>174</v>
      </c>
      <c r="G549" s="200"/>
      <c r="H549" s="201" t="s">
        <v>19</v>
      </c>
      <c r="I549" s="203"/>
      <c r="J549" s="200"/>
      <c r="K549" s="200"/>
      <c r="L549" s="204"/>
      <c r="M549" s="205"/>
      <c r="N549" s="206"/>
      <c r="O549" s="206"/>
      <c r="P549" s="206"/>
      <c r="Q549" s="206"/>
      <c r="R549" s="206"/>
      <c r="S549" s="206"/>
      <c r="T549" s="207"/>
      <c r="AT549" s="208" t="s">
        <v>163</v>
      </c>
      <c r="AU549" s="208" t="s">
        <v>86</v>
      </c>
      <c r="AV549" s="13" t="s">
        <v>84</v>
      </c>
      <c r="AW549" s="13" t="s">
        <v>36</v>
      </c>
      <c r="AX549" s="13" t="s">
        <v>76</v>
      </c>
      <c r="AY549" s="208" t="s">
        <v>150</v>
      </c>
    </row>
    <row r="550" spans="1:65" s="13" customFormat="1" ht="11.25">
      <c r="B550" s="199"/>
      <c r="C550" s="200"/>
      <c r="D550" s="193" t="s">
        <v>163</v>
      </c>
      <c r="E550" s="201" t="s">
        <v>19</v>
      </c>
      <c r="F550" s="202" t="s">
        <v>175</v>
      </c>
      <c r="G550" s="200"/>
      <c r="H550" s="201" t="s">
        <v>19</v>
      </c>
      <c r="I550" s="203"/>
      <c r="J550" s="200"/>
      <c r="K550" s="200"/>
      <c r="L550" s="204"/>
      <c r="M550" s="205"/>
      <c r="N550" s="206"/>
      <c r="O550" s="206"/>
      <c r="P550" s="206"/>
      <c r="Q550" s="206"/>
      <c r="R550" s="206"/>
      <c r="S550" s="206"/>
      <c r="T550" s="207"/>
      <c r="AT550" s="208" t="s">
        <v>163</v>
      </c>
      <c r="AU550" s="208" t="s">
        <v>86</v>
      </c>
      <c r="AV550" s="13" t="s">
        <v>84</v>
      </c>
      <c r="AW550" s="13" t="s">
        <v>36</v>
      </c>
      <c r="AX550" s="13" t="s">
        <v>76</v>
      </c>
      <c r="AY550" s="208" t="s">
        <v>150</v>
      </c>
    </row>
    <row r="551" spans="1:65" s="13" customFormat="1" ht="22.5">
      <c r="B551" s="199"/>
      <c r="C551" s="200"/>
      <c r="D551" s="193" t="s">
        <v>163</v>
      </c>
      <c r="E551" s="201" t="s">
        <v>19</v>
      </c>
      <c r="F551" s="202" t="s">
        <v>895</v>
      </c>
      <c r="G551" s="200"/>
      <c r="H551" s="201" t="s">
        <v>19</v>
      </c>
      <c r="I551" s="203"/>
      <c r="J551" s="200"/>
      <c r="K551" s="200"/>
      <c r="L551" s="204"/>
      <c r="M551" s="205"/>
      <c r="N551" s="206"/>
      <c r="O551" s="206"/>
      <c r="P551" s="206"/>
      <c r="Q551" s="206"/>
      <c r="R551" s="206"/>
      <c r="S551" s="206"/>
      <c r="T551" s="207"/>
      <c r="AT551" s="208" t="s">
        <v>163</v>
      </c>
      <c r="AU551" s="208" t="s">
        <v>86</v>
      </c>
      <c r="AV551" s="13" t="s">
        <v>84</v>
      </c>
      <c r="AW551" s="13" t="s">
        <v>36</v>
      </c>
      <c r="AX551" s="13" t="s">
        <v>76</v>
      </c>
      <c r="AY551" s="208" t="s">
        <v>150</v>
      </c>
    </row>
    <row r="552" spans="1:65" s="14" customFormat="1" ht="11.25">
      <c r="B552" s="209"/>
      <c r="C552" s="210"/>
      <c r="D552" s="193" t="s">
        <v>163</v>
      </c>
      <c r="E552" s="211" t="s">
        <v>19</v>
      </c>
      <c r="F552" s="212" t="s">
        <v>84</v>
      </c>
      <c r="G552" s="210"/>
      <c r="H552" s="213">
        <v>1</v>
      </c>
      <c r="I552" s="214"/>
      <c r="J552" s="210"/>
      <c r="K552" s="210"/>
      <c r="L552" s="215"/>
      <c r="M552" s="216"/>
      <c r="N552" s="217"/>
      <c r="O552" s="217"/>
      <c r="P552" s="217"/>
      <c r="Q552" s="217"/>
      <c r="R552" s="217"/>
      <c r="S552" s="217"/>
      <c r="T552" s="218"/>
      <c r="AT552" s="219" t="s">
        <v>163</v>
      </c>
      <c r="AU552" s="219" t="s">
        <v>86</v>
      </c>
      <c r="AV552" s="14" t="s">
        <v>86</v>
      </c>
      <c r="AW552" s="14" t="s">
        <v>36</v>
      </c>
      <c r="AX552" s="14" t="s">
        <v>84</v>
      </c>
      <c r="AY552" s="219" t="s">
        <v>150</v>
      </c>
    </row>
    <row r="553" spans="1:65" s="2" customFormat="1" ht="21.75" customHeight="1">
      <c r="A553" s="36"/>
      <c r="B553" s="37"/>
      <c r="C553" s="180" t="s">
        <v>516</v>
      </c>
      <c r="D553" s="180" t="s">
        <v>153</v>
      </c>
      <c r="E553" s="181" t="s">
        <v>896</v>
      </c>
      <c r="F553" s="182" t="s">
        <v>897</v>
      </c>
      <c r="G553" s="183" t="s">
        <v>156</v>
      </c>
      <c r="H553" s="184">
        <v>1</v>
      </c>
      <c r="I553" s="185"/>
      <c r="J553" s="186">
        <f>ROUND(I553*H553,2)</f>
        <v>0</v>
      </c>
      <c r="K553" s="182" t="s">
        <v>168</v>
      </c>
      <c r="L553" s="41"/>
      <c r="M553" s="187" t="s">
        <v>19</v>
      </c>
      <c r="N553" s="188" t="s">
        <v>47</v>
      </c>
      <c r="O553" s="66"/>
      <c r="P553" s="189">
        <f>O553*H553</f>
        <v>0</v>
      </c>
      <c r="Q553" s="189">
        <v>4.684E-2</v>
      </c>
      <c r="R553" s="189">
        <f>Q553*H553</f>
        <v>4.684E-2</v>
      </c>
      <c r="S553" s="189">
        <v>0</v>
      </c>
      <c r="T553" s="190">
        <f>S553*H553</f>
        <v>0</v>
      </c>
      <c r="U553" s="36"/>
      <c r="V553" s="36"/>
      <c r="W553" s="36"/>
      <c r="X553" s="36"/>
      <c r="Y553" s="36"/>
      <c r="Z553" s="36"/>
      <c r="AA553" s="36"/>
      <c r="AB553" s="36"/>
      <c r="AC553" s="36"/>
      <c r="AD553" s="36"/>
      <c r="AE553" s="36"/>
      <c r="AR553" s="191" t="s">
        <v>158</v>
      </c>
      <c r="AT553" s="191" t="s">
        <v>153</v>
      </c>
      <c r="AU553" s="191" t="s">
        <v>86</v>
      </c>
      <c r="AY553" s="19" t="s">
        <v>150</v>
      </c>
      <c r="BE553" s="192">
        <f>IF(N553="základní",J553,0)</f>
        <v>0</v>
      </c>
      <c r="BF553" s="192">
        <f>IF(N553="snížená",J553,0)</f>
        <v>0</v>
      </c>
      <c r="BG553" s="192">
        <f>IF(N553="zákl. přenesená",J553,0)</f>
        <v>0</v>
      </c>
      <c r="BH553" s="192">
        <f>IF(N553="sníž. přenesená",J553,0)</f>
        <v>0</v>
      </c>
      <c r="BI553" s="192">
        <f>IF(N553="nulová",J553,0)</f>
        <v>0</v>
      </c>
      <c r="BJ553" s="19" t="s">
        <v>84</v>
      </c>
      <c r="BK553" s="192">
        <f>ROUND(I553*H553,2)</f>
        <v>0</v>
      </c>
      <c r="BL553" s="19" t="s">
        <v>158</v>
      </c>
      <c r="BM553" s="191" t="s">
        <v>898</v>
      </c>
    </row>
    <row r="554" spans="1:65" s="2" customFormat="1" ht="19.5">
      <c r="A554" s="36"/>
      <c r="B554" s="37"/>
      <c r="C554" s="38"/>
      <c r="D554" s="193" t="s">
        <v>160</v>
      </c>
      <c r="E554" s="38"/>
      <c r="F554" s="194" t="s">
        <v>899</v>
      </c>
      <c r="G554" s="38"/>
      <c r="H554" s="38"/>
      <c r="I554" s="195"/>
      <c r="J554" s="38"/>
      <c r="K554" s="38"/>
      <c r="L554" s="41"/>
      <c r="M554" s="196"/>
      <c r="N554" s="197"/>
      <c r="O554" s="66"/>
      <c r="P554" s="66"/>
      <c r="Q554" s="66"/>
      <c r="R554" s="66"/>
      <c r="S554" s="66"/>
      <c r="T554" s="67"/>
      <c r="U554" s="36"/>
      <c r="V554" s="36"/>
      <c r="W554" s="36"/>
      <c r="X554" s="36"/>
      <c r="Y554" s="36"/>
      <c r="Z554" s="36"/>
      <c r="AA554" s="36"/>
      <c r="AB554" s="36"/>
      <c r="AC554" s="36"/>
      <c r="AD554" s="36"/>
      <c r="AE554" s="36"/>
      <c r="AT554" s="19" t="s">
        <v>160</v>
      </c>
      <c r="AU554" s="19" t="s">
        <v>86</v>
      </c>
    </row>
    <row r="555" spans="1:65" s="13" customFormat="1" ht="22.5">
      <c r="B555" s="199"/>
      <c r="C555" s="200"/>
      <c r="D555" s="193" t="s">
        <v>163</v>
      </c>
      <c r="E555" s="201" t="s">
        <v>19</v>
      </c>
      <c r="F555" s="202" t="s">
        <v>900</v>
      </c>
      <c r="G555" s="200"/>
      <c r="H555" s="201" t="s">
        <v>19</v>
      </c>
      <c r="I555" s="203"/>
      <c r="J555" s="200"/>
      <c r="K555" s="200"/>
      <c r="L555" s="204"/>
      <c r="M555" s="205"/>
      <c r="N555" s="206"/>
      <c r="O555" s="206"/>
      <c r="P555" s="206"/>
      <c r="Q555" s="206"/>
      <c r="R555" s="206"/>
      <c r="S555" s="206"/>
      <c r="T555" s="207"/>
      <c r="AT555" s="208" t="s">
        <v>163</v>
      </c>
      <c r="AU555" s="208" t="s">
        <v>86</v>
      </c>
      <c r="AV555" s="13" t="s">
        <v>84</v>
      </c>
      <c r="AW555" s="13" t="s">
        <v>36</v>
      </c>
      <c r="AX555" s="13" t="s">
        <v>76</v>
      </c>
      <c r="AY555" s="208" t="s">
        <v>150</v>
      </c>
    </row>
    <row r="556" spans="1:65" s="14" customFormat="1" ht="11.25">
      <c r="B556" s="209"/>
      <c r="C556" s="210"/>
      <c r="D556" s="193" t="s">
        <v>163</v>
      </c>
      <c r="E556" s="211" t="s">
        <v>19</v>
      </c>
      <c r="F556" s="212" t="s">
        <v>84</v>
      </c>
      <c r="G556" s="210"/>
      <c r="H556" s="213">
        <v>1</v>
      </c>
      <c r="I556" s="214"/>
      <c r="J556" s="210"/>
      <c r="K556" s="210"/>
      <c r="L556" s="215"/>
      <c r="M556" s="216"/>
      <c r="N556" s="217"/>
      <c r="O556" s="217"/>
      <c r="P556" s="217"/>
      <c r="Q556" s="217"/>
      <c r="R556" s="217"/>
      <c r="S556" s="217"/>
      <c r="T556" s="218"/>
      <c r="AT556" s="219" t="s">
        <v>163</v>
      </c>
      <c r="AU556" s="219" t="s">
        <v>86</v>
      </c>
      <c r="AV556" s="14" t="s">
        <v>86</v>
      </c>
      <c r="AW556" s="14" t="s">
        <v>36</v>
      </c>
      <c r="AX556" s="14" t="s">
        <v>84</v>
      </c>
      <c r="AY556" s="219" t="s">
        <v>150</v>
      </c>
    </row>
    <row r="557" spans="1:65" s="2" customFormat="1" ht="24">
      <c r="A557" s="36"/>
      <c r="B557" s="37"/>
      <c r="C557" s="245" t="s">
        <v>522</v>
      </c>
      <c r="D557" s="245" t="s">
        <v>641</v>
      </c>
      <c r="E557" s="246" t="s">
        <v>901</v>
      </c>
      <c r="F557" s="247" t="s">
        <v>902</v>
      </c>
      <c r="G557" s="248" t="s">
        <v>156</v>
      </c>
      <c r="H557" s="249">
        <v>1</v>
      </c>
      <c r="I557" s="250"/>
      <c r="J557" s="251">
        <f>ROUND(I557*H557,2)</f>
        <v>0</v>
      </c>
      <c r="K557" s="247" t="s">
        <v>168</v>
      </c>
      <c r="L557" s="252"/>
      <c r="M557" s="253" t="s">
        <v>19</v>
      </c>
      <c r="N557" s="254" t="s">
        <v>47</v>
      </c>
      <c r="O557" s="66"/>
      <c r="P557" s="189">
        <f>O557*H557</f>
        <v>0</v>
      </c>
      <c r="Q557" s="189">
        <v>1.4579999999999999E-2</v>
      </c>
      <c r="R557" s="189">
        <f>Q557*H557</f>
        <v>1.4579999999999999E-2</v>
      </c>
      <c r="S557" s="189">
        <v>0</v>
      </c>
      <c r="T557" s="190">
        <f>S557*H557</f>
        <v>0</v>
      </c>
      <c r="U557" s="36"/>
      <c r="V557" s="36"/>
      <c r="W557" s="36"/>
      <c r="X557" s="36"/>
      <c r="Y557" s="36"/>
      <c r="Z557" s="36"/>
      <c r="AA557" s="36"/>
      <c r="AB557" s="36"/>
      <c r="AC557" s="36"/>
      <c r="AD557" s="36"/>
      <c r="AE557" s="36"/>
      <c r="AR557" s="191" t="s">
        <v>244</v>
      </c>
      <c r="AT557" s="191" t="s">
        <v>641</v>
      </c>
      <c r="AU557" s="191" t="s">
        <v>86</v>
      </c>
      <c r="AY557" s="19" t="s">
        <v>150</v>
      </c>
      <c r="BE557" s="192">
        <f>IF(N557="základní",J557,0)</f>
        <v>0</v>
      </c>
      <c r="BF557" s="192">
        <f>IF(N557="snížená",J557,0)</f>
        <v>0</v>
      </c>
      <c r="BG557" s="192">
        <f>IF(N557="zákl. přenesená",J557,0)</f>
        <v>0</v>
      </c>
      <c r="BH557" s="192">
        <f>IF(N557="sníž. přenesená",J557,0)</f>
        <v>0</v>
      </c>
      <c r="BI557" s="192">
        <f>IF(N557="nulová",J557,0)</f>
        <v>0</v>
      </c>
      <c r="BJ557" s="19" t="s">
        <v>84</v>
      </c>
      <c r="BK557" s="192">
        <f>ROUND(I557*H557,2)</f>
        <v>0</v>
      </c>
      <c r="BL557" s="19" t="s">
        <v>158</v>
      </c>
      <c r="BM557" s="191" t="s">
        <v>903</v>
      </c>
    </row>
    <row r="558" spans="1:65" s="2" customFormat="1" ht="19.5">
      <c r="A558" s="36"/>
      <c r="B558" s="37"/>
      <c r="C558" s="38"/>
      <c r="D558" s="193" t="s">
        <v>160</v>
      </c>
      <c r="E558" s="38"/>
      <c r="F558" s="194" t="s">
        <v>902</v>
      </c>
      <c r="G558" s="38"/>
      <c r="H558" s="38"/>
      <c r="I558" s="195"/>
      <c r="J558" s="38"/>
      <c r="K558" s="38"/>
      <c r="L558" s="41"/>
      <c r="M558" s="196"/>
      <c r="N558" s="197"/>
      <c r="O558" s="66"/>
      <c r="P558" s="66"/>
      <c r="Q558" s="66"/>
      <c r="R558" s="66"/>
      <c r="S558" s="66"/>
      <c r="T558" s="67"/>
      <c r="U558" s="36"/>
      <c r="V558" s="36"/>
      <c r="W558" s="36"/>
      <c r="X558" s="36"/>
      <c r="Y558" s="36"/>
      <c r="Z558" s="36"/>
      <c r="AA558" s="36"/>
      <c r="AB558" s="36"/>
      <c r="AC558" s="36"/>
      <c r="AD558" s="36"/>
      <c r="AE558" s="36"/>
      <c r="AT558" s="19" t="s">
        <v>160</v>
      </c>
      <c r="AU558" s="19" t="s">
        <v>86</v>
      </c>
    </row>
    <row r="559" spans="1:65" s="2" customFormat="1" ht="19.5">
      <c r="A559" s="36"/>
      <c r="B559" s="37"/>
      <c r="C559" s="38"/>
      <c r="D559" s="193" t="s">
        <v>161</v>
      </c>
      <c r="E559" s="38"/>
      <c r="F559" s="198" t="s">
        <v>904</v>
      </c>
      <c r="G559" s="38"/>
      <c r="H559" s="38"/>
      <c r="I559" s="195"/>
      <c r="J559" s="38"/>
      <c r="K559" s="38"/>
      <c r="L559" s="41"/>
      <c r="M559" s="196"/>
      <c r="N559" s="197"/>
      <c r="O559" s="66"/>
      <c r="P559" s="66"/>
      <c r="Q559" s="66"/>
      <c r="R559" s="66"/>
      <c r="S559" s="66"/>
      <c r="T559" s="67"/>
      <c r="U559" s="36"/>
      <c r="V559" s="36"/>
      <c r="W559" s="36"/>
      <c r="X559" s="36"/>
      <c r="Y559" s="36"/>
      <c r="Z559" s="36"/>
      <c r="AA559" s="36"/>
      <c r="AB559" s="36"/>
      <c r="AC559" s="36"/>
      <c r="AD559" s="36"/>
      <c r="AE559" s="36"/>
      <c r="AT559" s="19" t="s">
        <v>161</v>
      </c>
      <c r="AU559" s="19" t="s">
        <v>86</v>
      </c>
    </row>
    <row r="560" spans="1:65" s="12" customFormat="1" ht="22.9" customHeight="1">
      <c r="B560" s="164"/>
      <c r="C560" s="165"/>
      <c r="D560" s="166" t="s">
        <v>75</v>
      </c>
      <c r="E560" s="178" t="s">
        <v>151</v>
      </c>
      <c r="F560" s="178" t="s">
        <v>152</v>
      </c>
      <c r="G560" s="165"/>
      <c r="H560" s="165"/>
      <c r="I560" s="168"/>
      <c r="J560" s="179">
        <f>BK560</f>
        <v>0</v>
      </c>
      <c r="K560" s="165"/>
      <c r="L560" s="170"/>
      <c r="M560" s="171"/>
      <c r="N560" s="172"/>
      <c r="O560" s="172"/>
      <c r="P560" s="173">
        <f>SUM(P561:P662)</f>
        <v>0</v>
      </c>
      <c r="Q560" s="172"/>
      <c r="R560" s="173">
        <f>SUM(R561:R662)</f>
        <v>0.38810529999999999</v>
      </c>
      <c r="S560" s="172"/>
      <c r="T560" s="174">
        <f>SUM(T561:T662)</f>
        <v>0</v>
      </c>
      <c r="AR560" s="175" t="s">
        <v>84</v>
      </c>
      <c r="AT560" s="176" t="s">
        <v>75</v>
      </c>
      <c r="AU560" s="176" t="s">
        <v>84</v>
      </c>
      <c r="AY560" s="175" t="s">
        <v>150</v>
      </c>
      <c r="BK560" s="177">
        <f>SUM(BK561:BK662)</f>
        <v>0</v>
      </c>
    </row>
    <row r="561" spans="1:65" s="2" customFormat="1" ht="24">
      <c r="A561" s="36"/>
      <c r="B561" s="37"/>
      <c r="C561" s="180" t="s">
        <v>530</v>
      </c>
      <c r="D561" s="180" t="s">
        <v>153</v>
      </c>
      <c r="E561" s="181" t="s">
        <v>905</v>
      </c>
      <c r="F561" s="182" t="s">
        <v>906</v>
      </c>
      <c r="G561" s="183" t="s">
        <v>156</v>
      </c>
      <c r="H561" s="184">
        <v>3</v>
      </c>
      <c r="I561" s="185"/>
      <c r="J561" s="186">
        <f>ROUND(I561*H561,2)</f>
        <v>0</v>
      </c>
      <c r="K561" s="182" t="s">
        <v>168</v>
      </c>
      <c r="L561" s="41"/>
      <c r="M561" s="187" t="s">
        <v>19</v>
      </c>
      <c r="N561" s="188" t="s">
        <v>47</v>
      </c>
      <c r="O561" s="66"/>
      <c r="P561" s="189">
        <f>O561*H561</f>
        <v>0</v>
      </c>
      <c r="Q561" s="189">
        <v>0</v>
      </c>
      <c r="R561" s="189">
        <f>Q561*H561</f>
        <v>0</v>
      </c>
      <c r="S561" s="189">
        <v>0</v>
      </c>
      <c r="T561" s="190">
        <f>S561*H561</f>
        <v>0</v>
      </c>
      <c r="U561" s="36"/>
      <c r="V561" s="36"/>
      <c r="W561" s="36"/>
      <c r="X561" s="36"/>
      <c r="Y561" s="36"/>
      <c r="Z561" s="36"/>
      <c r="AA561" s="36"/>
      <c r="AB561" s="36"/>
      <c r="AC561" s="36"/>
      <c r="AD561" s="36"/>
      <c r="AE561" s="36"/>
      <c r="AR561" s="191" t="s">
        <v>158</v>
      </c>
      <c r="AT561" s="191" t="s">
        <v>153</v>
      </c>
      <c r="AU561" s="191" t="s">
        <v>86</v>
      </c>
      <c r="AY561" s="19" t="s">
        <v>150</v>
      </c>
      <c r="BE561" s="192">
        <f>IF(N561="základní",J561,0)</f>
        <v>0</v>
      </c>
      <c r="BF561" s="192">
        <f>IF(N561="snížená",J561,0)</f>
        <v>0</v>
      </c>
      <c r="BG561" s="192">
        <f>IF(N561="zákl. přenesená",J561,0)</f>
        <v>0</v>
      </c>
      <c r="BH561" s="192">
        <f>IF(N561="sníž. přenesená",J561,0)</f>
        <v>0</v>
      </c>
      <c r="BI561" s="192">
        <f>IF(N561="nulová",J561,0)</f>
        <v>0</v>
      </c>
      <c r="BJ561" s="19" t="s">
        <v>84</v>
      </c>
      <c r="BK561" s="192">
        <f>ROUND(I561*H561,2)</f>
        <v>0</v>
      </c>
      <c r="BL561" s="19" t="s">
        <v>158</v>
      </c>
      <c r="BM561" s="191" t="s">
        <v>907</v>
      </c>
    </row>
    <row r="562" spans="1:65" s="2" customFormat="1" ht="29.25">
      <c r="A562" s="36"/>
      <c r="B562" s="37"/>
      <c r="C562" s="38"/>
      <c r="D562" s="193" t="s">
        <v>160</v>
      </c>
      <c r="E562" s="38"/>
      <c r="F562" s="194" t="s">
        <v>908</v>
      </c>
      <c r="G562" s="38"/>
      <c r="H562" s="38"/>
      <c r="I562" s="195"/>
      <c r="J562" s="38"/>
      <c r="K562" s="38"/>
      <c r="L562" s="41"/>
      <c r="M562" s="196"/>
      <c r="N562" s="197"/>
      <c r="O562" s="66"/>
      <c r="P562" s="66"/>
      <c r="Q562" s="66"/>
      <c r="R562" s="66"/>
      <c r="S562" s="66"/>
      <c r="T562" s="67"/>
      <c r="U562" s="36"/>
      <c r="V562" s="36"/>
      <c r="W562" s="36"/>
      <c r="X562" s="36"/>
      <c r="Y562" s="36"/>
      <c r="Z562" s="36"/>
      <c r="AA562" s="36"/>
      <c r="AB562" s="36"/>
      <c r="AC562" s="36"/>
      <c r="AD562" s="36"/>
      <c r="AE562" s="36"/>
      <c r="AT562" s="19" t="s">
        <v>160</v>
      </c>
      <c r="AU562" s="19" t="s">
        <v>86</v>
      </c>
    </row>
    <row r="563" spans="1:65" s="13" customFormat="1" ht="22.5">
      <c r="B563" s="199"/>
      <c r="C563" s="200"/>
      <c r="D563" s="193" t="s">
        <v>163</v>
      </c>
      <c r="E563" s="201" t="s">
        <v>19</v>
      </c>
      <c r="F563" s="202" t="s">
        <v>909</v>
      </c>
      <c r="G563" s="200"/>
      <c r="H563" s="201" t="s">
        <v>19</v>
      </c>
      <c r="I563" s="203"/>
      <c r="J563" s="200"/>
      <c r="K563" s="200"/>
      <c r="L563" s="204"/>
      <c r="M563" s="205"/>
      <c r="N563" s="206"/>
      <c r="O563" s="206"/>
      <c r="P563" s="206"/>
      <c r="Q563" s="206"/>
      <c r="R563" s="206"/>
      <c r="S563" s="206"/>
      <c r="T563" s="207"/>
      <c r="AT563" s="208" t="s">
        <v>163</v>
      </c>
      <c r="AU563" s="208" t="s">
        <v>86</v>
      </c>
      <c r="AV563" s="13" t="s">
        <v>84</v>
      </c>
      <c r="AW563" s="13" t="s">
        <v>36</v>
      </c>
      <c r="AX563" s="13" t="s">
        <v>76</v>
      </c>
      <c r="AY563" s="208" t="s">
        <v>150</v>
      </c>
    </row>
    <row r="564" spans="1:65" s="14" customFormat="1" ht="11.25">
      <c r="B564" s="209"/>
      <c r="C564" s="210"/>
      <c r="D564" s="193" t="s">
        <v>163</v>
      </c>
      <c r="E564" s="211" t="s">
        <v>19</v>
      </c>
      <c r="F564" s="212" t="s">
        <v>179</v>
      </c>
      <c r="G564" s="210"/>
      <c r="H564" s="213">
        <v>3</v>
      </c>
      <c r="I564" s="214"/>
      <c r="J564" s="210"/>
      <c r="K564" s="210"/>
      <c r="L564" s="215"/>
      <c r="M564" s="216"/>
      <c r="N564" s="217"/>
      <c r="O564" s="217"/>
      <c r="P564" s="217"/>
      <c r="Q564" s="217"/>
      <c r="R564" s="217"/>
      <c r="S564" s="217"/>
      <c r="T564" s="218"/>
      <c r="AT564" s="219" t="s">
        <v>163</v>
      </c>
      <c r="AU564" s="219" t="s">
        <v>86</v>
      </c>
      <c r="AV564" s="14" t="s">
        <v>86</v>
      </c>
      <c r="AW564" s="14" t="s">
        <v>36</v>
      </c>
      <c r="AX564" s="14" t="s">
        <v>84</v>
      </c>
      <c r="AY564" s="219" t="s">
        <v>150</v>
      </c>
    </row>
    <row r="565" spans="1:65" s="2" customFormat="1" ht="33" customHeight="1">
      <c r="A565" s="36"/>
      <c r="B565" s="37"/>
      <c r="C565" s="180" t="s">
        <v>536</v>
      </c>
      <c r="D565" s="180" t="s">
        <v>153</v>
      </c>
      <c r="E565" s="181" t="s">
        <v>910</v>
      </c>
      <c r="F565" s="182" t="s">
        <v>911</v>
      </c>
      <c r="G565" s="183" t="s">
        <v>156</v>
      </c>
      <c r="H565" s="184">
        <v>90</v>
      </c>
      <c r="I565" s="185"/>
      <c r="J565" s="186">
        <f>ROUND(I565*H565,2)</f>
        <v>0</v>
      </c>
      <c r="K565" s="182" t="s">
        <v>168</v>
      </c>
      <c r="L565" s="41"/>
      <c r="M565" s="187" t="s">
        <v>19</v>
      </c>
      <c r="N565" s="188" t="s">
        <v>47</v>
      </c>
      <c r="O565" s="66"/>
      <c r="P565" s="189">
        <f>O565*H565</f>
        <v>0</v>
      </c>
      <c r="Q565" s="189">
        <v>0</v>
      </c>
      <c r="R565" s="189">
        <f>Q565*H565</f>
        <v>0</v>
      </c>
      <c r="S565" s="189">
        <v>0</v>
      </c>
      <c r="T565" s="190">
        <f>S565*H565</f>
        <v>0</v>
      </c>
      <c r="U565" s="36"/>
      <c r="V565" s="36"/>
      <c r="W565" s="36"/>
      <c r="X565" s="36"/>
      <c r="Y565" s="36"/>
      <c r="Z565" s="36"/>
      <c r="AA565" s="36"/>
      <c r="AB565" s="36"/>
      <c r="AC565" s="36"/>
      <c r="AD565" s="36"/>
      <c r="AE565" s="36"/>
      <c r="AR565" s="191" t="s">
        <v>158</v>
      </c>
      <c r="AT565" s="191" t="s">
        <v>153</v>
      </c>
      <c r="AU565" s="191" t="s">
        <v>86</v>
      </c>
      <c r="AY565" s="19" t="s">
        <v>150</v>
      </c>
      <c r="BE565" s="192">
        <f>IF(N565="základní",J565,0)</f>
        <v>0</v>
      </c>
      <c r="BF565" s="192">
        <f>IF(N565="snížená",J565,0)</f>
        <v>0</v>
      </c>
      <c r="BG565" s="192">
        <f>IF(N565="zákl. přenesená",J565,0)</f>
        <v>0</v>
      </c>
      <c r="BH565" s="192">
        <f>IF(N565="sníž. přenesená",J565,0)</f>
        <v>0</v>
      </c>
      <c r="BI565" s="192">
        <f>IF(N565="nulová",J565,0)</f>
        <v>0</v>
      </c>
      <c r="BJ565" s="19" t="s">
        <v>84</v>
      </c>
      <c r="BK565" s="192">
        <f>ROUND(I565*H565,2)</f>
        <v>0</v>
      </c>
      <c r="BL565" s="19" t="s">
        <v>158</v>
      </c>
      <c r="BM565" s="191" t="s">
        <v>912</v>
      </c>
    </row>
    <row r="566" spans="1:65" s="2" customFormat="1" ht="29.25">
      <c r="A566" s="36"/>
      <c r="B566" s="37"/>
      <c r="C566" s="38"/>
      <c r="D566" s="193" t="s">
        <v>160</v>
      </c>
      <c r="E566" s="38"/>
      <c r="F566" s="194" t="s">
        <v>913</v>
      </c>
      <c r="G566" s="38"/>
      <c r="H566" s="38"/>
      <c r="I566" s="195"/>
      <c r="J566" s="38"/>
      <c r="K566" s="38"/>
      <c r="L566" s="41"/>
      <c r="M566" s="196"/>
      <c r="N566" s="197"/>
      <c r="O566" s="66"/>
      <c r="P566" s="66"/>
      <c r="Q566" s="66"/>
      <c r="R566" s="66"/>
      <c r="S566" s="66"/>
      <c r="T566" s="67"/>
      <c r="U566" s="36"/>
      <c r="V566" s="36"/>
      <c r="W566" s="36"/>
      <c r="X566" s="36"/>
      <c r="Y566" s="36"/>
      <c r="Z566" s="36"/>
      <c r="AA566" s="36"/>
      <c r="AB566" s="36"/>
      <c r="AC566" s="36"/>
      <c r="AD566" s="36"/>
      <c r="AE566" s="36"/>
      <c r="AT566" s="19" t="s">
        <v>160</v>
      </c>
      <c r="AU566" s="19" t="s">
        <v>86</v>
      </c>
    </row>
    <row r="567" spans="1:65" s="13" customFormat="1" ht="11.25">
      <c r="B567" s="199"/>
      <c r="C567" s="200"/>
      <c r="D567" s="193" t="s">
        <v>163</v>
      </c>
      <c r="E567" s="201" t="s">
        <v>19</v>
      </c>
      <c r="F567" s="202" t="s">
        <v>914</v>
      </c>
      <c r="G567" s="200"/>
      <c r="H567" s="201" t="s">
        <v>19</v>
      </c>
      <c r="I567" s="203"/>
      <c r="J567" s="200"/>
      <c r="K567" s="200"/>
      <c r="L567" s="204"/>
      <c r="M567" s="205"/>
      <c r="N567" s="206"/>
      <c r="O567" s="206"/>
      <c r="P567" s="206"/>
      <c r="Q567" s="206"/>
      <c r="R567" s="206"/>
      <c r="S567" s="206"/>
      <c r="T567" s="207"/>
      <c r="AT567" s="208" t="s">
        <v>163</v>
      </c>
      <c r="AU567" s="208" t="s">
        <v>86</v>
      </c>
      <c r="AV567" s="13" t="s">
        <v>84</v>
      </c>
      <c r="AW567" s="13" t="s">
        <v>36</v>
      </c>
      <c r="AX567" s="13" t="s">
        <v>76</v>
      </c>
      <c r="AY567" s="208" t="s">
        <v>150</v>
      </c>
    </row>
    <row r="568" spans="1:65" s="14" customFormat="1" ht="11.25">
      <c r="B568" s="209"/>
      <c r="C568" s="210"/>
      <c r="D568" s="193" t="s">
        <v>163</v>
      </c>
      <c r="E568" s="211" t="s">
        <v>19</v>
      </c>
      <c r="F568" s="212" t="s">
        <v>915</v>
      </c>
      <c r="G568" s="210"/>
      <c r="H568" s="213">
        <v>90</v>
      </c>
      <c r="I568" s="214"/>
      <c r="J568" s="210"/>
      <c r="K568" s="210"/>
      <c r="L568" s="215"/>
      <c r="M568" s="216"/>
      <c r="N568" s="217"/>
      <c r="O568" s="217"/>
      <c r="P568" s="217"/>
      <c r="Q568" s="217"/>
      <c r="R568" s="217"/>
      <c r="S568" s="217"/>
      <c r="T568" s="218"/>
      <c r="AT568" s="219" t="s">
        <v>163</v>
      </c>
      <c r="AU568" s="219" t="s">
        <v>86</v>
      </c>
      <c r="AV568" s="14" t="s">
        <v>86</v>
      </c>
      <c r="AW568" s="14" t="s">
        <v>36</v>
      </c>
      <c r="AX568" s="14" t="s">
        <v>84</v>
      </c>
      <c r="AY568" s="219" t="s">
        <v>150</v>
      </c>
    </row>
    <row r="569" spans="1:65" s="2" customFormat="1" ht="24">
      <c r="A569" s="36"/>
      <c r="B569" s="37"/>
      <c r="C569" s="180" t="s">
        <v>547</v>
      </c>
      <c r="D569" s="180" t="s">
        <v>153</v>
      </c>
      <c r="E569" s="181" t="s">
        <v>916</v>
      </c>
      <c r="F569" s="182" t="s">
        <v>917</v>
      </c>
      <c r="G569" s="183" t="s">
        <v>156</v>
      </c>
      <c r="H569" s="184">
        <v>3</v>
      </c>
      <c r="I569" s="185"/>
      <c r="J569" s="186">
        <f>ROUND(I569*H569,2)</f>
        <v>0</v>
      </c>
      <c r="K569" s="182" t="s">
        <v>168</v>
      </c>
      <c r="L569" s="41"/>
      <c r="M569" s="187" t="s">
        <v>19</v>
      </c>
      <c r="N569" s="188" t="s">
        <v>47</v>
      </c>
      <c r="O569" s="66"/>
      <c r="P569" s="189">
        <f>O569*H569</f>
        <v>0</v>
      </c>
      <c r="Q569" s="189">
        <v>0</v>
      </c>
      <c r="R569" s="189">
        <f>Q569*H569</f>
        <v>0</v>
      </c>
      <c r="S569" s="189">
        <v>0</v>
      </c>
      <c r="T569" s="190">
        <f>S569*H569</f>
        <v>0</v>
      </c>
      <c r="U569" s="36"/>
      <c r="V569" s="36"/>
      <c r="W569" s="36"/>
      <c r="X569" s="36"/>
      <c r="Y569" s="36"/>
      <c r="Z569" s="36"/>
      <c r="AA569" s="36"/>
      <c r="AB569" s="36"/>
      <c r="AC569" s="36"/>
      <c r="AD569" s="36"/>
      <c r="AE569" s="36"/>
      <c r="AR569" s="191" t="s">
        <v>158</v>
      </c>
      <c r="AT569" s="191" t="s">
        <v>153</v>
      </c>
      <c r="AU569" s="191" t="s">
        <v>86</v>
      </c>
      <c r="AY569" s="19" t="s">
        <v>150</v>
      </c>
      <c r="BE569" s="192">
        <f>IF(N569="základní",J569,0)</f>
        <v>0</v>
      </c>
      <c r="BF569" s="192">
        <f>IF(N569="snížená",J569,0)</f>
        <v>0</v>
      </c>
      <c r="BG569" s="192">
        <f>IF(N569="zákl. přenesená",J569,0)</f>
        <v>0</v>
      </c>
      <c r="BH569" s="192">
        <f>IF(N569="sníž. přenesená",J569,0)</f>
        <v>0</v>
      </c>
      <c r="BI569" s="192">
        <f>IF(N569="nulová",J569,0)</f>
        <v>0</v>
      </c>
      <c r="BJ569" s="19" t="s">
        <v>84</v>
      </c>
      <c r="BK569" s="192">
        <f>ROUND(I569*H569,2)</f>
        <v>0</v>
      </c>
      <c r="BL569" s="19" t="s">
        <v>158</v>
      </c>
      <c r="BM569" s="191" t="s">
        <v>918</v>
      </c>
    </row>
    <row r="570" spans="1:65" s="2" customFormat="1" ht="29.25">
      <c r="A570" s="36"/>
      <c r="B570" s="37"/>
      <c r="C570" s="38"/>
      <c r="D570" s="193" t="s">
        <v>160</v>
      </c>
      <c r="E570" s="38"/>
      <c r="F570" s="194" t="s">
        <v>919</v>
      </c>
      <c r="G570" s="38"/>
      <c r="H570" s="38"/>
      <c r="I570" s="195"/>
      <c r="J570" s="38"/>
      <c r="K570" s="38"/>
      <c r="L570" s="41"/>
      <c r="M570" s="196"/>
      <c r="N570" s="197"/>
      <c r="O570" s="66"/>
      <c r="P570" s="66"/>
      <c r="Q570" s="66"/>
      <c r="R570" s="66"/>
      <c r="S570" s="66"/>
      <c r="T570" s="67"/>
      <c r="U570" s="36"/>
      <c r="V570" s="36"/>
      <c r="W570" s="36"/>
      <c r="X570" s="36"/>
      <c r="Y570" s="36"/>
      <c r="Z570" s="36"/>
      <c r="AA570" s="36"/>
      <c r="AB570" s="36"/>
      <c r="AC570" s="36"/>
      <c r="AD570" s="36"/>
      <c r="AE570" s="36"/>
      <c r="AT570" s="19" t="s">
        <v>160</v>
      </c>
      <c r="AU570" s="19" t="s">
        <v>86</v>
      </c>
    </row>
    <row r="571" spans="1:65" s="13" customFormat="1" ht="22.5">
      <c r="B571" s="199"/>
      <c r="C571" s="200"/>
      <c r="D571" s="193" t="s">
        <v>163</v>
      </c>
      <c r="E571" s="201" t="s">
        <v>19</v>
      </c>
      <c r="F571" s="202" t="s">
        <v>920</v>
      </c>
      <c r="G571" s="200"/>
      <c r="H571" s="201" t="s">
        <v>19</v>
      </c>
      <c r="I571" s="203"/>
      <c r="J571" s="200"/>
      <c r="K571" s="200"/>
      <c r="L571" s="204"/>
      <c r="M571" s="205"/>
      <c r="N571" s="206"/>
      <c r="O571" s="206"/>
      <c r="P571" s="206"/>
      <c r="Q571" s="206"/>
      <c r="R571" s="206"/>
      <c r="S571" s="206"/>
      <c r="T571" s="207"/>
      <c r="AT571" s="208" t="s">
        <v>163</v>
      </c>
      <c r="AU571" s="208" t="s">
        <v>86</v>
      </c>
      <c r="AV571" s="13" t="s">
        <v>84</v>
      </c>
      <c r="AW571" s="13" t="s">
        <v>36</v>
      </c>
      <c r="AX571" s="13" t="s">
        <v>76</v>
      </c>
      <c r="AY571" s="208" t="s">
        <v>150</v>
      </c>
    </row>
    <row r="572" spans="1:65" s="14" customFormat="1" ht="11.25">
      <c r="B572" s="209"/>
      <c r="C572" s="210"/>
      <c r="D572" s="193" t="s">
        <v>163</v>
      </c>
      <c r="E572" s="211" t="s">
        <v>19</v>
      </c>
      <c r="F572" s="212" t="s">
        <v>179</v>
      </c>
      <c r="G572" s="210"/>
      <c r="H572" s="213">
        <v>3</v>
      </c>
      <c r="I572" s="214"/>
      <c r="J572" s="210"/>
      <c r="K572" s="210"/>
      <c r="L572" s="215"/>
      <c r="M572" s="216"/>
      <c r="N572" s="217"/>
      <c r="O572" s="217"/>
      <c r="P572" s="217"/>
      <c r="Q572" s="217"/>
      <c r="R572" s="217"/>
      <c r="S572" s="217"/>
      <c r="T572" s="218"/>
      <c r="AT572" s="219" t="s">
        <v>163</v>
      </c>
      <c r="AU572" s="219" t="s">
        <v>86</v>
      </c>
      <c r="AV572" s="14" t="s">
        <v>86</v>
      </c>
      <c r="AW572" s="14" t="s">
        <v>36</v>
      </c>
      <c r="AX572" s="14" t="s">
        <v>84</v>
      </c>
      <c r="AY572" s="219" t="s">
        <v>150</v>
      </c>
    </row>
    <row r="573" spans="1:65" s="2" customFormat="1" ht="33" customHeight="1">
      <c r="A573" s="36"/>
      <c r="B573" s="37"/>
      <c r="C573" s="180" t="s">
        <v>567</v>
      </c>
      <c r="D573" s="180" t="s">
        <v>153</v>
      </c>
      <c r="E573" s="181" t="s">
        <v>921</v>
      </c>
      <c r="F573" s="182" t="s">
        <v>922</v>
      </c>
      <c r="G573" s="183" t="s">
        <v>167</v>
      </c>
      <c r="H573" s="184">
        <v>393.73</v>
      </c>
      <c r="I573" s="185"/>
      <c r="J573" s="186">
        <f>ROUND(I573*H573,2)</f>
        <v>0</v>
      </c>
      <c r="K573" s="182" t="s">
        <v>168</v>
      </c>
      <c r="L573" s="41"/>
      <c r="M573" s="187" t="s">
        <v>19</v>
      </c>
      <c r="N573" s="188" t="s">
        <v>47</v>
      </c>
      <c r="O573" s="66"/>
      <c r="P573" s="189">
        <f>O573*H573</f>
        <v>0</v>
      </c>
      <c r="Q573" s="189">
        <v>1.2999999999999999E-4</v>
      </c>
      <c r="R573" s="189">
        <f>Q573*H573</f>
        <v>5.1184899999999998E-2</v>
      </c>
      <c r="S573" s="189">
        <v>0</v>
      </c>
      <c r="T573" s="190">
        <f>S573*H573</f>
        <v>0</v>
      </c>
      <c r="U573" s="36"/>
      <c r="V573" s="36"/>
      <c r="W573" s="36"/>
      <c r="X573" s="36"/>
      <c r="Y573" s="36"/>
      <c r="Z573" s="36"/>
      <c r="AA573" s="36"/>
      <c r="AB573" s="36"/>
      <c r="AC573" s="36"/>
      <c r="AD573" s="36"/>
      <c r="AE573" s="36"/>
      <c r="AR573" s="191" t="s">
        <v>158</v>
      </c>
      <c r="AT573" s="191" t="s">
        <v>153</v>
      </c>
      <c r="AU573" s="191" t="s">
        <v>86</v>
      </c>
      <c r="AY573" s="19" t="s">
        <v>150</v>
      </c>
      <c r="BE573" s="192">
        <f>IF(N573="základní",J573,0)</f>
        <v>0</v>
      </c>
      <c r="BF573" s="192">
        <f>IF(N573="snížená",J573,0)</f>
        <v>0</v>
      </c>
      <c r="BG573" s="192">
        <f>IF(N573="zákl. přenesená",J573,0)</f>
        <v>0</v>
      </c>
      <c r="BH573" s="192">
        <f>IF(N573="sníž. přenesená",J573,0)</f>
        <v>0</v>
      </c>
      <c r="BI573" s="192">
        <f>IF(N573="nulová",J573,0)</f>
        <v>0</v>
      </c>
      <c r="BJ573" s="19" t="s">
        <v>84</v>
      </c>
      <c r="BK573" s="192">
        <f>ROUND(I573*H573,2)</f>
        <v>0</v>
      </c>
      <c r="BL573" s="19" t="s">
        <v>158</v>
      </c>
      <c r="BM573" s="191" t="s">
        <v>923</v>
      </c>
    </row>
    <row r="574" spans="1:65" s="2" customFormat="1" ht="19.5">
      <c r="A574" s="36"/>
      <c r="B574" s="37"/>
      <c r="C574" s="38"/>
      <c r="D574" s="193" t="s">
        <v>160</v>
      </c>
      <c r="E574" s="38"/>
      <c r="F574" s="194" t="s">
        <v>924</v>
      </c>
      <c r="G574" s="38"/>
      <c r="H574" s="38"/>
      <c r="I574" s="195"/>
      <c r="J574" s="38"/>
      <c r="K574" s="38"/>
      <c r="L574" s="41"/>
      <c r="M574" s="196"/>
      <c r="N574" s="197"/>
      <c r="O574" s="66"/>
      <c r="P574" s="66"/>
      <c r="Q574" s="66"/>
      <c r="R574" s="66"/>
      <c r="S574" s="66"/>
      <c r="T574" s="67"/>
      <c r="U574" s="36"/>
      <c r="V574" s="36"/>
      <c r="W574" s="36"/>
      <c r="X574" s="36"/>
      <c r="Y574" s="36"/>
      <c r="Z574" s="36"/>
      <c r="AA574" s="36"/>
      <c r="AB574" s="36"/>
      <c r="AC574" s="36"/>
      <c r="AD574" s="36"/>
      <c r="AE574" s="36"/>
      <c r="AT574" s="19" t="s">
        <v>160</v>
      </c>
      <c r="AU574" s="19" t="s">
        <v>86</v>
      </c>
    </row>
    <row r="575" spans="1:65" s="13" customFormat="1" ht="11.25">
      <c r="B575" s="199"/>
      <c r="C575" s="200"/>
      <c r="D575" s="193" t="s">
        <v>163</v>
      </c>
      <c r="E575" s="201" t="s">
        <v>19</v>
      </c>
      <c r="F575" s="202" t="s">
        <v>925</v>
      </c>
      <c r="G575" s="200"/>
      <c r="H575" s="201" t="s">
        <v>19</v>
      </c>
      <c r="I575" s="203"/>
      <c r="J575" s="200"/>
      <c r="K575" s="200"/>
      <c r="L575" s="204"/>
      <c r="M575" s="205"/>
      <c r="N575" s="206"/>
      <c r="O575" s="206"/>
      <c r="P575" s="206"/>
      <c r="Q575" s="206"/>
      <c r="R575" s="206"/>
      <c r="S575" s="206"/>
      <c r="T575" s="207"/>
      <c r="AT575" s="208" t="s">
        <v>163</v>
      </c>
      <c r="AU575" s="208" t="s">
        <v>86</v>
      </c>
      <c r="AV575" s="13" t="s">
        <v>84</v>
      </c>
      <c r="AW575" s="13" t="s">
        <v>36</v>
      </c>
      <c r="AX575" s="13" t="s">
        <v>76</v>
      </c>
      <c r="AY575" s="208" t="s">
        <v>150</v>
      </c>
    </row>
    <row r="576" spans="1:65" s="13" customFormat="1" ht="11.25">
      <c r="B576" s="199"/>
      <c r="C576" s="200"/>
      <c r="D576" s="193" t="s">
        <v>163</v>
      </c>
      <c r="E576" s="201" t="s">
        <v>19</v>
      </c>
      <c r="F576" s="202" t="s">
        <v>193</v>
      </c>
      <c r="G576" s="200"/>
      <c r="H576" s="201" t="s">
        <v>19</v>
      </c>
      <c r="I576" s="203"/>
      <c r="J576" s="200"/>
      <c r="K576" s="200"/>
      <c r="L576" s="204"/>
      <c r="M576" s="205"/>
      <c r="N576" s="206"/>
      <c r="O576" s="206"/>
      <c r="P576" s="206"/>
      <c r="Q576" s="206"/>
      <c r="R576" s="206"/>
      <c r="S576" s="206"/>
      <c r="T576" s="207"/>
      <c r="AT576" s="208" t="s">
        <v>163</v>
      </c>
      <c r="AU576" s="208" t="s">
        <v>86</v>
      </c>
      <c r="AV576" s="13" t="s">
        <v>84</v>
      </c>
      <c r="AW576" s="13" t="s">
        <v>36</v>
      </c>
      <c r="AX576" s="13" t="s">
        <v>76</v>
      </c>
      <c r="AY576" s="208" t="s">
        <v>150</v>
      </c>
    </row>
    <row r="577" spans="2:51" s="14" customFormat="1" ht="11.25">
      <c r="B577" s="209"/>
      <c r="C577" s="210"/>
      <c r="D577" s="193" t="s">
        <v>163</v>
      </c>
      <c r="E577" s="211" t="s">
        <v>19</v>
      </c>
      <c r="F577" s="212" t="s">
        <v>926</v>
      </c>
      <c r="G577" s="210"/>
      <c r="H577" s="213">
        <v>48.33</v>
      </c>
      <c r="I577" s="214"/>
      <c r="J577" s="210"/>
      <c r="K577" s="210"/>
      <c r="L577" s="215"/>
      <c r="M577" s="216"/>
      <c r="N577" s="217"/>
      <c r="O577" s="217"/>
      <c r="P577" s="217"/>
      <c r="Q577" s="217"/>
      <c r="R577" s="217"/>
      <c r="S577" s="217"/>
      <c r="T577" s="218"/>
      <c r="AT577" s="219" t="s">
        <v>163</v>
      </c>
      <c r="AU577" s="219" t="s">
        <v>86</v>
      </c>
      <c r="AV577" s="14" t="s">
        <v>86</v>
      </c>
      <c r="AW577" s="14" t="s">
        <v>36</v>
      </c>
      <c r="AX577" s="14" t="s">
        <v>76</v>
      </c>
      <c r="AY577" s="219" t="s">
        <v>150</v>
      </c>
    </row>
    <row r="578" spans="2:51" s="13" customFormat="1" ht="11.25">
      <c r="B578" s="199"/>
      <c r="C578" s="200"/>
      <c r="D578" s="193" t="s">
        <v>163</v>
      </c>
      <c r="E578" s="201" t="s">
        <v>19</v>
      </c>
      <c r="F578" s="202" t="s">
        <v>195</v>
      </c>
      <c r="G578" s="200"/>
      <c r="H578" s="201" t="s">
        <v>19</v>
      </c>
      <c r="I578" s="203"/>
      <c r="J578" s="200"/>
      <c r="K578" s="200"/>
      <c r="L578" s="204"/>
      <c r="M578" s="205"/>
      <c r="N578" s="206"/>
      <c r="O578" s="206"/>
      <c r="P578" s="206"/>
      <c r="Q578" s="206"/>
      <c r="R578" s="206"/>
      <c r="S578" s="206"/>
      <c r="T578" s="207"/>
      <c r="AT578" s="208" t="s">
        <v>163</v>
      </c>
      <c r="AU578" s="208" t="s">
        <v>86</v>
      </c>
      <c r="AV578" s="13" t="s">
        <v>84</v>
      </c>
      <c r="AW578" s="13" t="s">
        <v>36</v>
      </c>
      <c r="AX578" s="13" t="s">
        <v>76</v>
      </c>
      <c r="AY578" s="208" t="s">
        <v>150</v>
      </c>
    </row>
    <row r="579" spans="2:51" s="14" customFormat="1" ht="11.25">
      <c r="B579" s="209"/>
      <c r="C579" s="210"/>
      <c r="D579" s="193" t="s">
        <v>163</v>
      </c>
      <c r="E579" s="211" t="s">
        <v>19</v>
      </c>
      <c r="F579" s="212" t="s">
        <v>927</v>
      </c>
      <c r="G579" s="210"/>
      <c r="H579" s="213">
        <v>48.12</v>
      </c>
      <c r="I579" s="214"/>
      <c r="J579" s="210"/>
      <c r="K579" s="210"/>
      <c r="L579" s="215"/>
      <c r="M579" s="216"/>
      <c r="N579" s="217"/>
      <c r="O579" s="217"/>
      <c r="P579" s="217"/>
      <c r="Q579" s="217"/>
      <c r="R579" s="217"/>
      <c r="S579" s="217"/>
      <c r="T579" s="218"/>
      <c r="AT579" s="219" t="s">
        <v>163</v>
      </c>
      <c r="AU579" s="219" t="s">
        <v>86</v>
      </c>
      <c r="AV579" s="14" t="s">
        <v>86</v>
      </c>
      <c r="AW579" s="14" t="s">
        <v>36</v>
      </c>
      <c r="AX579" s="14" t="s">
        <v>76</v>
      </c>
      <c r="AY579" s="219" t="s">
        <v>150</v>
      </c>
    </row>
    <row r="580" spans="2:51" s="13" customFormat="1" ht="11.25">
      <c r="B580" s="199"/>
      <c r="C580" s="200"/>
      <c r="D580" s="193" t="s">
        <v>163</v>
      </c>
      <c r="E580" s="201" t="s">
        <v>19</v>
      </c>
      <c r="F580" s="202" t="s">
        <v>197</v>
      </c>
      <c r="G580" s="200"/>
      <c r="H580" s="201" t="s">
        <v>19</v>
      </c>
      <c r="I580" s="203"/>
      <c r="J580" s="200"/>
      <c r="K580" s="200"/>
      <c r="L580" s="204"/>
      <c r="M580" s="205"/>
      <c r="N580" s="206"/>
      <c r="O580" s="206"/>
      <c r="P580" s="206"/>
      <c r="Q580" s="206"/>
      <c r="R580" s="206"/>
      <c r="S580" s="206"/>
      <c r="T580" s="207"/>
      <c r="AT580" s="208" t="s">
        <v>163</v>
      </c>
      <c r="AU580" s="208" t="s">
        <v>86</v>
      </c>
      <c r="AV580" s="13" t="s">
        <v>84</v>
      </c>
      <c r="AW580" s="13" t="s">
        <v>36</v>
      </c>
      <c r="AX580" s="13" t="s">
        <v>76</v>
      </c>
      <c r="AY580" s="208" t="s">
        <v>150</v>
      </c>
    </row>
    <row r="581" spans="2:51" s="14" customFormat="1" ht="11.25">
      <c r="B581" s="209"/>
      <c r="C581" s="210"/>
      <c r="D581" s="193" t="s">
        <v>163</v>
      </c>
      <c r="E581" s="211" t="s">
        <v>19</v>
      </c>
      <c r="F581" s="212" t="s">
        <v>928</v>
      </c>
      <c r="G581" s="210"/>
      <c r="H581" s="213">
        <v>48.27</v>
      </c>
      <c r="I581" s="214"/>
      <c r="J581" s="210"/>
      <c r="K581" s="210"/>
      <c r="L581" s="215"/>
      <c r="M581" s="216"/>
      <c r="N581" s="217"/>
      <c r="O581" s="217"/>
      <c r="P581" s="217"/>
      <c r="Q581" s="217"/>
      <c r="R581" s="217"/>
      <c r="S581" s="217"/>
      <c r="T581" s="218"/>
      <c r="AT581" s="219" t="s">
        <v>163</v>
      </c>
      <c r="AU581" s="219" t="s">
        <v>86</v>
      </c>
      <c r="AV581" s="14" t="s">
        <v>86</v>
      </c>
      <c r="AW581" s="14" t="s">
        <v>36</v>
      </c>
      <c r="AX581" s="14" t="s">
        <v>76</v>
      </c>
      <c r="AY581" s="219" t="s">
        <v>150</v>
      </c>
    </row>
    <row r="582" spans="2:51" s="13" customFormat="1" ht="11.25">
      <c r="B582" s="199"/>
      <c r="C582" s="200"/>
      <c r="D582" s="193" t="s">
        <v>163</v>
      </c>
      <c r="E582" s="201" t="s">
        <v>19</v>
      </c>
      <c r="F582" s="202" t="s">
        <v>929</v>
      </c>
      <c r="G582" s="200"/>
      <c r="H582" s="201" t="s">
        <v>19</v>
      </c>
      <c r="I582" s="203"/>
      <c r="J582" s="200"/>
      <c r="K582" s="200"/>
      <c r="L582" s="204"/>
      <c r="M582" s="205"/>
      <c r="N582" s="206"/>
      <c r="O582" s="206"/>
      <c r="P582" s="206"/>
      <c r="Q582" s="206"/>
      <c r="R582" s="206"/>
      <c r="S582" s="206"/>
      <c r="T582" s="207"/>
      <c r="AT582" s="208" t="s">
        <v>163</v>
      </c>
      <c r="AU582" s="208" t="s">
        <v>86</v>
      </c>
      <c r="AV582" s="13" t="s">
        <v>84</v>
      </c>
      <c r="AW582" s="13" t="s">
        <v>36</v>
      </c>
      <c r="AX582" s="13" t="s">
        <v>76</v>
      </c>
      <c r="AY582" s="208" t="s">
        <v>150</v>
      </c>
    </row>
    <row r="583" spans="2:51" s="14" customFormat="1" ht="11.25">
      <c r="B583" s="209"/>
      <c r="C583" s="210"/>
      <c r="D583" s="193" t="s">
        <v>163</v>
      </c>
      <c r="E583" s="211" t="s">
        <v>19</v>
      </c>
      <c r="F583" s="212" t="s">
        <v>930</v>
      </c>
      <c r="G583" s="210"/>
      <c r="H583" s="213">
        <v>50</v>
      </c>
      <c r="I583" s="214"/>
      <c r="J583" s="210"/>
      <c r="K583" s="210"/>
      <c r="L583" s="215"/>
      <c r="M583" s="216"/>
      <c r="N583" s="217"/>
      <c r="O583" s="217"/>
      <c r="P583" s="217"/>
      <c r="Q583" s="217"/>
      <c r="R583" s="217"/>
      <c r="S583" s="217"/>
      <c r="T583" s="218"/>
      <c r="AT583" s="219" t="s">
        <v>163</v>
      </c>
      <c r="AU583" s="219" t="s">
        <v>86</v>
      </c>
      <c r="AV583" s="14" t="s">
        <v>86</v>
      </c>
      <c r="AW583" s="14" t="s">
        <v>36</v>
      </c>
      <c r="AX583" s="14" t="s">
        <v>76</v>
      </c>
      <c r="AY583" s="219" t="s">
        <v>150</v>
      </c>
    </row>
    <row r="584" spans="2:51" s="16" customFormat="1" ht="11.25">
      <c r="B584" s="231"/>
      <c r="C584" s="232"/>
      <c r="D584" s="193" t="s">
        <v>163</v>
      </c>
      <c r="E584" s="233" t="s">
        <v>19</v>
      </c>
      <c r="F584" s="234" t="s">
        <v>215</v>
      </c>
      <c r="G584" s="232"/>
      <c r="H584" s="235">
        <v>194.72</v>
      </c>
      <c r="I584" s="236"/>
      <c r="J584" s="232"/>
      <c r="K584" s="232"/>
      <c r="L584" s="237"/>
      <c r="M584" s="238"/>
      <c r="N584" s="239"/>
      <c r="O584" s="239"/>
      <c r="P584" s="239"/>
      <c r="Q584" s="239"/>
      <c r="R584" s="239"/>
      <c r="S584" s="239"/>
      <c r="T584" s="240"/>
      <c r="AT584" s="241" t="s">
        <v>163</v>
      </c>
      <c r="AU584" s="241" t="s">
        <v>86</v>
      </c>
      <c r="AV584" s="16" t="s">
        <v>179</v>
      </c>
      <c r="AW584" s="16" t="s">
        <v>36</v>
      </c>
      <c r="AX584" s="16" t="s">
        <v>76</v>
      </c>
      <c r="AY584" s="241" t="s">
        <v>150</v>
      </c>
    </row>
    <row r="585" spans="2:51" s="13" customFormat="1" ht="22.5">
      <c r="B585" s="199"/>
      <c r="C585" s="200"/>
      <c r="D585" s="193" t="s">
        <v>163</v>
      </c>
      <c r="E585" s="201" t="s">
        <v>19</v>
      </c>
      <c r="F585" s="202" t="s">
        <v>931</v>
      </c>
      <c r="G585" s="200"/>
      <c r="H585" s="201" t="s">
        <v>19</v>
      </c>
      <c r="I585" s="203"/>
      <c r="J585" s="200"/>
      <c r="K585" s="200"/>
      <c r="L585" s="204"/>
      <c r="M585" s="205"/>
      <c r="N585" s="206"/>
      <c r="O585" s="206"/>
      <c r="P585" s="206"/>
      <c r="Q585" s="206"/>
      <c r="R585" s="206"/>
      <c r="S585" s="206"/>
      <c r="T585" s="207"/>
      <c r="AT585" s="208" t="s">
        <v>163</v>
      </c>
      <c r="AU585" s="208" t="s">
        <v>86</v>
      </c>
      <c r="AV585" s="13" t="s">
        <v>84</v>
      </c>
      <c r="AW585" s="13" t="s">
        <v>36</v>
      </c>
      <c r="AX585" s="13" t="s">
        <v>76</v>
      </c>
      <c r="AY585" s="208" t="s">
        <v>150</v>
      </c>
    </row>
    <row r="586" spans="2:51" s="14" customFormat="1" ht="11.25">
      <c r="B586" s="209"/>
      <c r="C586" s="210"/>
      <c r="D586" s="193" t="s">
        <v>163</v>
      </c>
      <c r="E586" s="211" t="s">
        <v>19</v>
      </c>
      <c r="F586" s="212" t="s">
        <v>932</v>
      </c>
      <c r="G586" s="210"/>
      <c r="H586" s="213">
        <v>13.5</v>
      </c>
      <c r="I586" s="214"/>
      <c r="J586" s="210"/>
      <c r="K586" s="210"/>
      <c r="L586" s="215"/>
      <c r="M586" s="216"/>
      <c r="N586" s="217"/>
      <c r="O586" s="217"/>
      <c r="P586" s="217"/>
      <c r="Q586" s="217"/>
      <c r="R586" s="217"/>
      <c r="S586" s="217"/>
      <c r="T586" s="218"/>
      <c r="AT586" s="219" t="s">
        <v>163</v>
      </c>
      <c r="AU586" s="219" t="s">
        <v>86</v>
      </c>
      <c r="AV586" s="14" t="s">
        <v>86</v>
      </c>
      <c r="AW586" s="14" t="s">
        <v>36</v>
      </c>
      <c r="AX586" s="14" t="s">
        <v>76</v>
      </c>
      <c r="AY586" s="219" t="s">
        <v>150</v>
      </c>
    </row>
    <row r="587" spans="2:51" s="13" customFormat="1" ht="11.25">
      <c r="B587" s="199"/>
      <c r="C587" s="200"/>
      <c r="D587" s="193" t="s">
        <v>163</v>
      </c>
      <c r="E587" s="201" t="s">
        <v>19</v>
      </c>
      <c r="F587" s="202" t="s">
        <v>933</v>
      </c>
      <c r="G587" s="200"/>
      <c r="H587" s="201" t="s">
        <v>19</v>
      </c>
      <c r="I587" s="203"/>
      <c r="J587" s="200"/>
      <c r="K587" s="200"/>
      <c r="L587" s="204"/>
      <c r="M587" s="205"/>
      <c r="N587" s="206"/>
      <c r="O587" s="206"/>
      <c r="P587" s="206"/>
      <c r="Q587" s="206"/>
      <c r="R587" s="206"/>
      <c r="S587" s="206"/>
      <c r="T587" s="207"/>
      <c r="AT587" s="208" t="s">
        <v>163</v>
      </c>
      <c r="AU587" s="208" t="s">
        <v>86</v>
      </c>
      <c r="AV587" s="13" t="s">
        <v>84</v>
      </c>
      <c r="AW587" s="13" t="s">
        <v>36</v>
      </c>
      <c r="AX587" s="13" t="s">
        <v>76</v>
      </c>
      <c r="AY587" s="208" t="s">
        <v>150</v>
      </c>
    </row>
    <row r="588" spans="2:51" s="13" customFormat="1" ht="11.25">
      <c r="B588" s="199"/>
      <c r="C588" s="200"/>
      <c r="D588" s="193" t="s">
        <v>163</v>
      </c>
      <c r="E588" s="201" t="s">
        <v>19</v>
      </c>
      <c r="F588" s="202" t="s">
        <v>193</v>
      </c>
      <c r="G588" s="200"/>
      <c r="H588" s="201" t="s">
        <v>19</v>
      </c>
      <c r="I588" s="203"/>
      <c r="J588" s="200"/>
      <c r="K588" s="200"/>
      <c r="L588" s="204"/>
      <c r="M588" s="205"/>
      <c r="N588" s="206"/>
      <c r="O588" s="206"/>
      <c r="P588" s="206"/>
      <c r="Q588" s="206"/>
      <c r="R588" s="206"/>
      <c r="S588" s="206"/>
      <c r="T588" s="207"/>
      <c r="AT588" s="208" t="s">
        <v>163</v>
      </c>
      <c r="AU588" s="208" t="s">
        <v>86</v>
      </c>
      <c r="AV588" s="13" t="s">
        <v>84</v>
      </c>
      <c r="AW588" s="13" t="s">
        <v>36</v>
      </c>
      <c r="AX588" s="13" t="s">
        <v>76</v>
      </c>
      <c r="AY588" s="208" t="s">
        <v>150</v>
      </c>
    </row>
    <row r="589" spans="2:51" s="14" customFormat="1" ht="11.25">
      <c r="B589" s="209"/>
      <c r="C589" s="210"/>
      <c r="D589" s="193" t="s">
        <v>163</v>
      </c>
      <c r="E589" s="211" t="s">
        <v>19</v>
      </c>
      <c r="F589" s="212" t="s">
        <v>934</v>
      </c>
      <c r="G589" s="210"/>
      <c r="H589" s="213">
        <v>63.75</v>
      </c>
      <c r="I589" s="214"/>
      <c r="J589" s="210"/>
      <c r="K589" s="210"/>
      <c r="L589" s="215"/>
      <c r="M589" s="216"/>
      <c r="N589" s="217"/>
      <c r="O589" s="217"/>
      <c r="P589" s="217"/>
      <c r="Q589" s="217"/>
      <c r="R589" s="217"/>
      <c r="S589" s="217"/>
      <c r="T589" s="218"/>
      <c r="AT589" s="219" t="s">
        <v>163</v>
      </c>
      <c r="AU589" s="219" t="s">
        <v>86</v>
      </c>
      <c r="AV589" s="14" t="s">
        <v>86</v>
      </c>
      <c r="AW589" s="14" t="s">
        <v>36</v>
      </c>
      <c r="AX589" s="14" t="s">
        <v>76</v>
      </c>
      <c r="AY589" s="219" t="s">
        <v>150</v>
      </c>
    </row>
    <row r="590" spans="2:51" s="13" customFormat="1" ht="11.25">
      <c r="B590" s="199"/>
      <c r="C590" s="200"/>
      <c r="D590" s="193" t="s">
        <v>163</v>
      </c>
      <c r="E590" s="201" t="s">
        <v>19</v>
      </c>
      <c r="F590" s="202" t="s">
        <v>195</v>
      </c>
      <c r="G590" s="200"/>
      <c r="H590" s="201" t="s">
        <v>19</v>
      </c>
      <c r="I590" s="203"/>
      <c r="J590" s="200"/>
      <c r="K590" s="200"/>
      <c r="L590" s="204"/>
      <c r="M590" s="205"/>
      <c r="N590" s="206"/>
      <c r="O590" s="206"/>
      <c r="P590" s="206"/>
      <c r="Q590" s="206"/>
      <c r="R590" s="206"/>
      <c r="S590" s="206"/>
      <c r="T590" s="207"/>
      <c r="AT590" s="208" t="s">
        <v>163</v>
      </c>
      <c r="AU590" s="208" t="s">
        <v>86</v>
      </c>
      <c r="AV590" s="13" t="s">
        <v>84</v>
      </c>
      <c r="AW590" s="13" t="s">
        <v>36</v>
      </c>
      <c r="AX590" s="13" t="s">
        <v>76</v>
      </c>
      <c r="AY590" s="208" t="s">
        <v>150</v>
      </c>
    </row>
    <row r="591" spans="2:51" s="14" customFormat="1" ht="11.25">
      <c r="B591" s="209"/>
      <c r="C591" s="210"/>
      <c r="D591" s="193" t="s">
        <v>163</v>
      </c>
      <c r="E591" s="211" t="s">
        <v>19</v>
      </c>
      <c r="F591" s="212" t="s">
        <v>935</v>
      </c>
      <c r="G591" s="210"/>
      <c r="H591" s="213">
        <v>58.26</v>
      </c>
      <c r="I591" s="214"/>
      <c r="J591" s="210"/>
      <c r="K591" s="210"/>
      <c r="L591" s="215"/>
      <c r="M591" s="216"/>
      <c r="N591" s="217"/>
      <c r="O591" s="217"/>
      <c r="P591" s="217"/>
      <c r="Q591" s="217"/>
      <c r="R591" s="217"/>
      <c r="S591" s="217"/>
      <c r="T591" s="218"/>
      <c r="AT591" s="219" t="s">
        <v>163</v>
      </c>
      <c r="AU591" s="219" t="s">
        <v>86</v>
      </c>
      <c r="AV591" s="14" t="s">
        <v>86</v>
      </c>
      <c r="AW591" s="14" t="s">
        <v>36</v>
      </c>
      <c r="AX591" s="14" t="s">
        <v>76</v>
      </c>
      <c r="AY591" s="219" t="s">
        <v>150</v>
      </c>
    </row>
    <row r="592" spans="2:51" s="13" customFormat="1" ht="11.25">
      <c r="B592" s="199"/>
      <c r="C592" s="200"/>
      <c r="D592" s="193" t="s">
        <v>163</v>
      </c>
      <c r="E592" s="201" t="s">
        <v>19</v>
      </c>
      <c r="F592" s="202" t="s">
        <v>197</v>
      </c>
      <c r="G592" s="200"/>
      <c r="H592" s="201" t="s">
        <v>19</v>
      </c>
      <c r="I592" s="203"/>
      <c r="J592" s="200"/>
      <c r="K592" s="200"/>
      <c r="L592" s="204"/>
      <c r="M592" s="205"/>
      <c r="N592" s="206"/>
      <c r="O592" s="206"/>
      <c r="P592" s="206"/>
      <c r="Q592" s="206"/>
      <c r="R592" s="206"/>
      <c r="S592" s="206"/>
      <c r="T592" s="207"/>
      <c r="AT592" s="208" t="s">
        <v>163</v>
      </c>
      <c r="AU592" s="208" t="s">
        <v>86</v>
      </c>
      <c r="AV592" s="13" t="s">
        <v>84</v>
      </c>
      <c r="AW592" s="13" t="s">
        <v>36</v>
      </c>
      <c r="AX592" s="13" t="s">
        <v>76</v>
      </c>
      <c r="AY592" s="208" t="s">
        <v>150</v>
      </c>
    </row>
    <row r="593" spans="1:65" s="14" customFormat="1" ht="11.25">
      <c r="B593" s="209"/>
      <c r="C593" s="210"/>
      <c r="D593" s="193" t="s">
        <v>163</v>
      </c>
      <c r="E593" s="211" t="s">
        <v>19</v>
      </c>
      <c r="F593" s="212" t="s">
        <v>936</v>
      </c>
      <c r="G593" s="210"/>
      <c r="H593" s="213">
        <v>63.5</v>
      </c>
      <c r="I593" s="214"/>
      <c r="J593" s="210"/>
      <c r="K593" s="210"/>
      <c r="L593" s="215"/>
      <c r="M593" s="216"/>
      <c r="N593" s="217"/>
      <c r="O593" s="217"/>
      <c r="P593" s="217"/>
      <c r="Q593" s="217"/>
      <c r="R593" s="217"/>
      <c r="S593" s="217"/>
      <c r="T593" s="218"/>
      <c r="AT593" s="219" t="s">
        <v>163</v>
      </c>
      <c r="AU593" s="219" t="s">
        <v>86</v>
      </c>
      <c r="AV593" s="14" t="s">
        <v>86</v>
      </c>
      <c r="AW593" s="14" t="s">
        <v>36</v>
      </c>
      <c r="AX593" s="14" t="s">
        <v>76</v>
      </c>
      <c r="AY593" s="219" t="s">
        <v>150</v>
      </c>
    </row>
    <row r="594" spans="1:65" s="16" customFormat="1" ht="11.25">
      <c r="B594" s="231"/>
      <c r="C594" s="232"/>
      <c r="D594" s="193" t="s">
        <v>163</v>
      </c>
      <c r="E594" s="233" t="s">
        <v>19</v>
      </c>
      <c r="F594" s="234" t="s">
        <v>215</v>
      </c>
      <c r="G594" s="232"/>
      <c r="H594" s="235">
        <v>199.01</v>
      </c>
      <c r="I594" s="236"/>
      <c r="J594" s="232"/>
      <c r="K594" s="232"/>
      <c r="L594" s="237"/>
      <c r="M594" s="238"/>
      <c r="N594" s="239"/>
      <c r="O594" s="239"/>
      <c r="P594" s="239"/>
      <c r="Q594" s="239"/>
      <c r="R594" s="239"/>
      <c r="S594" s="239"/>
      <c r="T594" s="240"/>
      <c r="AT594" s="241" t="s">
        <v>163</v>
      </c>
      <c r="AU594" s="241" t="s">
        <v>86</v>
      </c>
      <c r="AV594" s="16" t="s">
        <v>179</v>
      </c>
      <c r="AW594" s="16" t="s">
        <v>36</v>
      </c>
      <c r="AX594" s="16" t="s">
        <v>76</v>
      </c>
      <c r="AY594" s="241" t="s">
        <v>150</v>
      </c>
    </row>
    <row r="595" spans="1:65" s="15" customFormat="1" ht="11.25">
      <c r="B595" s="220"/>
      <c r="C595" s="221"/>
      <c r="D595" s="193" t="s">
        <v>163</v>
      </c>
      <c r="E595" s="222" t="s">
        <v>19</v>
      </c>
      <c r="F595" s="223" t="s">
        <v>178</v>
      </c>
      <c r="G595" s="221"/>
      <c r="H595" s="224">
        <v>393.73</v>
      </c>
      <c r="I595" s="225"/>
      <c r="J595" s="221"/>
      <c r="K595" s="221"/>
      <c r="L595" s="226"/>
      <c r="M595" s="227"/>
      <c r="N595" s="228"/>
      <c r="O595" s="228"/>
      <c r="P595" s="228"/>
      <c r="Q595" s="228"/>
      <c r="R595" s="228"/>
      <c r="S595" s="228"/>
      <c r="T595" s="229"/>
      <c r="AT595" s="230" t="s">
        <v>163</v>
      </c>
      <c r="AU595" s="230" t="s">
        <v>86</v>
      </c>
      <c r="AV595" s="15" t="s">
        <v>158</v>
      </c>
      <c r="AW595" s="15" t="s">
        <v>36</v>
      </c>
      <c r="AX595" s="15" t="s">
        <v>84</v>
      </c>
      <c r="AY595" s="230" t="s">
        <v>150</v>
      </c>
    </row>
    <row r="596" spans="1:65" s="2" customFormat="1" ht="24">
      <c r="A596" s="36"/>
      <c r="B596" s="37"/>
      <c r="C596" s="180" t="s">
        <v>583</v>
      </c>
      <c r="D596" s="180" t="s">
        <v>153</v>
      </c>
      <c r="E596" s="181" t="s">
        <v>937</v>
      </c>
      <c r="F596" s="182" t="s">
        <v>938</v>
      </c>
      <c r="G596" s="183" t="s">
        <v>167</v>
      </c>
      <c r="H596" s="184">
        <v>235.51</v>
      </c>
      <c r="I596" s="185"/>
      <c r="J596" s="186">
        <f>ROUND(I596*H596,2)</f>
        <v>0</v>
      </c>
      <c r="K596" s="182" t="s">
        <v>168</v>
      </c>
      <c r="L596" s="41"/>
      <c r="M596" s="187" t="s">
        <v>19</v>
      </c>
      <c r="N596" s="188" t="s">
        <v>47</v>
      </c>
      <c r="O596" s="66"/>
      <c r="P596" s="189">
        <f>O596*H596</f>
        <v>0</v>
      </c>
      <c r="Q596" s="189">
        <v>4.0000000000000003E-5</v>
      </c>
      <c r="R596" s="189">
        <f>Q596*H596</f>
        <v>9.4204000000000006E-3</v>
      </c>
      <c r="S596" s="189">
        <v>0</v>
      </c>
      <c r="T596" s="190">
        <f>S596*H596</f>
        <v>0</v>
      </c>
      <c r="U596" s="36"/>
      <c r="V596" s="36"/>
      <c r="W596" s="36"/>
      <c r="X596" s="36"/>
      <c r="Y596" s="36"/>
      <c r="Z596" s="36"/>
      <c r="AA596" s="36"/>
      <c r="AB596" s="36"/>
      <c r="AC596" s="36"/>
      <c r="AD596" s="36"/>
      <c r="AE596" s="36"/>
      <c r="AR596" s="191" t="s">
        <v>158</v>
      </c>
      <c r="AT596" s="191" t="s">
        <v>153</v>
      </c>
      <c r="AU596" s="191" t="s">
        <v>86</v>
      </c>
      <c r="AY596" s="19" t="s">
        <v>150</v>
      </c>
      <c r="BE596" s="192">
        <f>IF(N596="základní",J596,0)</f>
        <v>0</v>
      </c>
      <c r="BF596" s="192">
        <f>IF(N596="snížená",J596,0)</f>
        <v>0</v>
      </c>
      <c r="BG596" s="192">
        <f>IF(N596="zákl. přenesená",J596,0)</f>
        <v>0</v>
      </c>
      <c r="BH596" s="192">
        <f>IF(N596="sníž. přenesená",J596,0)</f>
        <v>0</v>
      </c>
      <c r="BI596" s="192">
        <f>IF(N596="nulová",J596,0)</f>
        <v>0</v>
      </c>
      <c r="BJ596" s="19" t="s">
        <v>84</v>
      </c>
      <c r="BK596" s="192">
        <f>ROUND(I596*H596,2)</f>
        <v>0</v>
      </c>
      <c r="BL596" s="19" t="s">
        <v>158</v>
      </c>
      <c r="BM596" s="191" t="s">
        <v>939</v>
      </c>
    </row>
    <row r="597" spans="1:65" s="2" customFormat="1" ht="19.5">
      <c r="A597" s="36"/>
      <c r="B597" s="37"/>
      <c r="C597" s="38"/>
      <c r="D597" s="193" t="s">
        <v>160</v>
      </c>
      <c r="E597" s="38"/>
      <c r="F597" s="194" t="s">
        <v>940</v>
      </c>
      <c r="G597" s="38"/>
      <c r="H597" s="38"/>
      <c r="I597" s="195"/>
      <c r="J597" s="38"/>
      <c r="K597" s="38"/>
      <c r="L597" s="41"/>
      <c r="M597" s="196"/>
      <c r="N597" s="197"/>
      <c r="O597" s="66"/>
      <c r="P597" s="66"/>
      <c r="Q597" s="66"/>
      <c r="R597" s="66"/>
      <c r="S597" s="66"/>
      <c r="T597" s="67"/>
      <c r="U597" s="36"/>
      <c r="V597" s="36"/>
      <c r="W597" s="36"/>
      <c r="X597" s="36"/>
      <c r="Y597" s="36"/>
      <c r="Z597" s="36"/>
      <c r="AA597" s="36"/>
      <c r="AB597" s="36"/>
      <c r="AC597" s="36"/>
      <c r="AD597" s="36"/>
      <c r="AE597" s="36"/>
      <c r="AT597" s="19" t="s">
        <v>160</v>
      </c>
      <c r="AU597" s="19" t="s">
        <v>86</v>
      </c>
    </row>
    <row r="598" spans="1:65" s="13" customFormat="1" ht="11.25">
      <c r="B598" s="199"/>
      <c r="C598" s="200"/>
      <c r="D598" s="193" t="s">
        <v>163</v>
      </c>
      <c r="E598" s="201" t="s">
        <v>19</v>
      </c>
      <c r="F598" s="202" t="s">
        <v>941</v>
      </c>
      <c r="G598" s="200"/>
      <c r="H598" s="201" t="s">
        <v>19</v>
      </c>
      <c r="I598" s="203"/>
      <c r="J598" s="200"/>
      <c r="K598" s="200"/>
      <c r="L598" s="204"/>
      <c r="M598" s="205"/>
      <c r="N598" s="206"/>
      <c r="O598" s="206"/>
      <c r="P598" s="206"/>
      <c r="Q598" s="206"/>
      <c r="R598" s="206"/>
      <c r="S598" s="206"/>
      <c r="T598" s="207"/>
      <c r="AT598" s="208" t="s">
        <v>163</v>
      </c>
      <c r="AU598" s="208" t="s">
        <v>86</v>
      </c>
      <c r="AV598" s="13" t="s">
        <v>84</v>
      </c>
      <c r="AW598" s="13" t="s">
        <v>36</v>
      </c>
      <c r="AX598" s="13" t="s">
        <v>76</v>
      </c>
      <c r="AY598" s="208" t="s">
        <v>150</v>
      </c>
    </row>
    <row r="599" spans="1:65" s="13" customFormat="1" ht="11.25">
      <c r="B599" s="199"/>
      <c r="C599" s="200"/>
      <c r="D599" s="193" t="s">
        <v>163</v>
      </c>
      <c r="E599" s="201" t="s">
        <v>19</v>
      </c>
      <c r="F599" s="202" t="s">
        <v>193</v>
      </c>
      <c r="G599" s="200"/>
      <c r="H599" s="201" t="s">
        <v>19</v>
      </c>
      <c r="I599" s="203"/>
      <c r="J599" s="200"/>
      <c r="K599" s="200"/>
      <c r="L599" s="204"/>
      <c r="M599" s="205"/>
      <c r="N599" s="206"/>
      <c r="O599" s="206"/>
      <c r="P599" s="206"/>
      <c r="Q599" s="206"/>
      <c r="R599" s="206"/>
      <c r="S599" s="206"/>
      <c r="T599" s="207"/>
      <c r="AT599" s="208" t="s">
        <v>163</v>
      </c>
      <c r="AU599" s="208" t="s">
        <v>86</v>
      </c>
      <c r="AV599" s="13" t="s">
        <v>84</v>
      </c>
      <c r="AW599" s="13" t="s">
        <v>36</v>
      </c>
      <c r="AX599" s="13" t="s">
        <v>76</v>
      </c>
      <c r="AY599" s="208" t="s">
        <v>150</v>
      </c>
    </row>
    <row r="600" spans="1:65" s="14" customFormat="1" ht="11.25">
      <c r="B600" s="209"/>
      <c r="C600" s="210"/>
      <c r="D600" s="193" t="s">
        <v>163</v>
      </c>
      <c r="E600" s="211" t="s">
        <v>19</v>
      </c>
      <c r="F600" s="212" t="s">
        <v>934</v>
      </c>
      <c r="G600" s="210"/>
      <c r="H600" s="213">
        <v>63.75</v>
      </c>
      <c r="I600" s="214"/>
      <c r="J600" s="210"/>
      <c r="K600" s="210"/>
      <c r="L600" s="215"/>
      <c r="M600" s="216"/>
      <c r="N600" s="217"/>
      <c r="O600" s="217"/>
      <c r="P600" s="217"/>
      <c r="Q600" s="217"/>
      <c r="R600" s="217"/>
      <c r="S600" s="217"/>
      <c r="T600" s="218"/>
      <c r="AT600" s="219" t="s">
        <v>163</v>
      </c>
      <c r="AU600" s="219" t="s">
        <v>86</v>
      </c>
      <c r="AV600" s="14" t="s">
        <v>86</v>
      </c>
      <c r="AW600" s="14" t="s">
        <v>36</v>
      </c>
      <c r="AX600" s="14" t="s">
        <v>76</v>
      </c>
      <c r="AY600" s="219" t="s">
        <v>150</v>
      </c>
    </row>
    <row r="601" spans="1:65" s="13" customFormat="1" ht="11.25">
      <c r="B601" s="199"/>
      <c r="C601" s="200"/>
      <c r="D601" s="193" t="s">
        <v>163</v>
      </c>
      <c r="E601" s="201" t="s">
        <v>19</v>
      </c>
      <c r="F601" s="202" t="s">
        <v>195</v>
      </c>
      <c r="G601" s="200"/>
      <c r="H601" s="201" t="s">
        <v>19</v>
      </c>
      <c r="I601" s="203"/>
      <c r="J601" s="200"/>
      <c r="K601" s="200"/>
      <c r="L601" s="204"/>
      <c r="M601" s="205"/>
      <c r="N601" s="206"/>
      <c r="O601" s="206"/>
      <c r="P601" s="206"/>
      <c r="Q601" s="206"/>
      <c r="R601" s="206"/>
      <c r="S601" s="206"/>
      <c r="T601" s="207"/>
      <c r="AT601" s="208" t="s">
        <v>163</v>
      </c>
      <c r="AU601" s="208" t="s">
        <v>86</v>
      </c>
      <c r="AV601" s="13" t="s">
        <v>84</v>
      </c>
      <c r="AW601" s="13" t="s">
        <v>36</v>
      </c>
      <c r="AX601" s="13" t="s">
        <v>76</v>
      </c>
      <c r="AY601" s="208" t="s">
        <v>150</v>
      </c>
    </row>
    <row r="602" spans="1:65" s="14" customFormat="1" ht="11.25">
      <c r="B602" s="209"/>
      <c r="C602" s="210"/>
      <c r="D602" s="193" t="s">
        <v>163</v>
      </c>
      <c r="E602" s="211" t="s">
        <v>19</v>
      </c>
      <c r="F602" s="212" t="s">
        <v>935</v>
      </c>
      <c r="G602" s="210"/>
      <c r="H602" s="213">
        <v>58.26</v>
      </c>
      <c r="I602" s="214"/>
      <c r="J602" s="210"/>
      <c r="K602" s="210"/>
      <c r="L602" s="215"/>
      <c r="M602" s="216"/>
      <c r="N602" s="217"/>
      <c r="O602" s="217"/>
      <c r="P602" s="217"/>
      <c r="Q602" s="217"/>
      <c r="R602" s="217"/>
      <c r="S602" s="217"/>
      <c r="T602" s="218"/>
      <c r="AT602" s="219" t="s">
        <v>163</v>
      </c>
      <c r="AU602" s="219" t="s">
        <v>86</v>
      </c>
      <c r="AV602" s="14" t="s">
        <v>86</v>
      </c>
      <c r="AW602" s="14" t="s">
        <v>36</v>
      </c>
      <c r="AX602" s="14" t="s">
        <v>76</v>
      </c>
      <c r="AY602" s="219" t="s">
        <v>150</v>
      </c>
    </row>
    <row r="603" spans="1:65" s="13" customFormat="1" ht="11.25">
      <c r="B603" s="199"/>
      <c r="C603" s="200"/>
      <c r="D603" s="193" t="s">
        <v>163</v>
      </c>
      <c r="E603" s="201" t="s">
        <v>19</v>
      </c>
      <c r="F603" s="202" t="s">
        <v>197</v>
      </c>
      <c r="G603" s="200"/>
      <c r="H603" s="201" t="s">
        <v>19</v>
      </c>
      <c r="I603" s="203"/>
      <c r="J603" s="200"/>
      <c r="K603" s="200"/>
      <c r="L603" s="204"/>
      <c r="M603" s="205"/>
      <c r="N603" s="206"/>
      <c r="O603" s="206"/>
      <c r="P603" s="206"/>
      <c r="Q603" s="206"/>
      <c r="R603" s="206"/>
      <c r="S603" s="206"/>
      <c r="T603" s="207"/>
      <c r="AT603" s="208" t="s">
        <v>163</v>
      </c>
      <c r="AU603" s="208" t="s">
        <v>86</v>
      </c>
      <c r="AV603" s="13" t="s">
        <v>84</v>
      </c>
      <c r="AW603" s="13" t="s">
        <v>36</v>
      </c>
      <c r="AX603" s="13" t="s">
        <v>76</v>
      </c>
      <c r="AY603" s="208" t="s">
        <v>150</v>
      </c>
    </row>
    <row r="604" spans="1:65" s="14" customFormat="1" ht="11.25">
      <c r="B604" s="209"/>
      <c r="C604" s="210"/>
      <c r="D604" s="193" t="s">
        <v>163</v>
      </c>
      <c r="E604" s="211" t="s">
        <v>19</v>
      </c>
      <c r="F604" s="212" t="s">
        <v>936</v>
      </c>
      <c r="G604" s="210"/>
      <c r="H604" s="213">
        <v>63.5</v>
      </c>
      <c r="I604" s="214"/>
      <c r="J604" s="210"/>
      <c r="K604" s="210"/>
      <c r="L604" s="215"/>
      <c r="M604" s="216"/>
      <c r="N604" s="217"/>
      <c r="O604" s="217"/>
      <c r="P604" s="217"/>
      <c r="Q604" s="217"/>
      <c r="R604" s="217"/>
      <c r="S604" s="217"/>
      <c r="T604" s="218"/>
      <c r="AT604" s="219" t="s">
        <v>163</v>
      </c>
      <c r="AU604" s="219" t="s">
        <v>86</v>
      </c>
      <c r="AV604" s="14" t="s">
        <v>86</v>
      </c>
      <c r="AW604" s="14" t="s">
        <v>36</v>
      </c>
      <c r="AX604" s="14" t="s">
        <v>76</v>
      </c>
      <c r="AY604" s="219" t="s">
        <v>150</v>
      </c>
    </row>
    <row r="605" spans="1:65" s="16" customFormat="1" ht="11.25">
      <c r="B605" s="231"/>
      <c r="C605" s="232"/>
      <c r="D605" s="193" t="s">
        <v>163</v>
      </c>
      <c r="E605" s="233" t="s">
        <v>19</v>
      </c>
      <c r="F605" s="234" t="s">
        <v>215</v>
      </c>
      <c r="G605" s="232"/>
      <c r="H605" s="235">
        <v>185.51</v>
      </c>
      <c r="I605" s="236"/>
      <c r="J605" s="232"/>
      <c r="K605" s="232"/>
      <c r="L605" s="237"/>
      <c r="M605" s="238"/>
      <c r="N605" s="239"/>
      <c r="O605" s="239"/>
      <c r="P605" s="239"/>
      <c r="Q605" s="239"/>
      <c r="R605" s="239"/>
      <c r="S605" s="239"/>
      <c r="T605" s="240"/>
      <c r="AT605" s="241" t="s">
        <v>163</v>
      </c>
      <c r="AU605" s="241" t="s">
        <v>86</v>
      </c>
      <c r="AV605" s="16" t="s">
        <v>179</v>
      </c>
      <c r="AW605" s="16" t="s">
        <v>36</v>
      </c>
      <c r="AX605" s="16" t="s">
        <v>76</v>
      </c>
      <c r="AY605" s="241" t="s">
        <v>150</v>
      </c>
    </row>
    <row r="606" spans="1:65" s="13" customFormat="1" ht="11.25">
      <c r="B606" s="199"/>
      <c r="C606" s="200"/>
      <c r="D606" s="193" t="s">
        <v>163</v>
      </c>
      <c r="E606" s="201" t="s">
        <v>19</v>
      </c>
      <c r="F606" s="202" t="s">
        <v>929</v>
      </c>
      <c r="G606" s="200"/>
      <c r="H606" s="201" t="s">
        <v>19</v>
      </c>
      <c r="I606" s="203"/>
      <c r="J606" s="200"/>
      <c r="K606" s="200"/>
      <c r="L606" s="204"/>
      <c r="M606" s="205"/>
      <c r="N606" s="206"/>
      <c r="O606" s="206"/>
      <c r="P606" s="206"/>
      <c r="Q606" s="206"/>
      <c r="R606" s="206"/>
      <c r="S606" s="206"/>
      <c r="T606" s="207"/>
      <c r="AT606" s="208" t="s">
        <v>163</v>
      </c>
      <c r="AU606" s="208" t="s">
        <v>86</v>
      </c>
      <c r="AV606" s="13" t="s">
        <v>84</v>
      </c>
      <c r="AW606" s="13" t="s">
        <v>36</v>
      </c>
      <c r="AX606" s="13" t="s">
        <v>76</v>
      </c>
      <c r="AY606" s="208" t="s">
        <v>150</v>
      </c>
    </row>
    <row r="607" spans="1:65" s="14" customFormat="1" ht="11.25">
      <c r="B607" s="209"/>
      <c r="C607" s="210"/>
      <c r="D607" s="193" t="s">
        <v>163</v>
      </c>
      <c r="E607" s="211" t="s">
        <v>19</v>
      </c>
      <c r="F607" s="212" t="s">
        <v>930</v>
      </c>
      <c r="G607" s="210"/>
      <c r="H607" s="213">
        <v>50</v>
      </c>
      <c r="I607" s="214"/>
      <c r="J607" s="210"/>
      <c r="K607" s="210"/>
      <c r="L607" s="215"/>
      <c r="M607" s="216"/>
      <c r="N607" s="217"/>
      <c r="O607" s="217"/>
      <c r="P607" s="217"/>
      <c r="Q607" s="217"/>
      <c r="R607" s="217"/>
      <c r="S607" s="217"/>
      <c r="T607" s="218"/>
      <c r="AT607" s="219" t="s">
        <v>163</v>
      </c>
      <c r="AU607" s="219" t="s">
        <v>86</v>
      </c>
      <c r="AV607" s="14" t="s">
        <v>86</v>
      </c>
      <c r="AW607" s="14" t="s">
        <v>36</v>
      </c>
      <c r="AX607" s="14" t="s">
        <v>76</v>
      </c>
      <c r="AY607" s="219" t="s">
        <v>150</v>
      </c>
    </row>
    <row r="608" spans="1:65" s="15" customFormat="1" ht="11.25">
      <c r="B608" s="220"/>
      <c r="C608" s="221"/>
      <c r="D608" s="193" t="s">
        <v>163</v>
      </c>
      <c r="E608" s="222" t="s">
        <v>19</v>
      </c>
      <c r="F608" s="223" t="s">
        <v>178</v>
      </c>
      <c r="G608" s="221"/>
      <c r="H608" s="224">
        <v>235.51</v>
      </c>
      <c r="I608" s="225"/>
      <c r="J608" s="221"/>
      <c r="K608" s="221"/>
      <c r="L608" s="226"/>
      <c r="M608" s="227"/>
      <c r="N608" s="228"/>
      <c r="O608" s="228"/>
      <c r="P608" s="228"/>
      <c r="Q608" s="228"/>
      <c r="R608" s="228"/>
      <c r="S608" s="228"/>
      <c r="T608" s="229"/>
      <c r="AT608" s="230" t="s">
        <v>163</v>
      </c>
      <c r="AU608" s="230" t="s">
        <v>86</v>
      </c>
      <c r="AV608" s="15" t="s">
        <v>158</v>
      </c>
      <c r="AW608" s="15" t="s">
        <v>36</v>
      </c>
      <c r="AX608" s="15" t="s">
        <v>84</v>
      </c>
      <c r="AY608" s="230" t="s">
        <v>150</v>
      </c>
    </row>
    <row r="609" spans="1:65" s="2" customFormat="1" ht="16.5" customHeight="1">
      <c r="A609" s="36"/>
      <c r="B609" s="37"/>
      <c r="C609" s="180" t="s">
        <v>587</v>
      </c>
      <c r="D609" s="180" t="s">
        <v>153</v>
      </c>
      <c r="E609" s="181" t="s">
        <v>942</v>
      </c>
      <c r="F609" s="182" t="s">
        <v>943</v>
      </c>
      <c r="G609" s="183" t="s">
        <v>167</v>
      </c>
      <c r="H609" s="184">
        <v>190.24</v>
      </c>
      <c r="I609" s="185"/>
      <c r="J609" s="186">
        <f>ROUND(I609*H609,2)</f>
        <v>0</v>
      </c>
      <c r="K609" s="182" t="s">
        <v>168</v>
      </c>
      <c r="L609" s="41"/>
      <c r="M609" s="187" t="s">
        <v>19</v>
      </c>
      <c r="N609" s="188" t="s">
        <v>47</v>
      </c>
      <c r="O609" s="66"/>
      <c r="P609" s="189">
        <f>O609*H609</f>
        <v>0</v>
      </c>
      <c r="Q609" s="189">
        <v>0</v>
      </c>
      <c r="R609" s="189">
        <f>Q609*H609</f>
        <v>0</v>
      </c>
      <c r="S609" s="189">
        <v>0</v>
      </c>
      <c r="T609" s="190">
        <f>S609*H609</f>
        <v>0</v>
      </c>
      <c r="U609" s="36"/>
      <c r="V609" s="36"/>
      <c r="W609" s="36"/>
      <c r="X609" s="36"/>
      <c r="Y609" s="36"/>
      <c r="Z609" s="36"/>
      <c r="AA609" s="36"/>
      <c r="AB609" s="36"/>
      <c r="AC609" s="36"/>
      <c r="AD609" s="36"/>
      <c r="AE609" s="36"/>
      <c r="AR609" s="191" t="s">
        <v>158</v>
      </c>
      <c r="AT609" s="191" t="s">
        <v>153</v>
      </c>
      <c r="AU609" s="191" t="s">
        <v>86</v>
      </c>
      <c r="AY609" s="19" t="s">
        <v>150</v>
      </c>
      <c r="BE609" s="192">
        <f>IF(N609="základní",J609,0)</f>
        <v>0</v>
      </c>
      <c r="BF609" s="192">
        <f>IF(N609="snížená",J609,0)</f>
        <v>0</v>
      </c>
      <c r="BG609" s="192">
        <f>IF(N609="zákl. přenesená",J609,0)</f>
        <v>0</v>
      </c>
      <c r="BH609" s="192">
        <f>IF(N609="sníž. přenesená",J609,0)</f>
        <v>0</v>
      </c>
      <c r="BI609" s="192">
        <f>IF(N609="nulová",J609,0)</f>
        <v>0</v>
      </c>
      <c r="BJ609" s="19" t="s">
        <v>84</v>
      </c>
      <c r="BK609" s="192">
        <f>ROUND(I609*H609,2)</f>
        <v>0</v>
      </c>
      <c r="BL609" s="19" t="s">
        <v>158</v>
      </c>
      <c r="BM609" s="191" t="s">
        <v>944</v>
      </c>
    </row>
    <row r="610" spans="1:65" s="2" customFormat="1" ht="19.5">
      <c r="A610" s="36"/>
      <c r="B610" s="37"/>
      <c r="C610" s="38"/>
      <c r="D610" s="193" t="s">
        <v>160</v>
      </c>
      <c r="E610" s="38"/>
      <c r="F610" s="194" t="s">
        <v>945</v>
      </c>
      <c r="G610" s="38"/>
      <c r="H610" s="38"/>
      <c r="I610" s="195"/>
      <c r="J610" s="38"/>
      <c r="K610" s="38"/>
      <c r="L610" s="41"/>
      <c r="M610" s="196"/>
      <c r="N610" s="197"/>
      <c r="O610" s="66"/>
      <c r="P610" s="66"/>
      <c r="Q610" s="66"/>
      <c r="R610" s="66"/>
      <c r="S610" s="66"/>
      <c r="T610" s="67"/>
      <c r="U610" s="36"/>
      <c r="V610" s="36"/>
      <c r="W610" s="36"/>
      <c r="X610" s="36"/>
      <c r="Y610" s="36"/>
      <c r="Z610" s="36"/>
      <c r="AA610" s="36"/>
      <c r="AB610" s="36"/>
      <c r="AC610" s="36"/>
      <c r="AD610" s="36"/>
      <c r="AE610" s="36"/>
      <c r="AT610" s="19" t="s">
        <v>160</v>
      </c>
      <c r="AU610" s="19" t="s">
        <v>86</v>
      </c>
    </row>
    <row r="611" spans="1:65" s="13" customFormat="1" ht="22.5">
      <c r="B611" s="199"/>
      <c r="C611" s="200"/>
      <c r="D611" s="193" t="s">
        <v>163</v>
      </c>
      <c r="E611" s="201" t="s">
        <v>19</v>
      </c>
      <c r="F611" s="202" t="s">
        <v>946</v>
      </c>
      <c r="G611" s="200"/>
      <c r="H611" s="201" t="s">
        <v>19</v>
      </c>
      <c r="I611" s="203"/>
      <c r="J611" s="200"/>
      <c r="K611" s="200"/>
      <c r="L611" s="204"/>
      <c r="M611" s="205"/>
      <c r="N611" s="206"/>
      <c r="O611" s="206"/>
      <c r="P611" s="206"/>
      <c r="Q611" s="206"/>
      <c r="R611" s="206"/>
      <c r="S611" s="206"/>
      <c r="T611" s="207"/>
      <c r="AT611" s="208" t="s">
        <v>163</v>
      </c>
      <c r="AU611" s="208" t="s">
        <v>86</v>
      </c>
      <c r="AV611" s="13" t="s">
        <v>84</v>
      </c>
      <c r="AW611" s="13" t="s">
        <v>36</v>
      </c>
      <c r="AX611" s="13" t="s">
        <v>76</v>
      </c>
      <c r="AY611" s="208" t="s">
        <v>150</v>
      </c>
    </row>
    <row r="612" spans="1:65" s="13" customFormat="1" ht="11.25">
      <c r="B612" s="199"/>
      <c r="C612" s="200"/>
      <c r="D612" s="193" t="s">
        <v>163</v>
      </c>
      <c r="E612" s="201" t="s">
        <v>19</v>
      </c>
      <c r="F612" s="202" t="s">
        <v>947</v>
      </c>
      <c r="G612" s="200"/>
      <c r="H612" s="201" t="s">
        <v>19</v>
      </c>
      <c r="I612" s="203"/>
      <c r="J612" s="200"/>
      <c r="K612" s="200"/>
      <c r="L612" s="204"/>
      <c r="M612" s="205"/>
      <c r="N612" s="206"/>
      <c r="O612" s="206"/>
      <c r="P612" s="206"/>
      <c r="Q612" s="206"/>
      <c r="R612" s="206"/>
      <c r="S612" s="206"/>
      <c r="T612" s="207"/>
      <c r="AT612" s="208" t="s">
        <v>163</v>
      </c>
      <c r="AU612" s="208" t="s">
        <v>86</v>
      </c>
      <c r="AV612" s="13" t="s">
        <v>84</v>
      </c>
      <c r="AW612" s="13" t="s">
        <v>36</v>
      </c>
      <c r="AX612" s="13" t="s">
        <v>76</v>
      </c>
      <c r="AY612" s="208" t="s">
        <v>150</v>
      </c>
    </row>
    <row r="613" spans="1:65" s="13" customFormat="1" ht="11.25">
      <c r="B613" s="199"/>
      <c r="C613" s="200"/>
      <c r="D613" s="193" t="s">
        <v>163</v>
      </c>
      <c r="E613" s="201" t="s">
        <v>19</v>
      </c>
      <c r="F613" s="202" t="s">
        <v>193</v>
      </c>
      <c r="G613" s="200"/>
      <c r="H613" s="201" t="s">
        <v>19</v>
      </c>
      <c r="I613" s="203"/>
      <c r="J613" s="200"/>
      <c r="K613" s="200"/>
      <c r="L613" s="204"/>
      <c r="M613" s="205"/>
      <c r="N613" s="206"/>
      <c r="O613" s="206"/>
      <c r="P613" s="206"/>
      <c r="Q613" s="206"/>
      <c r="R613" s="206"/>
      <c r="S613" s="206"/>
      <c r="T613" s="207"/>
      <c r="AT613" s="208" t="s">
        <v>163</v>
      </c>
      <c r="AU613" s="208" t="s">
        <v>86</v>
      </c>
      <c r="AV613" s="13" t="s">
        <v>84</v>
      </c>
      <c r="AW613" s="13" t="s">
        <v>36</v>
      </c>
      <c r="AX613" s="13" t="s">
        <v>76</v>
      </c>
      <c r="AY613" s="208" t="s">
        <v>150</v>
      </c>
    </row>
    <row r="614" spans="1:65" s="14" customFormat="1" ht="11.25">
      <c r="B614" s="209"/>
      <c r="C614" s="210"/>
      <c r="D614" s="193" t="s">
        <v>163</v>
      </c>
      <c r="E614" s="211" t="s">
        <v>19</v>
      </c>
      <c r="F614" s="212" t="s">
        <v>483</v>
      </c>
      <c r="G614" s="210"/>
      <c r="H614" s="213">
        <v>65.53</v>
      </c>
      <c r="I614" s="214"/>
      <c r="J614" s="210"/>
      <c r="K614" s="210"/>
      <c r="L614" s="215"/>
      <c r="M614" s="216"/>
      <c r="N614" s="217"/>
      <c r="O614" s="217"/>
      <c r="P614" s="217"/>
      <c r="Q614" s="217"/>
      <c r="R614" s="217"/>
      <c r="S614" s="217"/>
      <c r="T614" s="218"/>
      <c r="AT614" s="219" t="s">
        <v>163</v>
      </c>
      <c r="AU614" s="219" t="s">
        <v>86</v>
      </c>
      <c r="AV614" s="14" t="s">
        <v>86</v>
      </c>
      <c r="AW614" s="14" t="s">
        <v>36</v>
      </c>
      <c r="AX614" s="14" t="s">
        <v>76</v>
      </c>
      <c r="AY614" s="219" t="s">
        <v>150</v>
      </c>
    </row>
    <row r="615" spans="1:65" s="13" customFormat="1" ht="11.25">
      <c r="B615" s="199"/>
      <c r="C615" s="200"/>
      <c r="D615" s="193" t="s">
        <v>163</v>
      </c>
      <c r="E615" s="201" t="s">
        <v>19</v>
      </c>
      <c r="F615" s="202" t="s">
        <v>195</v>
      </c>
      <c r="G615" s="200"/>
      <c r="H615" s="201" t="s">
        <v>19</v>
      </c>
      <c r="I615" s="203"/>
      <c r="J615" s="200"/>
      <c r="K615" s="200"/>
      <c r="L615" s="204"/>
      <c r="M615" s="205"/>
      <c r="N615" s="206"/>
      <c r="O615" s="206"/>
      <c r="P615" s="206"/>
      <c r="Q615" s="206"/>
      <c r="R615" s="206"/>
      <c r="S615" s="206"/>
      <c r="T615" s="207"/>
      <c r="AT615" s="208" t="s">
        <v>163</v>
      </c>
      <c r="AU615" s="208" t="s">
        <v>86</v>
      </c>
      <c r="AV615" s="13" t="s">
        <v>84</v>
      </c>
      <c r="AW615" s="13" t="s">
        <v>36</v>
      </c>
      <c r="AX615" s="13" t="s">
        <v>76</v>
      </c>
      <c r="AY615" s="208" t="s">
        <v>150</v>
      </c>
    </row>
    <row r="616" spans="1:65" s="14" customFormat="1" ht="11.25">
      <c r="B616" s="209"/>
      <c r="C616" s="210"/>
      <c r="D616" s="193" t="s">
        <v>163</v>
      </c>
      <c r="E616" s="211" t="s">
        <v>19</v>
      </c>
      <c r="F616" s="212" t="s">
        <v>484</v>
      </c>
      <c r="G616" s="210"/>
      <c r="H616" s="213">
        <v>59.74</v>
      </c>
      <c r="I616" s="214"/>
      <c r="J616" s="210"/>
      <c r="K616" s="210"/>
      <c r="L616" s="215"/>
      <c r="M616" s="216"/>
      <c r="N616" s="217"/>
      <c r="O616" s="217"/>
      <c r="P616" s="217"/>
      <c r="Q616" s="217"/>
      <c r="R616" s="217"/>
      <c r="S616" s="217"/>
      <c r="T616" s="218"/>
      <c r="AT616" s="219" t="s">
        <v>163</v>
      </c>
      <c r="AU616" s="219" t="s">
        <v>86</v>
      </c>
      <c r="AV616" s="14" t="s">
        <v>86</v>
      </c>
      <c r="AW616" s="14" t="s">
        <v>36</v>
      </c>
      <c r="AX616" s="14" t="s">
        <v>76</v>
      </c>
      <c r="AY616" s="219" t="s">
        <v>150</v>
      </c>
    </row>
    <row r="617" spans="1:65" s="13" customFormat="1" ht="11.25">
      <c r="B617" s="199"/>
      <c r="C617" s="200"/>
      <c r="D617" s="193" t="s">
        <v>163</v>
      </c>
      <c r="E617" s="201" t="s">
        <v>19</v>
      </c>
      <c r="F617" s="202" t="s">
        <v>197</v>
      </c>
      <c r="G617" s="200"/>
      <c r="H617" s="201" t="s">
        <v>19</v>
      </c>
      <c r="I617" s="203"/>
      <c r="J617" s="200"/>
      <c r="K617" s="200"/>
      <c r="L617" s="204"/>
      <c r="M617" s="205"/>
      <c r="N617" s="206"/>
      <c r="O617" s="206"/>
      <c r="P617" s="206"/>
      <c r="Q617" s="206"/>
      <c r="R617" s="206"/>
      <c r="S617" s="206"/>
      <c r="T617" s="207"/>
      <c r="AT617" s="208" t="s">
        <v>163</v>
      </c>
      <c r="AU617" s="208" t="s">
        <v>86</v>
      </c>
      <c r="AV617" s="13" t="s">
        <v>84</v>
      </c>
      <c r="AW617" s="13" t="s">
        <v>36</v>
      </c>
      <c r="AX617" s="13" t="s">
        <v>76</v>
      </c>
      <c r="AY617" s="208" t="s">
        <v>150</v>
      </c>
    </row>
    <row r="618" spans="1:65" s="14" customFormat="1" ht="11.25">
      <c r="B618" s="209"/>
      <c r="C618" s="210"/>
      <c r="D618" s="193" t="s">
        <v>163</v>
      </c>
      <c r="E618" s="211" t="s">
        <v>19</v>
      </c>
      <c r="F618" s="212" t="s">
        <v>485</v>
      </c>
      <c r="G618" s="210"/>
      <c r="H618" s="213">
        <v>64.97</v>
      </c>
      <c r="I618" s="214"/>
      <c r="J618" s="210"/>
      <c r="K618" s="210"/>
      <c r="L618" s="215"/>
      <c r="M618" s="216"/>
      <c r="N618" s="217"/>
      <c r="O618" s="217"/>
      <c r="P618" s="217"/>
      <c r="Q618" s="217"/>
      <c r="R618" s="217"/>
      <c r="S618" s="217"/>
      <c r="T618" s="218"/>
      <c r="AT618" s="219" t="s">
        <v>163</v>
      </c>
      <c r="AU618" s="219" t="s">
        <v>86</v>
      </c>
      <c r="AV618" s="14" t="s">
        <v>86</v>
      </c>
      <c r="AW618" s="14" t="s">
        <v>36</v>
      </c>
      <c r="AX618" s="14" t="s">
        <v>76</v>
      </c>
      <c r="AY618" s="219" t="s">
        <v>150</v>
      </c>
    </row>
    <row r="619" spans="1:65" s="15" customFormat="1" ht="11.25">
      <c r="B619" s="220"/>
      <c r="C619" s="221"/>
      <c r="D619" s="193" t="s">
        <v>163</v>
      </c>
      <c r="E619" s="222" t="s">
        <v>19</v>
      </c>
      <c r="F619" s="223" t="s">
        <v>178</v>
      </c>
      <c r="G619" s="221"/>
      <c r="H619" s="224">
        <v>190.24</v>
      </c>
      <c r="I619" s="225"/>
      <c r="J619" s="221"/>
      <c r="K619" s="221"/>
      <c r="L619" s="226"/>
      <c r="M619" s="227"/>
      <c r="N619" s="228"/>
      <c r="O619" s="228"/>
      <c r="P619" s="228"/>
      <c r="Q619" s="228"/>
      <c r="R619" s="228"/>
      <c r="S619" s="228"/>
      <c r="T619" s="229"/>
      <c r="AT619" s="230" t="s">
        <v>163</v>
      </c>
      <c r="AU619" s="230" t="s">
        <v>86</v>
      </c>
      <c r="AV619" s="15" t="s">
        <v>158</v>
      </c>
      <c r="AW619" s="15" t="s">
        <v>36</v>
      </c>
      <c r="AX619" s="15" t="s">
        <v>84</v>
      </c>
      <c r="AY619" s="230" t="s">
        <v>150</v>
      </c>
    </row>
    <row r="620" spans="1:65" s="2" customFormat="1" ht="44.25" customHeight="1">
      <c r="A620" s="36"/>
      <c r="B620" s="37"/>
      <c r="C620" s="180" t="s">
        <v>948</v>
      </c>
      <c r="D620" s="180" t="s">
        <v>153</v>
      </c>
      <c r="E620" s="181" t="s">
        <v>949</v>
      </c>
      <c r="F620" s="182" t="s">
        <v>950</v>
      </c>
      <c r="G620" s="183" t="s">
        <v>951</v>
      </c>
      <c r="H620" s="184">
        <v>1</v>
      </c>
      <c r="I620" s="185"/>
      <c r="J620" s="186">
        <f>ROUND(I620*H620,2)</f>
        <v>0</v>
      </c>
      <c r="K620" s="182" t="s">
        <v>157</v>
      </c>
      <c r="L620" s="41"/>
      <c r="M620" s="187" t="s">
        <v>19</v>
      </c>
      <c r="N620" s="188" t="s">
        <v>47</v>
      </c>
      <c r="O620" s="66"/>
      <c r="P620" s="189">
        <f>O620*H620</f>
        <v>0</v>
      </c>
      <c r="Q620" s="189">
        <v>0</v>
      </c>
      <c r="R620" s="189">
        <f>Q620*H620</f>
        <v>0</v>
      </c>
      <c r="S620" s="189">
        <v>0</v>
      </c>
      <c r="T620" s="190">
        <f>S620*H620</f>
        <v>0</v>
      </c>
      <c r="U620" s="36"/>
      <c r="V620" s="36"/>
      <c r="W620" s="36"/>
      <c r="X620" s="36"/>
      <c r="Y620" s="36"/>
      <c r="Z620" s="36"/>
      <c r="AA620" s="36"/>
      <c r="AB620" s="36"/>
      <c r="AC620" s="36"/>
      <c r="AD620" s="36"/>
      <c r="AE620" s="36"/>
      <c r="AR620" s="191" t="s">
        <v>158</v>
      </c>
      <c r="AT620" s="191" t="s">
        <v>153</v>
      </c>
      <c r="AU620" s="191" t="s">
        <v>86</v>
      </c>
      <c r="AY620" s="19" t="s">
        <v>150</v>
      </c>
      <c r="BE620" s="192">
        <f>IF(N620="základní",J620,0)</f>
        <v>0</v>
      </c>
      <c r="BF620" s="192">
        <f>IF(N620="snížená",J620,0)</f>
        <v>0</v>
      </c>
      <c r="BG620" s="192">
        <f>IF(N620="zákl. přenesená",J620,0)</f>
        <v>0</v>
      </c>
      <c r="BH620" s="192">
        <f>IF(N620="sníž. přenesená",J620,0)</f>
        <v>0</v>
      </c>
      <c r="BI620" s="192">
        <f>IF(N620="nulová",J620,0)</f>
        <v>0</v>
      </c>
      <c r="BJ620" s="19" t="s">
        <v>84</v>
      </c>
      <c r="BK620" s="192">
        <f>ROUND(I620*H620,2)</f>
        <v>0</v>
      </c>
      <c r="BL620" s="19" t="s">
        <v>158</v>
      </c>
      <c r="BM620" s="191" t="s">
        <v>952</v>
      </c>
    </row>
    <row r="621" spans="1:65" s="2" customFormat="1" ht="29.25">
      <c r="A621" s="36"/>
      <c r="B621" s="37"/>
      <c r="C621" s="38"/>
      <c r="D621" s="193" t="s">
        <v>160</v>
      </c>
      <c r="E621" s="38"/>
      <c r="F621" s="194" t="s">
        <v>950</v>
      </c>
      <c r="G621" s="38"/>
      <c r="H621" s="38"/>
      <c r="I621" s="195"/>
      <c r="J621" s="38"/>
      <c r="K621" s="38"/>
      <c r="L621" s="41"/>
      <c r="M621" s="196"/>
      <c r="N621" s="197"/>
      <c r="O621" s="66"/>
      <c r="P621" s="66"/>
      <c r="Q621" s="66"/>
      <c r="R621" s="66"/>
      <c r="S621" s="66"/>
      <c r="T621" s="67"/>
      <c r="U621" s="36"/>
      <c r="V621" s="36"/>
      <c r="W621" s="36"/>
      <c r="X621" s="36"/>
      <c r="Y621" s="36"/>
      <c r="Z621" s="36"/>
      <c r="AA621" s="36"/>
      <c r="AB621" s="36"/>
      <c r="AC621" s="36"/>
      <c r="AD621" s="36"/>
      <c r="AE621" s="36"/>
      <c r="AT621" s="19" t="s">
        <v>160</v>
      </c>
      <c r="AU621" s="19" t="s">
        <v>86</v>
      </c>
    </row>
    <row r="622" spans="1:65" s="2" customFormat="1" ht="19.5">
      <c r="A622" s="36"/>
      <c r="B622" s="37"/>
      <c r="C622" s="38"/>
      <c r="D622" s="193" t="s">
        <v>161</v>
      </c>
      <c r="E622" s="38"/>
      <c r="F622" s="198" t="s">
        <v>953</v>
      </c>
      <c r="G622" s="38"/>
      <c r="H622" s="38"/>
      <c r="I622" s="195"/>
      <c r="J622" s="38"/>
      <c r="K622" s="38"/>
      <c r="L622" s="41"/>
      <c r="M622" s="196"/>
      <c r="N622" s="197"/>
      <c r="O622" s="66"/>
      <c r="P622" s="66"/>
      <c r="Q622" s="66"/>
      <c r="R622" s="66"/>
      <c r="S622" s="66"/>
      <c r="T622" s="67"/>
      <c r="U622" s="36"/>
      <c r="V622" s="36"/>
      <c r="W622" s="36"/>
      <c r="X622" s="36"/>
      <c r="Y622" s="36"/>
      <c r="Z622" s="36"/>
      <c r="AA622" s="36"/>
      <c r="AB622" s="36"/>
      <c r="AC622" s="36"/>
      <c r="AD622" s="36"/>
      <c r="AE622" s="36"/>
      <c r="AT622" s="19" t="s">
        <v>161</v>
      </c>
      <c r="AU622" s="19" t="s">
        <v>86</v>
      </c>
    </row>
    <row r="623" spans="1:65" s="2" customFormat="1" ht="36">
      <c r="A623" s="36"/>
      <c r="B623" s="37"/>
      <c r="C623" s="180" t="s">
        <v>954</v>
      </c>
      <c r="D623" s="180" t="s">
        <v>153</v>
      </c>
      <c r="E623" s="181" t="s">
        <v>955</v>
      </c>
      <c r="F623" s="182" t="s">
        <v>956</v>
      </c>
      <c r="G623" s="183" t="s">
        <v>328</v>
      </c>
      <c r="H623" s="184">
        <v>6.59</v>
      </c>
      <c r="I623" s="185"/>
      <c r="J623" s="186">
        <f>ROUND(I623*H623,2)</f>
        <v>0</v>
      </c>
      <c r="K623" s="182" t="s">
        <v>157</v>
      </c>
      <c r="L623" s="41"/>
      <c r="M623" s="187" t="s">
        <v>19</v>
      </c>
      <c r="N623" s="188" t="s">
        <v>47</v>
      </c>
      <c r="O623" s="66"/>
      <c r="P623" s="189">
        <f>O623*H623</f>
        <v>0</v>
      </c>
      <c r="Q623" s="189">
        <v>0</v>
      </c>
      <c r="R623" s="189">
        <f>Q623*H623</f>
        <v>0</v>
      </c>
      <c r="S623" s="189">
        <v>0</v>
      </c>
      <c r="T623" s="190">
        <f>S623*H623</f>
        <v>0</v>
      </c>
      <c r="U623" s="36"/>
      <c r="V623" s="36"/>
      <c r="W623" s="36"/>
      <c r="X623" s="36"/>
      <c r="Y623" s="36"/>
      <c r="Z623" s="36"/>
      <c r="AA623" s="36"/>
      <c r="AB623" s="36"/>
      <c r="AC623" s="36"/>
      <c r="AD623" s="36"/>
      <c r="AE623" s="36"/>
      <c r="AR623" s="191" t="s">
        <v>158</v>
      </c>
      <c r="AT623" s="191" t="s">
        <v>153</v>
      </c>
      <c r="AU623" s="191" t="s">
        <v>86</v>
      </c>
      <c r="AY623" s="19" t="s">
        <v>150</v>
      </c>
      <c r="BE623" s="192">
        <f>IF(N623="základní",J623,0)</f>
        <v>0</v>
      </c>
      <c r="BF623" s="192">
        <f>IF(N623="snížená",J623,0)</f>
        <v>0</v>
      </c>
      <c r="BG623" s="192">
        <f>IF(N623="zákl. přenesená",J623,0)</f>
        <v>0</v>
      </c>
      <c r="BH623" s="192">
        <f>IF(N623="sníž. přenesená",J623,0)</f>
        <v>0</v>
      </c>
      <c r="BI623" s="192">
        <f>IF(N623="nulová",J623,0)</f>
        <v>0</v>
      </c>
      <c r="BJ623" s="19" t="s">
        <v>84</v>
      </c>
      <c r="BK623" s="192">
        <f>ROUND(I623*H623,2)</f>
        <v>0</v>
      </c>
      <c r="BL623" s="19" t="s">
        <v>158</v>
      </c>
      <c r="BM623" s="191" t="s">
        <v>957</v>
      </c>
    </row>
    <row r="624" spans="1:65" s="2" customFormat="1" ht="19.5">
      <c r="A624" s="36"/>
      <c r="B624" s="37"/>
      <c r="C624" s="38"/>
      <c r="D624" s="193" t="s">
        <v>160</v>
      </c>
      <c r="E624" s="38"/>
      <c r="F624" s="194" t="s">
        <v>956</v>
      </c>
      <c r="G624" s="38"/>
      <c r="H624" s="38"/>
      <c r="I624" s="195"/>
      <c r="J624" s="38"/>
      <c r="K624" s="38"/>
      <c r="L624" s="41"/>
      <c r="M624" s="196"/>
      <c r="N624" s="197"/>
      <c r="O624" s="66"/>
      <c r="P624" s="66"/>
      <c r="Q624" s="66"/>
      <c r="R624" s="66"/>
      <c r="S624" s="66"/>
      <c r="T624" s="67"/>
      <c r="U624" s="36"/>
      <c r="V624" s="36"/>
      <c r="W624" s="36"/>
      <c r="X624" s="36"/>
      <c r="Y624" s="36"/>
      <c r="Z624" s="36"/>
      <c r="AA624" s="36"/>
      <c r="AB624" s="36"/>
      <c r="AC624" s="36"/>
      <c r="AD624" s="36"/>
      <c r="AE624" s="36"/>
      <c r="AT624" s="19" t="s">
        <v>160</v>
      </c>
      <c r="AU624" s="19" t="s">
        <v>86</v>
      </c>
    </row>
    <row r="625" spans="1:65" s="13" customFormat="1" ht="11.25">
      <c r="B625" s="199"/>
      <c r="C625" s="200"/>
      <c r="D625" s="193" t="s">
        <v>163</v>
      </c>
      <c r="E625" s="201" t="s">
        <v>19</v>
      </c>
      <c r="F625" s="202" t="s">
        <v>193</v>
      </c>
      <c r="G625" s="200"/>
      <c r="H625" s="201" t="s">
        <v>19</v>
      </c>
      <c r="I625" s="203"/>
      <c r="J625" s="200"/>
      <c r="K625" s="200"/>
      <c r="L625" s="204"/>
      <c r="M625" s="205"/>
      <c r="N625" s="206"/>
      <c r="O625" s="206"/>
      <c r="P625" s="206"/>
      <c r="Q625" s="206"/>
      <c r="R625" s="206"/>
      <c r="S625" s="206"/>
      <c r="T625" s="207"/>
      <c r="AT625" s="208" t="s">
        <v>163</v>
      </c>
      <c r="AU625" s="208" t="s">
        <v>86</v>
      </c>
      <c r="AV625" s="13" t="s">
        <v>84</v>
      </c>
      <c r="AW625" s="13" t="s">
        <v>36</v>
      </c>
      <c r="AX625" s="13" t="s">
        <v>76</v>
      </c>
      <c r="AY625" s="208" t="s">
        <v>150</v>
      </c>
    </row>
    <row r="626" spans="1:65" s="14" customFormat="1" ht="11.25">
      <c r="B626" s="209"/>
      <c r="C626" s="210"/>
      <c r="D626" s="193" t="s">
        <v>163</v>
      </c>
      <c r="E626" s="211" t="s">
        <v>19</v>
      </c>
      <c r="F626" s="212" t="s">
        <v>958</v>
      </c>
      <c r="G626" s="210"/>
      <c r="H626" s="213">
        <v>6.59</v>
      </c>
      <c r="I626" s="214"/>
      <c r="J626" s="210"/>
      <c r="K626" s="210"/>
      <c r="L626" s="215"/>
      <c r="M626" s="216"/>
      <c r="N626" s="217"/>
      <c r="O626" s="217"/>
      <c r="P626" s="217"/>
      <c r="Q626" s="217"/>
      <c r="R626" s="217"/>
      <c r="S626" s="217"/>
      <c r="T626" s="218"/>
      <c r="AT626" s="219" t="s">
        <v>163</v>
      </c>
      <c r="AU626" s="219" t="s">
        <v>86</v>
      </c>
      <c r="AV626" s="14" t="s">
        <v>86</v>
      </c>
      <c r="AW626" s="14" t="s">
        <v>36</v>
      </c>
      <c r="AX626" s="14" t="s">
        <v>84</v>
      </c>
      <c r="AY626" s="219" t="s">
        <v>150</v>
      </c>
    </row>
    <row r="627" spans="1:65" s="2" customFormat="1" ht="24">
      <c r="A627" s="36"/>
      <c r="B627" s="37"/>
      <c r="C627" s="180" t="s">
        <v>959</v>
      </c>
      <c r="D627" s="180" t="s">
        <v>153</v>
      </c>
      <c r="E627" s="181" t="s">
        <v>960</v>
      </c>
      <c r="F627" s="182" t="s">
        <v>961</v>
      </c>
      <c r="G627" s="183" t="s">
        <v>156</v>
      </c>
      <c r="H627" s="184">
        <v>2</v>
      </c>
      <c r="I627" s="185"/>
      <c r="J627" s="186">
        <f>ROUND(I627*H627,2)</f>
        <v>0</v>
      </c>
      <c r="K627" s="182" t="s">
        <v>168</v>
      </c>
      <c r="L627" s="41"/>
      <c r="M627" s="187" t="s">
        <v>19</v>
      </c>
      <c r="N627" s="188" t="s">
        <v>47</v>
      </c>
      <c r="O627" s="66"/>
      <c r="P627" s="189">
        <f>O627*H627</f>
        <v>0</v>
      </c>
      <c r="Q627" s="189">
        <v>1.17E-2</v>
      </c>
      <c r="R627" s="189">
        <f>Q627*H627</f>
        <v>2.3400000000000001E-2</v>
      </c>
      <c r="S627" s="189">
        <v>0</v>
      </c>
      <c r="T627" s="190">
        <f>S627*H627</f>
        <v>0</v>
      </c>
      <c r="U627" s="36"/>
      <c r="V627" s="36"/>
      <c r="W627" s="36"/>
      <c r="X627" s="36"/>
      <c r="Y627" s="36"/>
      <c r="Z627" s="36"/>
      <c r="AA627" s="36"/>
      <c r="AB627" s="36"/>
      <c r="AC627" s="36"/>
      <c r="AD627" s="36"/>
      <c r="AE627" s="36"/>
      <c r="AR627" s="191" t="s">
        <v>158</v>
      </c>
      <c r="AT627" s="191" t="s">
        <v>153</v>
      </c>
      <c r="AU627" s="191" t="s">
        <v>86</v>
      </c>
      <c r="AY627" s="19" t="s">
        <v>150</v>
      </c>
      <c r="BE627" s="192">
        <f>IF(N627="základní",J627,0)</f>
        <v>0</v>
      </c>
      <c r="BF627" s="192">
        <f>IF(N627="snížená",J627,0)</f>
        <v>0</v>
      </c>
      <c r="BG627" s="192">
        <f>IF(N627="zákl. přenesená",J627,0)</f>
        <v>0</v>
      </c>
      <c r="BH627" s="192">
        <f>IF(N627="sníž. přenesená",J627,0)</f>
        <v>0</v>
      </c>
      <c r="BI627" s="192">
        <f>IF(N627="nulová",J627,0)</f>
        <v>0</v>
      </c>
      <c r="BJ627" s="19" t="s">
        <v>84</v>
      </c>
      <c r="BK627" s="192">
        <f>ROUND(I627*H627,2)</f>
        <v>0</v>
      </c>
      <c r="BL627" s="19" t="s">
        <v>158</v>
      </c>
      <c r="BM627" s="191" t="s">
        <v>962</v>
      </c>
    </row>
    <row r="628" spans="1:65" s="2" customFormat="1" ht="39">
      <c r="A628" s="36"/>
      <c r="B628" s="37"/>
      <c r="C628" s="38"/>
      <c r="D628" s="193" t="s">
        <v>160</v>
      </c>
      <c r="E628" s="38"/>
      <c r="F628" s="194" t="s">
        <v>963</v>
      </c>
      <c r="G628" s="38"/>
      <c r="H628" s="38"/>
      <c r="I628" s="195"/>
      <c r="J628" s="38"/>
      <c r="K628" s="38"/>
      <c r="L628" s="41"/>
      <c r="M628" s="196"/>
      <c r="N628" s="197"/>
      <c r="O628" s="66"/>
      <c r="P628" s="66"/>
      <c r="Q628" s="66"/>
      <c r="R628" s="66"/>
      <c r="S628" s="66"/>
      <c r="T628" s="67"/>
      <c r="U628" s="36"/>
      <c r="V628" s="36"/>
      <c r="W628" s="36"/>
      <c r="X628" s="36"/>
      <c r="Y628" s="36"/>
      <c r="Z628" s="36"/>
      <c r="AA628" s="36"/>
      <c r="AB628" s="36"/>
      <c r="AC628" s="36"/>
      <c r="AD628" s="36"/>
      <c r="AE628" s="36"/>
      <c r="AT628" s="19" t="s">
        <v>160</v>
      </c>
      <c r="AU628" s="19" t="s">
        <v>86</v>
      </c>
    </row>
    <row r="629" spans="1:65" s="13" customFormat="1" ht="22.5">
      <c r="B629" s="199"/>
      <c r="C629" s="200"/>
      <c r="D629" s="193" t="s">
        <v>163</v>
      </c>
      <c r="E629" s="201" t="s">
        <v>19</v>
      </c>
      <c r="F629" s="202" t="s">
        <v>964</v>
      </c>
      <c r="G629" s="200"/>
      <c r="H629" s="201" t="s">
        <v>19</v>
      </c>
      <c r="I629" s="203"/>
      <c r="J629" s="200"/>
      <c r="K629" s="200"/>
      <c r="L629" s="204"/>
      <c r="M629" s="205"/>
      <c r="N629" s="206"/>
      <c r="O629" s="206"/>
      <c r="P629" s="206"/>
      <c r="Q629" s="206"/>
      <c r="R629" s="206"/>
      <c r="S629" s="206"/>
      <c r="T629" s="207"/>
      <c r="AT629" s="208" t="s">
        <v>163</v>
      </c>
      <c r="AU629" s="208" t="s">
        <v>86</v>
      </c>
      <c r="AV629" s="13" t="s">
        <v>84</v>
      </c>
      <c r="AW629" s="13" t="s">
        <v>36</v>
      </c>
      <c r="AX629" s="13" t="s">
        <v>76</v>
      </c>
      <c r="AY629" s="208" t="s">
        <v>150</v>
      </c>
    </row>
    <row r="630" spans="1:65" s="14" customFormat="1" ht="11.25">
      <c r="B630" s="209"/>
      <c r="C630" s="210"/>
      <c r="D630" s="193" t="s">
        <v>163</v>
      </c>
      <c r="E630" s="211" t="s">
        <v>19</v>
      </c>
      <c r="F630" s="212" t="s">
        <v>86</v>
      </c>
      <c r="G630" s="210"/>
      <c r="H630" s="213">
        <v>2</v>
      </c>
      <c r="I630" s="214"/>
      <c r="J630" s="210"/>
      <c r="K630" s="210"/>
      <c r="L630" s="215"/>
      <c r="M630" s="216"/>
      <c r="N630" s="217"/>
      <c r="O630" s="217"/>
      <c r="P630" s="217"/>
      <c r="Q630" s="217"/>
      <c r="R630" s="217"/>
      <c r="S630" s="217"/>
      <c r="T630" s="218"/>
      <c r="AT630" s="219" t="s">
        <v>163</v>
      </c>
      <c r="AU630" s="219" t="s">
        <v>86</v>
      </c>
      <c r="AV630" s="14" t="s">
        <v>86</v>
      </c>
      <c r="AW630" s="14" t="s">
        <v>36</v>
      </c>
      <c r="AX630" s="14" t="s">
        <v>84</v>
      </c>
      <c r="AY630" s="219" t="s">
        <v>150</v>
      </c>
    </row>
    <row r="631" spans="1:65" s="2" customFormat="1" ht="16.5" customHeight="1">
      <c r="A631" s="36"/>
      <c r="B631" s="37"/>
      <c r="C631" s="245" t="s">
        <v>930</v>
      </c>
      <c r="D631" s="245" t="s">
        <v>641</v>
      </c>
      <c r="E631" s="246" t="s">
        <v>965</v>
      </c>
      <c r="F631" s="247" t="s">
        <v>966</v>
      </c>
      <c r="G631" s="248" t="s">
        <v>156</v>
      </c>
      <c r="H631" s="249">
        <v>2</v>
      </c>
      <c r="I631" s="250"/>
      <c r="J631" s="251">
        <f>ROUND(I631*H631,2)</f>
        <v>0</v>
      </c>
      <c r="K631" s="247" t="s">
        <v>168</v>
      </c>
      <c r="L631" s="252"/>
      <c r="M631" s="253" t="s">
        <v>19</v>
      </c>
      <c r="N631" s="254" t="s">
        <v>47</v>
      </c>
      <c r="O631" s="66"/>
      <c r="P631" s="189">
        <f>O631*H631</f>
        <v>0</v>
      </c>
      <c r="Q631" s="189">
        <v>4.4999999999999999E-4</v>
      </c>
      <c r="R631" s="189">
        <f>Q631*H631</f>
        <v>8.9999999999999998E-4</v>
      </c>
      <c r="S631" s="189">
        <v>0</v>
      </c>
      <c r="T631" s="190">
        <f>S631*H631</f>
        <v>0</v>
      </c>
      <c r="U631" s="36"/>
      <c r="V631" s="36"/>
      <c r="W631" s="36"/>
      <c r="X631" s="36"/>
      <c r="Y631" s="36"/>
      <c r="Z631" s="36"/>
      <c r="AA631" s="36"/>
      <c r="AB631" s="36"/>
      <c r="AC631" s="36"/>
      <c r="AD631" s="36"/>
      <c r="AE631" s="36"/>
      <c r="AR631" s="191" t="s">
        <v>464</v>
      </c>
      <c r="AT631" s="191" t="s">
        <v>641</v>
      </c>
      <c r="AU631" s="191" t="s">
        <v>86</v>
      </c>
      <c r="AY631" s="19" t="s">
        <v>150</v>
      </c>
      <c r="BE631" s="192">
        <f>IF(N631="základní",J631,0)</f>
        <v>0</v>
      </c>
      <c r="BF631" s="192">
        <f>IF(N631="snížená",J631,0)</f>
        <v>0</v>
      </c>
      <c r="BG631" s="192">
        <f>IF(N631="zákl. přenesená",J631,0)</f>
        <v>0</v>
      </c>
      <c r="BH631" s="192">
        <f>IF(N631="sníž. přenesená",J631,0)</f>
        <v>0</v>
      </c>
      <c r="BI631" s="192">
        <f>IF(N631="nulová",J631,0)</f>
        <v>0</v>
      </c>
      <c r="BJ631" s="19" t="s">
        <v>84</v>
      </c>
      <c r="BK631" s="192">
        <f>ROUND(I631*H631,2)</f>
        <v>0</v>
      </c>
      <c r="BL631" s="19" t="s">
        <v>314</v>
      </c>
      <c r="BM631" s="191" t="s">
        <v>967</v>
      </c>
    </row>
    <row r="632" spans="1:65" s="2" customFormat="1" ht="11.25">
      <c r="A632" s="36"/>
      <c r="B632" s="37"/>
      <c r="C632" s="38"/>
      <c r="D632" s="193" t="s">
        <v>160</v>
      </c>
      <c r="E632" s="38"/>
      <c r="F632" s="194" t="s">
        <v>966</v>
      </c>
      <c r="G632" s="38"/>
      <c r="H632" s="38"/>
      <c r="I632" s="195"/>
      <c r="J632" s="38"/>
      <c r="K632" s="38"/>
      <c r="L632" s="41"/>
      <c r="M632" s="196"/>
      <c r="N632" s="197"/>
      <c r="O632" s="66"/>
      <c r="P632" s="66"/>
      <c r="Q632" s="66"/>
      <c r="R632" s="66"/>
      <c r="S632" s="66"/>
      <c r="T632" s="67"/>
      <c r="U632" s="36"/>
      <c r="V632" s="36"/>
      <c r="W632" s="36"/>
      <c r="X632" s="36"/>
      <c r="Y632" s="36"/>
      <c r="Z632" s="36"/>
      <c r="AA632" s="36"/>
      <c r="AB632" s="36"/>
      <c r="AC632" s="36"/>
      <c r="AD632" s="36"/>
      <c r="AE632" s="36"/>
      <c r="AT632" s="19" t="s">
        <v>160</v>
      </c>
      <c r="AU632" s="19" t="s">
        <v>86</v>
      </c>
    </row>
    <row r="633" spans="1:65" s="2" customFormat="1" ht="24">
      <c r="A633" s="36"/>
      <c r="B633" s="37"/>
      <c r="C633" s="180" t="s">
        <v>968</v>
      </c>
      <c r="D633" s="180" t="s">
        <v>153</v>
      </c>
      <c r="E633" s="181" t="s">
        <v>969</v>
      </c>
      <c r="F633" s="182" t="s">
        <v>970</v>
      </c>
      <c r="G633" s="183" t="s">
        <v>156</v>
      </c>
      <c r="H633" s="184">
        <v>8</v>
      </c>
      <c r="I633" s="185"/>
      <c r="J633" s="186">
        <f>ROUND(I633*H633,2)</f>
        <v>0</v>
      </c>
      <c r="K633" s="182" t="s">
        <v>168</v>
      </c>
      <c r="L633" s="41"/>
      <c r="M633" s="187" t="s">
        <v>19</v>
      </c>
      <c r="N633" s="188" t="s">
        <v>47</v>
      </c>
      <c r="O633" s="66"/>
      <c r="P633" s="189">
        <f>O633*H633</f>
        <v>0</v>
      </c>
      <c r="Q633" s="189">
        <v>2.0000000000000002E-5</v>
      </c>
      <c r="R633" s="189">
        <f>Q633*H633</f>
        <v>1.6000000000000001E-4</v>
      </c>
      <c r="S633" s="189">
        <v>0</v>
      </c>
      <c r="T633" s="190">
        <f>S633*H633</f>
        <v>0</v>
      </c>
      <c r="U633" s="36"/>
      <c r="V633" s="36"/>
      <c r="W633" s="36"/>
      <c r="X633" s="36"/>
      <c r="Y633" s="36"/>
      <c r="Z633" s="36"/>
      <c r="AA633" s="36"/>
      <c r="AB633" s="36"/>
      <c r="AC633" s="36"/>
      <c r="AD633" s="36"/>
      <c r="AE633" s="36"/>
      <c r="AR633" s="191" t="s">
        <v>158</v>
      </c>
      <c r="AT633" s="191" t="s">
        <v>153</v>
      </c>
      <c r="AU633" s="191" t="s">
        <v>86</v>
      </c>
      <c r="AY633" s="19" t="s">
        <v>150</v>
      </c>
      <c r="BE633" s="192">
        <f>IF(N633="základní",J633,0)</f>
        <v>0</v>
      </c>
      <c r="BF633" s="192">
        <f>IF(N633="snížená",J633,0)</f>
        <v>0</v>
      </c>
      <c r="BG633" s="192">
        <f>IF(N633="zákl. přenesená",J633,0)</f>
        <v>0</v>
      </c>
      <c r="BH633" s="192">
        <f>IF(N633="sníž. přenesená",J633,0)</f>
        <v>0</v>
      </c>
      <c r="BI633" s="192">
        <f>IF(N633="nulová",J633,0)</f>
        <v>0</v>
      </c>
      <c r="BJ633" s="19" t="s">
        <v>84</v>
      </c>
      <c r="BK633" s="192">
        <f>ROUND(I633*H633,2)</f>
        <v>0</v>
      </c>
      <c r="BL633" s="19" t="s">
        <v>158</v>
      </c>
      <c r="BM633" s="191" t="s">
        <v>971</v>
      </c>
    </row>
    <row r="634" spans="1:65" s="2" customFormat="1" ht="19.5">
      <c r="A634" s="36"/>
      <c r="B634" s="37"/>
      <c r="C634" s="38"/>
      <c r="D634" s="193" t="s">
        <v>160</v>
      </c>
      <c r="E634" s="38"/>
      <c r="F634" s="194" t="s">
        <v>972</v>
      </c>
      <c r="G634" s="38"/>
      <c r="H634" s="38"/>
      <c r="I634" s="195"/>
      <c r="J634" s="38"/>
      <c r="K634" s="38"/>
      <c r="L634" s="41"/>
      <c r="M634" s="196"/>
      <c r="N634" s="197"/>
      <c r="O634" s="66"/>
      <c r="P634" s="66"/>
      <c r="Q634" s="66"/>
      <c r="R634" s="66"/>
      <c r="S634" s="66"/>
      <c r="T634" s="67"/>
      <c r="U634" s="36"/>
      <c r="V634" s="36"/>
      <c r="W634" s="36"/>
      <c r="X634" s="36"/>
      <c r="Y634" s="36"/>
      <c r="Z634" s="36"/>
      <c r="AA634" s="36"/>
      <c r="AB634" s="36"/>
      <c r="AC634" s="36"/>
      <c r="AD634" s="36"/>
      <c r="AE634" s="36"/>
      <c r="AT634" s="19" t="s">
        <v>160</v>
      </c>
      <c r="AU634" s="19" t="s">
        <v>86</v>
      </c>
    </row>
    <row r="635" spans="1:65" s="13" customFormat="1" ht="11.25">
      <c r="B635" s="199"/>
      <c r="C635" s="200"/>
      <c r="D635" s="193" t="s">
        <v>163</v>
      </c>
      <c r="E635" s="201" t="s">
        <v>19</v>
      </c>
      <c r="F635" s="202" t="s">
        <v>973</v>
      </c>
      <c r="G635" s="200"/>
      <c r="H635" s="201" t="s">
        <v>19</v>
      </c>
      <c r="I635" s="203"/>
      <c r="J635" s="200"/>
      <c r="K635" s="200"/>
      <c r="L635" s="204"/>
      <c r="M635" s="205"/>
      <c r="N635" s="206"/>
      <c r="O635" s="206"/>
      <c r="P635" s="206"/>
      <c r="Q635" s="206"/>
      <c r="R635" s="206"/>
      <c r="S635" s="206"/>
      <c r="T635" s="207"/>
      <c r="AT635" s="208" t="s">
        <v>163</v>
      </c>
      <c r="AU635" s="208" t="s">
        <v>86</v>
      </c>
      <c r="AV635" s="13" t="s">
        <v>84</v>
      </c>
      <c r="AW635" s="13" t="s">
        <v>36</v>
      </c>
      <c r="AX635" s="13" t="s">
        <v>76</v>
      </c>
      <c r="AY635" s="208" t="s">
        <v>150</v>
      </c>
    </row>
    <row r="636" spans="1:65" s="13" customFormat="1" ht="22.5">
      <c r="B636" s="199"/>
      <c r="C636" s="200"/>
      <c r="D636" s="193" t="s">
        <v>163</v>
      </c>
      <c r="E636" s="201" t="s">
        <v>19</v>
      </c>
      <c r="F636" s="202" t="s">
        <v>974</v>
      </c>
      <c r="G636" s="200"/>
      <c r="H636" s="201" t="s">
        <v>19</v>
      </c>
      <c r="I636" s="203"/>
      <c r="J636" s="200"/>
      <c r="K636" s="200"/>
      <c r="L636" s="204"/>
      <c r="M636" s="205"/>
      <c r="N636" s="206"/>
      <c r="O636" s="206"/>
      <c r="P636" s="206"/>
      <c r="Q636" s="206"/>
      <c r="R636" s="206"/>
      <c r="S636" s="206"/>
      <c r="T636" s="207"/>
      <c r="AT636" s="208" t="s">
        <v>163</v>
      </c>
      <c r="AU636" s="208" t="s">
        <v>86</v>
      </c>
      <c r="AV636" s="13" t="s">
        <v>84</v>
      </c>
      <c r="AW636" s="13" t="s">
        <v>36</v>
      </c>
      <c r="AX636" s="13" t="s">
        <v>76</v>
      </c>
      <c r="AY636" s="208" t="s">
        <v>150</v>
      </c>
    </row>
    <row r="637" spans="1:65" s="14" customFormat="1" ht="11.25">
      <c r="B637" s="209"/>
      <c r="C637" s="210"/>
      <c r="D637" s="193" t="s">
        <v>163</v>
      </c>
      <c r="E637" s="211" t="s">
        <v>19</v>
      </c>
      <c r="F637" s="212" t="s">
        <v>244</v>
      </c>
      <c r="G637" s="210"/>
      <c r="H637" s="213">
        <v>8</v>
      </c>
      <c r="I637" s="214"/>
      <c r="J637" s="210"/>
      <c r="K637" s="210"/>
      <c r="L637" s="215"/>
      <c r="M637" s="216"/>
      <c r="N637" s="217"/>
      <c r="O637" s="217"/>
      <c r="P637" s="217"/>
      <c r="Q637" s="217"/>
      <c r="R637" s="217"/>
      <c r="S637" s="217"/>
      <c r="T637" s="218"/>
      <c r="AT637" s="219" t="s">
        <v>163</v>
      </c>
      <c r="AU637" s="219" t="s">
        <v>86</v>
      </c>
      <c r="AV637" s="14" t="s">
        <v>86</v>
      </c>
      <c r="AW637" s="14" t="s">
        <v>36</v>
      </c>
      <c r="AX637" s="14" t="s">
        <v>84</v>
      </c>
      <c r="AY637" s="219" t="s">
        <v>150</v>
      </c>
    </row>
    <row r="638" spans="1:65" s="2" customFormat="1" ht="21.75" customHeight="1">
      <c r="A638" s="36"/>
      <c r="B638" s="37"/>
      <c r="C638" s="180" t="s">
        <v>975</v>
      </c>
      <c r="D638" s="180" t="s">
        <v>153</v>
      </c>
      <c r="E638" s="181" t="s">
        <v>976</v>
      </c>
      <c r="F638" s="182" t="s">
        <v>977</v>
      </c>
      <c r="G638" s="183" t="s">
        <v>156</v>
      </c>
      <c r="H638" s="184">
        <v>8</v>
      </c>
      <c r="I638" s="185"/>
      <c r="J638" s="186">
        <f>ROUND(I638*H638,2)</f>
        <v>0</v>
      </c>
      <c r="K638" s="182" t="s">
        <v>168</v>
      </c>
      <c r="L638" s="41"/>
      <c r="M638" s="187" t="s">
        <v>19</v>
      </c>
      <c r="N638" s="188" t="s">
        <v>47</v>
      </c>
      <c r="O638" s="66"/>
      <c r="P638" s="189">
        <f>O638*H638</f>
        <v>0</v>
      </c>
      <c r="Q638" s="189">
        <v>2.7E-4</v>
      </c>
      <c r="R638" s="189">
        <f>Q638*H638</f>
        <v>2.16E-3</v>
      </c>
      <c r="S638" s="189">
        <v>0</v>
      </c>
      <c r="T638" s="190">
        <f>S638*H638</f>
        <v>0</v>
      </c>
      <c r="U638" s="36"/>
      <c r="V638" s="36"/>
      <c r="W638" s="36"/>
      <c r="X638" s="36"/>
      <c r="Y638" s="36"/>
      <c r="Z638" s="36"/>
      <c r="AA638" s="36"/>
      <c r="AB638" s="36"/>
      <c r="AC638" s="36"/>
      <c r="AD638" s="36"/>
      <c r="AE638" s="36"/>
      <c r="AR638" s="191" t="s">
        <v>158</v>
      </c>
      <c r="AT638" s="191" t="s">
        <v>153</v>
      </c>
      <c r="AU638" s="191" t="s">
        <v>86</v>
      </c>
      <c r="AY638" s="19" t="s">
        <v>150</v>
      </c>
      <c r="BE638" s="192">
        <f>IF(N638="základní",J638,0)</f>
        <v>0</v>
      </c>
      <c r="BF638" s="192">
        <f>IF(N638="snížená",J638,0)</f>
        <v>0</v>
      </c>
      <c r="BG638" s="192">
        <f>IF(N638="zákl. přenesená",J638,0)</f>
        <v>0</v>
      </c>
      <c r="BH638" s="192">
        <f>IF(N638="sníž. přenesená",J638,0)</f>
        <v>0</v>
      </c>
      <c r="BI638" s="192">
        <f>IF(N638="nulová",J638,0)</f>
        <v>0</v>
      </c>
      <c r="BJ638" s="19" t="s">
        <v>84</v>
      </c>
      <c r="BK638" s="192">
        <f>ROUND(I638*H638,2)</f>
        <v>0</v>
      </c>
      <c r="BL638" s="19" t="s">
        <v>158</v>
      </c>
      <c r="BM638" s="191" t="s">
        <v>978</v>
      </c>
    </row>
    <row r="639" spans="1:65" s="2" customFormat="1" ht="19.5">
      <c r="A639" s="36"/>
      <c r="B639" s="37"/>
      <c r="C639" s="38"/>
      <c r="D639" s="193" t="s">
        <v>160</v>
      </c>
      <c r="E639" s="38"/>
      <c r="F639" s="194" t="s">
        <v>979</v>
      </c>
      <c r="G639" s="38"/>
      <c r="H639" s="38"/>
      <c r="I639" s="195"/>
      <c r="J639" s="38"/>
      <c r="K639" s="38"/>
      <c r="L639" s="41"/>
      <c r="M639" s="196"/>
      <c r="N639" s="197"/>
      <c r="O639" s="66"/>
      <c r="P639" s="66"/>
      <c r="Q639" s="66"/>
      <c r="R639" s="66"/>
      <c r="S639" s="66"/>
      <c r="T639" s="67"/>
      <c r="U639" s="36"/>
      <c r="V639" s="36"/>
      <c r="W639" s="36"/>
      <c r="X639" s="36"/>
      <c r="Y639" s="36"/>
      <c r="Z639" s="36"/>
      <c r="AA639" s="36"/>
      <c r="AB639" s="36"/>
      <c r="AC639" s="36"/>
      <c r="AD639" s="36"/>
      <c r="AE639" s="36"/>
      <c r="AT639" s="19" t="s">
        <v>160</v>
      </c>
      <c r="AU639" s="19" t="s">
        <v>86</v>
      </c>
    </row>
    <row r="640" spans="1:65" s="13" customFormat="1" ht="11.25">
      <c r="B640" s="199"/>
      <c r="C640" s="200"/>
      <c r="D640" s="193" t="s">
        <v>163</v>
      </c>
      <c r="E640" s="201" t="s">
        <v>19</v>
      </c>
      <c r="F640" s="202" t="s">
        <v>973</v>
      </c>
      <c r="G640" s="200"/>
      <c r="H640" s="201" t="s">
        <v>19</v>
      </c>
      <c r="I640" s="203"/>
      <c r="J640" s="200"/>
      <c r="K640" s="200"/>
      <c r="L640" s="204"/>
      <c r="M640" s="205"/>
      <c r="N640" s="206"/>
      <c r="O640" s="206"/>
      <c r="P640" s="206"/>
      <c r="Q640" s="206"/>
      <c r="R640" s="206"/>
      <c r="S640" s="206"/>
      <c r="T640" s="207"/>
      <c r="AT640" s="208" t="s">
        <v>163</v>
      </c>
      <c r="AU640" s="208" t="s">
        <v>86</v>
      </c>
      <c r="AV640" s="13" t="s">
        <v>84</v>
      </c>
      <c r="AW640" s="13" t="s">
        <v>36</v>
      </c>
      <c r="AX640" s="13" t="s">
        <v>76</v>
      </c>
      <c r="AY640" s="208" t="s">
        <v>150</v>
      </c>
    </row>
    <row r="641" spans="1:65" s="13" customFormat="1" ht="22.5">
      <c r="B641" s="199"/>
      <c r="C641" s="200"/>
      <c r="D641" s="193" t="s">
        <v>163</v>
      </c>
      <c r="E641" s="201" t="s">
        <v>19</v>
      </c>
      <c r="F641" s="202" t="s">
        <v>980</v>
      </c>
      <c r="G641" s="200"/>
      <c r="H641" s="201" t="s">
        <v>19</v>
      </c>
      <c r="I641" s="203"/>
      <c r="J641" s="200"/>
      <c r="K641" s="200"/>
      <c r="L641" s="204"/>
      <c r="M641" s="205"/>
      <c r="N641" s="206"/>
      <c r="O641" s="206"/>
      <c r="P641" s="206"/>
      <c r="Q641" s="206"/>
      <c r="R641" s="206"/>
      <c r="S641" s="206"/>
      <c r="T641" s="207"/>
      <c r="AT641" s="208" t="s">
        <v>163</v>
      </c>
      <c r="AU641" s="208" t="s">
        <v>86</v>
      </c>
      <c r="AV641" s="13" t="s">
        <v>84</v>
      </c>
      <c r="AW641" s="13" t="s">
        <v>36</v>
      </c>
      <c r="AX641" s="13" t="s">
        <v>76</v>
      </c>
      <c r="AY641" s="208" t="s">
        <v>150</v>
      </c>
    </row>
    <row r="642" spans="1:65" s="13" customFormat="1" ht="11.25">
      <c r="B642" s="199"/>
      <c r="C642" s="200"/>
      <c r="D642" s="193" t="s">
        <v>163</v>
      </c>
      <c r="E642" s="201" t="s">
        <v>19</v>
      </c>
      <c r="F642" s="202" t="s">
        <v>981</v>
      </c>
      <c r="G642" s="200"/>
      <c r="H642" s="201" t="s">
        <v>19</v>
      </c>
      <c r="I642" s="203"/>
      <c r="J642" s="200"/>
      <c r="K642" s="200"/>
      <c r="L642" s="204"/>
      <c r="M642" s="205"/>
      <c r="N642" s="206"/>
      <c r="O642" s="206"/>
      <c r="P642" s="206"/>
      <c r="Q642" s="206"/>
      <c r="R642" s="206"/>
      <c r="S642" s="206"/>
      <c r="T642" s="207"/>
      <c r="AT642" s="208" t="s">
        <v>163</v>
      </c>
      <c r="AU642" s="208" t="s">
        <v>86</v>
      </c>
      <c r="AV642" s="13" t="s">
        <v>84</v>
      </c>
      <c r="AW642" s="13" t="s">
        <v>36</v>
      </c>
      <c r="AX642" s="13" t="s">
        <v>76</v>
      </c>
      <c r="AY642" s="208" t="s">
        <v>150</v>
      </c>
    </row>
    <row r="643" spans="1:65" s="14" customFormat="1" ht="11.25">
      <c r="B643" s="209"/>
      <c r="C643" s="210"/>
      <c r="D643" s="193" t="s">
        <v>163</v>
      </c>
      <c r="E643" s="211" t="s">
        <v>19</v>
      </c>
      <c r="F643" s="212" t="s">
        <v>244</v>
      </c>
      <c r="G643" s="210"/>
      <c r="H643" s="213">
        <v>8</v>
      </c>
      <c r="I643" s="214"/>
      <c r="J643" s="210"/>
      <c r="K643" s="210"/>
      <c r="L643" s="215"/>
      <c r="M643" s="216"/>
      <c r="N643" s="217"/>
      <c r="O643" s="217"/>
      <c r="P643" s="217"/>
      <c r="Q643" s="217"/>
      <c r="R643" s="217"/>
      <c r="S643" s="217"/>
      <c r="T643" s="218"/>
      <c r="AT643" s="219" t="s">
        <v>163</v>
      </c>
      <c r="AU643" s="219" t="s">
        <v>86</v>
      </c>
      <c r="AV643" s="14" t="s">
        <v>86</v>
      </c>
      <c r="AW643" s="14" t="s">
        <v>36</v>
      </c>
      <c r="AX643" s="14" t="s">
        <v>84</v>
      </c>
      <c r="AY643" s="219" t="s">
        <v>150</v>
      </c>
    </row>
    <row r="644" spans="1:65" s="2" customFormat="1" ht="24">
      <c r="A644" s="36"/>
      <c r="B644" s="37"/>
      <c r="C644" s="180" t="s">
        <v>982</v>
      </c>
      <c r="D644" s="180" t="s">
        <v>153</v>
      </c>
      <c r="E644" s="181" t="s">
        <v>983</v>
      </c>
      <c r="F644" s="182" t="s">
        <v>984</v>
      </c>
      <c r="G644" s="183" t="s">
        <v>156</v>
      </c>
      <c r="H644" s="184">
        <v>1</v>
      </c>
      <c r="I644" s="185"/>
      <c r="J644" s="186">
        <f>ROUND(I644*H644,2)</f>
        <v>0</v>
      </c>
      <c r="K644" s="182" t="s">
        <v>157</v>
      </c>
      <c r="L644" s="41"/>
      <c r="M644" s="187" t="s">
        <v>19</v>
      </c>
      <c r="N644" s="188" t="s">
        <v>47</v>
      </c>
      <c r="O644" s="66"/>
      <c r="P644" s="189">
        <f>O644*H644</f>
        <v>0</v>
      </c>
      <c r="Q644" s="189">
        <v>0.3</v>
      </c>
      <c r="R644" s="189">
        <f>Q644*H644</f>
        <v>0.3</v>
      </c>
      <c r="S644" s="189">
        <v>0</v>
      </c>
      <c r="T644" s="190">
        <f>S644*H644</f>
        <v>0</v>
      </c>
      <c r="U644" s="36"/>
      <c r="V644" s="36"/>
      <c r="W644" s="36"/>
      <c r="X644" s="36"/>
      <c r="Y644" s="36"/>
      <c r="Z644" s="36"/>
      <c r="AA644" s="36"/>
      <c r="AB644" s="36"/>
      <c r="AC644" s="36"/>
      <c r="AD644" s="36"/>
      <c r="AE644" s="36"/>
      <c r="AR644" s="191" t="s">
        <v>158</v>
      </c>
      <c r="AT644" s="191" t="s">
        <v>153</v>
      </c>
      <c r="AU644" s="191" t="s">
        <v>86</v>
      </c>
      <c r="AY644" s="19" t="s">
        <v>150</v>
      </c>
      <c r="BE644" s="192">
        <f>IF(N644="základní",J644,0)</f>
        <v>0</v>
      </c>
      <c r="BF644" s="192">
        <f>IF(N644="snížená",J644,0)</f>
        <v>0</v>
      </c>
      <c r="BG644" s="192">
        <f>IF(N644="zákl. přenesená",J644,0)</f>
        <v>0</v>
      </c>
      <c r="BH644" s="192">
        <f>IF(N644="sníž. přenesená",J644,0)</f>
        <v>0</v>
      </c>
      <c r="BI644" s="192">
        <f>IF(N644="nulová",J644,0)</f>
        <v>0</v>
      </c>
      <c r="BJ644" s="19" t="s">
        <v>84</v>
      </c>
      <c r="BK644" s="192">
        <f>ROUND(I644*H644,2)</f>
        <v>0</v>
      </c>
      <c r="BL644" s="19" t="s">
        <v>158</v>
      </c>
      <c r="BM644" s="191" t="s">
        <v>985</v>
      </c>
    </row>
    <row r="645" spans="1:65" s="2" customFormat="1" ht="19.5">
      <c r="A645" s="36"/>
      <c r="B645" s="37"/>
      <c r="C645" s="38"/>
      <c r="D645" s="193" t="s">
        <v>160</v>
      </c>
      <c r="E645" s="38"/>
      <c r="F645" s="194" t="s">
        <v>984</v>
      </c>
      <c r="G645" s="38"/>
      <c r="H645" s="38"/>
      <c r="I645" s="195"/>
      <c r="J645" s="38"/>
      <c r="K645" s="38"/>
      <c r="L645" s="41"/>
      <c r="M645" s="196"/>
      <c r="N645" s="197"/>
      <c r="O645" s="66"/>
      <c r="P645" s="66"/>
      <c r="Q645" s="66"/>
      <c r="R645" s="66"/>
      <c r="S645" s="66"/>
      <c r="T645" s="67"/>
      <c r="U645" s="36"/>
      <c r="V645" s="36"/>
      <c r="W645" s="36"/>
      <c r="X645" s="36"/>
      <c r="Y645" s="36"/>
      <c r="Z645" s="36"/>
      <c r="AA645" s="36"/>
      <c r="AB645" s="36"/>
      <c r="AC645" s="36"/>
      <c r="AD645" s="36"/>
      <c r="AE645" s="36"/>
      <c r="AT645" s="19" t="s">
        <v>160</v>
      </c>
      <c r="AU645" s="19" t="s">
        <v>86</v>
      </c>
    </row>
    <row r="646" spans="1:65" s="2" customFormat="1" ht="58.5">
      <c r="A646" s="36"/>
      <c r="B646" s="37"/>
      <c r="C646" s="38"/>
      <c r="D646" s="193" t="s">
        <v>161</v>
      </c>
      <c r="E646" s="38"/>
      <c r="F646" s="198" t="s">
        <v>986</v>
      </c>
      <c r="G646" s="38"/>
      <c r="H646" s="38"/>
      <c r="I646" s="195"/>
      <c r="J646" s="38"/>
      <c r="K646" s="38"/>
      <c r="L646" s="41"/>
      <c r="M646" s="196"/>
      <c r="N646" s="197"/>
      <c r="O646" s="66"/>
      <c r="P646" s="66"/>
      <c r="Q646" s="66"/>
      <c r="R646" s="66"/>
      <c r="S646" s="66"/>
      <c r="T646" s="67"/>
      <c r="U646" s="36"/>
      <c r="V646" s="36"/>
      <c r="W646" s="36"/>
      <c r="X646" s="36"/>
      <c r="Y646" s="36"/>
      <c r="Z646" s="36"/>
      <c r="AA646" s="36"/>
      <c r="AB646" s="36"/>
      <c r="AC646" s="36"/>
      <c r="AD646" s="36"/>
      <c r="AE646" s="36"/>
      <c r="AT646" s="19" t="s">
        <v>161</v>
      </c>
      <c r="AU646" s="19" t="s">
        <v>86</v>
      </c>
    </row>
    <row r="647" spans="1:65" s="2" customFormat="1" ht="24">
      <c r="A647" s="36"/>
      <c r="B647" s="37"/>
      <c r="C647" s="180" t="s">
        <v>987</v>
      </c>
      <c r="D647" s="180" t="s">
        <v>153</v>
      </c>
      <c r="E647" s="181" t="s">
        <v>988</v>
      </c>
      <c r="F647" s="182" t="s">
        <v>989</v>
      </c>
      <c r="G647" s="183" t="s">
        <v>156</v>
      </c>
      <c r="H647" s="184">
        <v>3</v>
      </c>
      <c r="I647" s="185"/>
      <c r="J647" s="186">
        <f>ROUND(I647*H647,2)</f>
        <v>0</v>
      </c>
      <c r="K647" s="182" t="s">
        <v>157</v>
      </c>
      <c r="L647" s="41"/>
      <c r="M647" s="187" t="s">
        <v>19</v>
      </c>
      <c r="N647" s="188" t="s">
        <v>47</v>
      </c>
      <c r="O647" s="66"/>
      <c r="P647" s="189">
        <f>O647*H647</f>
        <v>0</v>
      </c>
      <c r="Q647" s="189">
        <v>8.0000000000000007E-5</v>
      </c>
      <c r="R647" s="189">
        <f>Q647*H647</f>
        <v>2.4000000000000003E-4</v>
      </c>
      <c r="S647" s="189">
        <v>0</v>
      </c>
      <c r="T647" s="190">
        <f>S647*H647</f>
        <v>0</v>
      </c>
      <c r="U647" s="36"/>
      <c r="V647" s="36"/>
      <c r="W647" s="36"/>
      <c r="X647" s="36"/>
      <c r="Y647" s="36"/>
      <c r="Z647" s="36"/>
      <c r="AA647" s="36"/>
      <c r="AB647" s="36"/>
      <c r="AC647" s="36"/>
      <c r="AD647" s="36"/>
      <c r="AE647" s="36"/>
      <c r="AR647" s="191" t="s">
        <v>158</v>
      </c>
      <c r="AT647" s="191" t="s">
        <v>153</v>
      </c>
      <c r="AU647" s="191" t="s">
        <v>86</v>
      </c>
      <c r="AY647" s="19" t="s">
        <v>150</v>
      </c>
      <c r="BE647" s="192">
        <f>IF(N647="základní",J647,0)</f>
        <v>0</v>
      </c>
      <c r="BF647" s="192">
        <f>IF(N647="snížená",J647,0)</f>
        <v>0</v>
      </c>
      <c r="BG647" s="192">
        <f>IF(N647="zákl. přenesená",J647,0)</f>
        <v>0</v>
      </c>
      <c r="BH647" s="192">
        <f>IF(N647="sníž. přenesená",J647,0)</f>
        <v>0</v>
      </c>
      <c r="BI647" s="192">
        <f>IF(N647="nulová",J647,0)</f>
        <v>0</v>
      </c>
      <c r="BJ647" s="19" t="s">
        <v>84</v>
      </c>
      <c r="BK647" s="192">
        <f>ROUND(I647*H647,2)</f>
        <v>0</v>
      </c>
      <c r="BL647" s="19" t="s">
        <v>158</v>
      </c>
      <c r="BM647" s="191" t="s">
        <v>990</v>
      </c>
    </row>
    <row r="648" spans="1:65" s="2" customFormat="1" ht="11.25">
      <c r="A648" s="36"/>
      <c r="B648" s="37"/>
      <c r="C648" s="38"/>
      <c r="D648" s="193" t="s">
        <v>160</v>
      </c>
      <c r="E648" s="38"/>
      <c r="F648" s="194" t="s">
        <v>989</v>
      </c>
      <c r="G648" s="38"/>
      <c r="H648" s="38"/>
      <c r="I648" s="195"/>
      <c r="J648" s="38"/>
      <c r="K648" s="38"/>
      <c r="L648" s="41"/>
      <c r="M648" s="196"/>
      <c r="N648" s="197"/>
      <c r="O648" s="66"/>
      <c r="P648" s="66"/>
      <c r="Q648" s="66"/>
      <c r="R648" s="66"/>
      <c r="S648" s="66"/>
      <c r="T648" s="67"/>
      <c r="U648" s="36"/>
      <c r="V648" s="36"/>
      <c r="W648" s="36"/>
      <c r="X648" s="36"/>
      <c r="Y648" s="36"/>
      <c r="Z648" s="36"/>
      <c r="AA648" s="36"/>
      <c r="AB648" s="36"/>
      <c r="AC648" s="36"/>
      <c r="AD648" s="36"/>
      <c r="AE648" s="36"/>
      <c r="AT648" s="19" t="s">
        <v>160</v>
      </c>
      <c r="AU648" s="19" t="s">
        <v>86</v>
      </c>
    </row>
    <row r="649" spans="1:65" s="13" customFormat="1" ht="11.25">
      <c r="B649" s="199"/>
      <c r="C649" s="200"/>
      <c r="D649" s="193" t="s">
        <v>163</v>
      </c>
      <c r="E649" s="201" t="s">
        <v>19</v>
      </c>
      <c r="F649" s="202" t="s">
        <v>991</v>
      </c>
      <c r="G649" s="200"/>
      <c r="H649" s="201" t="s">
        <v>19</v>
      </c>
      <c r="I649" s="203"/>
      <c r="J649" s="200"/>
      <c r="K649" s="200"/>
      <c r="L649" s="204"/>
      <c r="M649" s="205"/>
      <c r="N649" s="206"/>
      <c r="O649" s="206"/>
      <c r="P649" s="206"/>
      <c r="Q649" s="206"/>
      <c r="R649" s="206"/>
      <c r="S649" s="206"/>
      <c r="T649" s="207"/>
      <c r="AT649" s="208" t="s">
        <v>163</v>
      </c>
      <c r="AU649" s="208" t="s">
        <v>86</v>
      </c>
      <c r="AV649" s="13" t="s">
        <v>84</v>
      </c>
      <c r="AW649" s="13" t="s">
        <v>36</v>
      </c>
      <c r="AX649" s="13" t="s">
        <v>76</v>
      </c>
      <c r="AY649" s="208" t="s">
        <v>150</v>
      </c>
    </row>
    <row r="650" spans="1:65" s="13" customFormat="1" ht="11.25">
      <c r="B650" s="199"/>
      <c r="C650" s="200"/>
      <c r="D650" s="193" t="s">
        <v>163</v>
      </c>
      <c r="E650" s="201" t="s">
        <v>19</v>
      </c>
      <c r="F650" s="202" t="s">
        <v>992</v>
      </c>
      <c r="G650" s="200"/>
      <c r="H650" s="201" t="s">
        <v>19</v>
      </c>
      <c r="I650" s="203"/>
      <c r="J650" s="200"/>
      <c r="K650" s="200"/>
      <c r="L650" s="204"/>
      <c r="M650" s="205"/>
      <c r="N650" s="206"/>
      <c r="O650" s="206"/>
      <c r="P650" s="206"/>
      <c r="Q650" s="206"/>
      <c r="R650" s="206"/>
      <c r="S650" s="206"/>
      <c r="T650" s="207"/>
      <c r="AT650" s="208" t="s">
        <v>163</v>
      </c>
      <c r="AU650" s="208" t="s">
        <v>86</v>
      </c>
      <c r="AV650" s="13" t="s">
        <v>84</v>
      </c>
      <c r="AW650" s="13" t="s">
        <v>36</v>
      </c>
      <c r="AX650" s="13" t="s">
        <v>76</v>
      </c>
      <c r="AY650" s="208" t="s">
        <v>150</v>
      </c>
    </row>
    <row r="651" spans="1:65" s="14" customFormat="1" ht="11.25">
      <c r="B651" s="209"/>
      <c r="C651" s="210"/>
      <c r="D651" s="193" t="s">
        <v>163</v>
      </c>
      <c r="E651" s="211" t="s">
        <v>19</v>
      </c>
      <c r="F651" s="212" t="s">
        <v>179</v>
      </c>
      <c r="G651" s="210"/>
      <c r="H651" s="213">
        <v>3</v>
      </c>
      <c r="I651" s="214"/>
      <c r="J651" s="210"/>
      <c r="K651" s="210"/>
      <c r="L651" s="215"/>
      <c r="M651" s="216"/>
      <c r="N651" s="217"/>
      <c r="O651" s="217"/>
      <c r="P651" s="217"/>
      <c r="Q651" s="217"/>
      <c r="R651" s="217"/>
      <c r="S651" s="217"/>
      <c r="T651" s="218"/>
      <c r="AT651" s="219" t="s">
        <v>163</v>
      </c>
      <c r="AU651" s="219" t="s">
        <v>86</v>
      </c>
      <c r="AV651" s="14" t="s">
        <v>86</v>
      </c>
      <c r="AW651" s="14" t="s">
        <v>36</v>
      </c>
      <c r="AX651" s="14" t="s">
        <v>84</v>
      </c>
      <c r="AY651" s="219" t="s">
        <v>150</v>
      </c>
    </row>
    <row r="652" spans="1:65" s="2" customFormat="1" ht="24">
      <c r="A652" s="36"/>
      <c r="B652" s="37"/>
      <c r="C652" s="180" t="s">
        <v>993</v>
      </c>
      <c r="D652" s="180" t="s">
        <v>153</v>
      </c>
      <c r="E652" s="181" t="s">
        <v>994</v>
      </c>
      <c r="F652" s="182" t="s">
        <v>995</v>
      </c>
      <c r="G652" s="183" t="s">
        <v>156</v>
      </c>
      <c r="H652" s="184">
        <v>8</v>
      </c>
      <c r="I652" s="185"/>
      <c r="J652" s="186">
        <f>ROUND(I652*H652,2)</f>
        <v>0</v>
      </c>
      <c r="K652" s="182" t="s">
        <v>157</v>
      </c>
      <c r="L652" s="41"/>
      <c r="M652" s="187" t="s">
        <v>19</v>
      </c>
      <c r="N652" s="188" t="s">
        <v>47</v>
      </c>
      <c r="O652" s="66"/>
      <c r="P652" s="189">
        <f>O652*H652</f>
        <v>0</v>
      </c>
      <c r="Q652" s="189">
        <v>8.0000000000000007E-5</v>
      </c>
      <c r="R652" s="189">
        <f>Q652*H652</f>
        <v>6.4000000000000005E-4</v>
      </c>
      <c r="S652" s="189">
        <v>0</v>
      </c>
      <c r="T652" s="190">
        <f>S652*H652</f>
        <v>0</v>
      </c>
      <c r="U652" s="36"/>
      <c r="V652" s="36"/>
      <c r="W652" s="36"/>
      <c r="X652" s="36"/>
      <c r="Y652" s="36"/>
      <c r="Z652" s="36"/>
      <c r="AA652" s="36"/>
      <c r="AB652" s="36"/>
      <c r="AC652" s="36"/>
      <c r="AD652" s="36"/>
      <c r="AE652" s="36"/>
      <c r="AR652" s="191" t="s">
        <v>158</v>
      </c>
      <c r="AT652" s="191" t="s">
        <v>153</v>
      </c>
      <c r="AU652" s="191" t="s">
        <v>86</v>
      </c>
      <c r="AY652" s="19" t="s">
        <v>150</v>
      </c>
      <c r="BE652" s="192">
        <f>IF(N652="základní",J652,0)</f>
        <v>0</v>
      </c>
      <c r="BF652" s="192">
        <f>IF(N652="snížená",J652,0)</f>
        <v>0</v>
      </c>
      <c r="BG652" s="192">
        <f>IF(N652="zákl. přenesená",J652,0)</f>
        <v>0</v>
      </c>
      <c r="BH652" s="192">
        <f>IF(N652="sníž. přenesená",J652,0)</f>
        <v>0</v>
      </c>
      <c r="BI652" s="192">
        <f>IF(N652="nulová",J652,0)</f>
        <v>0</v>
      </c>
      <c r="BJ652" s="19" t="s">
        <v>84</v>
      </c>
      <c r="BK652" s="192">
        <f>ROUND(I652*H652,2)</f>
        <v>0</v>
      </c>
      <c r="BL652" s="19" t="s">
        <v>158</v>
      </c>
      <c r="BM652" s="191" t="s">
        <v>996</v>
      </c>
    </row>
    <row r="653" spans="1:65" s="2" customFormat="1" ht="19.5">
      <c r="A653" s="36"/>
      <c r="B653" s="37"/>
      <c r="C653" s="38"/>
      <c r="D653" s="193" t="s">
        <v>160</v>
      </c>
      <c r="E653" s="38"/>
      <c r="F653" s="194" t="s">
        <v>995</v>
      </c>
      <c r="G653" s="38"/>
      <c r="H653" s="38"/>
      <c r="I653" s="195"/>
      <c r="J653" s="38"/>
      <c r="K653" s="38"/>
      <c r="L653" s="41"/>
      <c r="M653" s="196"/>
      <c r="N653" s="197"/>
      <c r="O653" s="66"/>
      <c r="P653" s="66"/>
      <c r="Q653" s="66"/>
      <c r="R653" s="66"/>
      <c r="S653" s="66"/>
      <c r="T653" s="67"/>
      <c r="U653" s="36"/>
      <c r="V653" s="36"/>
      <c r="W653" s="36"/>
      <c r="X653" s="36"/>
      <c r="Y653" s="36"/>
      <c r="Z653" s="36"/>
      <c r="AA653" s="36"/>
      <c r="AB653" s="36"/>
      <c r="AC653" s="36"/>
      <c r="AD653" s="36"/>
      <c r="AE653" s="36"/>
      <c r="AT653" s="19" t="s">
        <v>160</v>
      </c>
      <c r="AU653" s="19" t="s">
        <v>86</v>
      </c>
    </row>
    <row r="654" spans="1:65" s="13" customFormat="1" ht="11.25">
      <c r="B654" s="199"/>
      <c r="C654" s="200"/>
      <c r="D654" s="193" t="s">
        <v>163</v>
      </c>
      <c r="E654" s="201" t="s">
        <v>19</v>
      </c>
      <c r="F654" s="202" t="s">
        <v>997</v>
      </c>
      <c r="G654" s="200"/>
      <c r="H654" s="201" t="s">
        <v>19</v>
      </c>
      <c r="I654" s="203"/>
      <c r="J654" s="200"/>
      <c r="K654" s="200"/>
      <c r="L654" s="204"/>
      <c r="M654" s="205"/>
      <c r="N654" s="206"/>
      <c r="O654" s="206"/>
      <c r="P654" s="206"/>
      <c r="Q654" s="206"/>
      <c r="R654" s="206"/>
      <c r="S654" s="206"/>
      <c r="T654" s="207"/>
      <c r="AT654" s="208" t="s">
        <v>163</v>
      </c>
      <c r="AU654" s="208" t="s">
        <v>86</v>
      </c>
      <c r="AV654" s="13" t="s">
        <v>84</v>
      </c>
      <c r="AW654" s="13" t="s">
        <v>36</v>
      </c>
      <c r="AX654" s="13" t="s">
        <v>76</v>
      </c>
      <c r="AY654" s="208" t="s">
        <v>150</v>
      </c>
    </row>
    <row r="655" spans="1:65" s="13" customFormat="1" ht="22.5">
      <c r="B655" s="199"/>
      <c r="C655" s="200"/>
      <c r="D655" s="193" t="s">
        <v>163</v>
      </c>
      <c r="E655" s="201" t="s">
        <v>19</v>
      </c>
      <c r="F655" s="202" t="s">
        <v>998</v>
      </c>
      <c r="G655" s="200"/>
      <c r="H655" s="201" t="s">
        <v>19</v>
      </c>
      <c r="I655" s="203"/>
      <c r="J655" s="200"/>
      <c r="K655" s="200"/>
      <c r="L655" s="204"/>
      <c r="M655" s="205"/>
      <c r="N655" s="206"/>
      <c r="O655" s="206"/>
      <c r="P655" s="206"/>
      <c r="Q655" s="206"/>
      <c r="R655" s="206"/>
      <c r="S655" s="206"/>
      <c r="T655" s="207"/>
      <c r="AT655" s="208" t="s">
        <v>163</v>
      </c>
      <c r="AU655" s="208" t="s">
        <v>86</v>
      </c>
      <c r="AV655" s="13" t="s">
        <v>84</v>
      </c>
      <c r="AW655" s="13" t="s">
        <v>36</v>
      </c>
      <c r="AX655" s="13" t="s">
        <v>76</v>
      </c>
      <c r="AY655" s="208" t="s">
        <v>150</v>
      </c>
    </row>
    <row r="656" spans="1:65" s="13" customFormat="1" ht="11.25">
      <c r="B656" s="199"/>
      <c r="C656" s="200"/>
      <c r="D656" s="193" t="s">
        <v>163</v>
      </c>
      <c r="E656" s="201" t="s">
        <v>19</v>
      </c>
      <c r="F656" s="202" t="s">
        <v>999</v>
      </c>
      <c r="G656" s="200"/>
      <c r="H656" s="201" t="s">
        <v>19</v>
      </c>
      <c r="I656" s="203"/>
      <c r="J656" s="200"/>
      <c r="K656" s="200"/>
      <c r="L656" s="204"/>
      <c r="M656" s="205"/>
      <c r="N656" s="206"/>
      <c r="O656" s="206"/>
      <c r="P656" s="206"/>
      <c r="Q656" s="206"/>
      <c r="R656" s="206"/>
      <c r="S656" s="206"/>
      <c r="T656" s="207"/>
      <c r="AT656" s="208" t="s">
        <v>163</v>
      </c>
      <c r="AU656" s="208" t="s">
        <v>86</v>
      </c>
      <c r="AV656" s="13" t="s">
        <v>84</v>
      </c>
      <c r="AW656" s="13" t="s">
        <v>36</v>
      </c>
      <c r="AX656" s="13" t="s">
        <v>76</v>
      </c>
      <c r="AY656" s="208" t="s">
        <v>150</v>
      </c>
    </row>
    <row r="657" spans="1:65" s="14" customFormat="1" ht="11.25">
      <c r="B657" s="209"/>
      <c r="C657" s="210"/>
      <c r="D657" s="193" t="s">
        <v>163</v>
      </c>
      <c r="E657" s="211" t="s">
        <v>19</v>
      </c>
      <c r="F657" s="212" t="s">
        <v>244</v>
      </c>
      <c r="G657" s="210"/>
      <c r="H657" s="213">
        <v>8</v>
      </c>
      <c r="I657" s="214"/>
      <c r="J657" s="210"/>
      <c r="K657" s="210"/>
      <c r="L657" s="215"/>
      <c r="M657" s="216"/>
      <c r="N657" s="217"/>
      <c r="O657" s="217"/>
      <c r="P657" s="217"/>
      <c r="Q657" s="217"/>
      <c r="R657" s="217"/>
      <c r="S657" s="217"/>
      <c r="T657" s="218"/>
      <c r="AT657" s="219" t="s">
        <v>163</v>
      </c>
      <c r="AU657" s="219" t="s">
        <v>86</v>
      </c>
      <c r="AV657" s="14" t="s">
        <v>86</v>
      </c>
      <c r="AW657" s="14" t="s">
        <v>36</v>
      </c>
      <c r="AX657" s="14" t="s">
        <v>84</v>
      </c>
      <c r="AY657" s="219" t="s">
        <v>150</v>
      </c>
    </row>
    <row r="658" spans="1:65" s="2" customFormat="1" ht="24">
      <c r="A658" s="36"/>
      <c r="B658" s="37"/>
      <c r="C658" s="180" t="s">
        <v>1000</v>
      </c>
      <c r="D658" s="180" t="s">
        <v>153</v>
      </c>
      <c r="E658" s="181" t="s">
        <v>1001</v>
      </c>
      <c r="F658" s="182" t="s">
        <v>1002</v>
      </c>
      <c r="G658" s="183" t="s">
        <v>328</v>
      </c>
      <c r="H658" s="184">
        <v>2.67</v>
      </c>
      <c r="I658" s="185"/>
      <c r="J658" s="186">
        <f>ROUND(I658*H658,2)</f>
        <v>0</v>
      </c>
      <c r="K658" s="182" t="s">
        <v>168</v>
      </c>
      <c r="L658" s="41"/>
      <c r="M658" s="187" t="s">
        <v>19</v>
      </c>
      <c r="N658" s="188" t="s">
        <v>47</v>
      </c>
      <c r="O658" s="66"/>
      <c r="P658" s="189">
        <f>O658*H658</f>
        <v>0</v>
      </c>
      <c r="Q658" s="189">
        <v>0</v>
      </c>
      <c r="R658" s="189">
        <f>Q658*H658</f>
        <v>0</v>
      </c>
      <c r="S658" s="189">
        <v>0</v>
      </c>
      <c r="T658" s="190">
        <f>S658*H658</f>
        <v>0</v>
      </c>
      <c r="U658" s="36"/>
      <c r="V658" s="36"/>
      <c r="W658" s="36"/>
      <c r="X658" s="36"/>
      <c r="Y658" s="36"/>
      <c r="Z658" s="36"/>
      <c r="AA658" s="36"/>
      <c r="AB658" s="36"/>
      <c r="AC658" s="36"/>
      <c r="AD658" s="36"/>
      <c r="AE658" s="36"/>
      <c r="AR658" s="191" t="s">
        <v>158</v>
      </c>
      <c r="AT658" s="191" t="s">
        <v>153</v>
      </c>
      <c r="AU658" s="191" t="s">
        <v>86</v>
      </c>
      <c r="AY658" s="19" t="s">
        <v>150</v>
      </c>
      <c r="BE658" s="192">
        <f>IF(N658="základní",J658,0)</f>
        <v>0</v>
      </c>
      <c r="BF658" s="192">
        <f>IF(N658="snížená",J658,0)</f>
        <v>0</v>
      </c>
      <c r="BG658" s="192">
        <f>IF(N658="zákl. přenesená",J658,0)</f>
        <v>0</v>
      </c>
      <c r="BH658" s="192">
        <f>IF(N658="sníž. přenesená",J658,0)</f>
        <v>0</v>
      </c>
      <c r="BI658" s="192">
        <f>IF(N658="nulová",J658,0)</f>
        <v>0</v>
      </c>
      <c r="BJ658" s="19" t="s">
        <v>84</v>
      </c>
      <c r="BK658" s="192">
        <f>ROUND(I658*H658,2)</f>
        <v>0</v>
      </c>
      <c r="BL658" s="19" t="s">
        <v>158</v>
      </c>
      <c r="BM658" s="191" t="s">
        <v>1003</v>
      </c>
    </row>
    <row r="659" spans="1:65" s="2" customFormat="1" ht="19.5">
      <c r="A659" s="36"/>
      <c r="B659" s="37"/>
      <c r="C659" s="38"/>
      <c r="D659" s="193" t="s">
        <v>160</v>
      </c>
      <c r="E659" s="38"/>
      <c r="F659" s="194" t="s">
        <v>1004</v>
      </c>
      <c r="G659" s="38"/>
      <c r="H659" s="38"/>
      <c r="I659" s="195"/>
      <c r="J659" s="38"/>
      <c r="K659" s="38"/>
      <c r="L659" s="41"/>
      <c r="M659" s="196"/>
      <c r="N659" s="197"/>
      <c r="O659" s="66"/>
      <c r="P659" s="66"/>
      <c r="Q659" s="66"/>
      <c r="R659" s="66"/>
      <c r="S659" s="66"/>
      <c r="T659" s="67"/>
      <c r="U659" s="36"/>
      <c r="V659" s="36"/>
      <c r="W659" s="36"/>
      <c r="X659" s="36"/>
      <c r="Y659" s="36"/>
      <c r="Z659" s="36"/>
      <c r="AA659" s="36"/>
      <c r="AB659" s="36"/>
      <c r="AC659" s="36"/>
      <c r="AD659" s="36"/>
      <c r="AE659" s="36"/>
      <c r="AT659" s="19" t="s">
        <v>160</v>
      </c>
      <c r="AU659" s="19" t="s">
        <v>86</v>
      </c>
    </row>
    <row r="660" spans="1:65" s="13" customFormat="1" ht="11.25">
      <c r="B660" s="199"/>
      <c r="C660" s="200"/>
      <c r="D660" s="193" t="s">
        <v>163</v>
      </c>
      <c r="E660" s="201" t="s">
        <v>19</v>
      </c>
      <c r="F660" s="202" t="s">
        <v>1005</v>
      </c>
      <c r="G660" s="200"/>
      <c r="H660" s="201" t="s">
        <v>19</v>
      </c>
      <c r="I660" s="203"/>
      <c r="J660" s="200"/>
      <c r="K660" s="200"/>
      <c r="L660" s="204"/>
      <c r="M660" s="205"/>
      <c r="N660" s="206"/>
      <c r="O660" s="206"/>
      <c r="P660" s="206"/>
      <c r="Q660" s="206"/>
      <c r="R660" s="206"/>
      <c r="S660" s="206"/>
      <c r="T660" s="207"/>
      <c r="AT660" s="208" t="s">
        <v>163</v>
      </c>
      <c r="AU660" s="208" t="s">
        <v>86</v>
      </c>
      <c r="AV660" s="13" t="s">
        <v>84</v>
      </c>
      <c r="AW660" s="13" t="s">
        <v>36</v>
      </c>
      <c r="AX660" s="13" t="s">
        <v>76</v>
      </c>
      <c r="AY660" s="208" t="s">
        <v>150</v>
      </c>
    </row>
    <row r="661" spans="1:65" s="13" customFormat="1" ht="33.75">
      <c r="B661" s="199"/>
      <c r="C661" s="200"/>
      <c r="D661" s="193" t="s">
        <v>163</v>
      </c>
      <c r="E661" s="201" t="s">
        <v>19</v>
      </c>
      <c r="F661" s="202" t="s">
        <v>1006</v>
      </c>
      <c r="G661" s="200"/>
      <c r="H661" s="201" t="s">
        <v>19</v>
      </c>
      <c r="I661" s="203"/>
      <c r="J661" s="200"/>
      <c r="K661" s="200"/>
      <c r="L661" s="204"/>
      <c r="M661" s="205"/>
      <c r="N661" s="206"/>
      <c r="O661" s="206"/>
      <c r="P661" s="206"/>
      <c r="Q661" s="206"/>
      <c r="R661" s="206"/>
      <c r="S661" s="206"/>
      <c r="T661" s="207"/>
      <c r="AT661" s="208" t="s">
        <v>163</v>
      </c>
      <c r="AU661" s="208" t="s">
        <v>86</v>
      </c>
      <c r="AV661" s="13" t="s">
        <v>84</v>
      </c>
      <c r="AW661" s="13" t="s">
        <v>36</v>
      </c>
      <c r="AX661" s="13" t="s">
        <v>76</v>
      </c>
      <c r="AY661" s="208" t="s">
        <v>150</v>
      </c>
    </row>
    <row r="662" spans="1:65" s="14" customFormat="1" ht="11.25">
      <c r="B662" s="209"/>
      <c r="C662" s="210"/>
      <c r="D662" s="193" t="s">
        <v>163</v>
      </c>
      <c r="E662" s="211" t="s">
        <v>19</v>
      </c>
      <c r="F662" s="212" t="s">
        <v>1007</v>
      </c>
      <c r="G662" s="210"/>
      <c r="H662" s="213">
        <v>2.67</v>
      </c>
      <c r="I662" s="214"/>
      <c r="J662" s="210"/>
      <c r="K662" s="210"/>
      <c r="L662" s="215"/>
      <c r="M662" s="216"/>
      <c r="N662" s="217"/>
      <c r="O662" s="217"/>
      <c r="P662" s="217"/>
      <c r="Q662" s="217"/>
      <c r="R662" s="217"/>
      <c r="S662" s="217"/>
      <c r="T662" s="218"/>
      <c r="AT662" s="219" t="s">
        <v>163</v>
      </c>
      <c r="AU662" s="219" t="s">
        <v>86</v>
      </c>
      <c r="AV662" s="14" t="s">
        <v>86</v>
      </c>
      <c r="AW662" s="14" t="s">
        <v>36</v>
      </c>
      <c r="AX662" s="14" t="s">
        <v>84</v>
      </c>
      <c r="AY662" s="219" t="s">
        <v>150</v>
      </c>
    </row>
    <row r="663" spans="1:65" s="12" customFormat="1" ht="22.9" customHeight="1">
      <c r="B663" s="164"/>
      <c r="C663" s="165"/>
      <c r="D663" s="166" t="s">
        <v>75</v>
      </c>
      <c r="E663" s="178" t="s">
        <v>1008</v>
      </c>
      <c r="F663" s="178" t="s">
        <v>1009</v>
      </c>
      <c r="G663" s="165"/>
      <c r="H663" s="165"/>
      <c r="I663" s="168"/>
      <c r="J663" s="179">
        <f>BK663</f>
        <v>0</v>
      </c>
      <c r="K663" s="165"/>
      <c r="L663" s="170"/>
      <c r="M663" s="171"/>
      <c r="N663" s="172"/>
      <c r="O663" s="172"/>
      <c r="P663" s="173">
        <f>SUM(P664:P665)</f>
        <v>0</v>
      </c>
      <c r="Q663" s="172"/>
      <c r="R663" s="173">
        <f>SUM(R664:R665)</f>
        <v>0</v>
      </c>
      <c r="S663" s="172"/>
      <c r="T663" s="174">
        <f>SUM(T664:T665)</f>
        <v>0</v>
      </c>
      <c r="AR663" s="175" t="s">
        <v>84</v>
      </c>
      <c r="AT663" s="176" t="s">
        <v>75</v>
      </c>
      <c r="AU663" s="176" t="s">
        <v>84</v>
      </c>
      <c r="AY663" s="175" t="s">
        <v>150</v>
      </c>
      <c r="BK663" s="177">
        <f>SUM(BK664:BK665)</f>
        <v>0</v>
      </c>
    </row>
    <row r="664" spans="1:65" s="2" customFormat="1" ht="16.5" customHeight="1">
      <c r="A664" s="36"/>
      <c r="B664" s="37"/>
      <c r="C664" s="180" t="s">
        <v>1010</v>
      </c>
      <c r="D664" s="180" t="s">
        <v>153</v>
      </c>
      <c r="E664" s="181" t="s">
        <v>1011</v>
      </c>
      <c r="F664" s="182" t="s">
        <v>1012</v>
      </c>
      <c r="G664" s="183" t="s">
        <v>407</v>
      </c>
      <c r="H664" s="184">
        <v>10.949</v>
      </c>
      <c r="I664" s="185"/>
      <c r="J664" s="186">
        <f>ROUND(I664*H664,2)</f>
        <v>0</v>
      </c>
      <c r="K664" s="182" t="s">
        <v>168</v>
      </c>
      <c r="L664" s="41"/>
      <c r="M664" s="187" t="s">
        <v>19</v>
      </c>
      <c r="N664" s="188" t="s">
        <v>47</v>
      </c>
      <c r="O664" s="66"/>
      <c r="P664" s="189">
        <f>O664*H664</f>
        <v>0</v>
      </c>
      <c r="Q664" s="189">
        <v>0</v>
      </c>
      <c r="R664" s="189">
        <f>Q664*H664</f>
        <v>0</v>
      </c>
      <c r="S664" s="189">
        <v>0</v>
      </c>
      <c r="T664" s="190">
        <f>S664*H664</f>
        <v>0</v>
      </c>
      <c r="U664" s="36"/>
      <c r="V664" s="36"/>
      <c r="W664" s="36"/>
      <c r="X664" s="36"/>
      <c r="Y664" s="36"/>
      <c r="Z664" s="36"/>
      <c r="AA664" s="36"/>
      <c r="AB664" s="36"/>
      <c r="AC664" s="36"/>
      <c r="AD664" s="36"/>
      <c r="AE664" s="36"/>
      <c r="AR664" s="191" t="s">
        <v>158</v>
      </c>
      <c r="AT664" s="191" t="s">
        <v>153</v>
      </c>
      <c r="AU664" s="191" t="s">
        <v>86</v>
      </c>
      <c r="AY664" s="19" t="s">
        <v>150</v>
      </c>
      <c r="BE664" s="192">
        <f>IF(N664="základní",J664,0)</f>
        <v>0</v>
      </c>
      <c r="BF664" s="192">
        <f>IF(N664="snížená",J664,0)</f>
        <v>0</v>
      </c>
      <c r="BG664" s="192">
        <f>IF(N664="zákl. přenesená",J664,0)</f>
        <v>0</v>
      </c>
      <c r="BH664" s="192">
        <f>IF(N664="sníž. přenesená",J664,0)</f>
        <v>0</v>
      </c>
      <c r="BI664" s="192">
        <f>IF(N664="nulová",J664,0)</f>
        <v>0</v>
      </c>
      <c r="BJ664" s="19" t="s">
        <v>84</v>
      </c>
      <c r="BK664" s="192">
        <f>ROUND(I664*H664,2)</f>
        <v>0</v>
      </c>
      <c r="BL664" s="19" t="s">
        <v>158</v>
      </c>
      <c r="BM664" s="191" t="s">
        <v>1013</v>
      </c>
    </row>
    <row r="665" spans="1:65" s="2" customFormat="1" ht="39">
      <c r="A665" s="36"/>
      <c r="B665" s="37"/>
      <c r="C665" s="38"/>
      <c r="D665" s="193" t="s">
        <v>160</v>
      </c>
      <c r="E665" s="38"/>
      <c r="F665" s="194" t="s">
        <v>1014</v>
      </c>
      <c r="G665" s="38"/>
      <c r="H665" s="38"/>
      <c r="I665" s="195"/>
      <c r="J665" s="38"/>
      <c r="K665" s="38"/>
      <c r="L665" s="41"/>
      <c r="M665" s="196"/>
      <c r="N665" s="197"/>
      <c r="O665" s="66"/>
      <c r="P665" s="66"/>
      <c r="Q665" s="66"/>
      <c r="R665" s="66"/>
      <c r="S665" s="66"/>
      <c r="T665" s="67"/>
      <c r="U665" s="36"/>
      <c r="V665" s="36"/>
      <c r="W665" s="36"/>
      <c r="X665" s="36"/>
      <c r="Y665" s="36"/>
      <c r="Z665" s="36"/>
      <c r="AA665" s="36"/>
      <c r="AB665" s="36"/>
      <c r="AC665" s="36"/>
      <c r="AD665" s="36"/>
      <c r="AE665" s="36"/>
      <c r="AT665" s="19" t="s">
        <v>160</v>
      </c>
      <c r="AU665" s="19" t="s">
        <v>86</v>
      </c>
    </row>
    <row r="666" spans="1:65" s="12" customFormat="1" ht="25.9" customHeight="1">
      <c r="B666" s="164"/>
      <c r="C666" s="165"/>
      <c r="D666" s="166" t="s">
        <v>75</v>
      </c>
      <c r="E666" s="167" t="s">
        <v>460</v>
      </c>
      <c r="F666" s="167" t="s">
        <v>461</v>
      </c>
      <c r="G666" s="165"/>
      <c r="H666" s="165"/>
      <c r="I666" s="168"/>
      <c r="J666" s="169">
        <f>BK666</f>
        <v>0</v>
      </c>
      <c r="K666" s="165"/>
      <c r="L666" s="170"/>
      <c r="M666" s="171"/>
      <c r="N666" s="172"/>
      <c r="O666" s="172"/>
      <c r="P666" s="173">
        <f>P667+P679+P741+P749+P773+P849+P867+P940+P1013+P1030</f>
        <v>0</v>
      </c>
      <c r="Q666" s="172"/>
      <c r="R666" s="173">
        <f>R667+R679+R741+R749+R773+R849+R867+R940+R1013+R1030</f>
        <v>3.1495866799999996</v>
      </c>
      <c r="S666" s="172"/>
      <c r="T666" s="174">
        <f>T667+T679+T741+T749+T773+T849+T867+T940+T1013+T1030</f>
        <v>4.0959599999999999E-2</v>
      </c>
      <c r="AR666" s="175" t="s">
        <v>86</v>
      </c>
      <c r="AT666" s="176" t="s">
        <v>75</v>
      </c>
      <c r="AU666" s="176" t="s">
        <v>76</v>
      </c>
      <c r="AY666" s="175" t="s">
        <v>150</v>
      </c>
      <c r="BK666" s="177">
        <f>BK667+BK679+BK741+BK749+BK773+BK849+BK867+BK940+BK1013+BK1030</f>
        <v>0</v>
      </c>
    </row>
    <row r="667" spans="1:65" s="12" customFormat="1" ht="22.9" customHeight="1">
      <c r="B667" s="164"/>
      <c r="C667" s="165"/>
      <c r="D667" s="166" t="s">
        <v>75</v>
      </c>
      <c r="E667" s="178" t="s">
        <v>1015</v>
      </c>
      <c r="F667" s="178" t="s">
        <v>1016</v>
      </c>
      <c r="G667" s="165"/>
      <c r="H667" s="165"/>
      <c r="I667" s="168"/>
      <c r="J667" s="179">
        <f>BK667</f>
        <v>0</v>
      </c>
      <c r="K667" s="165"/>
      <c r="L667" s="170"/>
      <c r="M667" s="171"/>
      <c r="N667" s="172"/>
      <c r="O667" s="172"/>
      <c r="P667" s="173">
        <f>SUM(P668:P678)</f>
        <v>0</v>
      </c>
      <c r="Q667" s="172"/>
      <c r="R667" s="173">
        <f>SUM(R668:R678)</f>
        <v>0.30712099999999998</v>
      </c>
      <c r="S667" s="172"/>
      <c r="T667" s="174">
        <f>SUM(T668:T678)</f>
        <v>0</v>
      </c>
      <c r="AR667" s="175" t="s">
        <v>86</v>
      </c>
      <c r="AT667" s="176" t="s">
        <v>75</v>
      </c>
      <c r="AU667" s="176" t="s">
        <v>84</v>
      </c>
      <c r="AY667" s="175" t="s">
        <v>150</v>
      </c>
      <c r="BK667" s="177">
        <f>SUM(BK668:BK678)</f>
        <v>0</v>
      </c>
    </row>
    <row r="668" spans="1:65" s="2" customFormat="1" ht="24">
      <c r="A668" s="36"/>
      <c r="B668" s="37"/>
      <c r="C668" s="180" t="s">
        <v>1017</v>
      </c>
      <c r="D668" s="180" t="s">
        <v>153</v>
      </c>
      <c r="E668" s="181" t="s">
        <v>1018</v>
      </c>
      <c r="F668" s="182" t="s">
        <v>1019</v>
      </c>
      <c r="G668" s="183" t="s">
        <v>156</v>
      </c>
      <c r="H668" s="184">
        <v>1</v>
      </c>
      <c r="I668" s="185"/>
      <c r="J668" s="186">
        <f>ROUND(I668*H668,2)</f>
        <v>0</v>
      </c>
      <c r="K668" s="182" t="s">
        <v>157</v>
      </c>
      <c r="L668" s="41"/>
      <c r="M668" s="187" t="s">
        <v>19</v>
      </c>
      <c r="N668" s="188" t="s">
        <v>47</v>
      </c>
      <c r="O668" s="66"/>
      <c r="P668" s="189">
        <f>O668*H668</f>
        <v>0</v>
      </c>
      <c r="Q668" s="189">
        <v>0.29919899999999999</v>
      </c>
      <c r="R668" s="189">
        <f>Q668*H668</f>
        <v>0.29919899999999999</v>
      </c>
      <c r="S668" s="189">
        <v>0</v>
      </c>
      <c r="T668" s="190">
        <f>S668*H668</f>
        <v>0</v>
      </c>
      <c r="U668" s="36"/>
      <c r="V668" s="36"/>
      <c r="W668" s="36"/>
      <c r="X668" s="36"/>
      <c r="Y668" s="36"/>
      <c r="Z668" s="36"/>
      <c r="AA668" s="36"/>
      <c r="AB668" s="36"/>
      <c r="AC668" s="36"/>
      <c r="AD668" s="36"/>
      <c r="AE668" s="36"/>
      <c r="AR668" s="191" t="s">
        <v>314</v>
      </c>
      <c r="AT668" s="191" t="s">
        <v>153</v>
      </c>
      <c r="AU668" s="191" t="s">
        <v>86</v>
      </c>
      <c r="AY668" s="19" t="s">
        <v>150</v>
      </c>
      <c r="BE668" s="192">
        <f>IF(N668="základní",J668,0)</f>
        <v>0</v>
      </c>
      <c r="BF668" s="192">
        <f>IF(N668="snížená",J668,0)</f>
        <v>0</v>
      </c>
      <c r="BG668" s="192">
        <f>IF(N668="zákl. přenesená",J668,0)</f>
        <v>0</v>
      </c>
      <c r="BH668" s="192">
        <f>IF(N668="sníž. přenesená",J668,0)</f>
        <v>0</v>
      </c>
      <c r="BI668" s="192">
        <f>IF(N668="nulová",J668,0)</f>
        <v>0</v>
      </c>
      <c r="BJ668" s="19" t="s">
        <v>84</v>
      </c>
      <c r="BK668" s="192">
        <f>ROUND(I668*H668,2)</f>
        <v>0</v>
      </c>
      <c r="BL668" s="19" t="s">
        <v>314</v>
      </c>
      <c r="BM668" s="191" t="s">
        <v>1020</v>
      </c>
    </row>
    <row r="669" spans="1:65" s="2" customFormat="1" ht="19.5">
      <c r="A669" s="36"/>
      <c r="B669" s="37"/>
      <c r="C669" s="38"/>
      <c r="D669" s="193" t="s">
        <v>160</v>
      </c>
      <c r="E669" s="38"/>
      <c r="F669" s="194" t="s">
        <v>1019</v>
      </c>
      <c r="G669" s="38"/>
      <c r="H669" s="38"/>
      <c r="I669" s="195"/>
      <c r="J669" s="38"/>
      <c r="K669" s="38"/>
      <c r="L669" s="41"/>
      <c r="M669" s="196"/>
      <c r="N669" s="197"/>
      <c r="O669" s="66"/>
      <c r="P669" s="66"/>
      <c r="Q669" s="66"/>
      <c r="R669" s="66"/>
      <c r="S669" s="66"/>
      <c r="T669" s="67"/>
      <c r="U669" s="36"/>
      <c r="V669" s="36"/>
      <c r="W669" s="36"/>
      <c r="X669" s="36"/>
      <c r="Y669" s="36"/>
      <c r="Z669" s="36"/>
      <c r="AA669" s="36"/>
      <c r="AB669" s="36"/>
      <c r="AC669" s="36"/>
      <c r="AD669" s="36"/>
      <c r="AE669" s="36"/>
      <c r="AT669" s="19" t="s">
        <v>160</v>
      </c>
      <c r="AU669" s="19" t="s">
        <v>86</v>
      </c>
    </row>
    <row r="670" spans="1:65" s="2" customFormat="1" ht="58.5">
      <c r="A670" s="36"/>
      <c r="B670" s="37"/>
      <c r="C670" s="38"/>
      <c r="D670" s="193" t="s">
        <v>161</v>
      </c>
      <c r="E670" s="38"/>
      <c r="F670" s="198" t="s">
        <v>401</v>
      </c>
      <c r="G670" s="38"/>
      <c r="H670" s="38"/>
      <c r="I670" s="195"/>
      <c r="J670" s="38"/>
      <c r="K670" s="38"/>
      <c r="L670" s="41"/>
      <c r="M670" s="196"/>
      <c r="N670" s="197"/>
      <c r="O670" s="66"/>
      <c r="P670" s="66"/>
      <c r="Q670" s="66"/>
      <c r="R670" s="66"/>
      <c r="S670" s="66"/>
      <c r="T670" s="67"/>
      <c r="U670" s="36"/>
      <c r="V670" s="36"/>
      <c r="W670" s="36"/>
      <c r="X670" s="36"/>
      <c r="Y670" s="36"/>
      <c r="Z670" s="36"/>
      <c r="AA670" s="36"/>
      <c r="AB670" s="36"/>
      <c r="AC670" s="36"/>
      <c r="AD670" s="36"/>
      <c r="AE670" s="36"/>
      <c r="AT670" s="19" t="s">
        <v>161</v>
      </c>
      <c r="AU670" s="19" t="s">
        <v>86</v>
      </c>
    </row>
    <row r="671" spans="1:65" s="2" customFormat="1" ht="24">
      <c r="A671" s="36"/>
      <c r="B671" s="37"/>
      <c r="C671" s="180" t="s">
        <v>1021</v>
      </c>
      <c r="D671" s="180" t="s">
        <v>153</v>
      </c>
      <c r="E671" s="181" t="s">
        <v>1022</v>
      </c>
      <c r="F671" s="182" t="s">
        <v>1023</v>
      </c>
      <c r="G671" s="183" t="s">
        <v>156</v>
      </c>
      <c r="H671" s="184">
        <v>1</v>
      </c>
      <c r="I671" s="185"/>
      <c r="J671" s="186">
        <f>ROUND(I671*H671,2)</f>
        <v>0</v>
      </c>
      <c r="K671" s="182" t="s">
        <v>157</v>
      </c>
      <c r="L671" s="41"/>
      <c r="M671" s="187" t="s">
        <v>19</v>
      </c>
      <c r="N671" s="188" t="s">
        <v>47</v>
      </c>
      <c r="O671" s="66"/>
      <c r="P671" s="189">
        <f>O671*H671</f>
        <v>0</v>
      </c>
      <c r="Q671" s="189">
        <v>0</v>
      </c>
      <c r="R671" s="189">
        <f>Q671*H671</f>
        <v>0</v>
      </c>
      <c r="S671" s="189">
        <v>0</v>
      </c>
      <c r="T671" s="190">
        <f>S671*H671</f>
        <v>0</v>
      </c>
      <c r="U671" s="36"/>
      <c r="V671" s="36"/>
      <c r="W671" s="36"/>
      <c r="X671" s="36"/>
      <c r="Y671" s="36"/>
      <c r="Z671" s="36"/>
      <c r="AA671" s="36"/>
      <c r="AB671" s="36"/>
      <c r="AC671" s="36"/>
      <c r="AD671" s="36"/>
      <c r="AE671" s="36"/>
      <c r="AR671" s="191" t="s">
        <v>314</v>
      </c>
      <c r="AT671" s="191" t="s">
        <v>153</v>
      </c>
      <c r="AU671" s="191" t="s">
        <v>86</v>
      </c>
      <c r="AY671" s="19" t="s">
        <v>150</v>
      </c>
      <c r="BE671" s="192">
        <f>IF(N671="základní",J671,0)</f>
        <v>0</v>
      </c>
      <c r="BF671" s="192">
        <f>IF(N671="snížená",J671,0)</f>
        <v>0</v>
      </c>
      <c r="BG671" s="192">
        <f>IF(N671="zákl. přenesená",J671,0)</f>
        <v>0</v>
      </c>
      <c r="BH671" s="192">
        <f>IF(N671="sníž. přenesená",J671,0)</f>
        <v>0</v>
      </c>
      <c r="BI671" s="192">
        <f>IF(N671="nulová",J671,0)</f>
        <v>0</v>
      </c>
      <c r="BJ671" s="19" t="s">
        <v>84</v>
      </c>
      <c r="BK671" s="192">
        <f>ROUND(I671*H671,2)</f>
        <v>0</v>
      </c>
      <c r="BL671" s="19" t="s">
        <v>314</v>
      </c>
      <c r="BM671" s="191" t="s">
        <v>1024</v>
      </c>
    </row>
    <row r="672" spans="1:65" s="2" customFormat="1" ht="29.25">
      <c r="A672" s="36"/>
      <c r="B672" s="37"/>
      <c r="C672" s="38"/>
      <c r="D672" s="193" t="s">
        <v>160</v>
      </c>
      <c r="E672" s="38"/>
      <c r="F672" s="194" t="s">
        <v>1025</v>
      </c>
      <c r="G672" s="38"/>
      <c r="H672" s="38"/>
      <c r="I672" s="195"/>
      <c r="J672" s="38"/>
      <c r="K672" s="38"/>
      <c r="L672" s="41"/>
      <c r="M672" s="196"/>
      <c r="N672" s="197"/>
      <c r="O672" s="66"/>
      <c r="P672" s="66"/>
      <c r="Q672" s="66"/>
      <c r="R672" s="66"/>
      <c r="S672" s="66"/>
      <c r="T672" s="67"/>
      <c r="U672" s="36"/>
      <c r="V672" s="36"/>
      <c r="W672" s="36"/>
      <c r="X672" s="36"/>
      <c r="Y672" s="36"/>
      <c r="Z672" s="36"/>
      <c r="AA672" s="36"/>
      <c r="AB672" s="36"/>
      <c r="AC672" s="36"/>
      <c r="AD672" s="36"/>
      <c r="AE672" s="36"/>
      <c r="AT672" s="19" t="s">
        <v>160</v>
      </c>
      <c r="AU672" s="19" t="s">
        <v>86</v>
      </c>
    </row>
    <row r="673" spans="1:65" s="2" customFormat="1" ht="68.25">
      <c r="A673" s="36"/>
      <c r="B673" s="37"/>
      <c r="C673" s="38"/>
      <c r="D673" s="193" t="s">
        <v>161</v>
      </c>
      <c r="E673" s="38"/>
      <c r="F673" s="198" t="s">
        <v>1026</v>
      </c>
      <c r="G673" s="38"/>
      <c r="H673" s="38"/>
      <c r="I673" s="195"/>
      <c r="J673" s="38"/>
      <c r="K673" s="38"/>
      <c r="L673" s="41"/>
      <c r="M673" s="196"/>
      <c r="N673" s="197"/>
      <c r="O673" s="66"/>
      <c r="P673" s="66"/>
      <c r="Q673" s="66"/>
      <c r="R673" s="66"/>
      <c r="S673" s="66"/>
      <c r="T673" s="67"/>
      <c r="U673" s="36"/>
      <c r="V673" s="36"/>
      <c r="W673" s="36"/>
      <c r="X673" s="36"/>
      <c r="Y673" s="36"/>
      <c r="Z673" s="36"/>
      <c r="AA673" s="36"/>
      <c r="AB673" s="36"/>
      <c r="AC673" s="36"/>
      <c r="AD673" s="36"/>
      <c r="AE673" s="36"/>
      <c r="AT673" s="19" t="s">
        <v>161</v>
      </c>
      <c r="AU673" s="19" t="s">
        <v>86</v>
      </c>
    </row>
    <row r="674" spans="1:65" s="2" customFormat="1" ht="36">
      <c r="A674" s="36"/>
      <c r="B674" s="37"/>
      <c r="C674" s="180" t="s">
        <v>1027</v>
      </c>
      <c r="D674" s="180" t="s">
        <v>153</v>
      </c>
      <c r="E674" s="181" t="s">
        <v>1028</v>
      </c>
      <c r="F674" s="182" t="s">
        <v>1029</v>
      </c>
      <c r="G674" s="183" t="s">
        <v>156</v>
      </c>
      <c r="H674" s="184">
        <v>1</v>
      </c>
      <c r="I674" s="185"/>
      <c r="J674" s="186">
        <f>ROUND(I674*H674,2)</f>
        <v>0</v>
      </c>
      <c r="K674" s="182" t="s">
        <v>157</v>
      </c>
      <c r="L674" s="41"/>
      <c r="M674" s="187" t="s">
        <v>19</v>
      </c>
      <c r="N674" s="188" t="s">
        <v>47</v>
      </c>
      <c r="O674" s="66"/>
      <c r="P674" s="189">
        <f>O674*H674</f>
        <v>0</v>
      </c>
      <c r="Q674" s="189">
        <v>7.9220000000000002E-3</v>
      </c>
      <c r="R674" s="189">
        <f>Q674*H674</f>
        <v>7.9220000000000002E-3</v>
      </c>
      <c r="S674" s="189">
        <v>0</v>
      </c>
      <c r="T674" s="190">
        <f>S674*H674</f>
        <v>0</v>
      </c>
      <c r="U674" s="36"/>
      <c r="V674" s="36"/>
      <c r="W674" s="36"/>
      <c r="X674" s="36"/>
      <c r="Y674" s="36"/>
      <c r="Z674" s="36"/>
      <c r="AA674" s="36"/>
      <c r="AB674" s="36"/>
      <c r="AC674" s="36"/>
      <c r="AD674" s="36"/>
      <c r="AE674" s="36"/>
      <c r="AR674" s="191" t="s">
        <v>314</v>
      </c>
      <c r="AT674" s="191" t="s">
        <v>153</v>
      </c>
      <c r="AU674" s="191" t="s">
        <v>86</v>
      </c>
      <c r="AY674" s="19" t="s">
        <v>150</v>
      </c>
      <c r="BE674" s="192">
        <f>IF(N674="základní",J674,0)</f>
        <v>0</v>
      </c>
      <c r="BF674" s="192">
        <f>IF(N674="snížená",J674,0)</f>
        <v>0</v>
      </c>
      <c r="BG674" s="192">
        <f>IF(N674="zákl. přenesená",J674,0)</f>
        <v>0</v>
      </c>
      <c r="BH674" s="192">
        <f>IF(N674="sníž. přenesená",J674,0)</f>
        <v>0</v>
      </c>
      <c r="BI674" s="192">
        <f>IF(N674="nulová",J674,0)</f>
        <v>0</v>
      </c>
      <c r="BJ674" s="19" t="s">
        <v>84</v>
      </c>
      <c r="BK674" s="192">
        <f>ROUND(I674*H674,2)</f>
        <v>0</v>
      </c>
      <c r="BL674" s="19" t="s">
        <v>314</v>
      </c>
      <c r="BM674" s="191" t="s">
        <v>1030</v>
      </c>
    </row>
    <row r="675" spans="1:65" s="2" customFormat="1" ht="29.25">
      <c r="A675" s="36"/>
      <c r="B675" s="37"/>
      <c r="C675" s="38"/>
      <c r="D675" s="193" t="s">
        <v>160</v>
      </c>
      <c r="E675" s="38"/>
      <c r="F675" s="194" t="s">
        <v>1031</v>
      </c>
      <c r="G675" s="38"/>
      <c r="H675" s="38"/>
      <c r="I675" s="195"/>
      <c r="J675" s="38"/>
      <c r="K675" s="38"/>
      <c r="L675" s="41"/>
      <c r="M675" s="196"/>
      <c r="N675" s="197"/>
      <c r="O675" s="66"/>
      <c r="P675" s="66"/>
      <c r="Q675" s="66"/>
      <c r="R675" s="66"/>
      <c r="S675" s="66"/>
      <c r="T675" s="67"/>
      <c r="U675" s="36"/>
      <c r="V675" s="36"/>
      <c r="W675" s="36"/>
      <c r="X675" s="36"/>
      <c r="Y675" s="36"/>
      <c r="Z675" s="36"/>
      <c r="AA675" s="36"/>
      <c r="AB675" s="36"/>
      <c r="AC675" s="36"/>
      <c r="AD675" s="36"/>
      <c r="AE675" s="36"/>
      <c r="AT675" s="19" t="s">
        <v>160</v>
      </c>
      <c r="AU675" s="19" t="s">
        <v>86</v>
      </c>
    </row>
    <row r="676" spans="1:65" s="2" customFormat="1" ht="48.75">
      <c r="A676" s="36"/>
      <c r="B676" s="37"/>
      <c r="C676" s="38"/>
      <c r="D676" s="193" t="s">
        <v>161</v>
      </c>
      <c r="E676" s="38"/>
      <c r="F676" s="198" t="s">
        <v>1032</v>
      </c>
      <c r="G676" s="38"/>
      <c r="H676" s="38"/>
      <c r="I676" s="195"/>
      <c r="J676" s="38"/>
      <c r="K676" s="38"/>
      <c r="L676" s="41"/>
      <c r="M676" s="196"/>
      <c r="N676" s="197"/>
      <c r="O676" s="66"/>
      <c r="P676" s="66"/>
      <c r="Q676" s="66"/>
      <c r="R676" s="66"/>
      <c r="S676" s="66"/>
      <c r="T676" s="67"/>
      <c r="U676" s="36"/>
      <c r="V676" s="36"/>
      <c r="W676" s="36"/>
      <c r="X676" s="36"/>
      <c r="Y676" s="36"/>
      <c r="Z676" s="36"/>
      <c r="AA676" s="36"/>
      <c r="AB676" s="36"/>
      <c r="AC676" s="36"/>
      <c r="AD676" s="36"/>
      <c r="AE676" s="36"/>
      <c r="AT676" s="19" t="s">
        <v>161</v>
      </c>
      <c r="AU676" s="19" t="s">
        <v>86</v>
      </c>
    </row>
    <row r="677" spans="1:65" s="2" customFormat="1" ht="24">
      <c r="A677" s="36"/>
      <c r="B677" s="37"/>
      <c r="C677" s="180" t="s">
        <v>1033</v>
      </c>
      <c r="D677" s="180" t="s">
        <v>153</v>
      </c>
      <c r="E677" s="181" t="s">
        <v>1034</v>
      </c>
      <c r="F677" s="182" t="s">
        <v>1035</v>
      </c>
      <c r="G677" s="183" t="s">
        <v>1036</v>
      </c>
      <c r="H677" s="255"/>
      <c r="I677" s="185"/>
      <c r="J677" s="186">
        <f>ROUND(I677*H677,2)</f>
        <v>0</v>
      </c>
      <c r="K677" s="182" t="s">
        <v>168</v>
      </c>
      <c r="L677" s="41"/>
      <c r="M677" s="187" t="s">
        <v>19</v>
      </c>
      <c r="N677" s="188" t="s">
        <v>47</v>
      </c>
      <c r="O677" s="66"/>
      <c r="P677" s="189">
        <f>O677*H677</f>
        <v>0</v>
      </c>
      <c r="Q677" s="189">
        <v>0</v>
      </c>
      <c r="R677" s="189">
        <f>Q677*H677</f>
        <v>0</v>
      </c>
      <c r="S677" s="189">
        <v>0</v>
      </c>
      <c r="T677" s="190">
        <f>S677*H677</f>
        <v>0</v>
      </c>
      <c r="U677" s="36"/>
      <c r="V677" s="36"/>
      <c r="W677" s="36"/>
      <c r="X677" s="36"/>
      <c r="Y677" s="36"/>
      <c r="Z677" s="36"/>
      <c r="AA677" s="36"/>
      <c r="AB677" s="36"/>
      <c r="AC677" s="36"/>
      <c r="AD677" s="36"/>
      <c r="AE677" s="36"/>
      <c r="AR677" s="191" t="s">
        <v>314</v>
      </c>
      <c r="AT677" s="191" t="s">
        <v>153</v>
      </c>
      <c r="AU677" s="191" t="s">
        <v>86</v>
      </c>
      <c r="AY677" s="19" t="s">
        <v>150</v>
      </c>
      <c r="BE677" s="192">
        <f>IF(N677="základní",J677,0)</f>
        <v>0</v>
      </c>
      <c r="BF677" s="192">
        <f>IF(N677="snížená",J677,0)</f>
        <v>0</v>
      </c>
      <c r="BG677" s="192">
        <f>IF(N677="zákl. přenesená",J677,0)</f>
        <v>0</v>
      </c>
      <c r="BH677" s="192">
        <f>IF(N677="sníž. přenesená",J677,0)</f>
        <v>0</v>
      </c>
      <c r="BI677" s="192">
        <f>IF(N677="nulová",J677,0)</f>
        <v>0</v>
      </c>
      <c r="BJ677" s="19" t="s">
        <v>84</v>
      </c>
      <c r="BK677" s="192">
        <f>ROUND(I677*H677,2)</f>
        <v>0</v>
      </c>
      <c r="BL677" s="19" t="s">
        <v>314</v>
      </c>
      <c r="BM677" s="191" t="s">
        <v>1037</v>
      </c>
    </row>
    <row r="678" spans="1:65" s="2" customFormat="1" ht="29.25">
      <c r="A678" s="36"/>
      <c r="B678" s="37"/>
      <c r="C678" s="38"/>
      <c r="D678" s="193" t="s">
        <v>160</v>
      </c>
      <c r="E678" s="38"/>
      <c r="F678" s="194" t="s">
        <v>1038</v>
      </c>
      <c r="G678" s="38"/>
      <c r="H678" s="38"/>
      <c r="I678" s="195"/>
      <c r="J678" s="38"/>
      <c r="K678" s="38"/>
      <c r="L678" s="41"/>
      <c r="M678" s="196"/>
      <c r="N678" s="197"/>
      <c r="O678" s="66"/>
      <c r="P678" s="66"/>
      <c r="Q678" s="66"/>
      <c r="R678" s="66"/>
      <c r="S678" s="66"/>
      <c r="T678" s="67"/>
      <c r="U678" s="36"/>
      <c r="V678" s="36"/>
      <c r="W678" s="36"/>
      <c r="X678" s="36"/>
      <c r="Y678" s="36"/>
      <c r="Z678" s="36"/>
      <c r="AA678" s="36"/>
      <c r="AB678" s="36"/>
      <c r="AC678" s="36"/>
      <c r="AD678" s="36"/>
      <c r="AE678" s="36"/>
      <c r="AT678" s="19" t="s">
        <v>160</v>
      </c>
      <c r="AU678" s="19" t="s">
        <v>86</v>
      </c>
    </row>
    <row r="679" spans="1:65" s="12" customFormat="1" ht="22.9" customHeight="1">
      <c r="B679" s="164"/>
      <c r="C679" s="165"/>
      <c r="D679" s="166" t="s">
        <v>75</v>
      </c>
      <c r="E679" s="178" t="s">
        <v>1039</v>
      </c>
      <c r="F679" s="178" t="s">
        <v>1040</v>
      </c>
      <c r="G679" s="165"/>
      <c r="H679" s="165"/>
      <c r="I679" s="168"/>
      <c r="J679" s="179">
        <f>BK679</f>
        <v>0</v>
      </c>
      <c r="K679" s="165"/>
      <c r="L679" s="170"/>
      <c r="M679" s="171"/>
      <c r="N679" s="172"/>
      <c r="O679" s="172"/>
      <c r="P679" s="173">
        <f>SUM(P680:P740)</f>
        <v>0</v>
      </c>
      <c r="Q679" s="172"/>
      <c r="R679" s="173">
        <f>SUM(R680:R740)</f>
        <v>0</v>
      </c>
      <c r="S679" s="172"/>
      <c r="T679" s="174">
        <f>SUM(T680:T740)</f>
        <v>0</v>
      </c>
      <c r="AR679" s="175" t="s">
        <v>86</v>
      </c>
      <c r="AT679" s="176" t="s">
        <v>75</v>
      </c>
      <c r="AU679" s="176" t="s">
        <v>84</v>
      </c>
      <c r="AY679" s="175" t="s">
        <v>150</v>
      </c>
      <c r="BK679" s="177">
        <f>SUM(BK680:BK740)</f>
        <v>0</v>
      </c>
    </row>
    <row r="680" spans="1:65" s="2" customFormat="1" ht="24">
      <c r="A680" s="36"/>
      <c r="B680" s="37"/>
      <c r="C680" s="245" t="s">
        <v>1041</v>
      </c>
      <c r="D680" s="245" t="s">
        <v>641</v>
      </c>
      <c r="E680" s="246" t="s">
        <v>1042</v>
      </c>
      <c r="F680" s="247" t="s">
        <v>1043</v>
      </c>
      <c r="G680" s="248" t="s">
        <v>167</v>
      </c>
      <c r="H680" s="249">
        <v>67</v>
      </c>
      <c r="I680" s="250"/>
      <c r="J680" s="251">
        <f>ROUND(I680*H680,2)</f>
        <v>0</v>
      </c>
      <c r="K680" s="247" t="s">
        <v>644</v>
      </c>
      <c r="L680" s="252"/>
      <c r="M680" s="253" t="s">
        <v>19</v>
      </c>
      <c r="N680" s="254" t="s">
        <v>47</v>
      </c>
      <c r="O680" s="66"/>
      <c r="P680" s="189">
        <f>O680*H680</f>
        <v>0</v>
      </c>
      <c r="Q680" s="189">
        <v>0</v>
      </c>
      <c r="R680" s="189">
        <f>Q680*H680</f>
        <v>0</v>
      </c>
      <c r="S680" s="189">
        <v>0</v>
      </c>
      <c r="T680" s="190">
        <f>S680*H680</f>
        <v>0</v>
      </c>
      <c r="U680" s="36"/>
      <c r="V680" s="36"/>
      <c r="W680" s="36"/>
      <c r="X680" s="36"/>
      <c r="Y680" s="36"/>
      <c r="Z680" s="36"/>
      <c r="AA680" s="36"/>
      <c r="AB680" s="36"/>
      <c r="AC680" s="36"/>
      <c r="AD680" s="36"/>
      <c r="AE680" s="36"/>
      <c r="AR680" s="191" t="s">
        <v>464</v>
      </c>
      <c r="AT680" s="191" t="s">
        <v>641</v>
      </c>
      <c r="AU680" s="191" t="s">
        <v>86</v>
      </c>
      <c r="AY680" s="19" t="s">
        <v>150</v>
      </c>
      <c r="BE680" s="192">
        <f>IF(N680="základní",J680,0)</f>
        <v>0</v>
      </c>
      <c r="BF680" s="192">
        <f>IF(N680="snížená",J680,0)</f>
        <v>0</v>
      </c>
      <c r="BG680" s="192">
        <f>IF(N680="zákl. přenesená",J680,0)</f>
        <v>0</v>
      </c>
      <c r="BH680" s="192">
        <f>IF(N680="sníž. přenesená",J680,0)</f>
        <v>0</v>
      </c>
      <c r="BI680" s="192">
        <f>IF(N680="nulová",J680,0)</f>
        <v>0</v>
      </c>
      <c r="BJ680" s="19" t="s">
        <v>84</v>
      </c>
      <c r="BK680" s="192">
        <f>ROUND(I680*H680,2)</f>
        <v>0</v>
      </c>
      <c r="BL680" s="19" t="s">
        <v>314</v>
      </c>
      <c r="BM680" s="191" t="s">
        <v>1044</v>
      </c>
    </row>
    <row r="681" spans="1:65" s="2" customFormat="1" ht="11.25">
      <c r="A681" s="36"/>
      <c r="B681" s="37"/>
      <c r="C681" s="38"/>
      <c r="D681" s="193" t="s">
        <v>160</v>
      </c>
      <c r="E681" s="38"/>
      <c r="F681" s="194" t="s">
        <v>1043</v>
      </c>
      <c r="G681" s="38"/>
      <c r="H681" s="38"/>
      <c r="I681" s="195"/>
      <c r="J681" s="38"/>
      <c r="K681" s="38"/>
      <c r="L681" s="41"/>
      <c r="M681" s="196"/>
      <c r="N681" s="197"/>
      <c r="O681" s="66"/>
      <c r="P681" s="66"/>
      <c r="Q681" s="66"/>
      <c r="R681" s="66"/>
      <c r="S681" s="66"/>
      <c r="T681" s="67"/>
      <c r="U681" s="36"/>
      <c r="V681" s="36"/>
      <c r="W681" s="36"/>
      <c r="X681" s="36"/>
      <c r="Y681" s="36"/>
      <c r="Z681" s="36"/>
      <c r="AA681" s="36"/>
      <c r="AB681" s="36"/>
      <c r="AC681" s="36"/>
      <c r="AD681" s="36"/>
      <c r="AE681" s="36"/>
      <c r="AT681" s="19" t="s">
        <v>160</v>
      </c>
      <c r="AU681" s="19" t="s">
        <v>86</v>
      </c>
    </row>
    <row r="682" spans="1:65" s="2" customFormat="1" ht="78">
      <c r="A682" s="36"/>
      <c r="B682" s="37"/>
      <c r="C682" s="38"/>
      <c r="D682" s="193" t="s">
        <v>161</v>
      </c>
      <c r="E682" s="38"/>
      <c r="F682" s="198" t="s">
        <v>1045</v>
      </c>
      <c r="G682" s="38"/>
      <c r="H682" s="38"/>
      <c r="I682" s="195"/>
      <c r="J682" s="38"/>
      <c r="K682" s="38"/>
      <c r="L682" s="41"/>
      <c r="M682" s="196"/>
      <c r="N682" s="197"/>
      <c r="O682" s="66"/>
      <c r="P682" s="66"/>
      <c r="Q682" s="66"/>
      <c r="R682" s="66"/>
      <c r="S682" s="66"/>
      <c r="T682" s="67"/>
      <c r="U682" s="36"/>
      <c r="V682" s="36"/>
      <c r="W682" s="36"/>
      <c r="X682" s="36"/>
      <c r="Y682" s="36"/>
      <c r="Z682" s="36"/>
      <c r="AA682" s="36"/>
      <c r="AB682" s="36"/>
      <c r="AC682" s="36"/>
      <c r="AD682" s="36"/>
      <c r="AE682" s="36"/>
      <c r="AT682" s="19" t="s">
        <v>161</v>
      </c>
      <c r="AU682" s="19" t="s">
        <v>86</v>
      </c>
    </row>
    <row r="683" spans="1:65" s="2" customFormat="1" ht="16.5" customHeight="1">
      <c r="A683" s="36"/>
      <c r="B683" s="37"/>
      <c r="C683" s="245" t="s">
        <v>1046</v>
      </c>
      <c r="D683" s="245" t="s">
        <v>641</v>
      </c>
      <c r="E683" s="246" t="s">
        <v>1047</v>
      </c>
      <c r="F683" s="247" t="s">
        <v>1048</v>
      </c>
      <c r="G683" s="248" t="s">
        <v>167</v>
      </c>
      <c r="H683" s="249">
        <v>30</v>
      </c>
      <c r="I683" s="250"/>
      <c r="J683" s="251">
        <f>ROUND(I683*H683,2)</f>
        <v>0</v>
      </c>
      <c r="K683" s="247" t="s">
        <v>644</v>
      </c>
      <c r="L683" s="252"/>
      <c r="M683" s="253" t="s">
        <v>19</v>
      </c>
      <c r="N683" s="254" t="s">
        <v>47</v>
      </c>
      <c r="O683" s="66"/>
      <c r="P683" s="189">
        <f>O683*H683</f>
        <v>0</v>
      </c>
      <c r="Q683" s="189">
        <v>0</v>
      </c>
      <c r="R683" s="189">
        <f>Q683*H683</f>
        <v>0</v>
      </c>
      <c r="S683" s="189">
        <v>0</v>
      </c>
      <c r="T683" s="190">
        <f>S683*H683</f>
        <v>0</v>
      </c>
      <c r="U683" s="36"/>
      <c r="V683" s="36"/>
      <c r="W683" s="36"/>
      <c r="X683" s="36"/>
      <c r="Y683" s="36"/>
      <c r="Z683" s="36"/>
      <c r="AA683" s="36"/>
      <c r="AB683" s="36"/>
      <c r="AC683" s="36"/>
      <c r="AD683" s="36"/>
      <c r="AE683" s="36"/>
      <c r="AR683" s="191" t="s">
        <v>464</v>
      </c>
      <c r="AT683" s="191" t="s">
        <v>641</v>
      </c>
      <c r="AU683" s="191" t="s">
        <v>86</v>
      </c>
      <c r="AY683" s="19" t="s">
        <v>150</v>
      </c>
      <c r="BE683" s="192">
        <f>IF(N683="základní",J683,0)</f>
        <v>0</v>
      </c>
      <c r="BF683" s="192">
        <f>IF(N683="snížená",J683,0)</f>
        <v>0</v>
      </c>
      <c r="BG683" s="192">
        <f>IF(N683="zákl. přenesená",J683,0)</f>
        <v>0</v>
      </c>
      <c r="BH683" s="192">
        <f>IF(N683="sníž. přenesená",J683,0)</f>
        <v>0</v>
      </c>
      <c r="BI683" s="192">
        <f>IF(N683="nulová",J683,0)</f>
        <v>0</v>
      </c>
      <c r="BJ683" s="19" t="s">
        <v>84</v>
      </c>
      <c r="BK683" s="192">
        <f>ROUND(I683*H683,2)</f>
        <v>0</v>
      </c>
      <c r="BL683" s="19" t="s">
        <v>314</v>
      </c>
      <c r="BM683" s="191" t="s">
        <v>1049</v>
      </c>
    </row>
    <row r="684" spans="1:65" s="2" customFormat="1" ht="11.25">
      <c r="A684" s="36"/>
      <c r="B684" s="37"/>
      <c r="C684" s="38"/>
      <c r="D684" s="193" t="s">
        <v>160</v>
      </c>
      <c r="E684" s="38"/>
      <c r="F684" s="194" t="s">
        <v>1048</v>
      </c>
      <c r="G684" s="38"/>
      <c r="H684" s="38"/>
      <c r="I684" s="195"/>
      <c r="J684" s="38"/>
      <c r="K684" s="38"/>
      <c r="L684" s="41"/>
      <c r="M684" s="196"/>
      <c r="N684" s="197"/>
      <c r="O684" s="66"/>
      <c r="P684" s="66"/>
      <c r="Q684" s="66"/>
      <c r="R684" s="66"/>
      <c r="S684" s="66"/>
      <c r="T684" s="67"/>
      <c r="U684" s="36"/>
      <c r="V684" s="36"/>
      <c r="W684" s="36"/>
      <c r="X684" s="36"/>
      <c r="Y684" s="36"/>
      <c r="Z684" s="36"/>
      <c r="AA684" s="36"/>
      <c r="AB684" s="36"/>
      <c r="AC684" s="36"/>
      <c r="AD684" s="36"/>
      <c r="AE684" s="36"/>
      <c r="AT684" s="19" t="s">
        <v>160</v>
      </c>
      <c r="AU684" s="19" t="s">
        <v>86</v>
      </c>
    </row>
    <row r="685" spans="1:65" s="2" customFormat="1" ht="78">
      <c r="A685" s="36"/>
      <c r="B685" s="37"/>
      <c r="C685" s="38"/>
      <c r="D685" s="193" t="s">
        <v>161</v>
      </c>
      <c r="E685" s="38"/>
      <c r="F685" s="198" t="s">
        <v>1050</v>
      </c>
      <c r="G685" s="38"/>
      <c r="H685" s="38"/>
      <c r="I685" s="195"/>
      <c r="J685" s="38"/>
      <c r="K685" s="38"/>
      <c r="L685" s="41"/>
      <c r="M685" s="196"/>
      <c r="N685" s="197"/>
      <c r="O685" s="66"/>
      <c r="P685" s="66"/>
      <c r="Q685" s="66"/>
      <c r="R685" s="66"/>
      <c r="S685" s="66"/>
      <c r="T685" s="67"/>
      <c r="U685" s="36"/>
      <c r="V685" s="36"/>
      <c r="W685" s="36"/>
      <c r="X685" s="36"/>
      <c r="Y685" s="36"/>
      <c r="Z685" s="36"/>
      <c r="AA685" s="36"/>
      <c r="AB685" s="36"/>
      <c r="AC685" s="36"/>
      <c r="AD685" s="36"/>
      <c r="AE685" s="36"/>
      <c r="AT685" s="19" t="s">
        <v>161</v>
      </c>
      <c r="AU685" s="19" t="s">
        <v>86</v>
      </c>
    </row>
    <row r="686" spans="1:65" s="2" customFormat="1" ht="16.5" customHeight="1">
      <c r="A686" s="36"/>
      <c r="B686" s="37"/>
      <c r="C686" s="245" t="s">
        <v>1051</v>
      </c>
      <c r="D686" s="245" t="s">
        <v>641</v>
      </c>
      <c r="E686" s="246" t="s">
        <v>1052</v>
      </c>
      <c r="F686" s="247" t="s">
        <v>1053</v>
      </c>
      <c r="G686" s="248" t="s">
        <v>167</v>
      </c>
      <c r="H686" s="249">
        <v>130.89599999999999</v>
      </c>
      <c r="I686" s="250"/>
      <c r="J686" s="251">
        <f>ROUND(I686*H686,2)</f>
        <v>0</v>
      </c>
      <c r="K686" s="247" t="s">
        <v>644</v>
      </c>
      <c r="L686" s="252"/>
      <c r="M686" s="253" t="s">
        <v>19</v>
      </c>
      <c r="N686" s="254" t="s">
        <v>47</v>
      </c>
      <c r="O686" s="66"/>
      <c r="P686" s="189">
        <f>O686*H686</f>
        <v>0</v>
      </c>
      <c r="Q686" s="189">
        <v>0</v>
      </c>
      <c r="R686" s="189">
        <f>Q686*H686</f>
        <v>0</v>
      </c>
      <c r="S686" s="189">
        <v>0</v>
      </c>
      <c r="T686" s="190">
        <f>S686*H686</f>
        <v>0</v>
      </c>
      <c r="U686" s="36"/>
      <c r="V686" s="36"/>
      <c r="W686" s="36"/>
      <c r="X686" s="36"/>
      <c r="Y686" s="36"/>
      <c r="Z686" s="36"/>
      <c r="AA686" s="36"/>
      <c r="AB686" s="36"/>
      <c r="AC686" s="36"/>
      <c r="AD686" s="36"/>
      <c r="AE686" s="36"/>
      <c r="AR686" s="191" t="s">
        <v>464</v>
      </c>
      <c r="AT686" s="191" t="s">
        <v>641</v>
      </c>
      <c r="AU686" s="191" t="s">
        <v>86</v>
      </c>
      <c r="AY686" s="19" t="s">
        <v>150</v>
      </c>
      <c r="BE686" s="192">
        <f>IF(N686="základní",J686,0)</f>
        <v>0</v>
      </c>
      <c r="BF686" s="192">
        <f>IF(N686="snížená",J686,0)</f>
        <v>0</v>
      </c>
      <c r="BG686" s="192">
        <f>IF(N686="zákl. přenesená",J686,0)</f>
        <v>0</v>
      </c>
      <c r="BH686" s="192">
        <f>IF(N686="sníž. přenesená",J686,0)</f>
        <v>0</v>
      </c>
      <c r="BI686" s="192">
        <f>IF(N686="nulová",J686,0)</f>
        <v>0</v>
      </c>
      <c r="BJ686" s="19" t="s">
        <v>84</v>
      </c>
      <c r="BK686" s="192">
        <f>ROUND(I686*H686,2)</f>
        <v>0</v>
      </c>
      <c r="BL686" s="19" t="s">
        <v>314</v>
      </c>
      <c r="BM686" s="191" t="s">
        <v>1054</v>
      </c>
    </row>
    <row r="687" spans="1:65" s="2" customFormat="1" ht="11.25">
      <c r="A687" s="36"/>
      <c r="B687" s="37"/>
      <c r="C687" s="38"/>
      <c r="D687" s="193" t="s">
        <v>160</v>
      </c>
      <c r="E687" s="38"/>
      <c r="F687" s="194" t="s">
        <v>1053</v>
      </c>
      <c r="G687" s="38"/>
      <c r="H687" s="38"/>
      <c r="I687" s="195"/>
      <c r="J687" s="38"/>
      <c r="K687" s="38"/>
      <c r="L687" s="41"/>
      <c r="M687" s="196"/>
      <c r="N687" s="197"/>
      <c r="O687" s="66"/>
      <c r="P687" s="66"/>
      <c r="Q687" s="66"/>
      <c r="R687" s="66"/>
      <c r="S687" s="66"/>
      <c r="T687" s="67"/>
      <c r="U687" s="36"/>
      <c r="V687" s="36"/>
      <c r="W687" s="36"/>
      <c r="X687" s="36"/>
      <c r="Y687" s="36"/>
      <c r="Z687" s="36"/>
      <c r="AA687" s="36"/>
      <c r="AB687" s="36"/>
      <c r="AC687" s="36"/>
      <c r="AD687" s="36"/>
      <c r="AE687" s="36"/>
      <c r="AT687" s="19" t="s">
        <v>160</v>
      </c>
      <c r="AU687" s="19" t="s">
        <v>86</v>
      </c>
    </row>
    <row r="688" spans="1:65" s="2" customFormat="1" ht="48.75">
      <c r="A688" s="36"/>
      <c r="B688" s="37"/>
      <c r="C688" s="38"/>
      <c r="D688" s="193" t="s">
        <v>161</v>
      </c>
      <c r="E688" s="38"/>
      <c r="F688" s="198" t="s">
        <v>1055</v>
      </c>
      <c r="G688" s="38"/>
      <c r="H688" s="38"/>
      <c r="I688" s="195"/>
      <c r="J688" s="38"/>
      <c r="K688" s="38"/>
      <c r="L688" s="41"/>
      <c r="M688" s="196"/>
      <c r="N688" s="197"/>
      <c r="O688" s="66"/>
      <c r="P688" s="66"/>
      <c r="Q688" s="66"/>
      <c r="R688" s="66"/>
      <c r="S688" s="66"/>
      <c r="T688" s="67"/>
      <c r="U688" s="36"/>
      <c r="V688" s="36"/>
      <c r="W688" s="36"/>
      <c r="X688" s="36"/>
      <c r="Y688" s="36"/>
      <c r="Z688" s="36"/>
      <c r="AA688" s="36"/>
      <c r="AB688" s="36"/>
      <c r="AC688" s="36"/>
      <c r="AD688" s="36"/>
      <c r="AE688" s="36"/>
      <c r="AT688" s="19" t="s">
        <v>161</v>
      </c>
      <c r="AU688" s="19" t="s">
        <v>86</v>
      </c>
    </row>
    <row r="689" spans="2:51" s="13" customFormat="1" ht="22.5">
      <c r="B689" s="199"/>
      <c r="C689" s="200"/>
      <c r="D689" s="193" t="s">
        <v>163</v>
      </c>
      <c r="E689" s="201" t="s">
        <v>19</v>
      </c>
      <c r="F689" s="202" t="s">
        <v>1056</v>
      </c>
      <c r="G689" s="200"/>
      <c r="H689" s="201" t="s">
        <v>19</v>
      </c>
      <c r="I689" s="203"/>
      <c r="J689" s="200"/>
      <c r="K689" s="200"/>
      <c r="L689" s="204"/>
      <c r="M689" s="205"/>
      <c r="N689" s="206"/>
      <c r="O689" s="206"/>
      <c r="P689" s="206"/>
      <c r="Q689" s="206"/>
      <c r="R689" s="206"/>
      <c r="S689" s="206"/>
      <c r="T689" s="207"/>
      <c r="AT689" s="208" t="s">
        <v>163</v>
      </c>
      <c r="AU689" s="208" t="s">
        <v>86</v>
      </c>
      <c r="AV689" s="13" t="s">
        <v>84</v>
      </c>
      <c r="AW689" s="13" t="s">
        <v>36</v>
      </c>
      <c r="AX689" s="13" t="s">
        <v>76</v>
      </c>
      <c r="AY689" s="208" t="s">
        <v>150</v>
      </c>
    </row>
    <row r="690" spans="2:51" s="13" customFormat="1" ht="11.25">
      <c r="B690" s="199"/>
      <c r="C690" s="200"/>
      <c r="D690" s="193" t="s">
        <v>163</v>
      </c>
      <c r="E690" s="201" t="s">
        <v>19</v>
      </c>
      <c r="F690" s="202" t="s">
        <v>193</v>
      </c>
      <c r="G690" s="200"/>
      <c r="H690" s="201" t="s">
        <v>19</v>
      </c>
      <c r="I690" s="203"/>
      <c r="J690" s="200"/>
      <c r="K690" s="200"/>
      <c r="L690" s="204"/>
      <c r="M690" s="205"/>
      <c r="N690" s="206"/>
      <c r="O690" s="206"/>
      <c r="P690" s="206"/>
      <c r="Q690" s="206"/>
      <c r="R690" s="206"/>
      <c r="S690" s="206"/>
      <c r="T690" s="207"/>
      <c r="AT690" s="208" t="s">
        <v>163</v>
      </c>
      <c r="AU690" s="208" t="s">
        <v>86</v>
      </c>
      <c r="AV690" s="13" t="s">
        <v>84</v>
      </c>
      <c r="AW690" s="13" t="s">
        <v>36</v>
      </c>
      <c r="AX690" s="13" t="s">
        <v>76</v>
      </c>
      <c r="AY690" s="208" t="s">
        <v>150</v>
      </c>
    </row>
    <row r="691" spans="2:51" s="13" customFormat="1" ht="11.25">
      <c r="B691" s="199"/>
      <c r="C691" s="200"/>
      <c r="D691" s="193" t="s">
        <v>163</v>
      </c>
      <c r="E691" s="201" t="s">
        <v>19</v>
      </c>
      <c r="F691" s="202" t="s">
        <v>1057</v>
      </c>
      <c r="G691" s="200"/>
      <c r="H691" s="201" t="s">
        <v>19</v>
      </c>
      <c r="I691" s="203"/>
      <c r="J691" s="200"/>
      <c r="K691" s="200"/>
      <c r="L691" s="204"/>
      <c r="M691" s="205"/>
      <c r="N691" s="206"/>
      <c r="O691" s="206"/>
      <c r="P691" s="206"/>
      <c r="Q691" s="206"/>
      <c r="R691" s="206"/>
      <c r="S691" s="206"/>
      <c r="T691" s="207"/>
      <c r="AT691" s="208" t="s">
        <v>163</v>
      </c>
      <c r="AU691" s="208" t="s">
        <v>86</v>
      </c>
      <c r="AV691" s="13" t="s">
        <v>84</v>
      </c>
      <c r="AW691" s="13" t="s">
        <v>36</v>
      </c>
      <c r="AX691" s="13" t="s">
        <v>76</v>
      </c>
      <c r="AY691" s="208" t="s">
        <v>150</v>
      </c>
    </row>
    <row r="692" spans="2:51" s="14" customFormat="1" ht="11.25">
      <c r="B692" s="209"/>
      <c r="C692" s="210"/>
      <c r="D692" s="193" t="s">
        <v>163</v>
      </c>
      <c r="E692" s="211" t="s">
        <v>19</v>
      </c>
      <c r="F692" s="212" t="s">
        <v>1058</v>
      </c>
      <c r="G692" s="210"/>
      <c r="H692" s="213">
        <v>31.507000000000001</v>
      </c>
      <c r="I692" s="214"/>
      <c r="J692" s="210"/>
      <c r="K692" s="210"/>
      <c r="L692" s="215"/>
      <c r="M692" s="216"/>
      <c r="N692" s="217"/>
      <c r="O692" s="217"/>
      <c r="P692" s="217"/>
      <c r="Q692" s="217"/>
      <c r="R692" s="217"/>
      <c r="S692" s="217"/>
      <c r="T692" s="218"/>
      <c r="AT692" s="219" t="s">
        <v>163</v>
      </c>
      <c r="AU692" s="219" t="s">
        <v>86</v>
      </c>
      <c r="AV692" s="14" t="s">
        <v>86</v>
      </c>
      <c r="AW692" s="14" t="s">
        <v>36</v>
      </c>
      <c r="AX692" s="14" t="s">
        <v>76</v>
      </c>
      <c r="AY692" s="219" t="s">
        <v>150</v>
      </c>
    </row>
    <row r="693" spans="2:51" s="14" customFormat="1" ht="11.25">
      <c r="B693" s="209"/>
      <c r="C693" s="210"/>
      <c r="D693" s="193" t="s">
        <v>163</v>
      </c>
      <c r="E693" s="211" t="s">
        <v>19</v>
      </c>
      <c r="F693" s="212" t="s">
        <v>1059</v>
      </c>
      <c r="G693" s="210"/>
      <c r="H693" s="213">
        <v>1.0649999999999999</v>
      </c>
      <c r="I693" s="214"/>
      <c r="J693" s="210"/>
      <c r="K693" s="210"/>
      <c r="L693" s="215"/>
      <c r="M693" s="216"/>
      <c r="N693" s="217"/>
      <c r="O693" s="217"/>
      <c r="P693" s="217"/>
      <c r="Q693" s="217"/>
      <c r="R693" s="217"/>
      <c r="S693" s="217"/>
      <c r="T693" s="218"/>
      <c r="AT693" s="219" t="s">
        <v>163</v>
      </c>
      <c r="AU693" s="219" t="s">
        <v>86</v>
      </c>
      <c r="AV693" s="14" t="s">
        <v>86</v>
      </c>
      <c r="AW693" s="14" t="s">
        <v>36</v>
      </c>
      <c r="AX693" s="14" t="s">
        <v>76</v>
      </c>
      <c r="AY693" s="219" t="s">
        <v>150</v>
      </c>
    </row>
    <row r="694" spans="2:51" s="14" customFormat="1" ht="11.25">
      <c r="B694" s="209"/>
      <c r="C694" s="210"/>
      <c r="D694" s="193" t="s">
        <v>163</v>
      </c>
      <c r="E694" s="211" t="s">
        <v>19</v>
      </c>
      <c r="F694" s="212" t="s">
        <v>1060</v>
      </c>
      <c r="G694" s="210"/>
      <c r="H694" s="213">
        <v>1.98</v>
      </c>
      <c r="I694" s="214"/>
      <c r="J694" s="210"/>
      <c r="K694" s="210"/>
      <c r="L694" s="215"/>
      <c r="M694" s="216"/>
      <c r="N694" s="217"/>
      <c r="O694" s="217"/>
      <c r="P694" s="217"/>
      <c r="Q694" s="217"/>
      <c r="R694" s="217"/>
      <c r="S694" s="217"/>
      <c r="T694" s="218"/>
      <c r="AT694" s="219" t="s">
        <v>163</v>
      </c>
      <c r="AU694" s="219" t="s">
        <v>86</v>
      </c>
      <c r="AV694" s="14" t="s">
        <v>86</v>
      </c>
      <c r="AW694" s="14" t="s">
        <v>36</v>
      </c>
      <c r="AX694" s="14" t="s">
        <v>76</v>
      </c>
      <c r="AY694" s="219" t="s">
        <v>150</v>
      </c>
    </row>
    <row r="695" spans="2:51" s="16" customFormat="1" ht="11.25">
      <c r="B695" s="231"/>
      <c r="C695" s="232"/>
      <c r="D695" s="193" t="s">
        <v>163</v>
      </c>
      <c r="E695" s="233" t="s">
        <v>19</v>
      </c>
      <c r="F695" s="234" t="s">
        <v>215</v>
      </c>
      <c r="G695" s="232"/>
      <c r="H695" s="235">
        <v>34.552</v>
      </c>
      <c r="I695" s="236"/>
      <c r="J695" s="232"/>
      <c r="K695" s="232"/>
      <c r="L695" s="237"/>
      <c r="M695" s="238"/>
      <c r="N695" s="239"/>
      <c r="O695" s="239"/>
      <c r="P695" s="239"/>
      <c r="Q695" s="239"/>
      <c r="R695" s="239"/>
      <c r="S695" s="239"/>
      <c r="T695" s="240"/>
      <c r="AT695" s="241" t="s">
        <v>163</v>
      </c>
      <c r="AU695" s="241" t="s">
        <v>86</v>
      </c>
      <c r="AV695" s="16" t="s">
        <v>179</v>
      </c>
      <c r="AW695" s="16" t="s">
        <v>36</v>
      </c>
      <c r="AX695" s="16" t="s">
        <v>76</v>
      </c>
      <c r="AY695" s="241" t="s">
        <v>150</v>
      </c>
    </row>
    <row r="696" spans="2:51" s="13" customFormat="1" ht="11.25">
      <c r="B696" s="199"/>
      <c r="C696" s="200"/>
      <c r="D696" s="193" t="s">
        <v>163</v>
      </c>
      <c r="E696" s="201" t="s">
        <v>19</v>
      </c>
      <c r="F696" s="202" t="s">
        <v>1061</v>
      </c>
      <c r="G696" s="200"/>
      <c r="H696" s="201" t="s">
        <v>19</v>
      </c>
      <c r="I696" s="203"/>
      <c r="J696" s="200"/>
      <c r="K696" s="200"/>
      <c r="L696" s="204"/>
      <c r="M696" s="205"/>
      <c r="N696" s="206"/>
      <c r="O696" s="206"/>
      <c r="P696" s="206"/>
      <c r="Q696" s="206"/>
      <c r="R696" s="206"/>
      <c r="S696" s="206"/>
      <c r="T696" s="207"/>
      <c r="AT696" s="208" t="s">
        <v>163</v>
      </c>
      <c r="AU696" s="208" t="s">
        <v>86</v>
      </c>
      <c r="AV696" s="13" t="s">
        <v>84</v>
      </c>
      <c r="AW696" s="13" t="s">
        <v>36</v>
      </c>
      <c r="AX696" s="13" t="s">
        <v>76</v>
      </c>
      <c r="AY696" s="208" t="s">
        <v>150</v>
      </c>
    </row>
    <row r="697" spans="2:51" s="14" customFormat="1" ht="11.25">
      <c r="B697" s="209"/>
      <c r="C697" s="210"/>
      <c r="D697" s="193" t="s">
        <v>163</v>
      </c>
      <c r="E697" s="211" t="s">
        <v>19</v>
      </c>
      <c r="F697" s="212" t="s">
        <v>1062</v>
      </c>
      <c r="G697" s="210"/>
      <c r="H697" s="213">
        <v>10.353999999999999</v>
      </c>
      <c r="I697" s="214"/>
      <c r="J697" s="210"/>
      <c r="K697" s="210"/>
      <c r="L697" s="215"/>
      <c r="M697" s="216"/>
      <c r="N697" s="217"/>
      <c r="O697" s="217"/>
      <c r="P697" s="217"/>
      <c r="Q697" s="217"/>
      <c r="R697" s="217"/>
      <c r="S697" s="217"/>
      <c r="T697" s="218"/>
      <c r="AT697" s="219" t="s">
        <v>163</v>
      </c>
      <c r="AU697" s="219" t="s">
        <v>86</v>
      </c>
      <c r="AV697" s="14" t="s">
        <v>86</v>
      </c>
      <c r="AW697" s="14" t="s">
        <v>36</v>
      </c>
      <c r="AX697" s="14" t="s">
        <v>76</v>
      </c>
      <c r="AY697" s="219" t="s">
        <v>150</v>
      </c>
    </row>
    <row r="698" spans="2:51" s="16" customFormat="1" ht="11.25">
      <c r="B698" s="231"/>
      <c r="C698" s="232"/>
      <c r="D698" s="193" t="s">
        <v>163</v>
      </c>
      <c r="E698" s="233" t="s">
        <v>19</v>
      </c>
      <c r="F698" s="234" t="s">
        <v>215</v>
      </c>
      <c r="G698" s="232"/>
      <c r="H698" s="235">
        <v>10.353999999999999</v>
      </c>
      <c r="I698" s="236"/>
      <c r="J698" s="232"/>
      <c r="K698" s="232"/>
      <c r="L698" s="237"/>
      <c r="M698" s="238"/>
      <c r="N698" s="239"/>
      <c r="O698" s="239"/>
      <c r="P698" s="239"/>
      <c r="Q698" s="239"/>
      <c r="R698" s="239"/>
      <c r="S698" s="239"/>
      <c r="T698" s="240"/>
      <c r="AT698" s="241" t="s">
        <v>163</v>
      </c>
      <c r="AU698" s="241" t="s">
        <v>86</v>
      </c>
      <c r="AV698" s="16" t="s">
        <v>179</v>
      </c>
      <c r="AW698" s="16" t="s">
        <v>36</v>
      </c>
      <c r="AX698" s="16" t="s">
        <v>76</v>
      </c>
      <c r="AY698" s="241" t="s">
        <v>150</v>
      </c>
    </row>
    <row r="699" spans="2:51" s="13" customFormat="1" ht="11.25">
      <c r="B699" s="199"/>
      <c r="C699" s="200"/>
      <c r="D699" s="193" t="s">
        <v>163</v>
      </c>
      <c r="E699" s="201" t="s">
        <v>19</v>
      </c>
      <c r="F699" s="202" t="s">
        <v>195</v>
      </c>
      <c r="G699" s="200"/>
      <c r="H699" s="201" t="s">
        <v>19</v>
      </c>
      <c r="I699" s="203"/>
      <c r="J699" s="200"/>
      <c r="K699" s="200"/>
      <c r="L699" s="204"/>
      <c r="M699" s="205"/>
      <c r="N699" s="206"/>
      <c r="O699" s="206"/>
      <c r="P699" s="206"/>
      <c r="Q699" s="206"/>
      <c r="R699" s="206"/>
      <c r="S699" s="206"/>
      <c r="T699" s="207"/>
      <c r="AT699" s="208" t="s">
        <v>163</v>
      </c>
      <c r="AU699" s="208" t="s">
        <v>86</v>
      </c>
      <c r="AV699" s="13" t="s">
        <v>84</v>
      </c>
      <c r="AW699" s="13" t="s">
        <v>36</v>
      </c>
      <c r="AX699" s="13" t="s">
        <v>76</v>
      </c>
      <c r="AY699" s="208" t="s">
        <v>150</v>
      </c>
    </row>
    <row r="700" spans="2:51" s="13" customFormat="1" ht="11.25">
      <c r="B700" s="199"/>
      <c r="C700" s="200"/>
      <c r="D700" s="193" t="s">
        <v>163</v>
      </c>
      <c r="E700" s="201" t="s">
        <v>19</v>
      </c>
      <c r="F700" s="202" t="s">
        <v>1057</v>
      </c>
      <c r="G700" s="200"/>
      <c r="H700" s="201" t="s">
        <v>19</v>
      </c>
      <c r="I700" s="203"/>
      <c r="J700" s="200"/>
      <c r="K700" s="200"/>
      <c r="L700" s="204"/>
      <c r="M700" s="205"/>
      <c r="N700" s="206"/>
      <c r="O700" s="206"/>
      <c r="P700" s="206"/>
      <c r="Q700" s="206"/>
      <c r="R700" s="206"/>
      <c r="S700" s="206"/>
      <c r="T700" s="207"/>
      <c r="AT700" s="208" t="s">
        <v>163</v>
      </c>
      <c r="AU700" s="208" t="s">
        <v>86</v>
      </c>
      <c r="AV700" s="13" t="s">
        <v>84</v>
      </c>
      <c r="AW700" s="13" t="s">
        <v>36</v>
      </c>
      <c r="AX700" s="13" t="s">
        <v>76</v>
      </c>
      <c r="AY700" s="208" t="s">
        <v>150</v>
      </c>
    </row>
    <row r="701" spans="2:51" s="14" customFormat="1" ht="11.25">
      <c r="B701" s="209"/>
      <c r="C701" s="210"/>
      <c r="D701" s="193" t="s">
        <v>163</v>
      </c>
      <c r="E701" s="211" t="s">
        <v>19</v>
      </c>
      <c r="F701" s="212" t="s">
        <v>1063</v>
      </c>
      <c r="G701" s="210"/>
      <c r="H701" s="213">
        <v>29.838000000000001</v>
      </c>
      <c r="I701" s="214"/>
      <c r="J701" s="210"/>
      <c r="K701" s="210"/>
      <c r="L701" s="215"/>
      <c r="M701" s="216"/>
      <c r="N701" s="217"/>
      <c r="O701" s="217"/>
      <c r="P701" s="217"/>
      <c r="Q701" s="217"/>
      <c r="R701" s="217"/>
      <c r="S701" s="217"/>
      <c r="T701" s="218"/>
      <c r="AT701" s="219" t="s">
        <v>163</v>
      </c>
      <c r="AU701" s="219" t="s">
        <v>86</v>
      </c>
      <c r="AV701" s="14" t="s">
        <v>86</v>
      </c>
      <c r="AW701" s="14" t="s">
        <v>36</v>
      </c>
      <c r="AX701" s="14" t="s">
        <v>76</v>
      </c>
      <c r="AY701" s="219" t="s">
        <v>150</v>
      </c>
    </row>
    <row r="702" spans="2:51" s="14" customFormat="1" ht="11.25">
      <c r="B702" s="209"/>
      <c r="C702" s="210"/>
      <c r="D702" s="193" t="s">
        <v>163</v>
      </c>
      <c r="E702" s="211" t="s">
        <v>19</v>
      </c>
      <c r="F702" s="212" t="s">
        <v>1064</v>
      </c>
      <c r="G702" s="210"/>
      <c r="H702" s="213">
        <v>1.833</v>
      </c>
      <c r="I702" s="214"/>
      <c r="J702" s="210"/>
      <c r="K702" s="210"/>
      <c r="L702" s="215"/>
      <c r="M702" s="216"/>
      <c r="N702" s="217"/>
      <c r="O702" s="217"/>
      <c r="P702" s="217"/>
      <c r="Q702" s="217"/>
      <c r="R702" s="217"/>
      <c r="S702" s="217"/>
      <c r="T702" s="218"/>
      <c r="AT702" s="219" t="s">
        <v>163</v>
      </c>
      <c r="AU702" s="219" t="s">
        <v>86</v>
      </c>
      <c r="AV702" s="14" t="s">
        <v>86</v>
      </c>
      <c r="AW702" s="14" t="s">
        <v>36</v>
      </c>
      <c r="AX702" s="14" t="s">
        <v>76</v>
      </c>
      <c r="AY702" s="219" t="s">
        <v>150</v>
      </c>
    </row>
    <row r="703" spans="2:51" s="14" customFormat="1" ht="11.25">
      <c r="B703" s="209"/>
      <c r="C703" s="210"/>
      <c r="D703" s="193" t="s">
        <v>163</v>
      </c>
      <c r="E703" s="211" t="s">
        <v>19</v>
      </c>
      <c r="F703" s="212" t="s">
        <v>1065</v>
      </c>
      <c r="G703" s="210"/>
      <c r="H703" s="213">
        <v>0.68700000000000006</v>
      </c>
      <c r="I703" s="214"/>
      <c r="J703" s="210"/>
      <c r="K703" s="210"/>
      <c r="L703" s="215"/>
      <c r="M703" s="216"/>
      <c r="N703" s="217"/>
      <c r="O703" s="217"/>
      <c r="P703" s="217"/>
      <c r="Q703" s="217"/>
      <c r="R703" s="217"/>
      <c r="S703" s="217"/>
      <c r="T703" s="218"/>
      <c r="AT703" s="219" t="s">
        <v>163</v>
      </c>
      <c r="AU703" s="219" t="s">
        <v>86</v>
      </c>
      <c r="AV703" s="14" t="s">
        <v>86</v>
      </c>
      <c r="AW703" s="14" t="s">
        <v>36</v>
      </c>
      <c r="AX703" s="14" t="s">
        <v>76</v>
      </c>
      <c r="AY703" s="219" t="s">
        <v>150</v>
      </c>
    </row>
    <row r="704" spans="2:51" s="14" customFormat="1" ht="11.25">
      <c r="B704" s="209"/>
      <c r="C704" s="210"/>
      <c r="D704" s="193" t="s">
        <v>163</v>
      </c>
      <c r="E704" s="211" t="s">
        <v>19</v>
      </c>
      <c r="F704" s="212" t="s">
        <v>1060</v>
      </c>
      <c r="G704" s="210"/>
      <c r="H704" s="213">
        <v>1.98</v>
      </c>
      <c r="I704" s="214"/>
      <c r="J704" s="210"/>
      <c r="K704" s="210"/>
      <c r="L704" s="215"/>
      <c r="M704" s="216"/>
      <c r="N704" s="217"/>
      <c r="O704" s="217"/>
      <c r="P704" s="217"/>
      <c r="Q704" s="217"/>
      <c r="R704" s="217"/>
      <c r="S704" s="217"/>
      <c r="T704" s="218"/>
      <c r="AT704" s="219" t="s">
        <v>163</v>
      </c>
      <c r="AU704" s="219" t="s">
        <v>86</v>
      </c>
      <c r="AV704" s="14" t="s">
        <v>86</v>
      </c>
      <c r="AW704" s="14" t="s">
        <v>36</v>
      </c>
      <c r="AX704" s="14" t="s">
        <v>76</v>
      </c>
      <c r="AY704" s="219" t="s">
        <v>150</v>
      </c>
    </row>
    <row r="705" spans="1:65" s="16" customFormat="1" ht="11.25">
      <c r="B705" s="231"/>
      <c r="C705" s="232"/>
      <c r="D705" s="193" t="s">
        <v>163</v>
      </c>
      <c r="E705" s="233" t="s">
        <v>19</v>
      </c>
      <c r="F705" s="234" t="s">
        <v>215</v>
      </c>
      <c r="G705" s="232"/>
      <c r="H705" s="235">
        <v>34.338000000000001</v>
      </c>
      <c r="I705" s="236"/>
      <c r="J705" s="232"/>
      <c r="K705" s="232"/>
      <c r="L705" s="237"/>
      <c r="M705" s="238"/>
      <c r="N705" s="239"/>
      <c r="O705" s="239"/>
      <c r="P705" s="239"/>
      <c r="Q705" s="239"/>
      <c r="R705" s="239"/>
      <c r="S705" s="239"/>
      <c r="T705" s="240"/>
      <c r="AT705" s="241" t="s">
        <v>163</v>
      </c>
      <c r="AU705" s="241" t="s">
        <v>86</v>
      </c>
      <c r="AV705" s="16" t="s">
        <v>179</v>
      </c>
      <c r="AW705" s="16" t="s">
        <v>36</v>
      </c>
      <c r="AX705" s="16" t="s">
        <v>76</v>
      </c>
      <c r="AY705" s="241" t="s">
        <v>150</v>
      </c>
    </row>
    <row r="706" spans="1:65" s="13" customFormat="1" ht="11.25">
      <c r="B706" s="199"/>
      <c r="C706" s="200"/>
      <c r="D706" s="193" t="s">
        <v>163</v>
      </c>
      <c r="E706" s="201" t="s">
        <v>19</v>
      </c>
      <c r="F706" s="202" t="s">
        <v>1061</v>
      </c>
      <c r="G706" s="200"/>
      <c r="H706" s="201" t="s">
        <v>19</v>
      </c>
      <c r="I706" s="203"/>
      <c r="J706" s="200"/>
      <c r="K706" s="200"/>
      <c r="L706" s="204"/>
      <c r="M706" s="205"/>
      <c r="N706" s="206"/>
      <c r="O706" s="206"/>
      <c r="P706" s="206"/>
      <c r="Q706" s="206"/>
      <c r="R706" s="206"/>
      <c r="S706" s="206"/>
      <c r="T706" s="207"/>
      <c r="AT706" s="208" t="s">
        <v>163</v>
      </c>
      <c r="AU706" s="208" t="s">
        <v>86</v>
      </c>
      <c r="AV706" s="13" t="s">
        <v>84</v>
      </c>
      <c r="AW706" s="13" t="s">
        <v>36</v>
      </c>
      <c r="AX706" s="13" t="s">
        <v>76</v>
      </c>
      <c r="AY706" s="208" t="s">
        <v>150</v>
      </c>
    </row>
    <row r="707" spans="1:65" s="14" customFormat="1" ht="11.25">
      <c r="B707" s="209"/>
      <c r="C707" s="210"/>
      <c r="D707" s="193" t="s">
        <v>163</v>
      </c>
      <c r="E707" s="211" t="s">
        <v>19</v>
      </c>
      <c r="F707" s="212" t="s">
        <v>1066</v>
      </c>
      <c r="G707" s="210"/>
      <c r="H707" s="213">
        <v>9.2880000000000003</v>
      </c>
      <c r="I707" s="214"/>
      <c r="J707" s="210"/>
      <c r="K707" s="210"/>
      <c r="L707" s="215"/>
      <c r="M707" s="216"/>
      <c r="N707" s="217"/>
      <c r="O707" s="217"/>
      <c r="P707" s="217"/>
      <c r="Q707" s="217"/>
      <c r="R707" s="217"/>
      <c r="S707" s="217"/>
      <c r="T707" s="218"/>
      <c r="AT707" s="219" t="s">
        <v>163</v>
      </c>
      <c r="AU707" s="219" t="s">
        <v>86</v>
      </c>
      <c r="AV707" s="14" t="s">
        <v>86</v>
      </c>
      <c r="AW707" s="14" t="s">
        <v>36</v>
      </c>
      <c r="AX707" s="14" t="s">
        <v>76</v>
      </c>
      <c r="AY707" s="219" t="s">
        <v>150</v>
      </c>
    </row>
    <row r="708" spans="1:65" s="16" customFormat="1" ht="11.25">
      <c r="B708" s="231"/>
      <c r="C708" s="232"/>
      <c r="D708" s="193" t="s">
        <v>163</v>
      </c>
      <c r="E708" s="233" t="s">
        <v>19</v>
      </c>
      <c r="F708" s="234" t="s">
        <v>215</v>
      </c>
      <c r="G708" s="232"/>
      <c r="H708" s="235">
        <v>9.2880000000000003</v>
      </c>
      <c r="I708" s="236"/>
      <c r="J708" s="232"/>
      <c r="K708" s="232"/>
      <c r="L708" s="237"/>
      <c r="M708" s="238"/>
      <c r="N708" s="239"/>
      <c r="O708" s="239"/>
      <c r="P708" s="239"/>
      <c r="Q708" s="239"/>
      <c r="R708" s="239"/>
      <c r="S708" s="239"/>
      <c r="T708" s="240"/>
      <c r="AT708" s="241" t="s">
        <v>163</v>
      </c>
      <c r="AU708" s="241" t="s">
        <v>86</v>
      </c>
      <c r="AV708" s="16" t="s">
        <v>179</v>
      </c>
      <c r="AW708" s="16" t="s">
        <v>36</v>
      </c>
      <c r="AX708" s="16" t="s">
        <v>76</v>
      </c>
      <c r="AY708" s="241" t="s">
        <v>150</v>
      </c>
    </row>
    <row r="709" spans="1:65" s="13" customFormat="1" ht="11.25">
      <c r="B709" s="199"/>
      <c r="C709" s="200"/>
      <c r="D709" s="193" t="s">
        <v>163</v>
      </c>
      <c r="E709" s="201" t="s">
        <v>19</v>
      </c>
      <c r="F709" s="202" t="s">
        <v>197</v>
      </c>
      <c r="G709" s="200"/>
      <c r="H709" s="201" t="s">
        <v>19</v>
      </c>
      <c r="I709" s="203"/>
      <c r="J709" s="200"/>
      <c r="K709" s="200"/>
      <c r="L709" s="204"/>
      <c r="M709" s="205"/>
      <c r="N709" s="206"/>
      <c r="O709" s="206"/>
      <c r="P709" s="206"/>
      <c r="Q709" s="206"/>
      <c r="R709" s="206"/>
      <c r="S709" s="206"/>
      <c r="T709" s="207"/>
      <c r="AT709" s="208" t="s">
        <v>163</v>
      </c>
      <c r="AU709" s="208" t="s">
        <v>86</v>
      </c>
      <c r="AV709" s="13" t="s">
        <v>84</v>
      </c>
      <c r="AW709" s="13" t="s">
        <v>36</v>
      </c>
      <c r="AX709" s="13" t="s">
        <v>76</v>
      </c>
      <c r="AY709" s="208" t="s">
        <v>150</v>
      </c>
    </row>
    <row r="710" spans="1:65" s="13" customFormat="1" ht="11.25">
      <c r="B710" s="199"/>
      <c r="C710" s="200"/>
      <c r="D710" s="193" t="s">
        <v>163</v>
      </c>
      <c r="E710" s="201" t="s">
        <v>19</v>
      </c>
      <c r="F710" s="202" t="s">
        <v>1057</v>
      </c>
      <c r="G710" s="200"/>
      <c r="H710" s="201" t="s">
        <v>19</v>
      </c>
      <c r="I710" s="203"/>
      <c r="J710" s="200"/>
      <c r="K710" s="200"/>
      <c r="L710" s="204"/>
      <c r="M710" s="205"/>
      <c r="N710" s="206"/>
      <c r="O710" s="206"/>
      <c r="P710" s="206"/>
      <c r="Q710" s="206"/>
      <c r="R710" s="206"/>
      <c r="S710" s="206"/>
      <c r="T710" s="207"/>
      <c r="AT710" s="208" t="s">
        <v>163</v>
      </c>
      <c r="AU710" s="208" t="s">
        <v>86</v>
      </c>
      <c r="AV710" s="13" t="s">
        <v>84</v>
      </c>
      <c r="AW710" s="13" t="s">
        <v>36</v>
      </c>
      <c r="AX710" s="13" t="s">
        <v>76</v>
      </c>
      <c r="AY710" s="208" t="s">
        <v>150</v>
      </c>
    </row>
    <row r="711" spans="1:65" s="14" customFormat="1" ht="11.25">
      <c r="B711" s="209"/>
      <c r="C711" s="210"/>
      <c r="D711" s="193" t="s">
        <v>163</v>
      </c>
      <c r="E711" s="211" t="s">
        <v>19</v>
      </c>
      <c r="F711" s="212" t="s">
        <v>1067</v>
      </c>
      <c r="G711" s="210"/>
      <c r="H711" s="213">
        <v>28.855</v>
      </c>
      <c r="I711" s="214"/>
      <c r="J711" s="210"/>
      <c r="K711" s="210"/>
      <c r="L711" s="215"/>
      <c r="M711" s="216"/>
      <c r="N711" s="217"/>
      <c r="O711" s="217"/>
      <c r="P711" s="217"/>
      <c r="Q711" s="217"/>
      <c r="R711" s="217"/>
      <c r="S711" s="217"/>
      <c r="T711" s="218"/>
      <c r="AT711" s="219" t="s">
        <v>163</v>
      </c>
      <c r="AU711" s="219" t="s">
        <v>86</v>
      </c>
      <c r="AV711" s="14" t="s">
        <v>86</v>
      </c>
      <c r="AW711" s="14" t="s">
        <v>36</v>
      </c>
      <c r="AX711" s="14" t="s">
        <v>76</v>
      </c>
      <c r="AY711" s="219" t="s">
        <v>150</v>
      </c>
    </row>
    <row r="712" spans="1:65" s="14" customFormat="1" ht="11.25">
      <c r="B712" s="209"/>
      <c r="C712" s="210"/>
      <c r="D712" s="193" t="s">
        <v>163</v>
      </c>
      <c r="E712" s="211" t="s">
        <v>19</v>
      </c>
      <c r="F712" s="212" t="s">
        <v>1068</v>
      </c>
      <c r="G712" s="210"/>
      <c r="H712" s="213">
        <v>0.69299999999999995</v>
      </c>
      <c r="I712" s="214"/>
      <c r="J712" s="210"/>
      <c r="K712" s="210"/>
      <c r="L712" s="215"/>
      <c r="M712" s="216"/>
      <c r="N712" s="217"/>
      <c r="O712" s="217"/>
      <c r="P712" s="217"/>
      <c r="Q712" s="217"/>
      <c r="R712" s="217"/>
      <c r="S712" s="217"/>
      <c r="T712" s="218"/>
      <c r="AT712" s="219" t="s">
        <v>163</v>
      </c>
      <c r="AU712" s="219" t="s">
        <v>86</v>
      </c>
      <c r="AV712" s="14" t="s">
        <v>86</v>
      </c>
      <c r="AW712" s="14" t="s">
        <v>36</v>
      </c>
      <c r="AX712" s="14" t="s">
        <v>76</v>
      </c>
      <c r="AY712" s="219" t="s">
        <v>150</v>
      </c>
    </row>
    <row r="713" spans="1:65" s="14" customFormat="1" ht="11.25">
      <c r="B713" s="209"/>
      <c r="C713" s="210"/>
      <c r="D713" s="193" t="s">
        <v>163</v>
      </c>
      <c r="E713" s="211" t="s">
        <v>19</v>
      </c>
      <c r="F713" s="212" t="s">
        <v>1060</v>
      </c>
      <c r="G713" s="210"/>
      <c r="H713" s="213">
        <v>1.98</v>
      </c>
      <c r="I713" s="214"/>
      <c r="J713" s="210"/>
      <c r="K713" s="210"/>
      <c r="L713" s="215"/>
      <c r="M713" s="216"/>
      <c r="N713" s="217"/>
      <c r="O713" s="217"/>
      <c r="P713" s="217"/>
      <c r="Q713" s="217"/>
      <c r="R713" s="217"/>
      <c r="S713" s="217"/>
      <c r="T713" s="218"/>
      <c r="AT713" s="219" t="s">
        <v>163</v>
      </c>
      <c r="AU713" s="219" t="s">
        <v>86</v>
      </c>
      <c r="AV713" s="14" t="s">
        <v>86</v>
      </c>
      <c r="AW713" s="14" t="s">
        <v>36</v>
      </c>
      <c r="AX713" s="14" t="s">
        <v>76</v>
      </c>
      <c r="AY713" s="219" t="s">
        <v>150</v>
      </c>
    </row>
    <row r="714" spans="1:65" s="16" customFormat="1" ht="11.25">
      <c r="B714" s="231"/>
      <c r="C714" s="232"/>
      <c r="D714" s="193" t="s">
        <v>163</v>
      </c>
      <c r="E714" s="233" t="s">
        <v>19</v>
      </c>
      <c r="F714" s="234" t="s">
        <v>215</v>
      </c>
      <c r="G714" s="232"/>
      <c r="H714" s="235">
        <v>31.527999999999999</v>
      </c>
      <c r="I714" s="236"/>
      <c r="J714" s="232"/>
      <c r="K714" s="232"/>
      <c r="L714" s="237"/>
      <c r="M714" s="238"/>
      <c r="N714" s="239"/>
      <c r="O714" s="239"/>
      <c r="P714" s="239"/>
      <c r="Q714" s="239"/>
      <c r="R714" s="239"/>
      <c r="S714" s="239"/>
      <c r="T714" s="240"/>
      <c r="AT714" s="241" t="s">
        <v>163</v>
      </c>
      <c r="AU714" s="241" t="s">
        <v>86</v>
      </c>
      <c r="AV714" s="16" t="s">
        <v>179</v>
      </c>
      <c r="AW714" s="16" t="s">
        <v>36</v>
      </c>
      <c r="AX714" s="16" t="s">
        <v>76</v>
      </c>
      <c r="AY714" s="241" t="s">
        <v>150</v>
      </c>
    </row>
    <row r="715" spans="1:65" s="13" customFormat="1" ht="11.25">
      <c r="B715" s="199"/>
      <c r="C715" s="200"/>
      <c r="D715" s="193" t="s">
        <v>163</v>
      </c>
      <c r="E715" s="201" t="s">
        <v>19</v>
      </c>
      <c r="F715" s="202" t="s">
        <v>1061</v>
      </c>
      <c r="G715" s="200"/>
      <c r="H715" s="201" t="s">
        <v>19</v>
      </c>
      <c r="I715" s="203"/>
      <c r="J715" s="200"/>
      <c r="K715" s="200"/>
      <c r="L715" s="204"/>
      <c r="M715" s="205"/>
      <c r="N715" s="206"/>
      <c r="O715" s="206"/>
      <c r="P715" s="206"/>
      <c r="Q715" s="206"/>
      <c r="R715" s="206"/>
      <c r="S715" s="206"/>
      <c r="T715" s="207"/>
      <c r="AT715" s="208" t="s">
        <v>163</v>
      </c>
      <c r="AU715" s="208" t="s">
        <v>86</v>
      </c>
      <c r="AV715" s="13" t="s">
        <v>84</v>
      </c>
      <c r="AW715" s="13" t="s">
        <v>36</v>
      </c>
      <c r="AX715" s="13" t="s">
        <v>76</v>
      </c>
      <c r="AY715" s="208" t="s">
        <v>150</v>
      </c>
    </row>
    <row r="716" spans="1:65" s="14" customFormat="1" ht="11.25">
      <c r="B716" s="209"/>
      <c r="C716" s="210"/>
      <c r="D716" s="193" t="s">
        <v>163</v>
      </c>
      <c r="E716" s="211" t="s">
        <v>19</v>
      </c>
      <c r="F716" s="212" t="s">
        <v>1069</v>
      </c>
      <c r="G716" s="210"/>
      <c r="H716" s="213">
        <v>10.836</v>
      </c>
      <c r="I716" s="214"/>
      <c r="J716" s="210"/>
      <c r="K716" s="210"/>
      <c r="L716" s="215"/>
      <c r="M716" s="216"/>
      <c r="N716" s="217"/>
      <c r="O716" s="217"/>
      <c r="P716" s="217"/>
      <c r="Q716" s="217"/>
      <c r="R716" s="217"/>
      <c r="S716" s="217"/>
      <c r="T716" s="218"/>
      <c r="AT716" s="219" t="s">
        <v>163</v>
      </c>
      <c r="AU716" s="219" t="s">
        <v>86</v>
      </c>
      <c r="AV716" s="14" t="s">
        <v>86</v>
      </c>
      <c r="AW716" s="14" t="s">
        <v>36</v>
      </c>
      <c r="AX716" s="14" t="s">
        <v>76</v>
      </c>
      <c r="AY716" s="219" t="s">
        <v>150</v>
      </c>
    </row>
    <row r="717" spans="1:65" s="15" customFormat="1" ht="11.25">
      <c r="B717" s="220"/>
      <c r="C717" s="221"/>
      <c r="D717" s="193" t="s">
        <v>163</v>
      </c>
      <c r="E717" s="222" t="s">
        <v>19</v>
      </c>
      <c r="F717" s="223" t="s">
        <v>178</v>
      </c>
      <c r="G717" s="221"/>
      <c r="H717" s="224">
        <v>130.89599999999999</v>
      </c>
      <c r="I717" s="225"/>
      <c r="J717" s="221"/>
      <c r="K717" s="221"/>
      <c r="L717" s="226"/>
      <c r="M717" s="227"/>
      <c r="N717" s="228"/>
      <c r="O717" s="228"/>
      <c r="P717" s="228"/>
      <c r="Q717" s="228"/>
      <c r="R717" s="228"/>
      <c r="S717" s="228"/>
      <c r="T717" s="229"/>
      <c r="AT717" s="230" t="s">
        <v>163</v>
      </c>
      <c r="AU717" s="230" t="s">
        <v>86</v>
      </c>
      <c r="AV717" s="15" t="s">
        <v>158</v>
      </c>
      <c r="AW717" s="15" t="s">
        <v>36</v>
      </c>
      <c r="AX717" s="15" t="s">
        <v>84</v>
      </c>
      <c r="AY717" s="230" t="s">
        <v>150</v>
      </c>
    </row>
    <row r="718" spans="1:65" s="2" customFormat="1" ht="16.5" customHeight="1">
      <c r="A718" s="36"/>
      <c r="B718" s="37"/>
      <c r="C718" s="245" t="s">
        <v>1070</v>
      </c>
      <c r="D718" s="245" t="s">
        <v>641</v>
      </c>
      <c r="E718" s="246" t="s">
        <v>1071</v>
      </c>
      <c r="F718" s="247" t="s">
        <v>1072</v>
      </c>
      <c r="G718" s="248" t="s">
        <v>167</v>
      </c>
      <c r="H718" s="249">
        <v>60.607999999999997</v>
      </c>
      <c r="I718" s="250"/>
      <c r="J718" s="251">
        <f>ROUND(I718*H718,2)</f>
        <v>0</v>
      </c>
      <c r="K718" s="247" t="s">
        <v>644</v>
      </c>
      <c r="L718" s="252"/>
      <c r="M718" s="253" t="s">
        <v>19</v>
      </c>
      <c r="N718" s="254" t="s">
        <v>47</v>
      </c>
      <c r="O718" s="66"/>
      <c r="P718" s="189">
        <f>O718*H718</f>
        <v>0</v>
      </c>
      <c r="Q718" s="189">
        <v>0</v>
      </c>
      <c r="R718" s="189">
        <f>Q718*H718</f>
        <v>0</v>
      </c>
      <c r="S718" s="189">
        <v>0</v>
      </c>
      <c r="T718" s="190">
        <f>S718*H718</f>
        <v>0</v>
      </c>
      <c r="U718" s="36"/>
      <c r="V718" s="36"/>
      <c r="W718" s="36"/>
      <c r="X718" s="36"/>
      <c r="Y718" s="36"/>
      <c r="Z718" s="36"/>
      <c r="AA718" s="36"/>
      <c r="AB718" s="36"/>
      <c r="AC718" s="36"/>
      <c r="AD718" s="36"/>
      <c r="AE718" s="36"/>
      <c r="AR718" s="191" t="s">
        <v>464</v>
      </c>
      <c r="AT718" s="191" t="s">
        <v>641</v>
      </c>
      <c r="AU718" s="191" t="s">
        <v>86</v>
      </c>
      <c r="AY718" s="19" t="s">
        <v>150</v>
      </c>
      <c r="BE718" s="192">
        <f>IF(N718="základní",J718,0)</f>
        <v>0</v>
      </c>
      <c r="BF718" s="192">
        <f>IF(N718="snížená",J718,0)</f>
        <v>0</v>
      </c>
      <c r="BG718" s="192">
        <f>IF(N718="zákl. přenesená",J718,0)</f>
        <v>0</v>
      </c>
      <c r="BH718" s="192">
        <f>IF(N718="sníž. přenesená",J718,0)</f>
        <v>0</v>
      </c>
      <c r="BI718" s="192">
        <f>IF(N718="nulová",J718,0)</f>
        <v>0</v>
      </c>
      <c r="BJ718" s="19" t="s">
        <v>84</v>
      </c>
      <c r="BK718" s="192">
        <f>ROUND(I718*H718,2)</f>
        <v>0</v>
      </c>
      <c r="BL718" s="19" t="s">
        <v>314</v>
      </c>
      <c r="BM718" s="191" t="s">
        <v>1073</v>
      </c>
    </row>
    <row r="719" spans="1:65" s="2" customFormat="1" ht="11.25">
      <c r="A719" s="36"/>
      <c r="B719" s="37"/>
      <c r="C719" s="38"/>
      <c r="D719" s="193" t="s">
        <v>160</v>
      </c>
      <c r="E719" s="38"/>
      <c r="F719" s="194" t="s">
        <v>1072</v>
      </c>
      <c r="G719" s="38"/>
      <c r="H719" s="38"/>
      <c r="I719" s="195"/>
      <c r="J719" s="38"/>
      <c r="K719" s="38"/>
      <c r="L719" s="41"/>
      <c r="M719" s="196"/>
      <c r="N719" s="197"/>
      <c r="O719" s="66"/>
      <c r="P719" s="66"/>
      <c r="Q719" s="66"/>
      <c r="R719" s="66"/>
      <c r="S719" s="66"/>
      <c r="T719" s="67"/>
      <c r="U719" s="36"/>
      <c r="V719" s="36"/>
      <c r="W719" s="36"/>
      <c r="X719" s="36"/>
      <c r="Y719" s="36"/>
      <c r="Z719" s="36"/>
      <c r="AA719" s="36"/>
      <c r="AB719" s="36"/>
      <c r="AC719" s="36"/>
      <c r="AD719" s="36"/>
      <c r="AE719" s="36"/>
      <c r="AT719" s="19" t="s">
        <v>160</v>
      </c>
      <c r="AU719" s="19" t="s">
        <v>86</v>
      </c>
    </row>
    <row r="720" spans="1:65" s="2" customFormat="1" ht="97.5">
      <c r="A720" s="36"/>
      <c r="B720" s="37"/>
      <c r="C720" s="38"/>
      <c r="D720" s="193" t="s">
        <v>161</v>
      </c>
      <c r="E720" s="38"/>
      <c r="F720" s="198" t="s">
        <v>1074</v>
      </c>
      <c r="G720" s="38"/>
      <c r="H720" s="38"/>
      <c r="I720" s="195"/>
      <c r="J720" s="38"/>
      <c r="K720" s="38"/>
      <c r="L720" s="41"/>
      <c r="M720" s="196"/>
      <c r="N720" s="197"/>
      <c r="O720" s="66"/>
      <c r="P720" s="66"/>
      <c r="Q720" s="66"/>
      <c r="R720" s="66"/>
      <c r="S720" s="66"/>
      <c r="T720" s="67"/>
      <c r="U720" s="36"/>
      <c r="V720" s="36"/>
      <c r="W720" s="36"/>
      <c r="X720" s="36"/>
      <c r="Y720" s="36"/>
      <c r="Z720" s="36"/>
      <c r="AA720" s="36"/>
      <c r="AB720" s="36"/>
      <c r="AC720" s="36"/>
      <c r="AD720" s="36"/>
      <c r="AE720" s="36"/>
      <c r="AT720" s="19" t="s">
        <v>161</v>
      </c>
      <c r="AU720" s="19" t="s">
        <v>86</v>
      </c>
    </row>
    <row r="721" spans="1:65" s="13" customFormat="1" ht="22.5">
      <c r="B721" s="199"/>
      <c r="C721" s="200"/>
      <c r="D721" s="193" t="s">
        <v>163</v>
      </c>
      <c r="E721" s="201" t="s">
        <v>19</v>
      </c>
      <c r="F721" s="202" t="s">
        <v>1075</v>
      </c>
      <c r="G721" s="200"/>
      <c r="H721" s="201" t="s">
        <v>19</v>
      </c>
      <c r="I721" s="203"/>
      <c r="J721" s="200"/>
      <c r="K721" s="200"/>
      <c r="L721" s="204"/>
      <c r="M721" s="205"/>
      <c r="N721" s="206"/>
      <c r="O721" s="206"/>
      <c r="P721" s="206"/>
      <c r="Q721" s="206"/>
      <c r="R721" s="206"/>
      <c r="S721" s="206"/>
      <c r="T721" s="207"/>
      <c r="AT721" s="208" t="s">
        <v>163</v>
      </c>
      <c r="AU721" s="208" t="s">
        <v>86</v>
      </c>
      <c r="AV721" s="13" t="s">
        <v>84</v>
      </c>
      <c r="AW721" s="13" t="s">
        <v>36</v>
      </c>
      <c r="AX721" s="13" t="s">
        <v>76</v>
      </c>
      <c r="AY721" s="208" t="s">
        <v>150</v>
      </c>
    </row>
    <row r="722" spans="1:65" s="13" customFormat="1" ht="11.25">
      <c r="B722" s="199"/>
      <c r="C722" s="200"/>
      <c r="D722" s="193" t="s">
        <v>163</v>
      </c>
      <c r="E722" s="201" t="s">
        <v>19</v>
      </c>
      <c r="F722" s="202" t="s">
        <v>193</v>
      </c>
      <c r="G722" s="200"/>
      <c r="H722" s="201" t="s">
        <v>19</v>
      </c>
      <c r="I722" s="203"/>
      <c r="J722" s="200"/>
      <c r="K722" s="200"/>
      <c r="L722" s="204"/>
      <c r="M722" s="205"/>
      <c r="N722" s="206"/>
      <c r="O722" s="206"/>
      <c r="P722" s="206"/>
      <c r="Q722" s="206"/>
      <c r="R722" s="206"/>
      <c r="S722" s="206"/>
      <c r="T722" s="207"/>
      <c r="AT722" s="208" t="s">
        <v>163</v>
      </c>
      <c r="AU722" s="208" t="s">
        <v>86</v>
      </c>
      <c r="AV722" s="13" t="s">
        <v>84</v>
      </c>
      <c r="AW722" s="13" t="s">
        <v>36</v>
      </c>
      <c r="AX722" s="13" t="s">
        <v>76</v>
      </c>
      <c r="AY722" s="208" t="s">
        <v>150</v>
      </c>
    </row>
    <row r="723" spans="1:65" s="14" customFormat="1" ht="11.25">
      <c r="B723" s="209"/>
      <c r="C723" s="210"/>
      <c r="D723" s="193" t="s">
        <v>163</v>
      </c>
      <c r="E723" s="211" t="s">
        <v>19</v>
      </c>
      <c r="F723" s="212" t="s">
        <v>1076</v>
      </c>
      <c r="G723" s="210"/>
      <c r="H723" s="213">
        <v>21.088000000000001</v>
      </c>
      <c r="I723" s="214"/>
      <c r="J723" s="210"/>
      <c r="K723" s="210"/>
      <c r="L723" s="215"/>
      <c r="M723" s="216"/>
      <c r="N723" s="217"/>
      <c r="O723" s="217"/>
      <c r="P723" s="217"/>
      <c r="Q723" s="217"/>
      <c r="R723" s="217"/>
      <c r="S723" s="217"/>
      <c r="T723" s="218"/>
      <c r="AT723" s="219" t="s">
        <v>163</v>
      </c>
      <c r="AU723" s="219" t="s">
        <v>86</v>
      </c>
      <c r="AV723" s="14" t="s">
        <v>86</v>
      </c>
      <c r="AW723" s="14" t="s">
        <v>36</v>
      </c>
      <c r="AX723" s="14" t="s">
        <v>76</v>
      </c>
      <c r="AY723" s="219" t="s">
        <v>150</v>
      </c>
    </row>
    <row r="724" spans="1:65" s="13" customFormat="1" ht="11.25">
      <c r="B724" s="199"/>
      <c r="C724" s="200"/>
      <c r="D724" s="193" t="s">
        <v>163</v>
      </c>
      <c r="E724" s="201" t="s">
        <v>19</v>
      </c>
      <c r="F724" s="202" t="s">
        <v>195</v>
      </c>
      <c r="G724" s="200"/>
      <c r="H724" s="201" t="s">
        <v>19</v>
      </c>
      <c r="I724" s="203"/>
      <c r="J724" s="200"/>
      <c r="K724" s="200"/>
      <c r="L724" s="204"/>
      <c r="M724" s="205"/>
      <c r="N724" s="206"/>
      <c r="O724" s="206"/>
      <c r="P724" s="206"/>
      <c r="Q724" s="206"/>
      <c r="R724" s="206"/>
      <c r="S724" s="206"/>
      <c r="T724" s="207"/>
      <c r="AT724" s="208" t="s">
        <v>163</v>
      </c>
      <c r="AU724" s="208" t="s">
        <v>86</v>
      </c>
      <c r="AV724" s="13" t="s">
        <v>84</v>
      </c>
      <c r="AW724" s="13" t="s">
        <v>36</v>
      </c>
      <c r="AX724" s="13" t="s">
        <v>76</v>
      </c>
      <c r="AY724" s="208" t="s">
        <v>150</v>
      </c>
    </row>
    <row r="725" spans="1:65" s="14" customFormat="1" ht="11.25">
      <c r="B725" s="209"/>
      <c r="C725" s="210"/>
      <c r="D725" s="193" t="s">
        <v>163</v>
      </c>
      <c r="E725" s="211" t="s">
        <v>19</v>
      </c>
      <c r="F725" s="212" t="s">
        <v>1077</v>
      </c>
      <c r="G725" s="210"/>
      <c r="H725" s="213">
        <v>19.552</v>
      </c>
      <c r="I725" s="214"/>
      <c r="J725" s="210"/>
      <c r="K725" s="210"/>
      <c r="L725" s="215"/>
      <c r="M725" s="216"/>
      <c r="N725" s="217"/>
      <c r="O725" s="217"/>
      <c r="P725" s="217"/>
      <c r="Q725" s="217"/>
      <c r="R725" s="217"/>
      <c r="S725" s="217"/>
      <c r="T725" s="218"/>
      <c r="AT725" s="219" t="s">
        <v>163</v>
      </c>
      <c r="AU725" s="219" t="s">
        <v>86</v>
      </c>
      <c r="AV725" s="14" t="s">
        <v>86</v>
      </c>
      <c r="AW725" s="14" t="s">
        <v>36</v>
      </c>
      <c r="AX725" s="14" t="s">
        <v>76</v>
      </c>
      <c r="AY725" s="219" t="s">
        <v>150</v>
      </c>
    </row>
    <row r="726" spans="1:65" s="13" customFormat="1" ht="11.25">
      <c r="B726" s="199"/>
      <c r="C726" s="200"/>
      <c r="D726" s="193" t="s">
        <v>163</v>
      </c>
      <c r="E726" s="201" t="s">
        <v>19</v>
      </c>
      <c r="F726" s="202" t="s">
        <v>197</v>
      </c>
      <c r="G726" s="200"/>
      <c r="H726" s="201" t="s">
        <v>19</v>
      </c>
      <c r="I726" s="203"/>
      <c r="J726" s="200"/>
      <c r="K726" s="200"/>
      <c r="L726" s="204"/>
      <c r="M726" s="205"/>
      <c r="N726" s="206"/>
      <c r="O726" s="206"/>
      <c r="P726" s="206"/>
      <c r="Q726" s="206"/>
      <c r="R726" s="206"/>
      <c r="S726" s="206"/>
      <c r="T726" s="207"/>
      <c r="AT726" s="208" t="s">
        <v>163</v>
      </c>
      <c r="AU726" s="208" t="s">
        <v>86</v>
      </c>
      <c r="AV726" s="13" t="s">
        <v>84</v>
      </c>
      <c r="AW726" s="13" t="s">
        <v>36</v>
      </c>
      <c r="AX726" s="13" t="s">
        <v>76</v>
      </c>
      <c r="AY726" s="208" t="s">
        <v>150</v>
      </c>
    </row>
    <row r="727" spans="1:65" s="14" customFormat="1" ht="11.25">
      <c r="B727" s="209"/>
      <c r="C727" s="210"/>
      <c r="D727" s="193" t="s">
        <v>163</v>
      </c>
      <c r="E727" s="211" t="s">
        <v>19</v>
      </c>
      <c r="F727" s="212" t="s">
        <v>1078</v>
      </c>
      <c r="G727" s="210"/>
      <c r="H727" s="213">
        <v>19.968</v>
      </c>
      <c r="I727" s="214"/>
      <c r="J727" s="210"/>
      <c r="K727" s="210"/>
      <c r="L727" s="215"/>
      <c r="M727" s="216"/>
      <c r="N727" s="217"/>
      <c r="O727" s="217"/>
      <c r="P727" s="217"/>
      <c r="Q727" s="217"/>
      <c r="R727" s="217"/>
      <c r="S727" s="217"/>
      <c r="T727" s="218"/>
      <c r="AT727" s="219" t="s">
        <v>163</v>
      </c>
      <c r="AU727" s="219" t="s">
        <v>86</v>
      </c>
      <c r="AV727" s="14" t="s">
        <v>86</v>
      </c>
      <c r="AW727" s="14" t="s">
        <v>36</v>
      </c>
      <c r="AX727" s="14" t="s">
        <v>76</v>
      </c>
      <c r="AY727" s="219" t="s">
        <v>150</v>
      </c>
    </row>
    <row r="728" spans="1:65" s="15" customFormat="1" ht="11.25">
      <c r="B728" s="220"/>
      <c r="C728" s="221"/>
      <c r="D728" s="193" t="s">
        <v>163</v>
      </c>
      <c r="E728" s="222" t="s">
        <v>19</v>
      </c>
      <c r="F728" s="223" t="s">
        <v>178</v>
      </c>
      <c r="G728" s="221"/>
      <c r="H728" s="224">
        <v>60.607999999999997</v>
      </c>
      <c r="I728" s="225"/>
      <c r="J728" s="221"/>
      <c r="K728" s="221"/>
      <c r="L728" s="226"/>
      <c r="M728" s="227"/>
      <c r="N728" s="228"/>
      <c r="O728" s="228"/>
      <c r="P728" s="228"/>
      <c r="Q728" s="228"/>
      <c r="R728" s="228"/>
      <c r="S728" s="228"/>
      <c r="T728" s="229"/>
      <c r="AT728" s="230" t="s">
        <v>163</v>
      </c>
      <c r="AU728" s="230" t="s">
        <v>86</v>
      </c>
      <c r="AV728" s="15" t="s">
        <v>158</v>
      </c>
      <c r="AW728" s="15" t="s">
        <v>36</v>
      </c>
      <c r="AX728" s="15" t="s">
        <v>84</v>
      </c>
      <c r="AY728" s="230" t="s">
        <v>150</v>
      </c>
    </row>
    <row r="729" spans="1:65" s="2" customFormat="1" ht="16.5" customHeight="1">
      <c r="A729" s="36"/>
      <c r="B729" s="37"/>
      <c r="C729" s="180" t="s">
        <v>1079</v>
      </c>
      <c r="D729" s="180" t="s">
        <v>153</v>
      </c>
      <c r="E729" s="181" t="s">
        <v>1080</v>
      </c>
      <c r="F729" s="182" t="s">
        <v>1081</v>
      </c>
      <c r="G729" s="183" t="s">
        <v>951</v>
      </c>
      <c r="H729" s="184">
        <v>1</v>
      </c>
      <c r="I729" s="185"/>
      <c r="J729" s="186">
        <f>ROUND(I729*H729,2)</f>
        <v>0</v>
      </c>
      <c r="K729" s="182" t="s">
        <v>157</v>
      </c>
      <c r="L729" s="41"/>
      <c r="M729" s="187" t="s">
        <v>19</v>
      </c>
      <c r="N729" s="188" t="s">
        <v>47</v>
      </c>
      <c r="O729" s="66"/>
      <c r="P729" s="189">
        <f>O729*H729</f>
        <v>0</v>
      </c>
      <c r="Q729" s="189">
        <v>0</v>
      </c>
      <c r="R729" s="189">
        <f>Q729*H729</f>
        <v>0</v>
      </c>
      <c r="S729" s="189">
        <v>0</v>
      </c>
      <c r="T729" s="190">
        <f>S729*H729</f>
        <v>0</v>
      </c>
      <c r="U729" s="36"/>
      <c r="V729" s="36"/>
      <c r="W729" s="36"/>
      <c r="X729" s="36"/>
      <c r="Y729" s="36"/>
      <c r="Z729" s="36"/>
      <c r="AA729" s="36"/>
      <c r="AB729" s="36"/>
      <c r="AC729" s="36"/>
      <c r="AD729" s="36"/>
      <c r="AE729" s="36"/>
      <c r="AR729" s="191" t="s">
        <v>314</v>
      </c>
      <c r="AT729" s="191" t="s">
        <v>153</v>
      </c>
      <c r="AU729" s="191" t="s">
        <v>86</v>
      </c>
      <c r="AY729" s="19" t="s">
        <v>150</v>
      </c>
      <c r="BE729" s="192">
        <f>IF(N729="základní",J729,0)</f>
        <v>0</v>
      </c>
      <c r="BF729" s="192">
        <f>IF(N729="snížená",J729,0)</f>
        <v>0</v>
      </c>
      <c r="BG729" s="192">
        <f>IF(N729="zákl. přenesená",J729,0)</f>
        <v>0</v>
      </c>
      <c r="BH729" s="192">
        <f>IF(N729="sníž. přenesená",J729,0)</f>
        <v>0</v>
      </c>
      <c r="BI729" s="192">
        <f>IF(N729="nulová",J729,0)</f>
        <v>0</v>
      </c>
      <c r="BJ729" s="19" t="s">
        <v>84</v>
      </c>
      <c r="BK729" s="192">
        <f>ROUND(I729*H729,2)</f>
        <v>0</v>
      </c>
      <c r="BL729" s="19" t="s">
        <v>314</v>
      </c>
      <c r="BM729" s="191" t="s">
        <v>1082</v>
      </c>
    </row>
    <row r="730" spans="1:65" s="2" customFormat="1" ht="11.25">
      <c r="A730" s="36"/>
      <c r="B730" s="37"/>
      <c r="C730" s="38"/>
      <c r="D730" s="193" t="s">
        <v>160</v>
      </c>
      <c r="E730" s="38"/>
      <c r="F730" s="194" t="s">
        <v>1081</v>
      </c>
      <c r="G730" s="38"/>
      <c r="H730" s="38"/>
      <c r="I730" s="195"/>
      <c r="J730" s="38"/>
      <c r="K730" s="38"/>
      <c r="L730" s="41"/>
      <c r="M730" s="196"/>
      <c r="N730" s="197"/>
      <c r="O730" s="66"/>
      <c r="P730" s="66"/>
      <c r="Q730" s="66"/>
      <c r="R730" s="66"/>
      <c r="S730" s="66"/>
      <c r="T730" s="67"/>
      <c r="U730" s="36"/>
      <c r="V730" s="36"/>
      <c r="W730" s="36"/>
      <c r="X730" s="36"/>
      <c r="Y730" s="36"/>
      <c r="Z730" s="36"/>
      <c r="AA730" s="36"/>
      <c r="AB730" s="36"/>
      <c r="AC730" s="36"/>
      <c r="AD730" s="36"/>
      <c r="AE730" s="36"/>
      <c r="AT730" s="19" t="s">
        <v>160</v>
      </c>
      <c r="AU730" s="19" t="s">
        <v>86</v>
      </c>
    </row>
    <row r="731" spans="1:65" s="2" customFormat="1" ht="39">
      <c r="A731" s="36"/>
      <c r="B731" s="37"/>
      <c r="C731" s="38"/>
      <c r="D731" s="193" t="s">
        <v>161</v>
      </c>
      <c r="E731" s="38"/>
      <c r="F731" s="198" t="s">
        <v>1083</v>
      </c>
      <c r="G731" s="38"/>
      <c r="H731" s="38"/>
      <c r="I731" s="195"/>
      <c r="J731" s="38"/>
      <c r="K731" s="38"/>
      <c r="L731" s="41"/>
      <c r="M731" s="196"/>
      <c r="N731" s="197"/>
      <c r="O731" s="66"/>
      <c r="P731" s="66"/>
      <c r="Q731" s="66"/>
      <c r="R731" s="66"/>
      <c r="S731" s="66"/>
      <c r="T731" s="67"/>
      <c r="U731" s="36"/>
      <c r="V731" s="36"/>
      <c r="W731" s="36"/>
      <c r="X731" s="36"/>
      <c r="Y731" s="36"/>
      <c r="Z731" s="36"/>
      <c r="AA731" s="36"/>
      <c r="AB731" s="36"/>
      <c r="AC731" s="36"/>
      <c r="AD731" s="36"/>
      <c r="AE731" s="36"/>
      <c r="AT731" s="19" t="s">
        <v>161</v>
      </c>
      <c r="AU731" s="19" t="s">
        <v>86</v>
      </c>
    </row>
    <row r="732" spans="1:65" s="2" customFormat="1" ht="16.5" customHeight="1">
      <c r="A732" s="36"/>
      <c r="B732" s="37"/>
      <c r="C732" s="180" t="s">
        <v>1084</v>
      </c>
      <c r="D732" s="180" t="s">
        <v>153</v>
      </c>
      <c r="E732" s="181" t="s">
        <v>1085</v>
      </c>
      <c r="F732" s="182" t="s">
        <v>1086</v>
      </c>
      <c r="G732" s="183" t="s">
        <v>951</v>
      </c>
      <c r="H732" s="184">
        <v>3</v>
      </c>
      <c r="I732" s="185"/>
      <c r="J732" s="186">
        <f>ROUND(I732*H732,2)</f>
        <v>0</v>
      </c>
      <c r="K732" s="182" t="s">
        <v>157</v>
      </c>
      <c r="L732" s="41"/>
      <c r="M732" s="187" t="s">
        <v>19</v>
      </c>
      <c r="N732" s="188" t="s">
        <v>47</v>
      </c>
      <c r="O732" s="66"/>
      <c r="P732" s="189">
        <f>O732*H732</f>
        <v>0</v>
      </c>
      <c r="Q732" s="189">
        <v>0</v>
      </c>
      <c r="R732" s="189">
        <f>Q732*H732</f>
        <v>0</v>
      </c>
      <c r="S732" s="189">
        <v>0</v>
      </c>
      <c r="T732" s="190">
        <f>S732*H732</f>
        <v>0</v>
      </c>
      <c r="U732" s="36"/>
      <c r="V732" s="36"/>
      <c r="W732" s="36"/>
      <c r="X732" s="36"/>
      <c r="Y732" s="36"/>
      <c r="Z732" s="36"/>
      <c r="AA732" s="36"/>
      <c r="AB732" s="36"/>
      <c r="AC732" s="36"/>
      <c r="AD732" s="36"/>
      <c r="AE732" s="36"/>
      <c r="AR732" s="191" t="s">
        <v>314</v>
      </c>
      <c r="AT732" s="191" t="s">
        <v>153</v>
      </c>
      <c r="AU732" s="191" t="s">
        <v>86</v>
      </c>
      <c r="AY732" s="19" t="s">
        <v>150</v>
      </c>
      <c r="BE732" s="192">
        <f>IF(N732="základní",J732,0)</f>
        <v>0</v>
      </c>
      <c r="BF732" s="192">
        <f>IF(N732="snížená",J732,0)</f>
        <v>0</v>
      </c>
      <c r="BG732" s="192">
        <f>IF(N732="zákl. přenesená",J732,0)</f>
        <v>0</v>
      </c>
      <c r="BH732" s="192">
        <f>IF(N732="sníž. přenesená",J732,0)</f>
        <v>0</v>
      </c>
      <c r="BI732" s="192">
        <f>IF(N732="nulová",J732,0)</f>
        <v>0</v>
      </c>
      <c r="BJ732" s="19" t="s">
        <v>84</v>
      </c>
      <c r="BK732" s="192">
        <f>ROUND(I732*H732,2)</f>
        <v>0</v>
      </c>
      <c r="BL732" s="19" t="s">
        <v>314</v>
      </c>
      <c r="BM732" s="191" t="s">
        <v>1087</v>
      </c>
    </row>
    <row r="733" spans="1:65" s="2" customFormat="1" ht="11.25">
      <c r="A733" s="36"/>
      <c r="B733" s="37"/>
      <c r="C733" s="38"/>
      <c r="D733" s="193" t="s">
        <v>160</v>
      </c>
      <c r="E733" s="38"/>
      <c r="F733" s="194" t="s">
        <v>1086</v>
      </c>
      <c r="G733" s="38"/>
      <c r="H733" s="38"/>
      <c r="I733" s="195"/>
      <c r="J733" s="38"/>
      <c r="K733" s="38"/>
      <c r="L733" s="41"/>
      <c r="M733" s="196"/>
      <c r="N733" s="197"/>
      <c r="O733" s="66"/>
      <c r="P733" s="66"/>
      <c r="Q733" s="66"/>
      <c r="R733" s="66"/>
      <c r="S733" s="66"/>
      <c r="T733" s="67"/>
      <c r="U733" s="36"/>
      <c r="V733" s="36"/>
      <c r="W733" s="36"/>
      <c r="X733" s="36"/>
      <c r="Y733" s="36"/>
      <c r="Z733" s="36"/>
      <c r="AA733" s="36"/>
      <c r="AB733" s="36"/>
      <c r="AC733" s="36"/>
      <c r="AD733" s="36"/>
      <c r="AE733" s="36"/>
      <c r="AT733" s="19" t="s">
        <v>160</v>
      </c>
      <c r="AU733" s="19" t="s">
        <v>86</v>
      </c>
    </row>
    <row r="734" spans="1:65" s="2" customFormat="1" ht="29.25">
      <c r="A734" s="36"/>
      <c r="B734" s="37"/>
      <c r="C734" s="38"/>
      <c r="D734" s="193" t="s">
        <v>161</v>
      </c>
      <c r="E734" s="38"/>
      <c r="F734" s="198" t="s">
        <v>1088</v>
      </c>
      <c r="G734" s="38"/>
      <c r="H734" s="38"/>
      <c r="I734" s="195"/>
      <c r="J734" s="38"/>
      <c r="K734" s="38"/>
      <c r="L734" s="41"/>
      <c r="M734" s="196"/>
      <c r="N734" s="197"/>
      <c r="O734" s="66"/>
      <c r="P734" s="66"/>
      <c r="Q734" s="66"/>
      <c r="R734" s="66"/>
      <c r="S734" s="66"/>
      <c r="T734" s="67"/>
      <c r="U734" s="36"/>
      <c r="V734" s="36"/>
      <c r="W734" s="36"/>
      <c r="X734" s="36"/>
      <c r="Y734" s="36"/>
      <c r="Z734" s="36"/>
      <c r="AA734" s="36"/>
      <c r="AB734" s="36"/>
      <c r="AC734" s="36"/>
      <c r="AD734" s="36"/>
      <c r="AE734" s="36"/>
      <c r="AT734" s="19" t="s">
        <v>161</v>
      </c>
      <c r="AU734" s="19" t="s">
        <v>86</v>
      </c>
    </row>
    <row r="735" spans="1:65" s="2" customFormat="1" ht="24">
      <c r="A735" s="36"/>
      <c r="B735" s="37"/>
      <c r="C735" s="180" t="s">
        <v>1089</v>
      </c>
      <c r="D735" s="180" t="s">
        <v>153</v>
      </c>
      <c r="E735" s="181" t="s">
        <v>1090</v>
      </c>
      <c r="F735" s="182" t="s">
        <v>1091</v>
      </c>
      <c r="G735" s="183" t="s">
        <v>328</v>
      </c>
      <c r="H735" s="184">
        <v>4.8</v>
      </c>
      <c r="I735" s="185"/>
      <c r="J735" s="186">
        <f>ROUND(I735*H735,2)</f>
        <v>0</v>
      </c>
      <c r="K735" s="182" t="s">
        <v>157</v>
      </c>
      <c r="L735" s="41"/>
      <c r="M735" s="187" t="s">
        <v>19</v>
      </c>
      <c r="N735" s="188" t="s">
        <v>47</v>
      </c>
      <c r="O735" s="66"/>
      <c r="P735" s="189">
        <f>O735*H735</f>
        <v>0</v>
      </c>
      <c r="Q735" s="189">
        <v>0</v>
      </c>
      <c r="R735" s="189">
        <f>Q735*H735</f>
        <v>0</v>
      </c>
      <c r="S735" s="189">
        <v>0</v>
      </c>
      <c r="T735" s="190">
        <f>S735*H735</f>
        <v>0</v>
      </c>
      <c r="U735" s="36"/>
      <c r="V735" s="36"/>
      <c r="W735" s="36"/>
      <c r="X735" s="36"/>
      <c r="Y735" s="36"/>
      <c r="Z735" s="36"/>
      <c r="AA735" s="36"/>
      <c r="AB735" s="36"/>
      <c r="AC735" s="36"/>
      <c r="AD735" s="36"/>
      <c r="AE735" s="36"/>
      <c r="AR735" s="191" t="s">
        <v>314</v>
      </c>
      <c r="AT735" s="191" t="s">
        <v>153</v>
      </c>
      <c r="AU735" s="191" t="s">
        <v>86</v>
      </c>
      <c r="AY735" s="19" t="s">
        <v>150</v>
      </c>
      <c r="BE735" s="192">
        <f>IF(N735="základní",J735,0)</f>
        <v>0</v>
      </c>
      <c r="BF735" s="192">
        <f>IF(N735="snížená",J735,0)</f>
        <v>0</v>
      </c>
      <c r="BG735" s="192">
        <f>IF(N735="zákl. přenesená",J735,0)</f>
        <v>0</v>
      </c>
      <c r="BH735" s="192">
        <f>IF(N735="sníž. přenesená",J735,0)</f>
        <v>0</v>
      </c>
      <c r="BI735" s="192">
        <f>IF(N735="nulová",J735,0)</f>
        <v>0</v>
      </c>
      <c r="BJ735" s="19" t="s">
        <v>84</v>
      </c>
      <c r="BK735" s="192">
        <f>ROUND(I735*H735,2)</f>
        <v>0</v>
      </c>
      <c r="BL735" s="19" t="s">
        <v>314</v>
      </c>
      <c r="BM735" s="191" t="s">
        <v>1092</v>
      </c>
    </row>
    <row r="736" spans="1:65" s="2" customFormat="1" ht="19.5">
      <c r="A736" s="36"/>
      <c r="B736" s="37"/>
      <c r="C736" s="38"/>
      <c r="D736" s="193" t="s">
        <v>160</v>
      </c>
      <c r="E736" s="38"/>
      <c r="F736" s="194" t="s">
        <v>1091</v>
      </c>
      <c r="G736" s="38"/>
      <c r="H736" s="38"/>
      <c r="I736" s="195"/>
      <c r="J736" s="38"/>
      <c r="K736" s="38"/>
      <c r="L736" s="41"/>
      <c r="M736" s="196"/>
      <c r="N736" s="197"/>
      <c r="O736" s="66"/>
      <c r="P736" s="66"/>
      <c r="Q736" s="66"/>
      <c r="R736" s="66"/>
      <c r="S736" s="66"/>
      <c r="T736" s="67"/>
      <c r="U736" s="36"/>
      <c r="V736" s="36"/>
      <c r="W736" s="36"/>
      <c r="X736" s="36"/>
      <c r="Y736" s="36"/>
      <c r="Z736" s="36"/>
      <c r="AA736" s="36"/>
      <c r="AB736" s="36"/>
      <c r="AC736" s="36"/>
      <c r="AD736" s="36"/>
      <c r="AE736" s="36"/>
      <c r="AT736" s="19" t="s">
        <v>160</v>
      </c>
      <c r="AU736" s="19" t="s">
        <v>86</v>
      </c>
    </row>
    <row r="737" spans="1:65" s="13" customFormat="1" ht="11.25">
      <c r="B737" s="199"/>
      <c r="C737" s="200"/>
      <c r="D737" s="193" t="s">
        <v>163</v>
      </c>
      <c r="E737" s="201" t="s">
        <v>19</v>
      </c>
      <c r="F737" s="202" t="s">
        <v>193</v>
      </c>
      <c r="G737" s="200"/>
      <c r="H737" s="201" t="s">
        <v>19</v>
      </c>
      <c r="I737" s="203"/>
      <c r="J737" s="200"/>
      <c r="K737" s="200"/>
      <c r="L737" s="204"/>
      <c r="M737" s="205"/>
      <c r="N737" s="206"/>
      <c r="O737" s="206"/>
      <c r="P737" s="206"/>
      <c r="Q737" s="206"/>
      <c r="R737" s="206"/>
      <c r="S737" s="206"/>
      <c r="T737" s="207"/>
      <c r="AT737" s="208" t="s">
        <v>163</v>
      </c>
      <c r="AU737" s="208" t="s">
        <v>86</v>
      </c>
      <c r="AV737" s="13" t="s">
        <v>84</v>
      </c>
      <c r="AW737" s="13" t="s">
        <v>36</v>
      </c>
      <c r="AX737" s="13" t="s">
        <v>76</v>
      </c>
      <c r="AY737" s="208" t="s">
        <v>150</v>
      </c>
    </row>
    <row r="738" spans="1:65" s="14" customFormat="1" ht="11.25">
      <c r="B738" s="209"/>
      <c r="C738" s="210"/>
      <c r="D738" s="193" t="s">
        <v>163</v>
      </c>
      <c r="E738" s="211" t="s">
        <v>19</v>
      </c>
      <c r="F738" s="212" t="s">
        <v>1093</v>
      </c>
      <c r="G738" s="210"/>
      <c r="H738" s="213">
        <v>4.8</v>
      </c>
      <c r="I738" s="214"/>
      <c r="J738" s="210"/>
      <c r="K738" s="210"/>
      <c r="L738" s="215"/>
      <c r="M738" s="216"/>
      <c r="N738" s="217"/>
      <c r="O738" s="217"/>
      <c r="P738" s="217"/>
      <c r="Q738" s="217"/>
      <c r="R738" s="217"/>
      <c r="S738" s="217"/>
      <c r="T738" s="218"/>
      <c r="AT738" s="219" t="s">
        <v>163</v>
      </c>
      <c r="AU738" s="219" t="s">
        <v>86</v>
      </c>
      <c r="AV738" s="14" t="s">
        <v>86</v>
      </c>
      <c r="AW738" s="14" t="s">
        <v>36</v>
      </c>
      <c r="AX738" s="14" t="s">
        <v>84</v>
      </c>
      <c r="AY738" s="219" t="s">
        <v>150</v>
      </c>
    </row>
    <row r="739" spans="1:65" s="2" customFormat="1" ht="24">
      <c r="A739" s="36"/>
      <c r="B739" s="37"/>
      <c r="C739" s="180" t="s">
        <v>1094</v>
      </c>
      <c r="D739" s="180" t="s">
        <v>153</v>
      </c>
      <c r="E739" s="181" t="s">
        <v>1095</v>
      </c>
      <c r="F739" s="182" t="s">
        <v>1096</v>
      </c>
      <c r="G739" s="183" t="s">
        <v>1036</v>
      </c>
      <c r="H739" s="255"/>
      <c r="I739" s="185"/>
      <c r="J739" s="186">
        <f>ROUND(I739*H739,2)</f>
        <v>0</v>
      </c>
      <c r="K739" s="182" t="s">
        <v>168</v>
      </c>
      <c r="L739" s="41"/>
      <c r="M739" s="187" t="s">
        <v>19</v>
      </c>
      <c r="N739" s="188" t="s">
        <v>47</v>
      </c>
      <c r="O739" s="66"/>
      <c r="P739" s="189">
        <f>O739*H739</f>
        <v>0</v>
      </c>
      <c r="Q739" s="189">
        <v>0</v>
      </c>
      <c r="R739" s="189">
        <f>Q739*H739</f>
        <v>0</v>
      </c>
      <c r="S739" s="189">
        <v>0</v>
      </c>
      <c r="T739" s="190">
        <f>S739*H739</f>
        <v>0</v>
      </c>
      <c r="U739" s="36"/>
      <c r="V739" s="36"/>
      <c r="W739" s="36"/>
      <c r="X739" s="36"/>
      <c r="Y739" s="36"/>
      <c r="Z739" s="36"/>
      <c r="AA739" s="36"/>
      <c r="AB739" s="36"/>
      <c r="AC739" s="36"/>
      <c r="AD739" s="36"/>
      <c r="AE739" s="36"/>
      <c r="AR739" s="191" t="s">
        <v>314</v>
      </c>
      <c r="AT739" s="191" t="s">
        <v>153</v>
      </c>
      <c r="AU739" s="191" t="s">
        <v>86</v>
      </c>
      <c r="AY739" s="19" t="s">
        <v>150</v>
      </c>
      <c r="BE739" s="192">
        <f>IF(N739="základní",J739,0)</f>
        <v>0</v>
      </c>
      <c r="BF739" s="192">
        <f>IF(N739="snížená",J739,0)</f>
        <v>0</v>
      </c>
      <c r="BG739" s="192">
        <f>IF(N739="zákl. přenesená",J739,0)</f>
        <v>0</v>
      </c>
      <c r="BH739" s="192">
        <f>IF(N739="sníž. přenesená",J739,0)</f>
        <v>0</v>
      </c>
      <c r="BI739" s="192">
        <f>IF(N739="nulová",J739,0)</f>
        <v>0</v>
      </c>
      <c r="BJ739" s="19" t="s">
        <v>84</v>
      </c>
      <c r="BK739" s="192">
        <f>ROUND(I739*H739,2)</f>
        <v>0</v>
      </c>
      <c r="BL739" s="19" t="s">
        <v>314</v>
      </c>
      <c r="BM739" s="191" t="s">
        <v>1097</v>
      </c>
    </row>
    <row r="740" spans="1:65" s="2" customFormat="1" ht="29.25">
      <c r="A740" s="36"/>
      <c r="B740" s="37"/>
      <c r="C740" s="38"/>
      <c r="D740" s="193" t="s">
        <v>160</v>
      </c>
      <c r="E740" s="38"/>
      <c r="F740" s="194" t="s">
        <v>1098</v>
      </c>
      <c r="G740" s="38"/>
      <c r="H740" s="38"/>
      <c r="I740" s="195"/>
      <c r="J740" s="38"/>
      <c r="K740" s="38"/>
      <c r="L740" s="41"/>
      <c r="M740" s="196"/>
      <c r="N740" s="197"/>
      <c r="O740" s="66"/>
      <c r="P740" s="66"/>
      <c r="Q740" s="66"/>
      <c r="R740" s="66"/>
      <c r="S740" s="66"/>
      <c r="T740" s="67"/>
      <c r="U740" s="36"/>
      <c r="V740" s="36"/>
      <c r="W740" s="36"/>
      <c r="X740" s="36"/>
      <c r="Y740" s="36"/>
      <c r="Z740" s="36"/>
      <c r="AA740" s="36"/>
      <c r="AB740" s="36"/>
      <c r="AC740" s="36"/>
      <c r="AD740" s="36"/>
      <c r="AE740" s="36"/>
      <c r="AT740" s="19" t="s">
        <v>160</v>
      </c>
      <c r="AU740" s="19" t="s">
        <v>86</v>
      </c>
    </row>
    <row r="741" spans="1:65" s="12" customFormat="1" ht="22.9" customHeight="1">
      <c r="B741" s="164"/>
      <c r="C741" s="165"/>
      <c r="D741" s="166" t="s">
        <v>75</v>
      </c>
      <c r="E741" s="178" t="s">
        <v>1099</v>
      </c>
      <c r="F741" s="178" t="s">
        <v>1100</v>
      </c>
      <c r="G741" s="165"/>
      <c r="H741" s="165"/>
      <c r="I741" s="168"/>
      <c r="J741" s="179">
        <f>BK741</f>
        <v>0</v>
      </c>
      <c r="K741" s="165"/>
      <c r="L741" s="170"/>
      <c r="M741" s="171"/>
      <c r="N741" s="172"/>
      <c r="O741" s="172"/>
      <c r="P741" s="173">
        <f>SUM(P742:P748)</f>
        <v>0</v>
      </c>
      <c r="Q741" s="172"/>
      <c r="R741" s="173">
        <f>SUM(R742:R748)</f>
        <v>6.0899999999999999E-3</v>
      </c>
      <c r="S741" s="172"/>
      <c r="T741" s="174">
        <f>SUM(T742:T748)</f>
        <v>0</v>
      </c>
      <c r="AR741" s="175" t="s">
        <v>86</v>
      </c>
      <c r="AT741" s="176" t="s">
        <v>75</v>
      </c>
      <c r="AU741" s="176" t="s">
        <v>84</v>
      </c>
      <c r="AY741" s="175" t="s">
        <v>150</v>
      </c>
      <c r="BK741" s="177">
        <f>SUM(BK742:BK748)</f>
        <v>0</v>
      </c>
    </row>
    <row r="742" spans="1:65" s="2" customFormat="1" ht="33" customHeight="1">
      <c r="A742" s="36"/>
      <c r="B742" s="37"/>
      <c r="C742" s="180" t="s">
        <v>1101</v>
      </c>
      <c r="D742" s="180" t="s">
        <v>153</v>
      </c>
      <c r="E742" s="181" t="s">
        <v>1102</v>
      </c>
      <c r="F742" s="182" t="s">
        <v>1103</v>
      </c>
      <c r="G742" s="183" t="s">
        <v>156</v>
      </c>
      <c r="H742" s="184">
        <v>1</v>
      </c>
      <c r="I742" s="185"/>
      <c r="J742" s="186">
        <f>ROUND(I742*H742,2)</f>
        <v>0</v>
      </c>
      <c r="K742" s="182" t="s">
        <v>157</v>
      </c>
      <c r="L742" s="41"/>
      <c r="M742" s="187" t="s">
        <v>19</v>
      </c>
      <c r="N742" s="188" t="s">
        <v>47</v>
      </c>
      <c r="O742" s="66"/>
      <c r="P742" s="189">
        <f>O742*H742</f>
        <v>0</v>
      </c>
      <c r="Q742" s="189">
        <v>6.0899999999999999E-3</v>
      </c>
      <c r="R742" s="189">
        <f>Q742*H742</f>
        <v>6.0899999999999999E-3</v>
      </c>
      <c r="S742" s="189">
        <v>0</v>
      </c>
      <c r="T742" s="190">
        <f>S742*H742</f>
        <v>0</v>
      </c>
      <c r="U742" s="36"/>
      <c r="V742" s="36"/>
      <c r="W742" s="36"/>
      <c r="X742" s="36"/>
      <c r="Y742" s="36"/>
      <c r="Z742" s="36"/>
      <c r="AA742" s="36"/>
      <c r="AB742" s="36"/>
      <c r="AC742" s="36"/>
      <c r="AD742" s="36"/>
      <c r="AE742" s="36"/>
      <c r="AR742" s="191" t="s">
        <v>314</v>
      </c>
      <c r="AT742" s="191" t="s">
        <v>153</v>
      </c>
      <c r="AU742" s="191" t="s">
        <v>86</v>
      </c>
      <c r="AY742" s="19" t="s">
        <v>150</v>
      </c>
      <c r="BE742" s="192">
        <f>IF(N742="základní",J742,0)</f>
        <v>0</v>
      </c>
      <c r="BF742" s="192">
        <f>IF(N742="snížená",J742,0)</f>
        <v>0</v>
      </c>
      <c r="BG742" s="192">
        <f>IF(N742="zákl. přenesená",J742,0)</f>
        <v>0</v>
      </c>
      <c r="BH742" s="192">
        <f>IF(N742="sníž. přenesená",J742,0)</f>
        <v>0</v>
      </c>
      <c r="BI742" s="192">
        <f>IF(N742="nulová",J742,0)</f>
        <v>0</v>
      </c>
      <c r="BJ742" s="19" t="s">
        <v>84</v>
      </c>
      <c r="BK742" s="192">
        <f>ROUND(I742*H742,2)</f>
        <v>0</v>
      </c>
      <c r="BL742" s="19" t="s">
        <v>314</v>
      </c>
      <c r="BM742" s="191" t="s">
        <v>1104</v>
      </c>
    </row>
    <row r="743" spans="1:65" s="2" customFormat="1" ht="19.5">
      <c r="A743" s="36"/>
      <c r="B743" s="37"/>
      <c r="C743" s="38"/>
      <c r="D743" s="193" t="s">
        <v>160</v>
      </c>
      <c r="E743" s="38"/>
      <c r="F743" s="194" t="s">
        <v>1103</v>
      </c>
      <c r="G743" s="38"/>
      <c r="H743" s="38"/>
      <c r="I743" s="195"/>
      <c r="J743" s="38"/>
      <c r="K743" s="38"/>
      <c r="L743" s="41"/>
      <c r="M743" s="196"/>
      <c r="N743" s="197"/>
      <c r="O743" s="66"/>
      <c r="P743" s="66"/>
      <c r="Q743" s="66"/>
      <c r="R743" s="66"/>
      <c r="S743" s="66"/>
      <c r="T743" s="67"/>
      <c r="U743" s="36"/>
      <c r="V743" s="36"/>
      <c r="W743" s="36"/>
      <c r="X743" s="36"/>
      <c r="Y743" s="36"/>
      <c r="Z743" s="36"/>
      <c r="AA743" s="36"/>
      <c r="AB743" s="36"/>
      <c r="AC743" s="36"/>
      <c r="AD743" s="36"/>
      <c r="AE743" s="36"/>
      <c r="AT743" s="19" t="s">
        <v>160</v>
      </c>
      <c r="AU743" s="19" t="s">
        <v>86</v>
      </c>
    </row>
    <row r="744" spans="1:65" s="2" customFormat="1" ht="19.5">
      <c r="A744" s="36"/>
      <c r="B744" s="37"/>
      <c r="C744" s="38"/>
      <c r="D744" s="193" t="s">
        <v>161</v>
      </c>
      <c r="E744" s="38"/>
      <c r="F744" s="198" t="s">
        <v>1105</v>
      </c>
      <c r="G744" s="38"/>
      <c r="H744" s="38"/>
      <c r="I744" s="195"/>
      <c r="J744" s="38"/>
      <c r="K744" s="38"/>
      <c r="L744" s="41"/>
      <c r="M744" s="196"/>
      <c r="N744" s="197"/>
      <c r="O744" s="66"/>
      <c r="P744" s="66"/>
      <c r="Q744" s="66"/>
      <c r="R744" s="66"/>
      <c r="S744" s="66"/>
      <c r="T744" s="67"/>
      <c r="U744" s="36"/>
      <c r="V744" s="36"/>
      <c r="W744" s="36"/>
      <c r="X744" s="36"/>
      <c r="Y744" s="36"/>
      <c r="Z744" s="36"/>
      <c r="AA744" s="36"/>
      <c r="AB744" s="36"/>
      <c r="AC744" s="36"/>
      <c r="AD744" s="36"/>
      <c r="AE744" s="36"/>
      <c r="AT744" s="19" t="s">
        <v>161</v>
      </c>
      <c r="AU744" s="19" t="s">
        <v>86</v>
      </c>
    </row>
    <row r="745" spans="1:65" s="13" customFormat="1" ht="22.5">
      <c r="B745" s="199"/>
      <c r="C745" s="200"/>
      <c r="D745" s="193" t="s">
        <v>163</v>
      </c>
      <c r="E745" s="201" t="s">
        <v>19</v>
      </c>
      <c r="F745" s="202" t="s">
        <v>1106</v>
      </c>
      <c r="G745" s="200"/>
      <c r="H745" s="201" t="s">
        <v>19</v>
      </c>
      <c r="I745" s="203"/>
      <c r="J745" s="200"/>
      <c r="K745" s="200"/>
      <c r="L745" s="204"/>
      <c r="M745" s="205"/>
      <c r="N745" s="206"/>
      <c r="O745" s="206"/>
      <c r="P745" s="206"/>
      <c r="Q745" s="206"/>
      <c r="R745" s="206"/>
      <c r="S745" s="206"/>
      <c r="T745" s="207"/>
      <c r="AT745" s="208" t="s">
        <v>163</v>
      </c>
      <c r="AU745" s="208" t="s">
        <v>86</v>
      </c>
      <c r="AV745" s="13" t="s">
        <v>84</v>
      </c>
      <c r="AW745" s="13" t="s">
        <v>36</v>
      </c>
      <c r="AX745" s="13" t="s">
        <v>76</v>
      </c>
      <c r="AY745" s="208" t="s">
        <v>150</v>
      </c>
    </row>
    <row r="746" spans="1:65" s="14" customFormat="1" ht="11.25">
      <c r="B746" s="209"/>
      <c r="C746" s="210"/>
      <c r="D746" s="193" t="s">
        <v>163</v>
      </c>
      <c r="E746" s="211" t="s">
        <v>19</v>
      </c>
      <c r="F746" s="212" t="s">
        <v>84</v>
      </c>
      <c r="G746" s="210"/>
      <c r="H746" s="213">
        <v>1</v>
      </c>
      <c r="I746" s="214"/>
      <c r="J746" s="210"/>
      <c r="K746" s="210"/>
      <c r="L746" s="215"/>
      <c r="M746" s="216"/>
      <c r="N746" s="217"/>
      <c r="O746" s="217"/>
      <c r="P746" s="217"/>
      <c r="Q746" s="217"/>
      <c r="R746" s="217"/>
      <c r="S746" s="217"/>
      <c r="T746" s="218"/>
      <c r="AT746" s="219" t="s">
        <v>163</v>
      </c>
      <c r="AU746" s="219" t="s">
        <v>86</v>
      </c>
      <c r="AV746" s="14" t="s">
        <v>86</v>
      </c>
      <c r="AW746" s="14" t="s">
        <v>36</v>
      </c>
      <c r="AX746" s="14" t="s">
        <v>84</v>
      </c>
      <c r="AY746" s="219" t="s">
        <v>150</v>
      </c>
    </row>
    <row r="747" spans="1:65" s="2" customFormat="1" ht="24">
      <c r="A747" s="36"/>
      <c r="B747" s="37"/>
      <c r="C747" s="180" t="s">
        <v>1107</v>
      </c>
      <c r="D747" s="180" t="s">
        <v>153</v>
      </c>
      <c r="E747" s="181" t="s">
        <v>1108</v>
      </c>
      <c r="F747" s="182" t="s">
        <v>1109</v>
      </c>
      <c r="G747" s="183" t="s">
        <v>1036</v>
      </c>
      <c r="H747" s="255"/>
      <c r="I747" s="185"/>
      <c r="J747" s="186">
        <f>ROUND(I747*H747,2)</f>
        <v>0</v>
      </c>
      <c r="K747" s="182" t="s">
        <v>168</v>
      </c>
      <c r="L747" s="41"/>
      <c r="M747" s="187" t="s">
        <v>19</v>
      </c>
      <c r="N747" s="188" t="s">
        <v>47</v>
      </c>
      <c r="O747" s="66"/>
      <c r="P747" s="189">
        <f>O747*H747</f>
        <v>0</v>
      </c>
      <c r="Q747" s="189">
        <v>0</v>
      </c>
      <c r="R747" s="189">
        <f>Q747*H747</f>
        <v>0</v>
      </c>
      <c r="S747" s="189">
        <v>0</v>
      </c>
      <c r="T747" s="190">
        <f>S747*H747</f>
        <v>0</v>
      </c>
      <c r="U747" s="36"/>
      <c r="V747" s="36"/>
      <c r="W747" s="36"/>
      <c r="X747" s="36"/>
      <c r="Y747" s="36"/>
      <c r="Z747" s="36"/>
      <c r="AA747" s="36"/>
      <c r="AB747" s="36"/>
      <c r="AC747" s="36"/>
      <c r="AD747" s="36"/>
      <c r="AE747" s="36"/>
      <c r="AR747" s="191" t="s">
        <v>314</v>
      </c>
      <c r="AT747" s="191" t="s">
        <v>153</v>
      </c>
      <c r="AU747" s="191" t="s">
        <v>86</v>
      </c>
      <c r="AY747" s="19" t="s">
        <v>150</v>
      </c>
      <c r="BE747" s="192">
        <f>IF(N747="základní",J747,0)</f>
        <v>0</v>
      </c>
      <c r="BF747" s="192">
        <f>IF(N747="snížená",J747,0)</f>
        <v>0</v>
      </c>
      <c r="BG747" s="192">
        <f>IF(N747="zákl. přenesená",J747,0)</f>
        <v>0</v>
      </c>
      <c r="BH747" s="192">
        <f>IF(N747="sníž. přenesená",J747,0)</f>
        <v>0</v>
      </c>
      <c r="BI747" s="192">
        <f>IF(N747="nulová",J747,0)</f>
        <v>0</v>
      </c>
      <c r="BJ747" s="19" t="s">
        <v>84</v>
      </c>
      <c r="BK747" s="192">
        <f>ROUND(I747*H747,2)</f>
        <v>0</v>
      </c>
      <c r="BL747" s="19" t="s">
        <v>314</v>
      </c>
      <c r="BM747" s="191" t="s">
        <v>1110</v>
      </c>
    </row>
    <row r="748" spans="1:65" s="2" customFormat="1" ht="29.25">
      <c r="A748" s="36"/>
      <c r="B748" s="37"/>
      <c r="C748" s="38"/>
      <c r="D748" s="193" t="s">
        <v>160</v>
      </c>
      <c r="E748" s="38"/>
      <c r="F748" s="194" t="s">
        <v>1111</v>
      </c>
      <c r="G748" s="38"/>
      <c r="H748" s="38"/>
      <c r="I748" s="195"/>
      <c r="J748" s="38"/>
      <c r="K748" s="38"/>
      <c r="L748" s="41"/>
      <c r="M748" s="196"/>
      <c r="N748" s="197"/>
      <c r="O748" s="66"/>
      <c r="P748" s="66"/>
      <c r="Q748" s="66"/>
      <c r="R748" s="66"/>
      <c r="S748" s="66"/>
      <c r="T748" s="67"/>
      <c r="U748" s="36"/>
      <c r="V748" s="36"/>
      <c r="W748" s="36"/>
      <c r="X748" s="36"/>
      <c r="Y748" s="36"/>
      <c r="Z748" s="36"/>
      <c r="AA748" s="36"/>
      <c r="AB748" s="36"/>
      <c r="AC748" s="36"/>
      <c r="AD748" s="36"/>
      <c r="AE748" s="36"/>
      <c r="AT748" s="19" t="s">
        <v>160</v>
      </c>
      <c r="AU748" s="19" t="s">
        <v>86</v>
      </c>
    </row>
    <row r="749" spans="1:65" s="12" customFormat="1" ht="22.9" customHeight="1">
      <c r="B749" s="164"/>
      <c r="C749" s="165"/>
      <c r="D749" s="166" t="s">
        <v>75</v>
      </c>
      <c r="E749" s="178" t="s">
        <v>475</v>
      </c>
      <c r="F749" s="178" t="s">
        <v>476</v>
      </c>
      <c r="G749" s="165"/>
      <c r="H749" s="165"/>
      <c r="I749" s="168"/>
      <c r="J749" s="179">
        <f>BK749</f>
        <v>0</v>
      </c>
      <c r="K749" s="165"/>
      <c r="L749" s="170"/>
      <c r="M749" s="171"/>
      <c r="N749" s="172"/>
      <c r="O749" s="172"/>
      <c r="P749" s="173">
        <f>SUM(P750:P772)</f>
        <v>0</v>
      </c>
      <c r="Q749" s="172"/>
      <c r="R749" s="173">
        <f>SUM(R750:R772)</f>
        <v>1.3468586400000002</v>
      </c>
      <c r="S749" s="172"/>
      <c r="T749" s="174">
        <f>SUM(T750:T772)</f>
        <v>0</v>
      </c>
      <c r="AR749" s="175" t="s">
        <v>86</v>
      </c>
      <c r="AT749" s="176" t="s">
        <v>75</v>
      </c>
      <c r="AU749" s="176" t="s">
        <v>84</v>
      </c>
      <c r="AY749" s="175" t="s">
        <v>150</v>
      </c>
      <c r="BK749" s="177">
        <f>SUM(BK750:BK772)</f>
        <v>0</v>
      </c>
    </row>
    <row r="750" spans="1:65" s="2" customFormat="1" ht="33" customHeight="1">
      <c r="A750" s="36"/>
      <c r="B750" s="37"/>
      <c r="C750" s="180" t="s">
        <v>1112</v>
      </c>
      <c r="D750" s="180" t="s">
        <v>153</v>
      </c>
      <c r="E750" s="181" t="s">
        <v>1113</v>
      </c>
      <c r="F750" s="182" t="s">
        <v>1114</v>
      </c>
      <c r="G750" s="183" t="s">
        <v>182</v>
      </c>
      <c r="H750" s="184">
        <v>1.258</v>
      </c>
      <c r="I750" s="185"/>
      <c r="J750" s="186">
        <f>ROUND(I750*H750,2)</f>
        <v>0</v>
      </c>
      <c r="K750" s="182" t="s">
        <v>168</v>
      </c>
      <c r="L750" s="41"/>
      <c r="M750" s="187" t="s">
        <v>19</v>
      </c>
      <c r="N750" s="188" t="s">
        <v>47</v>
      </c>
      <c r="O750" s="66"/>
      <c r="P750" s="189">
        <f>O750*H750</f>
        <v>0</v>
      </c>
      <c r="Q750" s="189">
        <v>1.08E-3</v>
      </c>
      <c r="R750" s="189">
        <f>Q750*H750</f>
        <v>1.3586399999999999E-3</v>
      </c>
      <c r="S750" s="189">
        <v>0</v>
      </c>
      <c r="T750" s="190">
        <f>S750*H750</f>
        <v>0</v>
      </c>
      <c r="U750" s="36"/>
      <c r="V750" s="36"/>
      <c r="W750" s="36"/>
      <c r="X750" s="36"/>
      <c r="Y750" s="36"/>
      <c r="Z750" s="36"/>
      <c r="AA750" s="36"/>
      <c r="AB750" s="36"/>
      <c r="AC750" s="36"/>
      <c r="AD750" s="36"/>
      <c r="AE750" s="36"/>
      <c r="AR750" s="191" t="s">
        <v>314</v>
      </c>
      <c r="AT750" s="191" t="s">
        <v>153</v>
      </c>
      <c r="AU750" s="191" t="s">
        <v>86</v>
      </c>
      <c r="AY750" s="19" t="s">
        <v>150</v>
      </c>
      <c r="BE750" s="192">
        <f>IF(N750="základní",J750,0)</f>
        <v>0</v>
      </c>
      <c r="BF750" s="192">
        <f>IF(N750="snížená",J750,0)</f>
        <v>0</v>
      </c>
      <c r="BG750" s="192">
        <f>IF(N750="zákl. přenesená",J750,0)</f>
        <v>0</v>
      </c>
      <c r="BH750" s="192">
        <f>IF(N750="sníž. přenesená",J750,0)</f>
        <v>0</v>
      </c>
      <c r="BI750" s="192">
        <f>IF(N750="nulová",J750,0)</f>
        <v>0</v>
      </c>
      <c r="BJ750" s="19" t="s">
        <v>84</v>
      </c>
      <c r="BK750" s="192">
        <f>ROUND(I750*H750,2)</f>
        <v>0</v>
      </c>
      <c r="BL750" s="19" t="s">
        <v>314</v>
      </c>
      <c r="BM750" s="191" t="s">
        <v>1115</v>
      </c>
    </row>
    <row r="751" spans="1:65" s="2" customFormat="1" ht="29.25">
      <c r="A751" s="36"/>
      <c r="B751" s="37"/>
      <c r="C751" s="38"/>
      <c r="D751" s="193" t="s">
        <v>160</v>
      </c>
      <c r="E751" s="38"/>
      <c r="F751" s="194" t="s">
        <v>1116</v>
      </c>
      <c r="G751" s="38"/>
      <c r="H751" s="38"/>
      <c r="I751" s="195"/>
      <c r="J751" s="38"/>
      <c r="K751" s="38"/>
      <c r="L751" s="41"/>
      <c r="M751" s="196"/>
      <c r="N751" s="197"/>
      <c r="O751" s="66"/>
      <c r="P751" s="66"/>
      <c r="Q751" s="66"/>
      <c r="R751" s="66"/>
      <c r="S751" s="66"/>
      <c r="T751" s="67"/>
      <c r="U751" s="36"/>
      <c r="V751" s="36"/>
      <c r="W751" s="36"/>
      <c r="X751" s="36"/>
      <c r="Y751" s="36"/>
      <c r="Z751" s="36"/>
      <c r="AA751" s="36"/>
      <c r="AB751" s="36"/>
      <c r="AC751" s="36"/>
      <c r="AD751" s="36"/>
      <c r="AE751" s="36"/>
      <c r="AT751" s="19" t="s">
        <v>160</v>
      </c>
      <c r="AU751" s="19" t="s">
        <v>86</v>
      </c>
    </row>
    <row r="752" spans="1:65" s="13" customFormat="1" ht="11.25">
      <c r="B752" s="199"/>
      <c r="C752" s="200"/>
      <c r="D752" s="193" t="s">
        <v>163</v>
      </c>
      <c r="E752" s="201" t="s">
        <v>19</v>
      </c>
      <c r="F752" s="202" t="s">
        <v>1117</v>
      </c>
      <c r="G752" s="200"/>
      <c r="H752" s="201" t="s">
        <v>19</v>
      </c>
      <c r="I752" s="203"/>
      <c r="J752" s="200"/>
      <c r="K752" s="200"/>
      <c r="L752" s="204"/>
      <c r="M752" s="205"/>
      <c r="N752" s="206"/>
      <c r="O752" s="206"/>
      <c r="P752" s="206"/>
      <c r="Q752" s="206"/>
      <c r="R752" s="206"/>
      <c r="S752" s="206"/>
      <c r="T752" s="207"/>
      <c r="AT752" s="208" t="s">
        <v>163</v>
      </c>
      <c r="AU752" s="208" t="s">
        <v>86</v>
      </c>
      <c r="AV752" s="13" t="s">
        <v>84</v>
      </c>
      <c r="AW752" s="13" t="s">
        <v>36</v>
      </c>
      <c r="AX752" s="13" t="s">
        <v>76</v>
      </c>
      <c r="AY752" s="208" t="s">
        <v>150</v>
      </c>
    </row>
    <row r="753" spans="1:65" s="13" customFormat="1" ht="11.25">
      <c r="B753" s="199"/>
      <c r="C753" s="200"/>
      <c r="D753" s="193" t="s">
        <v>163</v>
      </c>
      <c r="E753" s="201" t="s">
        <v>19</v>
      </c>
      <c r="F753" s="202" t="s">
        <v>1118</v>
      </c>
      <c r="G753" s="200"/>
      <c r="H753" s="201" t="s">
        <v>19</v>
      </c>
      <c r="I753" s="203"/>
      <c r="J753" s="200"/>
      <c r="K753" s="200"/>
      <c r="L753" s="204"/>
      <c r="M753" s="205"/>
      <c r="N753" s="206"/>
      <c r="O753" s="206"/>
      <c r="P753" s="206"/>
      <c r="Q753" s="206"/>
      <c r="R753" s="206"/>
      <c r="S753" s="206"/>
      <c r="T753" s="207"/>
      <c r="AT753" s="208" t="s">
        <v>163</v>
      </c>
      <c r="AU753" s="208" t="s">
        <v>86</v>
      </c>
      <c r="AV753" s="13" t="s">
        <v>84</v>
      </c>
      <c r="AW753" s="13" t="s">
        <v>36</v>
      </c>
      <c r="AX753" s="13" t="s">
        <v>76</v>
      </c>
      <c r="AY753" s="208" t="s">
        <v>150</v>
      </c>
    </row>
    <row r="754" spans="1:65" s="14" customFormat="1" ht="11.25">
      <c r="B754" s="209"/>
      <c r="C754" s="210"/>
      <c r="D754" s="193" t="s">
        <v>163</v>
      </c>
      <c r="E754" s="211" t="s">
        <v>19</v>
      </c>
      <c r="F754" s="212" t="s">
        <v>1119</v>
      </c>
      <c r="G754" s="210"/>
      <c r="H754" s="213">
        <v>1.258</v>
      </c>
      <c r="I754" s="214"/>
      <c r="J754" s="210"/>
      <c r="K754" s="210"/>
      <c r="L754" s="215"/>
      <c r="M754" s="216"/>
      <c r="N754" s="217"/>
      <c r="O754" s="217"/>
      <c r="P754" s="217"/>
      <c r="Q754" s="217"/>
      <c r="R754" s="217"/>
      <c r="S754" s="217"/>
      <c r="T754" s="218"/>
      <c r="AT754" s="219" t="s">
        <v>163</v>
      </c>
      <c r="AU754" s="219" t="s">
        <v>86</v>
      </c>
      <c r="AV754" s="14" t="s">
        <v>86</v>
      </c>
      <c r="AW754" s="14" t="s">
        <v>36</v>
      </c>
      <c r="AX754" s="14" t="s">
        <v>84</v>
      </c>
      <c r="AY754" s="219" t="s">
        <v>150</v>
      </c>
    </row>
    <row r="755" spans="1:65" s="2" customFormat="1" ht="24">
      <c r="A755" s="36"/>
      <c r="B755" s="37"/>
      <c r="C755" s="180" t="s">
        <v>1120</v>
      </c>
      <c r="D755" s="180" t="s">
        <v>153</v>
      </c>
      <c r="E755" s="181" t="s">
        <v>1121</v>
      </c>
      <c r="F755" s="182" t="s">
        <v>1122</v>
      </c>
      <c r="G755" s="183" t="s">
        <v>328</v>
      </c>
      <c r="H755" s="184">
        <v>326.8</v>
      </c>
      <c r="I755" s="185"/>
      <c r="J755" s="186">
        <f>ROUND(I755*H755,2)</f>
        <v>0</v>
      </c>
      <c r="K755" s="182" t="s">
        <v>157</v>
      </c>
      <c r="L755" s="41"/>
      <c r="M755" s="187" t="s">
        <v>19</v>
      </c>
      <c r="N755" s="188" t="s">
        <v>47</v>
      </c>
      <c r="O755" s="66"/>
      <c r="P755" s="189">
        <f>O755*H755</f>
        <v>0</v>
      </c>
      <c r="Q755" s="189">
        <v>2E-3</v>
      </c>
      <c r="R755" s="189">
        <f>Q755*H755</f>
        <v>0.65360000000000007</v>
      </c>
      <c r="S755" s="189">
        <v>0</v>
      </c>
      <c r="T755" s="190">
        <f>S755*H755</f>
        <v>0</v>
      </c>
      <c r="U755" s="36"/>
      <c r="V755" s="36"/>
      <c r="W755" s="36"/>
      <c r="X755" s="36"/>
      <c r="Y755" s="36"/>
      <c r="Z755" s="36"/>
      <c r="AA755" s="36"/>
      <c r="AB755" s="36"/>
      <c r="AC755" s="36"/>
      <c r="AD755" s="36"/>
      <c r="AE755" s="36"/>
      <c r="AR755" s="191" t="s">
        <v>314</v>
      </c>
      <c r="AT755" s="191" t="s">
        <v>153</v>
      </c>
      <c r="AU755" s="191" t="s">
        <v>86</v>
      </c>
      <c r="AY755" s="19" t="s">
        <v>150</v>
      </c>
      <c r="BE755" s="192">
        <f>IF(N755="základní",J755,0)</f>
        <v>0</v>
      </c>
      <c r="BF755" s="192">
        <f>IF(N755="snížená",J755,0)</f>
        <v>0</v>
      </c>
      <c r="BG755" s="192">
        <f>IF(N755="zákl. přenesená",J755,0)</f>
        <v>0</v>
      </c>
      <c r="BH755" s="192">
        <f>IF(N755="sníž. přenesená",J755,0)</f>
        <v>0</v>
      </c>
      <c r="BI755" s="192">
        <f>IF(N755="nulová",J755,0)</f>
        <v>0</v>
      </c>
      <c r="BJ755" s="19" t="s">
        <v>84</v>
      </c>
      <c r="BK755" s="192">
        <f>ROUND(I755*H755,2)</f>
        <v>0</v>
      </c>
      <c r="BL755" s="19" t="s">
        <v>314</v>
      </c>
      <c r="BM755" s="191" t="s">
        <v>1123</v>
      </c>
    </row>
    <row r="756" spans="1:65" s="2" customFormat="1" ht="19.5">
      <c r="A756" s="36"/>
      <c r="B756" s="37"/>
      <c r="C756" s="38"/>
      <c r="D756" s="193" t="s">
        <v>160</v>
      </c>
      <c r="E756" s="38"/>
      <c r="F756" s="194" t="s">
        <v>1124</v>
      </c>
      <c r="G756" s="38"/>
      <c r="H756" s="38"/>
      <c r="I756" s="195"/>
      <c r="J756" s="38"/>
      <c r="K756" s="38"/>
      <c r="L756" s="41"/>
      <c r="M756" s="196"/>
      <c r="N756" s="197"/>
      <c r="O756" s="66"/>
      <c r="P756" s="66"/>
      <c r="Q756" s="66"/>
      <c r="R756" s="66"/>
      <c r="S756" s="66"/>
      <c r="T756" s="67"/>
      <c r="U756" s="36"/>
      <c r="V756" s="36"/>
      <c r="W756" s="36"/>
      <c r="X756" s="36"/>
      <c r="Y756" s="36"/>
      <c r="Z756" s="36"/>
      <c r="AA756" s="36"/>
      <c r="AB756" s="36"/>
      <c r="AC756" s="36"/>
      <c r="AD756" s="36"/>
      <c r="AE756" s="36"/>
      <c r="AT756" s="19" t="s">
        <v>160</v>
      </c>
      <c r="AU756" s="19" t="s">
        <v>86</v>
      </c>
    </row>
    <row r="757" spans="1:65" s="13" customFormat="1" ht="22.5">
      <c r="B757" s="199"/>
      <c r="C757" s="200"/>
      <c r="D757" s="193" t="s">
        <v>163</v>
      </c>
      <c r="E757" s="201" t="s">
        <v>19</v>
      </c>
      <c r="F757" s="202" t="s">
        <v>1125</v>
      </c>
      <c r="G757" s="200"/>
      <c r="H757" s="201" t="s">
        <v>19</v>
      </c>
      <c r="I757" s="203"/>
      <c r="J757" s="200"/>
      <c r="K757" s="200"/>
      <c r="L757" s="204"/>
      <c r="M757" s="205"/>
      <c r="N757" s="206"/>
      <c r="O757" s="206"/>
      <c r="P757" s="206"/>
      <c r="Q757" s="206"/>
      <c r="R757" s="206"/>
      <c r="S757" s="206"/>
      <c r="T757" s="207"/>
      <c r="AT757" s="208" t="s">
        <v>163</v>
      </c>
      <c r="AU757" s="208" t="s">
        <v>86</v>
      </c>
      <c r="AV757" s="13" t="s">
        <v>84</v>
      </c>
      <c r="AW757" s="13" t="s">
        <v>36</v>
      </c>
      <c r="AX757" s="13" t="s">
        <v>76</v>
      </c>
      <c r="AY757" s="208" t="s">
        <v>150</v>
      </c>
    </row>
    <row r="758" spans="1:65" s="13" customFormat="1" ht="22.5">
      <c r="B758" s="199"/>
      <c r="C758" s="200"/>
      <c r="D758" s="193" t="s">
        <v>163</v>
      </c>
      <c r="E758" s="201" t="s">
        <v>19</v>
      </c>
      <c r="F758" s="202" t="s">
        <v>1126</v>
      </c>
      <c r="G758" s="200"/>
      <c r="H758" s="201" t="s">
        <v>19</v>
      </c>
      <c r="I758" s="203"/>
      <c r="J758" s="200"/>
      <c r="K758" s="200"/>
      <c r="L758" s="204"/>
      <c r="M758" s="205"/>
      <c r="N758" s="206"/>
      <c r="O758" s="206"/>
      <c r="P758" s="206"/>
      <c r="Q758" s="206"/>
      <c r="R758" s="206"/>
      <c r="S758" s="206"/>
      <c r="T758" s="207"/>
      <c r="AT758" s="208" t="s">
        <v>163</v>
      </c>
      <c r="AU758" s="208" t="s">
        <v>86</v>
      </c>
      <c r="AV758" s="13" t="s">
        <v>84</v>
      </c>
      <c r="AW758" s="13" t="s">
        <v>36</v>
      </c>
      <c r="AX758" s="13" t="s">
        <v>76</v>
      </c>
      <c r="AY758" s="208" t="s">
        <v>150</v>
      </c>
    </row>
    <row r="759" spans="1:65" s="13" customFormat="1" ht="11.25">
      <c r="B759" s="199"/>
      <c r="C759" s="200"/>
      <c r="D759" s="193" t="s">
        <v>163</v>
      </c>
      <c r="E759" s="201" t="s">
        <v>19</v>
      </c>
      <c r="F759" s="202" t="s">
        <v>193</v>
      </c>
      <c r="G759" s="200"/>
      <c r="H759" s="201" t="s">
        <v>19</v>
      </c>
      <c r="I759" s="203"/>
      <c r="J759" s="200"/>
      <c r="K759" s="200"/>
      <c r="L759" s="204"/>
      <c r="M759" s="205"/>
      <c r="N759" s="206"/>
      <c r="O759" s="206"/>
      <c r="P759" s="206"/>
      <c r="Q759" s="206"/>
      <c r="R759" s="206"/>
      <c r="S759" s="206"/>
      <c r="T759" s="207"/>
      <c r="AT759" s="208" t="s">
        <v>163</v>
      </c>
      <c r="AU759" s="208" t="s">
        <v>86</v>
      </c>
      <c r="AV759" s="13" t="s">
        <v>84</v>
      </c>
      <c r="AW759" s="13" t="s">
        <v>36</v>
      </c>
      <c r="AX759" s="13" t="s">
        <v>76</v>
      </c>
      <c r="AY759" s="208" t="s">
        <v>150</v>
      </c>
    </row>
    <row r="760" spans="1:65" s="14" customFormat="1" ht="11.25">
      <c r="B760" s="209"/>
      <c r="C760" s="210"/>
      <c r="D760" s="193" t="s">
        <v>163</v>
      </c>
      <c r="E760" s="211" t="s">
        <v>19</v>
      </c>
      <c r="F760" s="212" t="s">
        <v>1127</v>
      </c>
      <c r="G760" s="210"/>
      <c r="H760" s="213">
        <v>111.84</v>
      </c>
      <c r="I760" s="214"/>
      <c r="J760" s="210"/>
      <c r="K760" s="210"/>
      <c r="L760" s="215"/>
      <c r="M760" s="216"/>
      <c r="N760" s="217"/>
      <c r="O760" s="217"/>
      <c r="P760" s="217"/>
      <c r="Q760" s="217"/>
      <c r="R760" s="217"/>
      <c r="S760" s="217"/>
      <c r="T760" s="218"/>
      <c r="AT760" s="219" t="s">
        <v>163</v>
      </c>
      <c r="AU760" s="219" t="s">
        <v>86</v>
      </c>
      <c r="AV760" s="14" t="s">
        <v>86</v>
      </c>
      <c r="AW760" s="14" t="s">
        <v>36</v>
      </c>
      <c r="AX760" s="14" t="s">
        <v>76</v>
      </c>
      <c r="AY760" s="219" t="s">
        <v>150</v>
      </c>
    </row>
    <row r="761" spans="1:65" s="13" customFormat="1" ht="11.25">
      <c r="B761" s="199"/>
      <c r="C761" s="200"/>
      <c r="D761" s="193" t="s">
        <v>163</v>
      </c>
      <c r="E761" s="201" t="s">
        <v>19</v>
      </c>
      <c r="F761" s="202" t="s">
        <v>195</v>
      </c>
      <c r="G761" s="200"/>
      <c r="H761" s="201" t="s">
        <v>19</v>
      </c>
      <c r="I761" s="203"/>
      <c r="J761" s="200"/>
      <c r="K761" s="200"/>
      <c r="L761" s="204"/>
      <c r="M761" s="205"/>
      <c r="N761" s="206"/>
      <c r="O761" s="206"/>
      <c r="P761" s="206"/>
      <c r="Q761" s="206"/>
      <c r="R761" s="206"/>
      <c r="S761" s="206"/>
      <c r="T761" s="207"/>
      <c r="AT761" s="208" t="s">
        <v>163</v>
      </c>
      <c r="AU761" s="208" t="s">
        <v>86</v>
      </c>
      <c r="AV761" s="13" t="s">
        <v>84</v>
      </c>
      <c r="AW761" s="13" t="s">
        <v>36</v>
      </c>
      <c r="AX761" s="13" t="s">
        <v>76</v>
      </c>
      <c r="AY761" s="208" t="s">
        <v>150</v>
      </c>
    </row>
    <row r="762" spans="1:65" s="14" customFormat="1" ht="11.25">
      <c r="B762" s="209"/>
      <c r="C762" s="210"/>
      <c r="D762" s="193" t="s">
        <v>163</v>
      </c>
      <c r="E762" s="211" t="s">
        <v>19</v>
      </c>
      <c r="F762" s="212" t="s">
        <v>1128</v>
      </c>
      <c r="G762" s="210"/>
      <c r="H762" s="213">
        <v>102.76</v>
      </c>
      <c r="I762" s="214"/>
      <c r="J762" s="210"/>
      <c r="K762" s="210"/>
      <c r="L762" s="215"/>
      <c r="M762" s="216"/>
      <c r="N762" s="217"/>
      <c r="O762" s="217"/>
      <c r="P762" s="217"/>
      <c r="Q762" s="217"/>
      <c r="R762" s="217"/>
      <c r="S762" s="217"/>
      <c r="T762" s="218"/>
      <c r="AT762" s="219" t="s">
        <v>163</v>
      </c>
      <c r="AU762" s="219" t="s">
        <v>86</v>
      </c>
      <c r="AV762" s="14" t="s">
        <v>86</v>
      </c>
      <c r="AW762" s="14" t="s">
        <v>36</v>
      </c>
      <c r="AX762" s="14" t="s">
        <v>76</v>
      </c>
      <c r="AY762" s="219" t="s">
        <v>150</v>
      </c>
    </row>
    <row r="763" spans="1:65" s="13" customFormat="1" ht="11.25">
      <c r="B763" s="199"/>
      <c r="C763" s="200"/>
      <c r="D763" s="193" t="s">
        <v>163</v>
      </c>
      <c r="E763" s="201" t="s">
        <v>19</v>
      </c>
      <c r="F763" s="202" t="s">
        <v>197</v>
      </c>
      <c r="G763" s="200"/>
      <c r="H763" s="201" t="s">
        <v>19</v>
      </c>
      <c r="I763" s="203"/>
      <c r="J763" s="200"/>
      <c r="K763" s="200"/>
      <c r="L763" s="204"/>
      <c r="M763" s="205"/>
      <c r="N763" s="206"/>
      <c r="O763" s="206"/>
      <c r="P763" s="206"/>
      <c r="Q763" s="206"/>
      <c r="R763" s="206"/>
      <c r="S763" s="206"/>
      <c r="T763" s="207"/>
      <c r="AT763" s="208" t="s">
        <v>163</v>
      </c>
      <c r="AU763" s="208" t="s">
        <v>86</v>
      </c>
      <c r="AV763" s="13" t="s">
        <v>84</v>
      </c>
      <c r="AW763" s="13" t="s">
        <v>36</v>
      </c>
      <c r="AX763" s="13" t="s">
        <v>76</v>
      </c>
      <c r="AY763" s="208" t="s">
        <v>150</v>
      </c>
    </row>
    <row r="764" spans="1:65" s="14" customFormat="1" ht="11.25">
      <c r="B764" s="209"/>
      <c r="C764" s="210"/>
      <c r="D764" s="193" t="s">
        <v>163</v>
      </c>
      <c r="E764" s="211" t="s">
        <v>19</v>
      </c>
      <c r="F764" s="212" t="s">
        <v>1129</v>
      </c>
      <c r="G764" s="210"/>
      <c r="H764" s="213">
        <v>112.2</v>
      </c>
      <c r="I764" s="214"/>
      <c r="J764" s="210"/>
      <c r="K764" s="210"/>
      <c r="L764" s="215"/>
      <c r="M764" s="216"/>
      <c r="N764" s="217"/>
      <c r="O764" s="217"/>
      <c r="P764" s="217"/>
      <c r="Q764" s="217"/>
      <c r="R764" s="217"/>
      <c r="S764" s="217"/>
      <c r="T764" s="218"/>
      <c r="AT764" s="219" t="s">
        <v>163</v>
      </c>
      <c r="AU764" s="219" t="s">
        <v>86</v>
      </c>
      <c r="AV764" s="14" t="s">
        <v>86</v>
      </c>
      <c r="AW764" s="14" t="s">
        <v>36</v>
      </c>
      <c r="AX764" s="14" t="s">
        <v>76</v>
      </c>
      <c r="AY764" s="219" t="s">
        <v>150</v>
      </c>
    </row>
    <row r="765" spans="1:65" s="15" customFormat="1" ht="11.25">
      <c r="B765" s="220"/>
      <c r="C765" s="221"/>
      <c r="D765" s="193" t="s">
        <v>163</v>
      </c>
      <c r="E765" s="222" t="s">
        <v>19</v>
      </c>
      <c r="F765" s="223" t="s">
        <v>178</v>
      </c>
      <c r="G765" s="221"/>
      <c r="H765" s="224">
        <v>326.8</v>
      </c>
      <c r="I765" s="225"/>
      <c r="J765" s="221"/>
      <c r="K765" s="221"/>
      <c r="L765" s="226"/>
      <c r="M765" s="227"/>
      <c r="N765" s="228"/>
      <c r="O765" s="228"/>
      <c r="P765" s="228"/>
      <c r="Q765" s="228"/>
      <c r="R765" s="228"/>
      <c r="S765" s="228"/>
      <c r="T765" s="229"/>
      <c r="AT765" s="230" t="s">
        <v>163</v>
      </c>
      <c r="AU765" s="230" t="s">
        <v>86</v>
      </c>
      <c r="AV765" s="15" t="s">
        <v>158</v>
      </c>
      <c r="AW765" s="15" t="s">
        <v>36</v>
      </c>
      <c r="AX765" s="15" t="s">
        <v>84</v>
      </c>
      <c r="AY765" s="230" t="s">
        <v>150</v>
      </c>
    </row>
    <row r="766" spans="1:65" s="2" customFormat="1" ht="24">
      <c r="A766" s="36"/>
      <c r="B766" s="37"/>
      <c r="C766" s="245" t="s">
        <v>1130</v>
      </c>
      <c r="D766" s="245" t="s">
        <v>641</v>
      </c>
      <c r="E766" s="246" t="s">
        <v>1131</v>
      </c>
      <c r="F766" s="247" t="s">
        <v>1132</v>
      </c>
      <c r="G766" s="248" t="s">
        <v>182</v>
      </c>
      <c r="H766" s="249">
        <v>1.258</v>
      </c>
      <c r="I766" s="250"/>
      <c r="J766" s="251">
        <f>ROUND(I766*H766,2)</f>
        <v>0</v>
      </c>
      <c r="K766" s="247" t="s">
        <v>168</v>
      </c>
      <c r="L766" s="252"/>
      <c r="M766" s="253" t="s">
        <v>19</v>
      </c>
      <c r="N766" s="254" t="s">
        <v>47</v>
      </c>
      <c r="O766" s="66"/>
      <c r="P766" s="189">
        <f>O766*H766</f>
        <v>0</v>
      </c>
      <c r="Q766" s="189">
        <v>0.55000000000000004</v>
      </c>
      <c r="R766" s="189">
        <f>Q766*H766</f>
        <v>0.69190000000000007</v>
      </c>
      <c r="S766" s="189">
        <v>0</v>
      </c>
      <c r="T766" s="190">
        <f>S766*H766</f>
        <v>0</v>
      </c>
      <c r="U766" s="36"/>
      <c r="V766" s="36"/>
      <c r="W766" s="36"/>
      <c r="X766" s="36"/>
      <c r="Y766" s="36"/>
      <c r="Z766" s="36"/>
      <c r="AA766" s="36"/>
      <c r="AB766" s="36"/>
      <c r="AC766" s="36"/>
      <c r="AD766" s="36"/>
      <c r="AE766" s="36"/>
      <c r="AR766" s="191" t="s">
        <v>464</v>
      </c>
      <c r="AT766" s="191" t="s">
        <v>641</v>
      </c>
      <c r="AU766" s="191" t="s">
        <v>86</v>
      </c>
      <c r="AY766" s="19" t="s">
        <v>150</v>
      </c>
      <c r="BE766" s="192">
        <f>IF(N766="základní",J766,0)</f>
        <v>0</v>
      </c>
      <c r="BF766" s="192">
        <f>IF(N766="snížená",J766,0)</f>
        <v>0</v>
      </c>
      <c r="BG766" s="192">
        <f>IF(N766="zákl. přenesená",J766,0)</f>
        <v>0</v>
      </c>
      <c r="BH766" s="192">
        <f>IF(N766="sníž. přenesená",J766,0)</f>
        <v>0</v>
      </c>
      <c r="BI766" s="192">
        <f>IF(N766="nulová",J766,0)</f>
        <v>0</v>
      </c>
      <c r="BJ766" s="19" t="s">
        <v>84</v>
      </c>
      <c r="BK766" s="192">
        <f>ROUND(I766*H766,2)</f>
        <v>0</v>
      </c>
      <c r="BL766" s="19" t="s">
        <v>314</v>
      </c>
      <c r="BM766" s="191" t="s">
        <v>1133</v>
      </c>
    </row>
    <row r="767" spans="1:65" s="2" customFormat="1" ht="19.5">
      <c r="A767" s="36"/>
      <c r="B767" s="37"/>
      <c r="C767" s="38"/>
      <c r="D767" s="193" t="s">
        <v>160</v>
      </c>
      <c r="E767" s="38"/>
      <c r="F767" s="194" t="s">
        <v>1132</v>
      </c>
      <c r="G767" s="38"/>
      <c r="H767" s="38"/>
      <c r="I767" s="195"/>
      <c r="J767" s="38"/>
      <c r="K767" s="38"/>
      <c r="L767" s="41"/>
      <c r="M767" s="196"/>
      <c r="N767" s="197"/>
      <c r="O767" s="66"/>
      <c r="P767" s="66"/>
      <c r="Q767" s="66"/>
      <c r="R767" s="66"/>
      <c r="S767" s="66"/>
      <c r="T767" s="67"/>
      <c r="U767" s="36"/>
      <c r="V767" s="36"/>
      <c r="W767" s="36"/>
      <c r="X767" s="36"/>
      <c r="Y767" s="36"/>
      <c r="Z767" s="36"/>
      <c r="AA767" s="36"/>
      <c r="AB767" s="36"/>
      <c r="AC767" s="36"/>
      <c r="AD767" s="36"/>
      <c r="AE767" s="36"/>
      <c r="AT767" s="19" t="s">
        <v>160</v>
      </c>
      <c r="AU767" s="19" t="s">
        <v>86</v>
      </c>
    </row>
    <row r="768" spans="1:65" s="13" customFormat="1" ht="11.25">
      <c r="B768" s="199"/>
      <c r="C768" s="200"/>
      <c r="D768" s="193" t="s">
        <v>163</v>
      </c>
      <c r="E768" s="201" t="s">
        <v>19</v>
      </c>
      <c r="F768" s="202" t="s">
        <v>1134</v>
      </c>
      <c r="G768" s="200"/>
      <c r="H768" s="201" t="s">
        <v>19</v>
      </c>
      <c r="I768" s="203"/>
      <c r="J768" s="200"/>
      <c r="K768" s="200"/>
      <c r="L768" s="204"/>
      <c r="M768" s="205"/>
      <c r="N768" s="206"/>
      <c r="O768" s="206"/>
      <c r="P768" s="206"/>
      <c r="Q768" s="206"/>
      <c r="R768" s="206"/>
      <c r="S768" s="206"/>
      <c r="T768" s="207"/>
      <c r="AT768" s="208" t="s">
        <v>163</v>
      </c>
      <c r="AU768" s="208" t="s">
        <v>86</v>
      </c>
      <c r="AV768" s="13" t="s">
        <v>84</v>
      </c>
      <c r="AW768" s="13" t="s">
        <v>36</v>
      </c>
      <c r="AX768" s="13" t="s">
        <v>76</v>
      </c>
      <c r="AY768" s="208" t="s">
        <v>150</v>
      </c>
    </row>
    <row r="769" spans="1:65" s="13" customFormat="1" ht="11.25">
      <c r="B769" s="199"/>
      <c r="C769" s="200"/>
      <c r="D769" s="193" t="s">
        <v>163</v>
      </c>
      <c r="E769" s="201" t="s">
        <v>19</v>
      </c>
      <c r="F769" s="202" t="s">
        <v>1118</v>
      </c>
      <c r="G769" s="200"/>
      <c r="H769" s="201" t="s">
        <v>19</v>
      </c>
      <c r="I769" s="203"/>
      <c r="J769" s="200"/>
      <c r="K769" s="200"/>
      <c r="L769" s="204"/>
      <c r="M769" s="205"/>
      <c r="N769" s="206"/>
      <c r="O769" s="206"/>
      <c r="P769" s="206"/>
      <c r="Q769" s="206"/>
      <c r="R769" s="206"/>
      <c r="S769" s="206"/>
      <c r="T769" s="207"/>
      <c r="AT769" s="208" t="s">
        <v>163</v>
      </c>
      <c r="AU769" s="208" t="s">
        <v>86</v>
      </c>
      <c r="AV769" s="13" t="s">
        <v>84</v>
      </c>
      <c r="AW769" s="13" t="s">
        <v>36</v>
      </c>
      <c r="AX769" s="13" t="s">
        <v>76</v>
      </c>
      <c r="AY769" s="208" t="s">
        <v>150</v>
      </c>
    </row>
    <row r="770" spans="1:65" s="14" customFormat="1" ht="11.25">
      <c r="B770" s="209"/>
      <c r="C770" s="210"/>
      <c r="D770" s="193" t="s">
        <v>163</v>
      </c>
      <c r="E770" s="211" t="s">
        <v>19</v>
      </c>
      <c r="F770" s="212" t="s">
        <v>1119</v>
      </c>
      <c r="G770" s="210"/>
      <c r="H770" s="213">
        <v>1.258</v>
      </c>
      <c r="I770" s="214"/>
      <c r="J770" s="210"/>
      <c r="K770" s="210"/>
      <c r="L770" s="215"/>
      <c r="M770" s="216"/>
      <c r="N770" s="217"/>
      <c r="O770" s="217"/>
      <c r="P770" s="217"/>
      <c r="Q770" s="217"/>
      <c r="R770" s="217"/>
      <c r="S770" s="217"/>
      <c r="T770" s="218"/>
      <c r="AT770" s="219" t="s">
        <v>163</v>
      </c>
      <c r="AU770" s="219" t="s">
        <v>86</v>
      </c>
      <c r="AV770" s="14" t="s">
        <v>86</v>
      </c>
      <c r="AW770" s="14" t="s">
        <v>36</v>
      </c>
      <c r="AX770" s="14" t="s">
        <v>84</v>
      </c>
      <c r="AY770" s="219" t="s">
        <v>150</v>
      </c>
    </row>
    <row r="771" spans="1:65" s="2" customFormat="1" ht="24">
      <c r="A771" s="36"/>
      <c r="B771" s="37"/>
      <c r="C771" s="180" t="s">
        <v>1135</v>
      </c>
      <c r="D771" s="180" t="s">
        <v>153</v>
      </c>
      <c r="E771" s="181" t="s">
        <v>1136</v>
      </c>
      <c r="F771" s="182" t="s">
        <v>1137</v>
      </c>
      <c r="G771" s="183" t="s">
        <v>1036</v>
      </c>
      <c r="H771" s="255"/>
      <c r="I771" s="185"/>
      <c r="J771" s="186">
        <f>ROUND(I771*H771,2)</f>
        <v>0</v>
      </c>
      <c r="K771" s="182" t="s">
        <v>168</v>
      </c>
      <c r="L771" s="41"/>
      <c r="M771" s="187" t="s">
        <v>19</v>
      </c>
      <c r="N771" s="188" t="s">
        <v>47</v>
      </c>
      <c r="O771" s="66"/>
      <c r="P771" s="189">
        <f>O771*H771</f>
        <v>0</v>
      </c>
      <c r="Q771" s="189">
        <v>0</v>
      </c>
      <c r="R771" s="189">
        <f>Q771*H771</f>
        <v>0</v>
      </c>
      <c r="S771" s="189">
        <v>0</v>
      </c>
      <c r="T771" s="190">
        <f>S771*H771</f>
        <v>0</v>
      </c>
      <c r="U771" s="36"/>
      <c r="V771" s="36"/>
      <c r="W771" s="36"/>
      <c r="X771" s="36"/>
      <c r="Y771" s="36"/>
      <c r="Z771" s="36"/>
      <c r="AA771" s="36"/>
      <c r="AB771" s="36"/>
      <c r="AC771" s="36"/>
      <c r="AD771" s="36"/>
      <c r="AE771" s="36"/>
      <c r="AR771" s="191" t="s">
        <v>314</v>
      </c>
      <c r="AT771" s="191" t="s">
        <v>153</v>
      </c>
      <c r="AU771" s="191" t="s">
        <v>86</v>
      </c>
      <c r="AY771" s="19" t="s">
        <v>150</v>
      </c>
      <c r="BE771" s="192">
        <f>IF(N771="základní",J771,0)</f>
        <v>0</v>
      </c>
      <c r="BF771" s="192">
        <f>IF(N771="snížená",J771,0)</f>
        <v>0</v>
      </c>
      <c r="BG771" s="192">
        <f>IF(N771="zákl. přenesená",J771,0)</f>
        <v>0</v>
      </c>
      <c r="BH771" s="192">
        <f>IF(N771="sníž. přenesená",J771,0)</f>
        <v>0</v>
      </c>
      <c r="BI771" s="192">
        <f>IF(N771="nulová",J771,0)</f>
        <v>0</v>
      </c>
      <c r="BJ771" s="19" t="s">
        <v>84</v>
      </c>
      <c r="BK771" s="192">
        <f>ROUND(I771*H771,2)</f>
        <v>0</v>
      </c>
      <c r="BL771" s="19" t="s">
        <v>314</v>
      </c>
      <c r="BM771" s="191" t="s">
        <v>1138</v>
      </c>
    </row>
    <row r="772" spans="1:65" s="2" customFormat="1" ht="29.25">
      <c r="A772" s="36"/>
      <c r="B772" s="37"/>
      <c r="C772" s="38"/>
      <c r="D772" s="193" t="s">
        <v>160</v>
      </c>
      <c r="E772" s="38"/>
      <c r="F772" s="194" t="s">
        <v>1139</v>
      </c>
      <c r="G772" s="38"/>
      <c r="H772" s="38"/>
      <c r="I772" s="195"/>
      <c r="J772" s="38"/>
      <c r="K772" s="38"/>
      <c r="L772" s="41"/>
      <c r="M772" s="196"/>
      <c r="N772" s="197"/>
      <c r="O772" s="66"/>
      <c r="P772" s="66"/>
      <c r="Q772" s="66"/>
      <c r="R772" s="66"/>
      <c r="S772" s="66"/>
      <c r="T772" s="67"/>
      <c r="U772" s="36"/>
      <c r="V772" s="36"/>
      <c r="W772" s="36"/>
      <c r="X772" s="36"/>
      <c r="Y772" s="36"/>
      <c r="Z772" s="36"/>
      <c r="AA772" s="36"/>
      <c r="AB772" s="36"/>
      <c r="AC772" s="36"/>
      <c r="AD772" s="36"/>
      <c r="AE772" s="36"/>
      <c r="AT772" s="19" t="s">
        <v>160</v>
      </c>
      <c r="AU772" s="19" t="s">
        <v>86</v>
      </c>
    </row>
    <row r="773" spans="1:65" s="12" customFormat="1" ht="22.9" customHeight="1">
      <c r="B773" s="164"/>
      <c r="C773" s="165"/>
      <c r="D773" s="166" t="s">
        <v>75</v>
      </c>
      <c r="E773" s="178" t="s">
        <v>486</v>
      </c>
      <c r="F773" s="178" t="s">
        <v>487</v>
      </c>
      <c r="G773" s="165"/>
      <c r="H773" s="165"/>
      <c r="I773" s="168"/>
      <c r="J773" s="179">
        <f>BK773</f>
        <v>0</v>
      </c>
      <c r="K773" s="165"/>
      <c r="L773" s="170"/>
      <c r="M773" s="171"/>
      <c r="N773" s="172"/>
      <c r="O773" s="172"/>
      <c r="P773" s="173">
        <f>SUM(P774:P848)</f>
        <v>0</v>
      </c>
      <c r="Q773" s="172"/>
      <c r="R773" s="173">
        <f>SUM(R774:R848)</f>
        <v>5.8973580000000005E-2</v>
      </c>
      <c r="S773" s="172"/>
      <c r="T773" s="174">
        <f>SUM(T774:T848)</f>
        <v>0</v>
      </c>
      <c r="AR773" s="175" t="s">
        <v>86</v>
      </c>
      <c r="AT773" s="176" t="s">
        <v>75</v>
      </c>
      <c r="AU773" s="176" t="s">
        <v>84</v>
      </c>
      <c r="AY773" s="175" t="s">
        <v>150</v>
      </c>
      <c r="BK773" s="177">
        <f>SUM(BK774:BK848)</f>
        <v>0</v>
      </c>
    </row>
    <row r="774" spans="1:65" s="2" customFormat="1" ht="24">
      <c r="A774" s="36"/>
      <c r="B774" s="37"/>
      <c r="C774" s="180" t="s">
        <v>1140</v>
      </c>
      <c r="D774" s="180" t="s">
        <v>153</v>
      </c>
      <c r="E774" s="181" t="s">
        <v>1141</v>
      </c>
      <c r="F774" s="182" t="s">
        <v>1142</v>
      </c>
      <c r="G774" s="183" t="s">
        <v>167</v>
      </c>
      <c r="H774" s="184">
        <v>0.68400000000000005</v>
      </c>
      <c r="I774" s="185"/>
      <c r="J774" s="186">
        <f>ROUND(I774*H774,2)</f>
        <v>0</v>
      </c>
      <c r="K774" s="182" t="s">
        <v>168</v>
      </c>
      <c r="L774" s="41"/>
      <c r="M774" s="187" t="s">
        <v>19</v>
      </c>
      <c r="N774" s="188" t="s">
        <v>47</v>
      </c>
      <c r="O774" s="66"/>
      <c r="P774" s="189">
        <f>O774*H774</f>
        <v>0</v>
      </c>
      <c r="Q774" s="189">
        <v>1.1820000000000001E-2</v>
      </c>
      <c r="R774" s="189">
        <f>Q774*H774</f>
        <v>8.0848800000000009E-3</v>
      </c>
      <c r="S774" s="189">
        <v>0</v>
      </c>
      <c r="T774" s="190">
        <f>S774*H774</f>
        <v>0</v>
      </c>
      <c r="U774" s="36"/>
      <c r="V774" s="36"/>
      <c r="W774" s="36"/>
      <c r="X774" s="36"/>
      <c r="Y774" s="36"/>
      <c r="Z774" s="36"/>
      <c r="AA774" s="36"/>
      <c r="AB774" s="36"/>
      <c r="AC774" s="36"/>
      <c r="AD774" s="36"/>
      <c r="AE774" s="36"/>
      <c r="AR774" s="191" t="s">
        <v>314</v>
      </c>
      <c r="AT774" s="191" t="s">
        <v>153</v>
      </c>
      <c r="AU774" s="191" t="s">
        <v>86</v>
      </c>
      <c r="AY774" s="19" t="s">
        <v>150</v>
      </c>
      <c r="BE774" s="192">
        <f>IF(N774="základní",J774,0)</f>
        <v>0</v>
      </c>
      <c r="BF774" s="192">
        <f>IF(N774="snížená",J774,0)</f>
        <v>0</v>
      </c>
      <c r="BG774" s="192">
        <f>IF(N774="zákl. přenesená",J774,0)</f>
        <v>0</v>
      </c>
      <c r="BH774" s="192">
        <f>IF(N774="sníž. přenesená",J774,0)</f>
        <v>0</v>
      </c>
      <c r="BI774" s="192">
        <f>IF(N774="nulová",J774,0)</f>
        <v>0</v>
      </c>
      <c r="BJ774" s="19" t="s">
        <v>84</v>
      </c>
      <c r="BK774" s="192">
        <f>ROUND(I774*H774,2)</f>
        <v>0</v>
      </c>
      <c r="BL774" s="19" t="s">
        <v>314</v>
      </c>
      <c r="BM774" s="191" t="s">
        <v>1143</v>
      </c>
    </row>
    <row r="775" spans="1:65" s="2" customFormat="1" ht="29.25">
      <c r="A775" s="36"/>
      <c r="B775" s="37"/>
      <c r="C775" s="38"/>
      <c r="D775" s="193" t="s">
        <v>160</v>
      </c>
      <c r="E775" s="38"/>
      <c r="F775" s="194" t="s">
        <v>1144</v>
      </c>
      <c r="G775" s="38"/>
      <c r="H775" s="38"/>
      <c r="I775" s="195"/>
      <c r="J775" s="38"/>
      <c r="K775" s="38"/>
      <c r="L775" s="41"/>
      <c r="M775" s="196"/>
      <c r="N775" s="197"/>
      <c r="O775" s="66"/>
      <c r="P775" s="66"/>
      <c r="Q775" s="66"/>
      <c r="R775" s="66"/>
      <c r="S775" s="66"/>
      <c r="T775" s="67"/>
      <c r="U775" s="36"/>
      <c r="V775" s="36"/>
      <c r="W775" s="36"/>
      <c r="X775" s="36"/>
      <c r="Y775" s="36"/>
      <c r="Z775" s="36"/>
      <c r="AA775" s="36"/>
      <c r="AB775" s="36"/>
      <c r="AC775" s="36"/>
      <c r="AD775" s="36"/>
      <c r="AE775" s="36"/>
      <c r="AT775" s="19" t="s">
        <v>160</v>
      </c>
      <c r="AU775" s="19" t="s">
        <v>86</v>
      </c>
    </row>
    <row r="776" spans="1:65" s="13" customFormat="1" ht="11.25">
      <c r="B776" s="199"/>
      <c r="C776" s="200"/>
      <c r="D776" s="193" t="s">
        <v>163</v>
      </c>
      <c r="E776" s="201" t="s">
        <v>19</v>
      </c>
      <c r="F776" s="202" t="s">
        <v>1145</v>
      </c>
      <c r="G776" s="200"/>
      <c r="H776" s="201" t="s">
        <v>19</v>
      </c>
      <c r="I776" s="203"/>
      <c r="J776" s="200"/>
      <c r="K776" s="200"/>
      <c r="L776" s="204"/>
      <c r="M776" s="205"/>
      <c r="N776" s="206"/>
      <c r="O776" s="206"/>
      <c r="P776" s="206"/>
      <c r="Q776" s="206"/>
      <c r="R776" s="206"/>
      <c r="S776" s="206"/>
      <c r="T776" s="207"/>
      <c r="AT776" s="208" t="s">
        <v>163</v>
      </c>
      <c r="AU776" s="208" t="s">
        <v>86</v>
      </c>
      <c r="AV776" s="13" t="s">
        <v>84</v>
      </c>
      <c r="AW776" s="13" t="s">
        <v>36</v>
      </c>
      <c r="AX776" s="13" t="s">
        <v>76</v>
      </c>
      <c r="AY776" s="208" t="s">
        <v>150</v>
      </c>
    </row>
    <row r="777" spans="1:65" s="14" customFormat="1" ht="11.25">
      <c r="B777" s="209"/>
      <c r="C777" s="210"/>
      <c r="D777" s="193" t="s">
        <v>163</v>
      </c>
      <c r="E777" s="211" t="s">
        <v>19</v>
      </c>
      <c r="F777" s="212" t="s">
        <v>1146</v>
      </c>
      <c r="G777" s="210"/>
      <c r="H777" s="213">
        <v>0.68400000000000005</v>
      </c>
      <c r="I777" s="214"/>
      <c r="J777" s="210"/>
      <c r="K777" s="210"/>
      <c r="L777" s="215"/>
      <c r="M777" s="216"/>
      <c r="N777" s="217"/>
      <c r="O777" s="217"/>
      <c r="P777" s="217"/>
      <c r="Q777" s="217"/>
      <c r="R777" s="217"/>
      <c r="S777" s="217"/>
      <c r="T777" s="218"/>
      <c r="AT777" s="219" t="s">
        <v>163</v>
      </c>
      <c r="AU777" s="219" t="s">
        <v>86</v>
      </c>
      <c r="AV777" s="14" t="s">
        <v>86</v>
      </c>
      <c r="AW777" s="14" t="s">
        <v>36</v>
      </c>
      <c r="AX777" s="14" t="s">
        <v>84</v>
      </c>
      <c r="AY777" s="219" t="s">
        <v>150</v>
      </c>
    </row>
    <row r="778" spans="1:65" s="2" customFormat="1" ht="16.5" customHeight="1">
      <c r="A778" s="36"/>
      <c r="B778" s="37"/>
      <c r="C778" s="180" t="s">
        <v>1147</v>
      </c>
      <c r="D778" s="180" t="s">
        <v>153</v>
      </c>
      <c r="E778" s="181" t="s">
        <v>1148</v>
      </c>
      <c r="F778" s="182" t="s">
        <v>1149</v>
      </c>
      <c r="G778" s="183" t="s">
        <v>167</v>
      </c>
      <c r="H778" s="184">
        <v>0.68400000000000005</v>
      </c>
      <c r="I778" s="185"/>
      <c r="J778" s="186">
        <f>ROUND(I778*H778,2)</f>
        <v>0</v>
      </c>
      <c r="K778" s="182" t="s">
        <v>168</v>
      </c>
      <c r="L778" s="41"/>
      <c r="M778" s="187" t="s">
        <v>19</v>
      </c>
      <c r="N778" s="188" t="s">
        <v>47</v>
      </c>
      <c r="O778" s="66"/>
      <c r="P778" s="189">
        <f>O778*H778</f>
        <v>0</v>
      </c>
      <c r="Q778" s="189">
        <v>1E-4</v>
      </c>
      <c r="R778" s="189">
        <f>Q778*H778</f>
        <v>6.8400000000000009E-5</v>
      </c>
      <c r="S778" s="189">
        <v>0</v>
      </c>
      <c r="T778" s="190">
        <f>S778*H778</f>
        <v>0</v>
      </c>
      <c r="U778" s="36"/>
      <c r="V778" s="36"/>
      <c r="W778" s="36"/>
      <c r="X778" s="36"/>
      <c r="Y778" s="36"/>
      <c r="Z778" s="36"/>
      <c r="AA778" s="36"/>
      <c r="AB778" s="36"/>
      <c r="AC778" s="36"/>
      <c r="AD778" s="36"/>
      <c r="AE778" s="36"/>
      <c r="AR778" s="191" t="s">
        <v>314</v>
      </c>
      <c r="AT778" s="191" t="s">
        <v>153</v>
      </c>
      <c r="AU778" s="191" t="s">
        <v>86</v>
      </c>
      <c r="AY778" s="19" t="s">
        <v>150</v>
      </c>
      <c r="BE778" s="192">
        <f>IF(N778="základní",J778,0)</f>
        <v>0</v>
      </c>
      <c r="BF778" s="192">
        <f>IF(N778="snížená",J778,0)</f>
        <v>0</v>
      </c>
      <c r="BG778" s="192">
        <f>IF(N778="zákl. přenesená",J778,0)</f>
        <v>0</v>
      </c>
      <c r="BH778" s="192">
        <f>IF(N778="sníž. přenesená",J778,0)</f>
        <v>0</v>
      </c>
      <c r="BI778" s="192">
        <f>IF(N778="nulová",J778,0)</f>
        <v>0</v>
      </c>
      <c r="BJ778" s="19" t="s">
        <v>84</v>
      </c>
      <c r="BK778" s="192">
        <f>ROUND(I778*H778,2)</f>
        <v>0</v>
      </c>
      <c r="BL778" s="19" t="s">
        <v>314</v>
      </c>
      <c r="BM778" s="191" t="s">
        <v>1150</v>
      </c>
    </row>
    <row r="779" spans="1:65" s="2" customFormat="1" ht="29.25">
      <c r="A779" s="36"/>
      <c r="B779" s="37"/>
      <c r="C779" s="38"/>
      <c r="D779" s="193" t="s">
        <v>160</v>
      </c>
      <c r="E779" s="38"/>
      <c r="F779" s="194" t="s">
        <v>1151</v>
      </c>
      <c r="G779" s="38"/>
      <c r="H779" s="38"/>
      <c r="I779" s="195"/>
      <c r="J779" s="38"/>
      <c r="K779" s="38"/>
      <c r="L779" s="41"/>
      <c r="M779" s="196"/>
      <c r="N779" s="197"/>
      <c r="O779" s="66"/>
      <c r="P779" s="66"/>
      <c r="Q779" s="66"/>
      <c r="R779" s="66"/>
      <c r="S779" s="66"/>
      <c r="T779" s="67"/>
      <c r="U779" s="36"/>
      <c r="V779" s="36"/>
      <c r="W779" s="36"/>
      <c r="X779" s="36"/>
      <c r="Y779" s="36"/>
      <c r="Z779" s="36"/>
      <c r="AA779" s="36"/>
      <c r="AB779" s="36"/>
      <c r="AC779" s="36"/>
      <c r="AD779" s="36"/>
      <c r="AE779" s="36"/>
      <c r="AT779" s="19" t="s">
        <v>160</v>
      </c>
      <c r="AU779" s="19" t="s">
        <v>86</v>
      </c>
    </row>
    <row r="780" spans="1:65" s="13" customFormat="1" ht="11.25">
      <c r="B780" s="199"/>
      <c r="C780" s="200"/>
      <c r="D780" s="193" t="s">
        <v>163</v>
      </c>
      <c r="E780" s="201" t="s">
        <v>19</v>
      </c>
      <c r="F780" s="202" t="s">
        <v>1145</v>
      </c>
      <c r="G780" s="200"/>
      <c r="H780" s="201" t="s">
        <v>19</v>
      </c>
      <c r="I780" s="203"/>
      <c r="J780" s="200"/>
      <c r="K780" s="200"/>
      <c r="L780" s="204"/>
      <c r="M780" s="205"/>
      <c r="N780" s="206"/>
      <c r="O780" s="206"/>
      <c r="P780" s="206"/>
      <c r="Q780" s="206"/>
      <c r="R780" s="206"/>
      <c r="S780" s="206"/>
      <c r="T780" s="207"/>
      <c r="AT780" s="208" t="s">
        <v>163</v>
      </c>
      <c r="AU780" s="208" t="s">
        <v>86</v>
      </c>
      <c r="AV780" s="13" t="s">
        <v>84</v>
      </c>
      <c r="AW780" s="13" t="s">
        <v>36</v>
      </c>
      <c r="AX780" s="13" t="s">
        <v>76</v>
      </c>
      <c r="AY780" s="208" t="s">
        <v>150</v>
      </c>
    </row>
    <row r="781" spans="1:65" s="14" customFormat="1" ht="11.25">
      <c r="B781" s="209"/>
      <c r="C781" s="210"/>
      <c r="D781" s="193" t="s">
        <v>163</v>
      </c>
      <c r="E781" s="211" t="s">
        <v>19</v>
      </c>
      <c r="F781" s="212" t="s">
        <v>1146</v>
      </c>
      <c r="G781" s="210"/>
      <c r="H781" s="213">
        <v>0.68400000000000005</v>
      </c>
      <c r="I781" s="214"/>
      <c r="J781" s="210"/>
      <c r="K781" s="210"/>
      <c r="L781" s="215"/>
      <c r="M781" s="216"/>
      <c r="N781" s="217"/>
      <c r="O781" s="217"/>
      <c r="P781" s="217"/>
      <c r="Q781" s="217"/>
      <c r="R781" s="217"/>
      <c r="S781" s="217"/>
      <c r="T781" s="218"/>
      <c r="AT781" s="219" t="s">
        <v>163</v>
      </c>
      <c r="AU781" s="219" t="s">
        <v>86</v>
      </c>
      <c r="AV781" s="14" t="s">
        <v>86</v>
      </c>
      <c r="AW781" s="14" t="s">
        <v>36</v>
      </c>
      <c r="AX781" s="14" t="s">
        <v>84</v>
      </c>
      <c r="AY781" s="219" t="s">
        <v>150</v>
      </c>
    </row>
    <row r="782" spans="1:65" s="2" customFormat="1" ht="24">
      <c r="A782" s="36"/>
      <c r="B782" s="37"/>
      <c r="C782" s="180" t="s">
        <v>1152</v>
      </c>
      <c r="D782" s="180" t="s">
        <v>153</v>
      </c>
      <c r="E782" s="181" t="s">
        <v>1153</v>
      </c>
      <c r="F782" s="182" t="s">
        <v>1154</v>
      </c>
      <c r="G782" s="183" t="s">
        <v>328</v>
      </c>
      <c r="H782" s="184">
        <v>1.47</v>
      </c>
      <c r="I782" s="185"/>
      <c r="J782" s="186">
        <f>ROUND(I782*H782,2)</f>
        <v>0</v>
      </c>
      <c r="K782" s="182" t="s">
        <v>168</v>
      </c>
      <c r="L782" s="41"/>
      <c r="M782" s="187" t="s">
        <v>19</v>
      </c>
      <c r="N782" s="188" t="s">
        <v>47</v>
      </c>
      <c r="O782" s="66"/>
      <c r="P782" s="189">
        <f>O782*H782</f>
        <v>0</v>
      </c>
      <c r="Q782" s="189">
        <v>1E-4</v>
      </c>
      <c r="R782" s="189">
        <f>Q782*H782</f>
        <v>1.47E-4</v>
      </c>
      <c r="S782" s="189">
        <v>0</v>
      </c>
      <c r="T782" s="190">
        <f>S782*H782</f>
        <v>0</v>
      </c>
      <c r="U782" s="36"/>
      <c r="V782" s="36"/>
      <c r="W782" s="36"/>
      <c r="X782" s="36"/>
      <c r="Y782" s="36"/>
      <c r="Z782" s="36"/>
      <c r="AA782" s="36"/>
      <c r="AB782" s="36"/>
      <c r="AC782" s="36"/>
      <c r="AD782" s="36"/>
      <c r="AE782" s="36"/>
      <c r="AR782" s="191" t="s">
        <v>314</v>
      </c>
      <c r="AT782" s="191" t="s">
        <v>153</v>
      </c>
      <c r="AU782" s="191" t="s">
        <v>86</v>
      </c>
      <c r="AY782" s="19" t="s">
        <v>150</v>
      </c>
      <c r="BE782" s="192">
        <f>IF(N782="základní",J782,0)</f>
        <v>0</v>
      </c>
      <c r="BF782" s="192">
        <f>IF(N782="snížená",J782,0)</f>
        <v>0</v>
      </c>
      <c r="BG782" s="192">
        <f>IF(N782="zákl. přenesená",J782,0)</f>
        <v>0</v>
      </c>
      <c r="BH782" s="192">
        <f>IF(N782="sníž. přenesená",J782,0)</f>
        <v>0</v>
      </c>
      <c r="BI782" s="192">
        <f>IF(N782="nulová",J782,0)</f>
        <v>0</v>
      </c>
      <c r="BJ782" s="19" t="s">
        <v>84</v>
      </c>
      <c r="BK782" s="192">
        <f>ROUND(I782*H782,2)</f>
        <v>0</v>
      </c>
      <c r="BL782" s="19" t="s">
        <v>314</v>
      </c>
      <c r="BM782" s="191" t="s">
        <v>1155</v>
      </c>
    </row>
    <row r="783" spans="1:65" s="2" customFormat="1" ht="29.25">
      <c r="A783" s="36"/>
      <c r="B783" s="37"/>
      <c r="C783" s="38"/>
      <c r="D783" s="193" t="s">
        <v>160</v>
      </c>
      <c r="E783" s="38"/>
      <c r="F783" s="194" t="s">
        <v>1156</v>
      </c>
      <c r="G783" s="38"/>
      <c r="H783" s="38"/>
      <c r="I783" s="195"/>
      <c r="J783" s="38"/>
      <c r="K783" s="38"/>
      <c r="L783" s="41"/>
      <c r="M783" s="196"/>
      <c r="N783" s="197"/>
      <c r="O783" s="66"/>
      <c r="P783" s="66"/>
      <c r="Q783" s="66"/>
      <c r="R783" s="66"/>
      <c r="S783" s="66"/>
      <c r="T783" s="67"/>
      <c r="U783" s="36"/>
      <c r="V783" s="36"/>
      <c r="W783" s="36"/>
      <c r="X783" s="36"/>
      <c r="Y783" s="36"/>
      <c r="Z783" s="36"/>
      <c r="AA783" s="36"/>
      <c r="AB783" s="36"/>
      <c r="AC783" s="36"/>
      <c r="AD783" s="36"/>
      <c r="AE783" s="36"/>
      <c r="AT783" s="19" t="s">
        <v>160</v>
      </c>
      <c r="AU783" s="19" t="s">
        <v>86</v>
      </c>
    </row>
    <row r="784" spans="1:65" s="13" customFormat="1" ht="11.25">
      <c r="B784" s="199"/>
      <c r="C784" s="200"/>
      <c r="D784" s="193" t="s">
        <v>163</v>
      </c>
      <c r="E784" s="201" t="s">
        <v>19</v>
      </c>
      <c r="F784" s="202" t="s">
        <v>1145</v>
      </c>
      <c r="G784" s="200"/>
      <c r="H784" s="201" t="s">
        <v>19</v>
      </c>
      <c r="I784" s="203"/>
      <c r="J784" s="200"/>
      <c r="K784" s="200"/>
      <c r="L784" s="204"/>
      <c r="M784" s="205"/>
      <c r="N784" s="206"/>
      <c r="O784" s="206"/>
      <c r="P784" s="206"/>
      <c r="Q784" s="206"/>
      <c r="R784" s="206"/>
      <c r="S784" s="206"/>
      <c r="T784" s="207"/>
      <c r="AT784" s="208" t="s">
        <v>163</v>
      </c>
      <c r="AU784" s="208" t="s">
        <v>86</v>
      </c>
      <c r="AV784" s="13" t="s">
        <v>84</v>
      </c>
      <c r="AW784" s="13" t="s">
        <v>36</v>
      </c>
      <c r="AX784" s="13" t="s">
        <v>76</v>
      </c>
      <c r="AY784" s="208" t="s">
        <v>150</v>
      </c>
    </row>
    <row r="785" spans="1:65" s="14" customFormat="1" ht="11.25">
      <c r="B785" s="209"/>
      <c r="C785" s="210"/>
      <c r="D785" s="193" t="s">
        <v>163</v>
      </c>
      <c r="E785" s="211" t="s">
        <v>19</v>
      </c>
      <c r="F785" s="212" t="s">
        <v>1157</v>
      </c>
      <c r="G785" s="210"/>
      <c r="H785" s="213">
        <v>1.47</v>
      </c>
      <c r="I785" s="214"/>
      <c r="J785" s="210"/>
      <c r="K785" s="210"/>
      <c r="L785" s="215"/>
      <c r="M785" s="216"/>
      <c r="N785" s="217"/>
      <c r="O785" s="217"/>
      <c r="P785" s="217"/>
      <c r="Q785" s="217"/>
      <c r="R785" s="217"/>
      <c r="S785" s="217"/>
      <c r="T785" s="218"/>
      <c r="AT785" s="219" t="s">
        <v>163</v>
      </c>
      <c r="AU785" s="219" t="s">
        <v>86</v>
      </c>
      <c r="AV785" s="14" t="s">
        <v>86</v>
      </c>
      <c r="AW785" s="14" t="s">
        <v>36</v>
      </c>
      <c r="AX785" s="14" t="s">
        <v>84</v>
      </c>
      <c r="AY785" s="219" t="s">
        <v>150</v>
      </c>
    </row>
    <row r="786" spans="1:65" s="2" customFormat="1" ht="24">
      <c r="A786" s="36"/>
      <c r="B786" s="37"/>
      <c r="C786" s="180" t="s">
        <v>1158</v>
      </c>
      <c r="D786" s="180" t="s">
        <v>153</v>
      </c>
      <c r="E786" s="181" t="s">
        <v>1159</v>
      </c>
      <c r="F786" s="182" t="s">
        <v>1160</v>
      </c>
      <c r="G786" s="183" t="s">
        <v>167</v>
      </c>
      <c r="H786" s="184">
        <v>0.68400000000000005</v>
      </c>
      <c r="I786" s="185"/>
      <c r="J786" s="186">
        <f>ROUND(I786*H786,2)</f>
        <v>0</v>
      </c>
      <c r="K786" s="182" t="s">
        <v>168</v>
      </c>
      <c r="L786" s="41"/>
      <c r="M786" s="187" t="s">
        <v>19</v>
      </c>
      <c r="N786" s="188" t="s">
        <v>47</v>
      </c>
      <c r="O786" s="66"/>
      <c r="P786" s="189">
        <f>O786*H786</f>
        <v>0</v>
      </c>
      <c r="Q786" s="189">
        <v>0</v>
      </c>
      <c r="R786" s="189">
        <f>Q786*H786</f>
        <v>0</v>
      </c>
      <c r="S786" s="189">
        <v>0</v>
      </c>
      <c r="T786" s="190">
        <f>S786*H786</f>
        <v>0</v>
      </c>
      <c r="U786" s="36"/>
      <c r="V786" s="36"/>
      <c r="W786" s="36"/>
      <c r="X786" s="36"/>
      <c r="Y786" s="36"/>
      <c r="Z786" s="36"/>
      <c r="AA786" s="36"/>
      <c r="AB786" s="36"/>
      <c r="AC786" s="36"/>
      <c r="AD786" s="36"/>
      <c r="AE786" s="36"/>
      <c r="AR786" s="191" t="s">
        <v>314</v>
      </c>
      <c r="AT786" s="191" t="s">
        <v>153</v>
      </c>
      <c r="AU786" s="191" t="s">
        <v>86</v>
      </c>
      <c r="AY786" s="19" t="s">
        <v>150</v>
      </c>
      <c r="BE786" s="192">
        <f>IF(N786="základní",J786,0)</f>
        <v>0</v>
      </c>
      <c r="BF786" s="192">
        <f>IF(N786="snížená",J786,0)</f>
        <v>0</v>
      </c>
      <c r="BG786" s="192">
        <f>IF(N786="zákl. přenesená",J786,0)</f>
        <v>0</v>
      </c>
      <c r="BH786" s="192">
        <f>IF(N786="sníž. přenesená",J786,0)</f>
        <v>0</v>
      </c>
      <c r="BI786" s="192">
        <f>IF(N786="nulová",J786,0)</f>
        <v>0</v>
      </c>
      <c r="BJ786" s="19" t="s">
        <v>84</v>
      </c>
      <c r="BK786" s="192">
        <f>ROUND(I786*H786,2)</f>
        <v>0</v>
      </c>
      <c r="BL786" s="19" t="s">
        <v>314</v>
      </c>
      <c r="BM786" s="191" t="s">
        <v>1161</v>
      </c>
    </row>
    <row r="787" spans="1:65" s="2" customFormat="1" ht="19.5">
      <c r="A787" s="36"/>
      <c r="B787" s="37"/>
      <c r="C787" s="38"/>
      <c r="D787" s="193" t="s">
        <v>160</v>
      </c>
      <c r="E787" s="38"/>
      <c r="F787" s="194" t="s">
        <v>1162</v>
      </c>
      <c r="G787" s="38"/>
      <c r="H787" s="38"/>
      <c r="I787" s="195"/>
      <c r="J787" s="38"/>
      <c r="K787" s="38"/>
      <c r="L787" s="41"/>
      <c r="M787" s="196"/>
      <c r="N787" s="197"/>
      <c r="O787" s="66"/>
      <c r="P787" s="66"/>
      <c r="Q787" s="66"/>
      <c r="R787" s="66"/>
      <c r="S787" s="66"/>
      <c r="T787" s="67"/>
      <c r="U787" s="36"/>
      <c r="V787" s="36"/>
      <c r="W787" s="36"/>
      <c r="X787" s="36"/>
      <c r="Y787" s="36"/>
      <c r="Z787" s="36"/>
      <c r="AA787" s="36"/>
      <c r="AB787" s="36"/>
      <c r="AC787" s="36"/>
      <c r="AD787" s="36"/>
      <c r="AE787" s="36"/>
      <c r="AT787" s="19" t="s">
        <v>160</v>
      </c>
      <c r="AU787" s="19" t="s">
        <v>86</v>
      </c>
    </row>
    <row r="788" spans="1:65" s="13" customFormat="1" ht="11.25">
      <c r="B788" s="199"/>
      <c r="C788" s="200"/>
      <c r="D788" s="193" t="s">
        <v>163</v>
      </c>
      <c r="E788" s="201" t="s">
        <v>19</v>
      </c>
      <c r="F788" s="202" t="s">
        <v>1145</v>
      </c>
      <c r="G788" s="200"/>
      <c r="H788" s="201" t="s">
        <v>19</v>
      </c>
      <c r="I788" s="203"/>
      <c r="J788" s="200"/>
      <c r="K788" s="200"/>
      <c r="L788" s="204"/>
      <c r="M788" s="205"/>
      <c r="N788" s="206"/>
      <c r="O788" s="206"/>
      <c r="P788" s="206"/>
      <c r="Q788" s="206"/>
      <c r="R788" s="206"/>
      <c r="S788" s="206"/>
      <c r="T788" s="207"/>
      <c r="AT788" s="208" t="s">
        <v>163</v>
      </c>
      <c r="AU788" s="208" t="s">
        <v>86</v>
      </c>
      <c r="AV788" s="13" t="s">
        <v>84</v>
      </c>
      <c r="AW788" s="13" t="s">
        <v>36</v>
      </c>
      <c r="AX788" s="13" t="s">
        <v>76</v>
      </c>
      <c r="AY788" s="208" t="s">
        <v>150</v>
      </c>
    </row>
    <row r="789" spans="1:65" s="14" customFormat="1" ht="11.25">
      <c r="B789" s="209"/>
      <c r="C789" s="210"/>
      <c r="D789" s="193" t="s">
        <v>163</v>
      </c>
      <c r="E789" s="211" t="s">
        <v>19</v>
      </c>
      <c r="F789" s="212" t="s">
        <v>1146</v>
      </c>
      <c r="G789" s="210"/>
      <c r="H789" s="213">
        <v>0.68400000000000005</v>
      </c>
      <c r="I789" s="214"/>
      <c r="J789" s="210"/>
      <c r="K789" s="210"/>
      <c r="L789" s="215"/>
      <c r="M789" s="216"/>
      <c r="N789" s="217"/>
      <c r="O789" s="217"/>
      <c r="P789" s="217"/>
      <c r="Q789" s="217"/>
      <c r="R789" s="217"/>
      <c r="S789" s="217"/>
      <c r="T789" s="218"/>
      <c r="AT789" s="219" t="s">
        <v>163</v>
      </c>
      <c r="AU789" s="219" t="s">
        <v>86</v>
      </c>
      <c r="AV789" s="14" t="s">
        <v>86</v>
      </c>
      <c r="AW789" s="14" t="s">
        <v>36</v>
      </c>
      <c r="AX789" s="14" t="s">
        <v>84</v>
      </c>
      <c r="AY789" s="219" t="s">
        <v>150</v>
      </c>
    </row>
    <row r="790" spans="1:65" s="2" customFormat="1" ht="16.5" customHeight="1">
      <c r="A790" s="36"/>
      <c r="B790" s="37"/>
      <c r="C790" s="180" t="s">
        <v>1163</v>
      </c>
      <c r="D790" s="180" t="s">
        <v>153</v>
      </c>
      <c r="E790" s="181" t="s">
        <v>1164</v>
      </c>
      <c r="F790" s="182" t="s">
        <v>1165</v>
      </c>
      <c r="G790" s="183" t="s">
        <v>328</v>
      </c>
      <c r="H790" s="184">
        <v>2.95</v>
      </c>
      <c r="I790" s="185"/>
      <c r="J790" s="186">
        <f>ROUND(I790*H790,2)</f>
        <v>0</v>
      </c>
      <c r="K790" s="182" t="s">
        <v>157</v>
      </c>
      <c r="L790" s="41"/>
      <c r="M790" s="187" t="s">
        <v>19</v>
      </c>
      <c r="N790" s="188" t="s">
        <v>47</v>
      </c>
      <c r="O790" s="66"/>
      <c r="P790" s="189">
        <f>O790*H790</f>
        <v>0</v>
      </c>
      <c r="Q790" s="189">
        <v>5.1999999999999995E-4</v>
      </c>
      <c r="R790" s="189">
        <f>Q790*H790</f>
        <v>1.534E-3</v>
      </c>
      <c r="S790" s="189">
        <v>0</v>
      </c>
      <c r="T790" s="190">
        <f>S790*H790</f>
        <v>0</v>
      </c>
      <c r="U790" s="36"/>
      <c r="V790" s="36"/>
      <c r="W790" s="36"/>
      <c r="X790" s="36"/>
      <c r="Y790" s="36"/>
      <c r="Z790" s="36"/>
      <c r="AA790" s="36"/>
      <c r="AB790" s="36"/>
      <c r="AC790" s="36"/>
      <c r="AD790" s="36"/>
      <c r="AE790" s="36"/>
      <c r="AR790" s="191" t="s">
        <v>314</v>
      </c>
      <c r="AT790" s="191" t="s">
        <v>153</v>
      </c>
      <c r="AU790" s="191" t="s">
        <v>86</v>
      </c>
      <c r="AY790" s="19" t="s">
        <v>150</v>
      </c>
      <c r="BE790" s="192">
        <f>IF(N790="základní",J790,0)</f>
        <v>0</v>
      </c>
      <c r="BF790" s="192">
        <f>IF(N790="snížená",J790,0)</f>
        <v>0</v>
      </c>
      <c r="BG790" s="192">
        <f>IF(N790="zákl. přenesená",J790,0)</f>
        <v>0</v>
      </c>
      <c r="BH790" s="192">
        <f>IF(N790="sníž. přenesená",J790,0)</f>
        <v>0</v>
      </c>
      <c r="BI790" s="192">
        <f>IF(N790="nulová",J790,0)</f>
        <v>0</v>
      </c>
      <c r="BJ790" s="19" t="s">
        <v>84</v>
      </c>
      <c r="BK790" s="192">
        <f>ROUND(I790*H790,2)</f>
        <v>0</v>
      </c>
      <c r="BL790" s="19" t="s">
        <v>314</v>
      </c>
      <c r="BM790" s="191" t="s">
        <v>1166</v>
      </c>
    </row>
    <row r="791" spans="1:65" s="2" customFormat="1" ht="19.5">
      <c r="A791" s="36"/>
      <c r="B791" s="37"/>
      <c r="C791" s="38"/>
      <c r="D791" s="193" t="s">
        <v>160</v>
      </c>
      <c r="E791" s="38"/>
      <c r="F791" s="194" t="s">
        <v>1167</v>
      </c>
      <c r="G791" s="38"/>
      <c r="H791" s="38"/>
      <c r="I791" s="195"/>
      <c r="J791" s="38"/>
      <c r="K791" s="38"/>
      <c r="L791" s="41"/>
      <c r="M791" s="196"/>
      <c r="N791" s="197"/>
      <c r="O791" s="66"/>
      <c r="P791" s="66"/>
      <c r="Q791" s="66"/>
      <c r="R791" s="66"/>
      <c r="S791" s="66"/>
      <c r="T791" s="67"/>
      <c r="U791" s="36"/>
      <c r="V791" s="36"/>
      <c r="W791" s="36"/>
      <c r="X791" s="36"/>
      <c r="Y791" s="36"/>
      <c r="Z791" s="36"/>
      <c r="AA791" s="36"/>
      <c r="AB791" s="36"/>
      <c r="AC791" s="36"/>
      <c r="AD791" s="36"/>
      <c r="AE791" s="36"/>
      <c r="AT791" s="19" t="s">
        <v>160</v>
      </c>
      <c r="AU791" s="19" t="s">
        <v>86</v>
      </c>
    </row>
    <row r="792" spans="1:65" s="13" customFormat="1" ht="22.5">
      <c r="B792" s="199"/>
      <c r="C792" s="200"/>
      <c r="D792" s="193" t="s">
        <v>163</v>
      </c>
      <c r="E792" s="201" t="s">
        <v>19</v>
      </c>
      <c r="F792" s="202" t="s">
        <v>1168</v>
      </c>
      <c r="G792" s="200"/>
      <c r="H792" s="201" t="s">
        <v>19</v>
      </c>
      <c r="I792" s="203"/>
      <c r="J792" s="200"/>
      <c r="K792" s="200"/>
      <c r="L792" s="204"/>
      <c r="M792" s="205"/>
      <c r="N792" s="206"/>
      <c r="O792" s="206"/>
      <c r="P792" s="206"/>
      <c r="Q792" s="206"/>
      <c r="R792" s="206"/>
      <c r="S792" s="206"/>
      <c r="T792" s="207"/>
      <c r="AT792" s="208" t="s">
        <v>163</v>
      </c>
      <c r="AU792" s="208" t="s">
        <v>86</v>
      </c>
      <c r="AV792" s="13" t="s">
        <v>84</v>
      </c>
      <c r="AW792" s="13" t="s">
        <v>36</v>
      </c>
      <c r="AX792" s="13" t="s">
        <v>76</v>
      </c>
      <c r="AY792" s="208" t="s">
        <v>150</v>
      </c>
    </row>
    <row r="793" spans="1:65" s="13" customFormat="1" ht="11.25">
      <c r="B793" s="199"/>
      <c r="C793" s="200"/>
      <c r="D793" s="193" t="s">
        <v>163</v>
      </c>
      <c r="E793" s="201" t="s">
        <v>19</v>
      </c>
      <c r="F793" s="202" t="s">
        <v>193</v>
      </c>
      <c r="G793" s="200"/>
      <c r="H793" s="201" t="s">
        <v>19</v>
      </c>
      <c r="I793" s="203"/>
      <c r="J793" s="200"/>
      <c r="K793" s="200"/>
      <c r="L793" s="204"/>
      <c r="M793" s="205"/>
      <c r="N793" s="206"/>
      <c r="O793" s="206"/>
      <c r="P793" s="206"/>
      <c r="Q793" s="206"/>
      <c r="R793" s="206"/>
      <c r="S793" s="206"/>
      <c r="T793" s="207"/>
      <c r="AT793" s="208" t="s">
        <v>163</v>
      </c>
      <c r="AU793" s="208" t="s">
        <v>86</v>
      </c>
      <c r="AV793" s="13" t="s">
        <v>84</v>
      </c>
      <c r="AW793" s="13" t="s">
        <v>36</v>
      </c>
      <c r="AX793" s="13" t="s">
        <v>76</v>
      </c>
      <c r="AY793" s="208" t="s">
        <v>150</v>
      </c>
    </row>
    <row r="794" spans="1:65" s="14" customFormat="1" ht="11.25">
      <c r="B794" s="209"/>
      <c r="C794" s="210"/>
      <c r="D794" s="193" t="s">
        <v>163</v>
      </c>
      <c r="E794" s="211" t="s">
        <v>19</v>
      </c>
      <c r="F794" s="212" t="s">
        <v>1169</v>
      </c>
      <c r="G794" s="210"/>
      <c r="H794" s="213">
        <v>2.95</v>
      </c>
      <c r="I794" s="214"/>
      <c r="J794" s="210"/>
      <c r="K794" s="210"/>
      <c r="L794" s="215"/>
      <c r="M794" s="216"/>
      <c r="N794" s="217"/>
      <c r="O794" s="217"/>
      <c r="P794" s="217"/>
      <c r="Q794" s="217"/>
      <c r="R794" s="217"/>
      <c r="S794" s="217"/>
      <c r="T794" s="218"/>
      <c r="AT794" s="219" t="s">
        <v>163</v>
      </c>
      <c r="AU794" s="219" t="s">
        <v>86</v>
      </c>
      <c r="AV794" s="14" t="s">
        <v>86</v>
      </c>
      <c r="AW794" s="14" t="s">
        <v>36</v>
      </c>
      <c r="AX794" s="14" t="s">
        <v>84</v>
      </c>
      <c r="AY794" s="219" t="s">
        <v>150</v>
      </c>
    </row>
    <row r="795" spans="1:65" s="2" customFormat="1" ht="24">
      <c r="A795" s="36"/>
      <c r="B795" s="37"/>
      <c r="C795" s="180" t="s">
        <v>1170</v>
      </c>
      <c r="D795" s="180" t="s">
        <v>153</v>
      </c>
      <c r="E795" s="181" t="s">
        <v>1171</v>
      </c>
      <c r="F795" s="182" t="s">
        <v>1172</v>
      </c>
      <c r="G795" s="183" t="s">
        <v>167</v>
      </c>
      <c r="H795" s="184">
        <v>2.9249999999999998</v>
      </c>
      <c r="I795" s="185"/>
      <c r="J795" s="186">
        <f>ROUND(I795*H795,2)</f>
        <v>0</v>
      </c>
      <c r="K795" s="182" t="s">
        <v>168</v>
      </c>
      <c r="L795" s="41"/>
      <c r="M795" s="187" t="s">
        <v>19</v>
      </c>
      <c r="N795" s="188" t="s">
        <v>47</v>
      </c>
      <c r="O795" s="66"/>
      <c r="P795" s="189">
        <f>O795*H795</f>
        <v>0</v>
      </c>
      <c r="Q795" s="189">
        <v>1.2200000000000001E-2</v>
      </c>
      <c r="R795" s="189">
        <f>Q795*H795</f>
        <v>3.5685000000000001E-2</v>
      </c>
      <c r="S795" s="189">
        <v>0</v>
      </c>
      <c r="T795" s="190">
        <f>S795*H795</f>
        <v>0</v>
      </c>
      <c r="U795" s="36"/>
      <c r="V795" s="36"/>
      <c r="W795" s="36"/>
      <c r="X795" s="36"/>
      <c r="Y795" s="36"/>
      <c r="Z795" s="36"/>
      <c r="AA795" s="36"/>
      <c r="AB795" s="36"/>
      <c r="AC795" s="36"/>
      <c r="AD795" s="36"/>
      <c r="AE795" s="36"/>
      <c r="AR795" s="191" t="s">
        <v>314</v>
      </c>
      <c r="AT795" s="191" t="s">
        <v>153</v>
      </c>
      <c r="AU795" s="191" t="s">
        <v>86</v>
      </c>
      <c r="AY795" s="19" t="s">
        <v>150</v>
      </c>
      <c r="BE795" s="192">
        <f>IF(N795="základní",J795,0)</f>
        <v>0</v>
      </c>
      <c r="BF795" s="192">
        <f>IF(N795="snížená",J795,0)</f>
        <v>0</v>
      </c>
      <c r="BG795" s="192">
        <f>IF(N795="zákl. přenesená",J795,0)</f>
        <v>0</v>
      </c>
      <c r="BH795" s="192">
        <f>IF(N795="sníž. přenesená",J795,0)</f>
        <v>0</v>
      </c>
      <c r="BI795" s="192">
        <f>IF(N795="nulová",J795,0)</f>
        <v>0</v>
      </c>
      <c r="BJ795" s="19" t="s">
        <v>84</v>
      </c>
      <c r="BK795" s="192">
        <f>ROUND(I795*H795,2)</f>
        <v>0</v>
      </c>
      <c r="BL795" s="19" t="s">
        <v>314</v>
      </c>
      <c r="BM795" s="191" t="s">
        <v>1173</v>
      </c>
    </row>
    <row r="796" spans="1:65" s="2" customFormat="1" ht="29.25">
      <c r="A796" s="36"/>
      <c r="B796" s="37"/>
      <c r="C796" s="38"/>
      <c r="D796" s="193" t="s">
        <v>160</v>
      </c>
      <c r="E796" s="38"/>
      <c r="F796" s="194" t="s">
        <v>1174</v>
      </c>
      <c r="G796" s="38"/>
      <c r="H796" s="38"/>
      <c r="I796" s="195"/>
      <c r="J796" s="38"/>
      <c r="K796" s="38"/>
      <c r="L796" s="41"/>
      <c r="M796" s="196"/>
      <c r="N796" s="197"/>
      <c r="O796" s="66"/>
      <c r="P796" s="66"/>
      <c r="Q796" s="66"/>
      <c r="R796" s="66"/>
      <c r="S796" s="66"/>
      <c r="T796" s="67"/>
      <c r="U796" s="36"/>
      <c r="V796" s="36"/>
      <c r="W796" s="36"/>
      <c r="X796" s="36"/>
      <c r="Y796" s="36"/>
      <c r="Z796" s="36"/>
      <c r="AA796" s="36"/>
      <c r="AB796" s="36"/>
      <c r="AC796" s="36"/>
      <c r="AD796" s="36"/>
      <c r="AE796" s="36"/>
      <c r="AT796" s="19" t="s">
        <v>160</v>
      </c>
      <c r="AU796" s="19" t="s">
        <v>86</v>
      </c>
    </row>
    <row r="797" spans="1:65" s="13" customFormat="1" ht="11.25">
      <c r="B797" s="199"/>
      <c r="C797" s="200"/>
      <c r="D797" s="193" t="s">
        <v>163</v>
      </c>
      <c r="E797" s="201" t="s">
        <v>19</v>
      </c>
      <c r="F797" s="202" t="s">
        <v>1175</v>
      </c>
      <c r="G797" s="200"/>
      <c r="H797" s="201" t="s">
        <v>19</v>
      </c>
      <c r="I797" s="203"/>
      <c r="J797" s="200"/>
      <c r="K797" s="200"/>
      <c r="L797" s="204"/>
      <c r="M797" s="205"/>
      <c r="N797" s="206"/>
      <c r="O797" s="206"/>
      <c r="P797" s="206"/>
      <c r="Q797" s="206"/>
      <c r="R797" s="206"/>
      <c r="S797" s="206"/>
      <c r="T797" s="207"/>
      <c r="AT797" s="208" t="s">
        <v>163</v>
      </c>
      <c r="AU797" s="208" t="s">
        <v>86</v>
      </c>
      <c r="AV797" s="13" t="s">
        <v>84</v>
      </c>
      <c r="AW797" s="13" t="s">
        <v>36</v>
      </c>
      <c r="AX797" s="13" t="s">
        <v>76</v>
      </c>
      <c r="AY797" s="208" t="s">
        <v>150</v>
      </c>
    </row>
    <row r="798" spans="1:65" s="13" customFormat="1" ht="11.25">
      <c r="B798" s="199"/>
      <c r="C798" s="200"/>
      <c r="D798" s="193" t="s">
        <v>163</v>
      </c>
      <c r="E798" s="201" t="s">
        <v>19</v>
      </c>
      <c r="F798" s="202" t="s">
        <v>1176</v>
      </c>
      <c r="G798" s="200"/>
      <c r="H798" s="201" t="s">
        <v>19</v>
      </c>
      <c r="I798" s="203"/>
      <c r="J798" s="200"/>
      <c r="K798" s="200"/>
      <c r="L798" s="204"/>
      <c r="M798" s="205"/>
      <c r="N798" s="206"/>
      <c r="O798" s="206"/>
      <c r="P798" s="206"/>
      <c r="Q798" s="206"/>
      <c r="R798" s="206"/>
      <c r="S798" s="206"/>
      <c r="T798" s="207"/>
      <c r="AT798" s="208" t="s">
        <v>163</v>
      </c>
      <c r="AU798" s="208" t="s">
        <v>86</v>
      </c>
      <c r="AV798" s="13" t="s">
        <v>84</v>
      </c>
      <c r="AW798" s="13" t="s">
        <v>36</v>
      </c>
      <c r="AX798" s="13" t="s">
        <v>76</v>
      </c>
      <c r="AY798" s="208" t="s">
        <v>150</v>
      </c>
    </row>
    <row r="799" spans="1:65" s="14" customFormat="1" ht="11.25">
      <c r="B799" s="209"/>
      <c r="C799" s="210"/>
      <c r="D799" s="193" t="s">
        <v>163</v>
      </c>
      <c r="E799" s="211" t="s">
        <v>19</v>
      </c>
      <c r="F799" s="212" t="s">
        <v>1177</v>
      </c>
      <c r="G799" s="210"/>
      <c r="H799" s="213">
        <v>0.77200000000000002</v>
      </c>
      <c r="I799" s="214"/>
      <c r="J799" s="210"/>
      <c r="K799" s="210"/>
      <c r="L799" s="215"/>
      <c r="M799" s="216"/>
      <c r="N799" s="217"/>
      <c r="O799" s="217"/>
      <c r="P799" s="217"/>
      <c r="Q799" s="217"/>
      <c r="R799" s="217"/>
      <c r="S799" s="217"/>
      <c r="T799" s="218"/>
      <c r="AT799" s="219" t="s">
        <v>163</v>
      </c>
      <c r="AU799" s="219" t="s">
        <v>86</v>
      </c>
      <c r="AV799" s="14" t="s">
        <v>86</v>
      </c>
      <c r="AW799" s="14" t="s">
        <v>36</v>
      </c>
      <c r="AX799" s="14" t="s">
        <v>76</v>
      </c>
      <c r="AY799" s="219" t="s">
        <v>150</v>
      </c>
    </row>
    <row r="800" spans="1:65" s="13" customFormat="1" ht="11.25">
      <c r="B800" s="199"/>
      <c r="C800" s="200"/>
      <c r="D800" s="193" t="s">
        <v>163</v>
      </c>
      <c r="E800" s="201" t="s">
        <v>19</v>
      </c>
      <c r="F800" s="202" t="s">
        <v>1178</v>
      </c>
      <c r="G800" s="200"/>
      <c r="H800" s="201" t="s">
        <v>19</v>
      </c>
      <c r="I800" s="203"/>
      <c r="J800" s="200"/>
      <c r="K800" s="200"/>
      <c r="L800" s="204"/>
      <c r="M800" s="205"/>
      <c r="N800" s="206"/>
      <c r="O800" s="206"/>
      <c r="P800" s="206"/>
      <c r="Q800" s="206"/>
      <c r="R800" s="206"/>
      <c r="S800" s="206"/>
      <c r="T800" s="207"/>
      <c r="AT800" s="208" t="s">
        <v>163</v>
      </c>
      <c r="AU800" s="208" t="s">
        <v>86</v>
      </c>
      <c r="AV800" s="13" t="s">
        <v>84</v>
      </c>
      <c r="AW800" s="13" t="s">
        <v>36</v>
      </c>
      <c r="AX800" s="13" t="s">
        <v>76</v>
      </c>
      <c r="AY800" s="208" t="s">
        <v>150</v>
      </c>
    </row>
    <row r="801" spans="1:65" s="14" customFormat="1" ht="11.25">
      <c r="B801" s="209"/>
      <c r="C801" s="210"/>
      <c r="D801" s="193" t="s">
        <v>163</v>
      </c>
      <c r="E801" s="211" t="s">
        <v>19</v>
      </c>
      <c r="F801" s="212" t="s">
        <v>1179</v>
      </c>
      <c r="G801" s="210"/>
      <c r="H801" s="213">
        <v>2.153</v>
      </c>
      <c r="I801" s="214"/>
      <c r="J801" s="210"/>
      <c r="K801" s="210"/>
      <c r="L801" s="215"/>
      <c r="M801" s="216"/>
      <c r="N801" s="217"/>
      <c r="O801" s="217"/>
      <c r="P801" s="217"/>
      <c r="Q801" s="217"/>
      <c r="R801" s="217"/>
      <c r="S801" s="217"/>
      <c r="T801" s="218"/>
      <c r="AT801" s="219" t="s">
        <v>163</v>
      </c>
      <c r="AU801" s="219" t="s">
        <v>86</v>
      </c>
      <c r="AV801" s="14" t="s">
        <v>86</v>
      </c>
      <c r="AW801" s="14" t="s">
        <v>36</v>
      </c>
      <c r="AX801" s="14" t="s">
        <v>76</v>
      </c>
      <c r="AY801" s="219" t="s">
        <v>150</v>
      </c>
    </row>
    <row r="802" spans="1:65" s="15" customFormat="1" ht="11.25">
      <c r="B802" s="220"/>
      <c r="C802" s="221"/>
      <c r="D802" s="193" t="s">
        <v>163</v>
      </c>
      <c r="E802" s="222" t="s">
        <v>19</v>
      </c>
      <c r="F802" s="223" t="s">
        <v>178</v>
      </c>
      <c r="G802" s="221"/>
      <c r="H802" s="224">
        <v>2.9249999999999998</v>
      </c>
      <c r="I802" s="225"/>
      <c r="J802" s="221"/>
      <c r="K802" s="221"/>
      <c r="L802" s="226"/>
      <c r="M802" s="227"/>
      <c r="N802" s="228"/>
      <c r="O802" s="228"/>
      <c r="P802" s="228"/>
      <c r="Q802" s="228"/>
      <c r="R802" s="228"/>
      <c r="S802" s="228"/>
      <c r="T802" s="229"/>
      <c r="AT802" s="230" t="s">
        <v>163</v>
      </c>
      <c r="AU802" s="230" t="s">
        <v>86</v>
      </c>
      <c r="AV802" s="15" t="s">
        <v>158</v>
      </c>
      <c r="AW802" s="15" t="s">
        <v>36</v>
      </c>
      <c r="AX802" s="15" t="s">
        <v>84</v>
      </c>
      <c r="AY802" s="230" t="s">
        <v>150</v>
      </c>
    </row>
    <row r="803" spans="1:65" s="2" customFormat="1" ht="16.5" customHeight="1">
      <c r="A803" s="36"/>
      <c r="B803" s="37"/>
      <c r="C803" s="180" t="s">
        <v>1180</v>
      </c>
      <c r="D803" s="180" t="s">
        <v>153</v>
      </c>
      <c r="E803" s="181" t="s">
        <v>1181</v>
      </c>
      <c r="F803" s="182" t="s">
        <v>1182</v>
      </c>
      <c r="G803" s="183" t="s">
        <v>328</v>
      </c>
      <c r="H803" s="184">
        <v>7.22</v>
      </c>
      <c r="I803" s="185"/>
      <c r="J803" s="186">
        <f>ROUND(I803*H803,2)</f>
        <v>0</v>
      </c>
      <c r="K803" s="182" t="s">
        <v>168</v>
      </c>
      <c r="L803" s="41"/>
      <c r="M803" s="187" t="s">
        <v>19</v>
      </c>
      <c r="N803" s="188" t="s">
        <v>47</v>
      </c>
      <c r="O803" s="66"/>
      <c r="P803" s="189">
        <f>O803*H803</f>
        <v>0</v>
      </c>
      <c r="Q803" s="189">
        <v>1.0000000000000001E-5</v>
      </c>
      <c r="R803" s="189">
        <f>Q803*H803</f>
        <v>7.2200000000000007E-5</v>
      </c>
      <c r="S803" s="189">
        <v>0</v>
      </c>
      <c r="T803" s="190">
        <f>S803*H803</f>
        <v>0</v>
      </c>
      <c r="U803" s="36"/>
      <c r="V803" s="36"/>
      <c r="W803" s="36"/>
      <c r="X803" s="36"/>
      <c r="Y803" s="36"/>
      <c r="Z803" s="36"/>
      <c r="AA803" s="36"/>
      <c r="AB803" s="36"/>
      <c r="AC803" s="36"/>
      <c r="AD803" s="36"/>
      <c r="AE803" s="36"/>
      <c r="AR803" s="191" t="s">
        <v>314</v>
      </c>
      <c r="AT803" s="191" t="s">
        <v>153</v>
      </c>
      <c r="AU803" s="191" t="s">
        <v>86</v>
      </c>
      <c r="AY803" s="19" t="s">
        <v>150</v>
      </c>
      <c r="BE803" s="192">
        <f>IF(N803="základní",J803,0)</f>
        <v>0</v>
      </c>
      <c r="BF803" s="192">
        <f>IF(N803="snížená",J803,0)</f>
        <v>0</v>
      </c>
      <c r="BG803" s="192">
        <f>IF(N803="zákl. přenesená",J803,0)</f>
        <v>0</v>
      </c>
      <c r="BH803" s="192">
        <f>IF(N803="sníž. přenesená",J803,0)</f>
        <v>0</v>
      </c>
      <c r="BI803" s="192">
        <f>IF(N803="nulová",J803,0)</f>
        <v>0</v>
      </c>
      <c r="BJ803" s="19" t="s">
        <v>84</v>
      </c>
      <c r="BK803" s="192">
        <f>ROUND(I803*H803,2)</f>
        <v>0</v>
      </c>
      <c r="BL803" s="19" t="s">
        <v>314</v>
      </c>
      <c r="BM803" s="191" t="s">
        <v>1183</v>
      </c>
    </row>
    <row r="804" spans="1:65" s="2" customFormat="1" ht="29.25">
      <c r="A804" s="36"/>
      <c r="B804" s="37"/>
      <c r="C804" s="38"/>
      <c r="D804" s="193" t="s">
        <v>160</v>
      </c>
      <c r="E804" s="38"/>
      <c r="F804" s="194" t="s">
        <v>1184</v>
      </c>
      <c r="G804" s="38"/>
      <c r="H804" s="38"/>
      <c r="I804" s="195"/>
      <c r="J804" s="38"/>
      <c r="K804" s="38"/>
      <c r="L804" s="41"/>
      <c r="M804" s="196"/>
      <c r="N804" s="197"/>
      <c r="O804" s="66"/>
      <c r="P804" s="66"/>
      <c r="Q804" s="66"/>
      <c r="R804" s="66"/>
      <c r="S804" s="66"/>
      <c r="T804" s="67"/>
      <c r="U804" s="36"/>
      <c r="V804" s="36"/>
      <c r="W804" s="36"/>
      <c r="X804" s="36"/>
      <c r="Y804" s="36"/>
      <c r="Z804" s="36"/>
      <c r="AA804" s="36"/>
      <c r="AB804" s="36"/>
      <c r="AC804" s="36"/>
      <c r="AD804" s="36"/>
      <c r="AE804" s="36"/>
      <c r="AT804" s="19" t="s">
        <v>160</v>
      </c>
      <c r="AU804" s="19" t="s">
        <v>86</v>
      </c>
    </row>
    <row r="805" spans="1:65" s="13" customFormat="1" ht="11.25">
      <c r="B805" s="199"/>
      <c r="C805" s="200"/>
      <c r="D805" s="193" t="s">
        <v>163</v>
      </c>
      <c r="E805" s="201" t="s">
        <v>19</v>
      </c>
      <c r="F805" s="202" t="s">
        <v>1185</v>
      </c>
      <c r="G805" s="200"/>
      <c r="H805" s="201" t="s">
        <v>19</v>
      </c>
      <c r="I805" s="203"/>
      <c r="J805" s="200"/>
      <c r="K805" s="200"/>
      <c r="L805" s="204"/>
      <c r="M805" s="205"/>
      <c r="N805" s="206"/>
      <c r="O805" s="206"/>
      <c r="P805" s="206"/>
      <c r="Q805" s="206"/>
      <c r="R805" s="206"/>
      <c r="S805" s="206"/>
      <c r="T805" s="207"/>
      <c r="AT805" s="208" t="s">
        <v>163</v>
      </c>
      <c r="AU805" s="208" t="s">
        <v>86</v>
      </c>
      <c r="AV805" s="13" t="s">
        <v>84</v>
      </c>
      <c r="AW805" s="13" t="s">
        <v>36</v>
      </c>
      <c r="AX805" s="13" t="s">
        <v>76</v>
      </c>
      <c r="AY805" s="208" t="s">
        <v>150</v>
      </c>
    </row>
    <row r="806" spans="1:65" s="13" customFormat="1" ht="22.5">
      <c r="B806" s="199"/>
      <c r="C806" s="200"/>
      <c r="D806" s="193" t="s">
        <v>163</v>
      </c>
      <c r="E806" s="201" t="s">
        <v>19</v>
      </c>
      <c r="F806" s="202" t="s">
        <v>1186</v>
      </c>
      <c r="G806" s="200"/>
      <c r="H806" s="201" t="s">
        <v>19</v>
      </c>
      <c r="I806" s="203"/>
      <c r="J806" s="200"/>
      <c r="K806" s="200"/>
      <c r="L806" s="204"/>
      <c r="M806" s="205"/>
      <c r="N806" s="206"/>
      <c r="O806" s="206"/>
      <c r="P806" s="206"/>
      <c r="Q806" s="206"/>
      <c r="R806" s="206"/>
      <c r="S806" s="206"/>
      <c r="T806" s="207"/>
      <c r="AT806" s="208" t="s">
        <v>163</v>
      </c>
      <c r="AU806" s="208" t="s">
        <v>86</v>
      </c>
      <c r="AV806" s="13" t="s">
        <v>84</v>
      </c>
      <c r="AW806" s="13" t="s">
        <v>36</v>
      </c>
      <c r="AX806" s="13" t="s">
        <v>76</v>
      </c>
      <c r="AY806" s="208" t="s">
        <v>150</v>
      </c>
    </row>
    <row r="807" spans="1:65" s="14" customFormat="1" ht="11.25">
      <c r="B807" s="209"/>
      <c r="C807" s="210"/>
      <c r="D807" s="193" t="s">
        <v>163</v>
      </c>
      <c r="E807" s="211" t="s">
        <v>19</v>
      </c>
      <c r="F807" s="212" t="s">
        <v>1187</v>
      </c>
      <c r="G807" s="210"/>
      <c r="H807" s="213">
        <v>2.59</v>
      </c>
      <c r="I807" s="214"/>
      <c r="J807" s="210"/>
      <c r="K807" s="210"/>
      <c r="L807" s="215"/>
      <c r="M807" s="216"/>
      <c r="N807" s="217"/>
      <c r="O807" s="217"/>
      <c r="P807" s="217"/>
      <c r="Q807" s="217"/>
      <c r="R807" s="217"/>
      <c r="S807" s="217"/>
      <c r="T807" s="218"/>
      <c r="AT807" s="219" t="s">
        <v>163</v>
      </c>
      <c r="AU807" s="219" t="s">
        <v>86</v>
      </c>
      <c r="AV807" s="14" t="s">
        <v>86</v>
      </c>
      <c r="AW807" s="14" t="s">
        <v>36</v>
      </c>
      <c r="AX807" s="14" t="s">
        <v>76</v>
      </c>
      <c r="AY807" s="219" t="s">
        <v>150</v>
      </c>
    </row>
    <row r="808" spans="1:65" s="14" customFormat="1" ht="11.25">
      <c r="B808" s="209"/>
      <c r="C808" s="210"/>
      <c r="D808" s="193" t="s">
        <v>163</v>
      </c>
      <c r="E808" s="211" t="s">
        <v>19</v>
      </c>
      <c r="F808" s="212" t="s">
        <v>1188</v>
      </c>
      <c r="G808" s="210"/>
      <c r="H808" s="213">
        <v>4.63</v>
      </c>
      <c r="I808" s="214"/>
      <c r="J808" s="210"/>
      <c r="K808" s="210"/>
      <c r="L808" s="215"/>
      <c r="M808" s="216"/>
      <c r="N808" s="217"/>
      <c r="O808" s="217"/>
      <c r="P808" s="217"/>
      <c r="Q808" s="217"/>
      <c r="R808" s="217"/>
      <c r="S808" s="217"/>
      <c r="T808" s="218"/>
      <c r="AT808" s="219" t="s">
        <v>163</v>
      </c>
      <c r="AU808" s="219" t="s">
        <v>86</v>
      </c>
      <c r="AV808" s="14" t="s">
        <v>86</v>
      </c>
      <c r="AW808" s="14" t="s">
        <v>36</v>
      </c>
      <c r="AX808" s="14" t="s">
        <v>76</v>
      </c>
      <c r="AY808" s="219" t="s">
        <v>150</v>
      </c>
    </row>
    <row r="809" spans="1:65" s="15" customFormat="1" ht="11.25">
      <c r="B809" s="220"/>
      <c r="C809" s="221"/>
      <c r="D809" s="193" t="s">
        <v>163</v>
      </c>
      <c r="E809" s="222" t="s">
        <v>19</v>
      </c>
      <c r="F809" s="223" t="s">
        <v>178</v>
      </c>
      <c r="G809" s="221"/>
      <c r="H809" s="224">
        <v>7.22</v>
      </c>
      <c r="I809" s="225"/>
      <c r="J809" s="221"/>
      <c r="K809" s="221"/>
      <c r="L809" s="226"/>
      <c r="M809" s="227"/>
      <c r="N809" s="228"/>
      <c r="O809" s="228"/>
      <c r="P809" s="228"/>
      <c r="Q809" s="228"/>
      <c r="R809" s="228"/>
      <c r="S809" s="228"/>
      <c r="T809" s="229"/>
      <c r="AT809" s="230" t="s">
        <v>163</v>
      </c>
      <c r="AU809" s="230" t="s">
        <v>86</v>
      </c>
      <c r="AV809" s="15" t="s">
        <v>158</v>
      </c>
      <c r="AW809" s="15" t="s">
        <v>36</v>
      </c>
      <c r="AX809" s="15" t="s">
        <v>84</v>
      </c>
      <c r="AY809" s="230" t="s">
        <v>150</v>
      </c>
    </row>
    <row r="810" spans="1:65" s="2" customFormat="1" ht="16.5" customHeight="1">
      <c r="A810" s="36"/>
      <c r="B810" s="37"/>
      <c r="C810" s="180" t="s">
        <v>1189</v>
      </c>
      <c r="D810" s="180" t="s">
        <v>153</v>
      </c>
      <c r="E810" s="181" t="s">
        <v>1190</v>
      </c>
      <c r="F810" s="182" t="s">
        <v>1191</v>
      </c>
      <c r="G810" s="183" t="s">
        <v>167</v>
      </c>
      <c r="H810" s="184">
        <v>130.89599999999999</v>
      </c>
      <c r="I810" s="185"/>
      <c r="J810" s="186">
        <f>ROUND(I810*H810,2)</f>
        <v>0</v>
      </c>
      <c r="K810" s="182" t="s">
        <v>168</v>
      </c>
      <c r="L810" s="41"/>
      <c r="M810" s="187" t="s">
        <v>19</v>
      </c>
      <c r="N810" s="188" t="s">
        <v>47</v>
      </c>
      <c r="O810" s="66"/>
      <c r="P810" s="189">
        <f>O810*H810</f>
        <v>0</v>
      </c>
      <c r="Q810" s="189">
        <v>1E-4</v>
      </c>
      <c r="R810" s="189">
        <f>Q810*H810</f>
        <v>1.30896E-2</v>
      </c>
      <c r="S810" s="189">
        <v>0</v>
      </c>
      <c r="T810" s="190">
        <f>S810*H810</f>
        <v>0</v>
      </c>
      <c r="U810" s="36"/>
      <c r="V810" s="36"/>
      <c r="W810" s="36"/>
      <c r="X810" s="36"/>
      <c r="Y810" s="36"/>
      <c r="Z810" s="36"/>
      <c r="AA810" s="36"/>
      <c r="AB810" s="36"/>
      <c r="AC810" s="36"/>
      <c r="AD810" s="36"/>
      <c r="AE810" s="36"/>
      <c r="AR810" s="191" t="s">
        <v>314</v>
      </c>
      <c r="AT810" s="191" t="s">
        <v>153</v>
      </c>
      <c r="AU810" s="191" t="s">
        <v>86</v>
      </c>
      <c r="AY810" s="19" t="s">
        <v>150</v>
      </c>
      <c r="BE810" s="192">
        <f>IF(N810="základní",J810,0)</f>
        <v>0</v>
      </c>
      <c r="BF810" s="192">
        <f>IF(N810="snížená",J810,0)</f>
        <v>0</v>
      </c>
      <c r="BG810" s="192">
        <f>IF(N810="zákl. přenesená",J810,0)</f>
        <v>0</v>
      </c>
      <c r="BH810" s="192">
        <f>IF(N810="sníž. přenesená",J810,0)</f>
        <v>0</v>
      </c>
      <c r="BI810" s="192">
        <f>IF(N810="nulová",J810,0)</f>
        <v>0</v>
      </c>
      <c r="BJ810" s="19" t="s">
        <v>84</v>
      </c>
      <c r="BK810" s="192">
        <f>ROUND(I810*H810,2)</f>
        <v>0</v>
      </c>
      <c r="BL810" s="19" t="s">
        <v>314</v>
      </c>
      <c r="BM810" s="191" t="s">
        <v>1192</v>
      </c>
    </row>
    <row r="811" spans="1:65" s="2" customFormat="1" ht="19.5">
      <c r="A811" s="36"/>
      <c r="B811" s="37"/>
      <c r="C811" s="38"/>
      <c r="D811" s="193" t="s">
        <v>160</v>
      </c>
      <c r="E811" s="38"/>
      <c r="F811" s="194" t="s">
        <v>1193</v>
      </c>
      <c r="G811" s="38"/>
      <c r="H811" s="38"/>
      <c r="I811" s="195"/>
      <c r="J811" s="38"/>
      <c r="K811" s="38"/>
      <c r="L811" s="41"/>
      <c r="M811" s="196"/>
      <c r="N811" s="197"/>
      <c r="O811" s="66"/>
      <c r="P811" s="66"/>
      <c r="Q811" s="66"/>
      <c r="R811" s="66"/>
      <c r="S811" s="66"/>
      <c r="T811" s="67"/>
      <c r="U811" s="36"/>
      <c r="V811" s="36"/>
      <c r="W811" s="36"/>
      <c r="X811" s="36"/>
      <c r="Y811" s="36"/>
      <c r="Z811" s="36"/>
      <c r="AA811" s="36"/>
      <c r="AB811" s="36"/>
      <c r="AC811" s="36"/>
      <c r="AD811" s="36"/>
      <c r="AE811" s="36"/>
      <c r="AT811" s="19" t="s">
        <v>160</v>
      </c>
      <c r="AU811" s="19" t="s">
        <v>86</v>
      </c>
    </row>
    <row r="812" spans="1:65" s="13" customFormat="1" ht="11.25">
      <c r="B812" s="199"/>
      <c r="C812" s="200"/>
      <c r="D812" s="193" t="s">
        <v>163</v>
      </c>
      <c r="E812" s="201" t="s">
        <v>19</v>
      </c>
      <c r="F812" s="202" t="s">
        <v>1194</v>
      </c>
      <c r="G812" s="200"/>
      <c r="H812" s="201" t="s">
        <v>19</v>
      </c>
      <c r="I812" s="203"/>
      <c r="J812" s="200"/>
      <c r="K812" s="200"/>
      <c r="L812" s="204"/>
      <c r="M812" s="205"/>
      <c r="N812" s="206"/>
      <c r="O812" s="206"/>
      <c r="P812" s="206"/>
      <c r="Q812" s="206"/>
      <c r="R812" s="206"/>
      <c r="S812" s="206"/>
      <c r="T812" s="207"/>
      <c r="AT812" s="208" t="s">
        <v>163</v>
      </c>
      <c r="AU812" s="208" t="s">
        <v>86</v>
      </c>
      <c r="AV812" s="13" t="s">
        <v>84</v>
      </c>
      <c r="AW812" s="13" t="s">
        <v>36</v>
      </c>
      <c r="AX812" s="13" t="s">
        <v>76</v>
      </c>
      <c r="AY812" s="208" t="s">
        <v>150</v>
      </c>
    </row>
    <row r="813" spans="1:65" s="13" customFormat="1" ht="11.25">
      <c r="B813" s="199"/>
      <c r="C813" s="200"/>
      <c r="D813" s="193" t="s">
        <v>163</v>
      </c>
      <c r="E813" s="201" t="s">
        <v>19</v>
      </c>
      <c r="F813" s="202" t="s">
        <v>193</v>
      </c>
      <c r="G813" s="200"/>
      <c r="H813" s="201" t="s">
        <v>19</v>
      </c>
      <c r="I813" s="203"/>
      <c r="J813" s="200"/>
      <c r="K813" s="200"/>
      <c r="L813" s="204"/>
      <c r="M813" s="205"/>
      <c r="N813" s="206"/>
      <c r="O813" s="206"/>
      <c r="P813" s="206"/>
      <c r="Q813" s="206"/>
      <c r="R813" s="206"/>
      <c r="S813" s="206"/>
      <c r="T813" s="207"/>
      <c r="AT813" s="208" t="s">
        <v>163</v>
      </c>
      <c r="AU813" s="208" t="s">
        <v>86</v>
      </c>
      <c r="AV813" s="13" t="s">
        <v>84</v>
      </c>
      <c r="AW813" s="13" t="s">
        <v>36</v>
      </c>
      <c r="AX813" s="13" t="s">
        <v>76</v>
      </c>
      <c r="AY813" s="208" t="s">
        <v>150</v>
      </c>
    </row>
    <row r="814" spans="1:65" s="14" customFormat="1" ht="11.25">
      <c r="B814" s="209"/>
      <c r="C814" s="210"/>
      <c r="D814" s="193" t="s">
        <v>163</v>
      </c>
      <c r="E814" s="211" t="s">
        <v>19</v>
      </c>
      <c r="F814" s="212" t="s">
        <v>1195</v>
      </c>
      <c r="G814" s="210"/>
      <c r="H814" s="213">
        <v>44.905999999999999</v>
      </c>
      <c r="I814" s="214"/>
      <c r="J814" s="210"/>
      <c r="K814" s="210"/>
      <c r="L814" s="215"/>
      <c r="M814" s="216"/>
      <c r="N814" s="217"/>
      <c r="O814" s="217"/>
      <c r="P814" s="217"/>
      <c r="Q814" s="217"/>
      <c r="R814" s="217"/>
      <c r="S814" s="217"/>
      <c r="T814" s="218"/>
      <c r="AT814" s="219" t="s">
        <v>163</v>
      </c>
      <c r="AU814" s="219" t="s">
        <v>86</v>
      </c>
      <c r="AV814" s="14" t="s">
        <v>86</v>
      </c>
      <c r="AW814" s="14" t="s">
        <v>36</v>
      </c>
      <c r="AX814" s="14" t="s">
        <v>76</v>
      </c>
      <c r="AY814" s="219" t="s">
        <v>150</v>
      </c>
    </row>
    <row r="815" spans="1:65" s="13" customFormat="1" ht="11.25">
      <c r="B815" s="199"/>
      <c r="C815" s="200"/>
      <c r="D815" s="193" t="s">
        <v>163</v>
      </c>
      <c r="E815" s="201" t="s">
        <v>19</v>
      </c>
      <c r="F815" s="202" t="s">
        <v>195</v>
      </c>
      <c r="G815" s="200"/>
      <c r="H815" s="201" t="s">
        <v>19</v>
      </c>
      <c r="I815" s="203"/>
      <c r="J815" s="200"/>
      <c r="K815" s="200"/>
      <c r="L815" s="204"/>
      <c r="M815" s="205"/>
      <c r="N815" s="206"/>
      <c r="O815" s="206"/>
      <c r="P815" s="206"/>
      <c r="Q815" s="206"/>
      <c r="R815" s="206"/>
      <c r="S815" s="206"/>
      <c r="T815" s="207"/>
      <c r="AT815" s="208" t="s">
        <v>163</v>
      </c>
      <c r="AU815" s="208" t="s">
        <v>86</v>
      </c>
      <c r="AV815" s="13" t="s">
        <v>84</v>
      </c>
      <c r="AW815" s="13" t="s">
        <v>36</v>
      </c>
      <c r="AX815" s="13" t="s">
        <v>76</v>
      </c>
      <c r="AY815" s="208" t="s">
        <v>150</v>
      </c>
    </row>
    <row r="816" spans="1:65" s="14" customFormat="1" ht="11.25">
      <c r="B816" s="209"/>
      <c r="C816" s="210"/>
      <c r="D816" s="193" t="s">
        <v>163</v>
      </c>
      <c r="E816" s="211" t="s">
        <v>19</v>
      </c>
      <c r="F816" s="212" t="s">
        <v>1196</v>
      </c>
      <c r="G816" s="210"/>
      <c r="H816" s="213">
        <v>43.625999999999998</v>
      </c>
      <c r="I816" s="214"/>
      <c r="J816" s="210"/>
      <c r="K816" s="210"/>
      <c r="L816" s="215"/>
      <c r="M816" s="216"/>
      <c r="N816" s="217"/>
      <c r="O816" s="217"/>
      <c r="P816" s="217"/>
      <c r="Q816" s="217"/>
      <c r="R816" s="217"/>
      <c r="S816" s="217"/>
      <c r="T816" s="218"/>
      <c r="AT816" s="219" t="s">
        <v>163</v>
      </c>
      <c r="AU816" s="219" t="s">
        <v>86</v>
      </c>
      <c r="AV816" s="14" t="s">
        <v>86</v>
      </c>
      <c r="AW816" s="14" t="s">
        <v>36</v>
      </c>
      <c r="AX816" s="14" t="s">
        <v>76</v>
      </c>
      <c r="AY816" s="219" t="s">
        <v>150</v>
      </c>
    </row>
    <row r="817" spans="1:65" s="13" customFormat="1" ht="11.25">
      <c r="B817" s="199"/>
      <c r="C817" s="200"/>
      <c r="D817" s="193" t="s">
        <v>163</v>
      </c>
      <c r="E817" s="201" t="s">
        <v>19</v>
      </c>
      <c r="F817" s="202" t="s">
        <v>197</v>
      </c>
      <c r="G817" s="200"/>
      <c r="H817" s="201" t="s">
        <v>19</v>
      </c>
      <c r="I817" s="203"/>
      <c r="J817" s="200"/>
      <c r="K817" s="200"/>
      <c r="L817" s="204"/>
      <c r="M817" s="205"/>
      <c r="N817" s="206"/>
      <c r="O817" s="206"/>
      <c r="P817" s="206"/>
      <c r="Q817" s="206"/>
      <c r="R817" s="206"/>
      <c r="S817" s="206"/>
      <c r="T817" s="207"/>
      <c r="AT817" s="208" t="s">
        <v>163</v>
      </c>
      <c r="AU817" s="208" t="s">
        <v>86</v>
      </c>
      <c r="AV817" s="13" t="s">
        <v>84</v>
      </c>
      <c r="AW817" s="13" t="s">
        <v>36</v>
      </c>
      <c r="AX817" s="13" t="s">
        <v>76</v>
      </c>
      <c r="AY817" s="208" t="s">
        <v>150</v>
      </c>
    </row>
    <row r="818" spans="1:65" s="14" customFormat="1" ht="11.25">
      <c r="B818" s="209"/>
      <c r="C818" s="210"/>
      <c r="D818" s="193" t="s">
        <v>163</v>
      </c>
      <c r="E818" s="211" t="s">
        <v>19</v>
      </c>
      <c r="F818" s="212" t="s">
        <v>1197</v>
      </c>
      <c r="G818" s="210"/>
      <c r="H818" s="213">
        <v>42.363999999999997</v>
      </c>
      <c r="I818" s="214"/>
      <c r="J818" s="210"/>
      <c r="K818" s="210"/>
      <c r="L818" s="215"/>
      <c r="M818" s="216"/>
      <c r="N818" s="217"/>
      <c r="O818" s="217"/>
      <c r="P818" s="217"/>
      <c r="Q818" s="217"/>
      <c r="R818" s="217"/>
      <c r="S818" s="217"/>
      <c r="T818" s="218"/>
      <c r="AT818" s="219" t="s">
        <v>163</v>
      </c>
      <c r="AU818" s="219" t="s">
        <v>86</v>
      </c>
      <c r="AV818" s="14" t="s">
        <v>86</v>
      </c>
      <c r="AW818" s="14" t="s">
        <v>36</v>
      </c>
      <c r="AX818" s="14" t="s">
        <v>76</v>
      </c>
      <c r="AY818" s="219" t="s">
        <v>150</v>
      </c>
    </row>
    <row r="819" spans="1:65" s="15" customFormat="1" ht="11.25">
      <c r="B819" s="220"/>
      <c r="C819" s="221"/>
      <c r="D819" s="193" t="s">
        <v>163</v>
      </c>
      <c r="E819" s="222" t="s">
        <v>19</v>
      </c>
      <c r="F819" s="223" t="s">
        <v>178</v>
      </c>
      <c r="G819" s="221"/>
      <c r="H819" s="224">
        <v>130.89599999999999</v>
      </c>
      <c r="I819" s="225"/>
      <c r="J819" s="221"/>
      <c r="K819" s="221"/>
      <c r="L819" s="226"/>
      <c r="M819" s="227"/>
      <c r="N819" s="228"/>
      <c r="O819" s="228"/>
      <c r="P819" s="228"/>
      <c r="Q819" s="228"/>
      <c r="R819" s="228"/>
      <c r="S819" s="228"/>
      <c r="T819" s="229"/>
      <c r="AT819" s="230" t="s">
        <v>163</v>
      </c>
      <c r="AU819" s="230" t="s">
        <v>86</v>
      </c>
      <c r="AV819" s="15" t="s">
        <v>158</v>
      </c>
      <c r="AW819" s="15" t="s">
        <v>36</v>
      </c>
      <c r="AX819" s="15" t="s">
        <v>84</v>
      </c>
      <c r="AY819" s="230" t="s">
        <v>150</v>
      </c>
    </row>
    <row r="820" spans="1:65" s="2" customFormat="1" ht="16.5" customHeight="1">
      <c r="A820" s="36"/>
      <c r="B820" s="37"/>
      <c r="C820" s="180" t="s">
        <v>1198</v>
      </c>
      <c r="D820" s="180" t="s">
        <v>153</v>
      </c>
      <c r="E820" s="181" t="s">
        <v>1190</v>
      </c>
      <c r="F820" s="182" t="s">
        <v>1191</v>
      </c>
      <c r="G820" s="183" t="s">
        <v>167</v>
      </c>
      <c r="H820" s="184">
        <v>2.9249999999999998</v>
      </c>
      <c r="I820" s="185"/>
      <c r="J820" s="186">
        <f>ROUND(I820*H820,2)</f>
        <v>0</v>
      </c>
      <c r="K820" s="182" t="s">
        <v>168</v>
      </c>
      <c r="L820" s="41"/>
      <c r="M820" s="187" t="s">
        <v>19</v>
      </c>
      <c r="N820" s="188" t="s">
        <v>47</v>
      </c>
      <c r="O820" s="66"/>
      <c r="P820" s="189">
        <f>O820*H820</f>
        <v>0</v>
      </c>
      <c r="Q820" s="189">
        <v>1E-4</v>
      </c>
      <c r="R820" s="189">
        <f>Q820*H820</f>
        <v>2.9250000000000001E-4</v>
      </c>
      <c r="S820" s="189">
        <v>0</v>
      </c>
      <c r="T820" s="190">
        <f>S820*H820</f>
        <v>0</v>
      </c>
      <c r="U820" s="36"/>
      <c r="V820" s="36"/>
      <c r="W820" s="36"/>
      <c r="X820" s="36"/>
      <c r="Y820" s="36"/>
      <c r="Z820" s="36"/>
      <c r="AA820" s="36"/>
      <c r="AB820" s="36"/>
      <c r="AC820" s="36"/>
      <c r="AD820" s="36"/>
      <c r="AE820" s="36"/>
      <c r="AR820" s="191" t="s">
        <v>314</v>
      </c>
      <c r="AT820" s="191" t="s">
        <v>153</v>
      </c>
      <c r="AU820" s="191" t="s">
        <v>86</v>
      </c>
      <c r="AY820" s="19" t="s">
        <v>150</v>
      </c>
      <c r="BE820" s="192">
        <f>IF(N820="základní",J820,0)</f>
        <v>0</v>
      </c>
      <c r="BF820" s="192">
        <f>IF(N820="snížená",J820,0)</f>
        <v>0</v>
      </c>
      <c r="BG820" s="192">
        <f>IF(N820="zákl. přenesená",J820,0)</f>
        <v>0</v>
      </c>
      <c r="BH820" s="192">
        <f>IF(N820="sníž. přenesená",J820,0)</f>
        <v>0</v>
      </c>
      <c r="BI820" s="192">
        <f>IF(N820="nulová",J820,0)</f>
        <v>0</v>
      </c>
      <c r="BJ820" s="19" t="s">
        <v>84</v>
      </c>
      <c r="BK820" s="192">
        <f>ROUND(I820*H820,2)</f>
        <v>0</v>
      </c>
      <c r="BL820" s="19" t="s">
        <v>314</v>
      </c>
      <c r="BM820" s="191" t="s">
        <v>1199</v>
      </c>
    </row>
    <row r="821" spans="1:65" s="2" customFormat="1" ht="19.5">
      <c r="A821" s="36"/>
      <c r="B821" s="37"/>
      <c r="C821" s="38"/>
      <c r="D821" s="193" t="s">
        <v>160</v>
      </c>
      <c r="E821" s="38"/>
      <c r="F821" s="194" t="s">
        <v>1193</v>
      </c>
      <c r="G821" s="38"/>
      <c r="H821" s="38"/>
      <c r="I821" s="195"/>
      <c r="J821" s="38"/>
      <c r="K821" s="38"/>
      <c r="L821" s="41"/>
      <c r="M821" s="196"/>
      <c r="N821" s="197"/>
      <c r="O821" s="66"/>
      <c r="P821" s="66"/>
      <c r="Q821" s="66"/>
      <c r="R821" s="66"/>
      <c r="S821" s="66"/>
      <c r="T821" s="67"/>
      <c r="U821" s="36"/>
      <c r="V821" s="36"/>
      <c r="W821" s="36"/>
      <c r="X821" s="36"/>
      <c r="Y821" s="36"/>
      <c r="Z821" s="36"/>
      <c r="AA821" s="36"/>
      <c r="AB821" s="36"/>
      <c r="AC821" s="36"/>
      <c r="AD821" s="36"/>
      <c r="AE821" s="36"/>
      <c r="AT821" s="19" t="s">
        <v>160</v>
      </c>
      <c r="AU821" s="19" t="s">
        <v>86</v>
      </c>
    </row>
    <row r="822" spans="1:65" s="13" customFormat="1" ht="11.25">
      <c r="B822" s="199"/>
      <c r="C822" s="200"/>
      <c r="D822" s="193" t="s">
        <v>163</v>
      </c>
      <c r="E822" s="201" t="s">
        <v>19</v>
      </c>
      <c r="F822" s="202" t="s">
        <v>1175</v>
      </c>
      <c r="G822" s="200"/>
      <c r="H822" s="201" t="s">
        <v>19</v>
      </c>
      <c r="I822" s="203"/>
      <c r="J822" s="200"/>
      <c r="K822" s="200"/>
      <c r="L822" s="204"/>
      <c r="M822" s="205"/>
      <c r="N822" s="206"/>
      <c r="O822" s="206"/>
      <c r="P822" s="206"/>
      <c r="Q822" s="206"/>
      <c r="R822" s="206"/>
      <c r="S822" s="206"/>
      <c r="T822" s="207"/>
      <c r="AT822" s="208" t="s">
        <v>163</v>
      </c>
      <c r="AU822" s="208" t="s">
        <v>86</v>
      </c>
      <c r="AV822" s="13" t="s">
        <v>84</v>
      </c>
      <c r="AW822" s="13" t="s">
        <v>36</v>
      </c>
      <c r="AX822" s="13" t="s">
        <v>76</v>
      </c>
      <c r="AY822" s="208" t="s">
        <v>150</v>
      </c>
    </row>
    <row r="823" spans="1:65" s="13" customFormat="1" ht="11.25">
      <c r="B823" s="199"/>
      <c r="C823" s="200"/>
      <c r="D823" s="193" t="s">
        <v>163</v>
      </c>
      <c r="E823" s="201" t="s">
        <v>19</v>
      </c>
      <c r="F823" s="202" t="s">
        <v>1176</v>
      </c>
      <c r="G823" s="200"/>
      <c r="H823" s="201" t="s">
        <v>19</v>
      </c>
      <c r="I823" s="203"/>
      <c r="J823" s="200"/>
      <c r="K823" s="200"/>
      <c r="L823" s="204"/>
      <c r="M823" s="205"/>
      <c r="N823" s="206"/>
      <c r="O823" s="206"/>
      <c r="P823" s="206"/>
      <c r="Q823" s="206"/>
      <c r="R823" s="206"/>
      <c r="S823" s="206"/>
      <c r="T823" s="207"/>
      <c r="AT823" s="208" t="s">
        <v>163</v>
      </c>
      <c r="AU823" s="208" t="s">
        <v>86</v>
      </c>
      <c r="AV823" s="13" t="s">
        <v>84</v>
      </c>
      <c r="AW823" s="13" t="s">
        <v>36</v>
      </c>
      <c r="AX823" s="13" t="s">
        <v>76</v>
      </c>
      <c r="AY823" s="208" t="s">
        <v>150</v>
      </c>
    </row>
    <row r="824" spans="1:65" s="14" customFormat="1" ht="11.25">
      <c r="B824" s="209"/>
      <c r="C824" s="210"/>
      <c r="D824" s="193" t="s">
        <v>163</v>
      </c>
      <c r="E824" s="211" t="s">
        <v>19</v>
      </c>
      <c r="F824" s="212" t="s">
        <v>1177</v>
      </c>
      <c r="G824" s="210"/>
      <c r="H824" s="213">
        <v>0.77200000000000002</v>
      </c>
      <c r="I824" s="214"/>
      <c r="J824" s="210"/>
      <c r="K824" s="210"/>
      <c r="L824" s="215"/>
      <c r="M824" s="216"/>
      <c r="N824" s="217"/>
      <c r="O824" s="217"/>
      <c r="P824" s="217"/>
      <c r="Q824" s="217"/>
      <c r="R824" s="217"/>
      <c r="S824" s="217"/>
      <c r="T824" s="218"/>
      <c r="AT824" s="219" t="s">
        <v>163</v>
      </c>
      <c r="AU824" s="219" t="s">
        <v>86</v>
      </c>
      <c r="AV824" s="14" t="s">
        <v>86</v>
      </c>
      <c r="AW824" s="14" t="s">
        <v>36</v>
      </c>
      <c r="AX824" s="14" t="s">
        <v>76</v>
      </c>
      <c r="AY824" s="219" t="s">
        <v>150</v>
      </c>
    </row>
    <row r="825" spans="1:65" s="13" customFormat="1" ht="11.25">
      <c r="B825" s="199"/>
      <c r="C825" s="200"/>
      <c r="D825" s="193" t="s">
        <v>163</v>
      </c>
      <c r="E825" s="201" t="s">
        <v>19</v>
      </c>
      <c r="F825" s="202" t="s">
        <v>1178</v>
      </c>
      <c r="G825" s="200"/>
      <c r="H825" s="201" t="s">
        <v>19</v>
      </c>
      <c r="I825" s="203"/>
      <c r="J825" s="200"/>
      <c r="K825" s="200"/>
      <c r="L825" s="204"/>
      <c r="M825" s="205"/>
      <c r="N825" s="206"/>
      <c r="O825" s="206"/>
      <c r="P825" s="206"/>
      <c r="Q825" s="206"/>
      <c r="R825" s="206"/>
      <c r="S825" s="206"/>
      <c r="T825" s="207"/>
      <c r="AT825" s="208" t="s">
        <v>163</v>
      </c>
      <c r="AU825" s="208" t="s">
        <v>86</v>
      </c>
      <c r="AV825" s="13" t="s">
        <v>84</v>
      </c>
      <c r="AW825" s="13" t="s">
        <v>36</v>
      </c>
      <c r="AX825" s="13" t="s">
        <v>76</v>
      </c>
      <c r="AY825" s="208" t="s">
        <v>150</v>
      </c>
    </row>
    <row r="826" spans="1:65" s="14" customFormat="1" ht="11.25">
      <c r="B826" s="209"/>
      <c r="C826" s="210"/>
      <c r="D826" s="193" t="s">
        <v>163</v>
      </c>
      <c r="E826" s="211" t="s">
        <v>19</v>
      </c>
      <c r="F826" s="212" t="s">
        <v>1179</v>
      </c>
      <c r="G826" s="210"/>
      <c r="H826" s="213">
        <v>2.153</v>
      </c>
      <c r="I826" s="214"/>
      <c r="J826" s="210"/>
      <c r="K826" s="210"/>
      <c r="L826" s="215"/>
      <c r="M826" s="216"/>
      <c r="N826" s="217"/>
      <c r="O826" s="217"/>
      <c r="P826" s="217"/>
      <c r="Q826" s="217"/>
      <c r="R826" s="217"/>
      <c r="S826" s="217"/>
      <c r="T826" s="218"/>
      <c r="AT826" s="219" t="s">
        <v>163</v>
      </c>
      <c r="AU826" s="219" t="s">
        <v>86</v>
      </c>
      <c r="AV826" s="14" t="s">
        <v>86</v>
      </c>
      <c r="AW826" s="14" t="s">
        <v>36</v>
      </c>
      <c r="AX826" s="14" t="s">
        <v>76</v>
      </c>
      <c r="AY826" s="219" t="s">
        <v>150</v>
      </c>
    </row>
    <row r="827" spans="1:65" s="15" customFormat="1" ht="11.25">
      <c r="B827" s="220"/>
      <c r="C827" s="221"/>
      <c r="D827" s="193" t="s">
        <v>163</v>
      </c>
      <c r="E827" s="222" t="s">
        <v>19</v>
      </c>
      <c r="F827" s="223" t="s">
        <v>178</v>
      </c>
      <c r="G827" s="221"/>
      <c r="H827" s="224">
        <v>2.9249999999999998</v>
      </c>
      <c r="I827" s="225"/>
      <c r="J827" s="221"/>
      <c r="K827" s="221"/>
      <c r="L827" s="226"/>
      <c r="M827" s="227"/>
      <c r="N827" s="228"/>
      <c r="O827" s="228"/>
      <c r="P827" s="228"/>
      <c r="Q827" s="228"/>
      <c r="R827" s="228"/>
      <c r="S827" s="228"/>
      <c r="T827" s="229"/>
      <c r="AT827" s="230" t="s">
        <v>163</v>
      </c>
      <c r="AU827" s="230" t="s">
        <v>86</v>
      </c>
      <c r="AV827" s="15" t="s">
        <v>158</v>
      </c>
      <c r="AW827" s="15" t="s">
        <v>36</v>
      </c>
      <c r="AX827" s="15" t="s">
        <v>84</v>
      </c>
      <c r="AY827" s="230" t="s">
        <v>150</v>
      </c>
    </row>
    <row r="828" spans="1:65" s="2" customFormat="1" ht="21.75" customHeight="1">
      <c r="A828" s="36"/>
      <c r="B828" s="37"/>
      <c r="C828" s="180" t="s">
        <v>1200</v>
      </c>
      <c r="D828" s="180" t="s">
        <v>153</v>
      </c>
      <c r="E828" s="181" t="s">
        <v>1201</v>
      </c>
      <c r="F828" s="182" t="s">
        <v>1202</v>
      </c>
      <c r="G828" s="183" t="s">
        <v>167</v>
      </c>
      <c r="H828" s="184">
        <v>2.9249999999999998</v>
      </c>
      <c r="I828" s="185"/>
      <c r="J828" s="186">
        <f>ROUND(I828*H828,2)</f>
        <v>0</v>
      </c>
      <c r="K828" s="182" t="s">
        <v>168</v>
      </c>
      <c r="L828" s="41"/>
      <c r="M828" s="187" t="s">
        <v>19</v>
      </c>
      <c r="N828" s="188" t="s">
        <v>47</v>
      </c>
      <c r="O828" s="66"/>
      <c r="P828" s="189">
        <f>O828*H828</f>
        <v>0</v>
      </c>
      <c r="Q828" s="189">
        <v>0</v>
      </c>
      <c r="R828" s="189">
        <f>Q828*H828</f>
        <v>0</v>
      </c>
      <c r="S828" s="189">
        <v>0</v>
      </c>
      <c r="T828" s="190">
        <f>S828*H828</f>
        <v>0</v>
      </c>
      <c r="U828" s="36"/>
      <c r="V828" s="36"/>
      <c r="W828" s="36"/>
      <c r="X828" s="36"/>
      <c r="Y828" s="36"/>
      <c r="Z828" s="36"/>
      <c r="AA828" s="36"/>
      <c r="AB828" s="36"/>
      <c r="AC828" s="36"/>
      <c r="AD828" s="36"/>
      <c r="AE828" s="36"/>
      <c r="AR828" s="191" t="s">
        <v>314</v>
      </c>
      <c r="AT828" s="191" t="s">
        <v>153</v>
      </c>
      <c r="AU828" s="191" t="s">
        <v>86</v>
      </c>
      <c r="AY828" s="19" t="s">
        <v>150</v>
      </c>
      <c r="BE828" s="192">
        <f>IF(N828="základní",J828,0)</f>
        <v>0</v>
      </c>
      <c r="BF828" s="192">
        <f>IF(N828="snížená",J828,0)</f>
        <v>0</v>
      </c>
      <c r="BG828" s="192">
        <f>IF(N828="zákl. přenesená",J828,0)</f>
        <v>0</v>
      </c>
      <c r="BH828" s="192">
        <f>IF(N828="sníž. přenesená",J828,0)</f>
        <v>0</v>
      </c>
      <c r="BI828" s="192">
        <f>IF(N828="nulová",J828,0)</f>
        <v>0</v>
      </c>
      <c r="BJ828" s="19" t="s">
        <v>84</v>
      </c>
      <c r="BK828" s="192">
        <f>ROUND(I828*H828,2)</f>
        <v>0</v>
      </c>
      <c r="BL828" s="19" t="s">
        <v>314</v>
      </c>
      <c r="BM828" s="191" t="s">
        <v>1203</v>
      </c>
    </row>
    <row r="829" spans="1:65" s="2" customFormat="1" ht="19.5">
      <c r="A829" s="36"/>
      <c r="B829" s="37"/>
      <c r="C829" s="38"/>
      <c r="D829" s="193" t="s">
        <v>160</v>
      </c>
      <c r="E829" s="38"/>
      <c r="F829" s="194" t="s">
        <v>1204</v>
      </c>
      <c r="G829" s="38"/>
      <c r="H829" s="38"/>
      <c r="I829" s="195"/>
      <c r="J829" s="38"/>
      <c r="K829" s="38"/>
      <c r="L829" s="41"/>
      <c r="M829" s="196"/>
      <c r="N829" s="197"/>
      <c r="O829" s="66"/>
      <c r="P829" s="66"/>
      <c r="Q829" s="66"/>
      <c r="R829" s="66"/>
      <c r="S829" s="66"/>
      <c r="T829" s="67"/>
      <c r="U829" s="36"/>
      <c r="V829" s="36"/>
      <c r="W829" s="36"/>
      <c r="X829" s="36"/>
      <c r="Y829" s="36"/>
      <c r="Z829" s="36"/>
      <c r="AA829" s="36"/>
      <c r="AB829" s="36"/>
      <c r="AC829" s="36"/>
      <c r="AD829" s="36"/>
      <c r="AE829" s="36"/>
      <c r="AT829" s="19" t="s">
        <v>160</v>
      </c>
      <c r="AU829" s="19" t="s">
        <v>86</v>
      </c>
    </row>
    <row r="830" spans="1:65" s="13" customFormat="1" ht="11.25">
      <c r="B830" s="199"/>
      <c r="C830" s="200"/>
      <c r="D830" s="193" t="s">
        <v>163</v>
      </c>
      <c r="E830" s="201" t="s">
        <v>19</v>
      </c>
      <c r="F830" s="202" t="s">
        <v>1175</v>
      </c>
      <c r="G830" s="200"/>
      <c r="H830" s="201" t="s">
        <v>19</v>
      </c>
      <c r="I830" s="203"/>
      <c r="J830" s="200"/>
      <c r="K830" s="200"/>
      <c r="L830" s="204"/>
      <c r="M830" s="205"/>
      <c r="N830" s="206"/>
      <c r="O830" s="206"/>
      <c r="P830" s="206"/>
      <c r="Q830" s="206"/>
      <c r="R830" s="206"/>
      <c r="S830" s="206"/>
      <c r="T830" s="207"/>
      <c r="AT830" s="208" t="s">
        <v>163</v>
      </c>
      <c r="AU830" s="208" t="s">
        <v>86</v>
      </c>
      <c r="AV830" s="13" t="s">
        <v>84</v>
      </c>
      <c r="AW830" s="13" t="s">
        <v>36</v>
      </c>
      <c r="AX830" s="13" t="s">
        <v>76</v>
      </c>
      <c r="AY830" s="208" t="s">
        <v>150</v>
      </c>
    </row>
    <row r="831" spans="1:65" s="13" customFormat="1" ht="11.25">
      <c r="B831" s="199"/>
      <c r="C831" s="200"/>
      <c r="D831" s="193" t="s">
        <v>163</v>
      </c>
      <c r="E831" s="201" t="s">
        <v>19</v>
      </c>
      <c r="F831" s="202" t="s">
        <v>1176</v>
      </c>
      <c r="G831" s="200"/>
      <c r="H831" s="201" t="s">
        <v>19</v>
      </c>
      <c r="I831" s="203"/>
      <c r="J831" s="200"/>
      <c r="K831" s="200"/>
      <c r="L831" s="204"/>
      <c r="M831" s="205"/>
      <c r="N831" s="206"/>
      <c r="O831" s="206"/>
      <c r="P831" s="206"/>
      <c r="Q831" s="206"/>
      <c r="R831" s="206"/>
      <c r="S831" s="206"/>
      <c r="T831" s="207"/>
      <c r="AT831" s="208" t="s">
        <v>163</v>
      </c>
      <c r="AU831" s="208" t="s">
        <v>86</v>
      </c>
      <c r="AV831" s="13" t="s">
        <v>84</v>
      </c>
      <c r="AW831" s="13" t="s">
        <v>36</v>
      </c>
      <c r="AX831" s="13" t="s">
        <v>76</v>
      </c>
      <c r="AY831" s="208" t="s">
        <v>150</v>
      </c>
    </row>
    <row r="832" spans="1:65" s="14" customFormat="1" ht="11.25">
      <c r="B832" s="209"/>
      <c r="C832" s="210"/>
      <c r="D832" s="193" t="s">
        <v>163</v>
      </c>
      <c r="E832" s="211" t="s">
        <v>19</v>
      </c>
      <c r="F832" s="212" t="s">
        <v>1177</v>
      </c>
      <c r="G832" s="210"/>
      <c r="H832" s="213">
        <v>0.77200000000000002</v>
      </c>
      <c r="I832" s="214"/>
      <c r="J832" s="210"/>
      <c r="K832" s="210"/>
      <c r="L832" s="215"/>
      <c r="M832" s="216"/>
      <c r="N832" s="217"/>
      <c r="O832" s="217"/>
      <c r="P832" s="217"/>
      <c r="Q832" s="217"/>
      <c r="R832" s="217"/>
      <c r="S832" s="217"/>
      <c r="T832" s="218"/>
      <c r="AT832" s="219" t="s">
        <v>163</v>
      </c>
      <c r="AU832" s="219" t="s">
        <v>86</v>
      </c>
      <c r="AV832" s="14" t="s">
        <v>86</v>
      </c>
      <c r="AW832" s="14" t="s">
        <v>36</v>
      </c>
      <c r="AX832" s="14" t="s">
        <v>76</v>
      </c>
      <c r="AY832" s="219" t="s">
        <v>150</v>
      </c>
    </row>
    <row r="833" spans="1:65" s="13" customFormat="1" ht="11.25">
      <c r="B833" s="199"/>
      <c r="C833" s="200"/>
      <c r="D833" s="193" t="s">
        <v>163</v>
      </c>
      <c r="E833" s="201" t="s">
        <v>19</v>
      </c>
      <c r="F833" s="202" t="s">
        <v>1178</v>
      </c>
      <c r="G833" s="200"/>
      <c r="H833" s="201" t="s">
        <v>19</v>
      </c>
      <c r="I833" s="203"/>
      <c r="J833" s="200"/>
      <c r="K833" s="200"/>
      <c r="L833" s="204"/>
      <c r="M833" s="205"/>
      <c r="N833" s="206"/>
      <c r="O833" s="206"/>
      <c r="P833" s="206"/>
      <c r="Q833" s="206"/>
      <c r="R833" s="206"/>
      <c r="S833" s="206"/>
      <c r="T833" s="207"/>
      <c r="AT833" s="208" t="s">
        <v>163</v>
      </c>
      <c r="AU833" s="208" t="s">
        <v>86</v>
      </c>
      <c r="AV833" s="13" t="s">
        <v>84</v>
      </c>
      <c r="AW833" s="13" t="s">
        <v>36</v>
      </c>
      <c r="AX833" s="13" t="s">
        <v>76</v>
      </c>
      <c r="AY833" s="208" t="s">
        <v>150</v>
      </c>
    </row>
    <row r="834" spans="1:65" s="14" customFormat="1" ht="11.25">
      <c r="B834" s="209"/>
      <c r="C834" s="210"/>
      <c r="D834" s="193" t="s">
        <v>163</v>
      </c>
      <c r="E834" s="211" t="s">
        <v>19</v>
      </c>
      <c r="F834" s="212" t="s">
        <v>1179</v>
      </c>
      <c r="G834" s="210"/>
      <c r="H834" s="213">
        <v>2.153</v>
      </c>
      <c r="I834" s="214"/>
      <c r="J834" s="210"/>
      <c r="K834" s="210"/>
      <c r="L834" s="215"/>
      <c r="M834" s="216"/>
      <c r="N834" s="217"/>
      <c r="O834" s="217"/>
      <c r="P834" s="217"/>
      <c r="Q834" s="217"/>
      <c r="R834" s="217"/>
      <c r="S834" s="217"/>
      <c r="T834" s="218"/>
      <c r="AT834" s="219" t="s">
        <v>163</v>
      </c>
      <c r="AU834" s="219" t="s">
        <v>86</v>
      </c>
      <c r="AV834" s="14" t="s">
        <v>86</v>
      </c>
      <c r="AW834" s="14" t="s">
        <v>36</v>
      </c>
      <c r="AX834" s="14" t="s">
        <v>76</v>
      </c>
      <c r="AY834" s="219" t="s">
        <v>150</v>
      </c>
    </row>
    <row r="835" spans="1:65" s="15" customFormat="1" ht="11.25">
      <c r="B835" s="220"/>
      <c r="C835" s="221"/>
      <c r="D835" s="193" t="s">
        <v>163</v>
      </c>
      <c r="E835" s="222" t="s">
        <v>19</v>
      </c>
      <c r="F835" s="223" t="s">
        <v>178</v>
      </c>
      <c r="G835" s="221"/>
      <c r="H835" s="224">
        <v>2.9249999999999998</v>
      </c>
      <c r="I835" s="225"/>
      <c r="J835" s="221"/>
      <c r="K835" s="221"/>
      <c r="L835" s="226"/>
      <c r="M835" s="227"/>
      <c r="N835" s="228"/>
      <c r="O835" s="228"/>
      <c r="P835" s="228"/>
      <c r="Q835" s="228"/>
      <c r="R835" s="228"/>
      <c r="S835" s="228"/>
      <c r="T835" s="229"/>
      <c r="AT835" s="230" t="s">
        <v>163</v>
      </c>
      <c r="AU835" s="230" t="s">
        <v>86</v>
      </c>
      <c r="AV835" s="15" t="s">
        <v>158</v>
      </c>
      <c r="AW835" s="15" t="s">
        <v>36</v>
      </c>
      <c r="AX835" s="15" t="s">
        <v>84</v>
      </c>
      <c r="AY835" s="230" t="s">
        <v>150</v>
      </c>
    </row>
    <row r="836" spans="1:65" s="2" customFormat="1" ht="24">
      <c r="A836" s="36"/>
      <c r="B836" s="37"/>
      <c r="C836" s="180" t="s">
        <v>1205</v>
      </c>
      <c r="D836" s="180" t="s">
        <v>153</v>
      </c>
      <c r="E836" s="181" t="s">
        <v>1206</v>
      </c>
      <c r="F836" s="182" t="s">
        <v>1207</v>
      </c>
      <c r="G836" s="183" t="s">
        <v>156</v>
      </c>
      <c r="H836" s="184">
        <v>15</v>
      </c>
      <c r="I836" s="185"/>
      <c r="J836" s="186">
        <f>ROUND(I836*H836,2)</f>
        <v>0</v>
      </c>
      <c r="K836" s="182" t="s">
        <v>157</v>
      </c>
      <c r="L836" s="41"/>
      <c r="M836" s="187" t="s">
        <v>19</v>
      </c>
      <c r="N836" s="188" t="s">
        <v>47</v>
      </c>
      <c r="O836" s="66"/>
      <c r="P836" s="189">
        <f>O836*H836</f>
        <v>0</v>
      </c>
      <c r="Q836" s="189">
        <v>0</v>
      </c>
      <c r="R836" s="189">
        <f>Q836*H836</f>
        <v>0</v>
      </c>
      <c r="S836" s="189">
        <v>0</v>
      </c>
      <c r="T836" s="190">
        <f>S836*H836</f>
        <v>0</v>
      </c>
      <c r="U836" s="36"/>
      <c r="V836" s="36"/>
      <c r="W836" s="36"/>
      <c r="X836" s="36"/>
      <c r="Y836" s="36"/>
      <c r="Z836" s="36"/>
      <c r="AA836" s="36"/>
      <c r="AB836" s="36"/>
      <c r="AC836" s="36"/>
      <c r="AD836" s="36"/>
      <c r="AE836" s="36"/>
      <c r="AR836" s="191" t="s">
        <v>314</v>
      </c>
      <c r="AT836" s="191" t="s">
        <v>153</v>
      </c>
      <c r="AU836" s="191" t="s">
        <v>86</v>
      </c>
      <c r="AY836" s="19" t="s">
        <v>150</v>
      </c>
      <c r="BE836" s="192">
        <f>IF(N836="základní",J836,0)</f>
        <v>0</v>
      </c>
      <c r="BF836" s="192">
        <f>IF(N836="snížená",J836,0)</f>
        <v>0</v>
      </c>
      <c r="BG836" s="192">
        <f>IF(N836="zákl. přenesená",J836,0)</f>
        <v>0</v>
      </c>
      <c r="BH836" s="192">
        <f>IF(N836="sníž. přenesená",J836,0)</f>
        <v>0</v>
      </c>
      <c r="BI836" s="192">
        <f>IF(N836="nulová",J836,0)</f>
        <v>0</v>
      </c>
      <c r="BJ836" s="19" t="s">
        <v>84</v>
      </c>
      <c r="BK836" s="192">
        <f>ROUND(I836*H836,2)</f>
        <v>0</v>
      </c>
      <c r="BL836" s="19" t="s">
        <v>314</v>
      </c>
      <c r="BM836" s="191" t="s">
        <v>1208</v>
      </c>
    </row>
    <row r="837" spans="1:65" s="2" customFormat="1" ht="11.25">
      <c r="A837" s="36"/>
      <c r="B837" s="37"/>
      <c r="C837" s="38"/>
      <c r="D837" s="193" t="s">
        <v>160</v>
      </c>
      <c r="E837" s="38"/>
      <c r="F837" s="194" t="s">
        <v>1207</v>
      </c>
      <c r="G837" s="38"/>
      <c r="H837" s="38"/>
      <c r="I837" s="195"/>
      <c r="J837" s="38"/>
      <c r="K837" s="38"/>
      <c r="L837" s="41"/>
      <c r="M837" s="196"/>
      <c r="N837" s="197"/>
      <c r="O837" s="66"/>
      <c r="P837" s="66"/>
      <c r="Q837" s="66"/>
      <c r="R837" s="66"/>
      <c r="S837" s="66"/>
      <c r="T837" s="67"/>
      <c r="U837" s="36"/>
      <c r="V837" s="36"/>
      <c r="W837" s="36"/>
      <c r="X837" s="36"/>
      <c r="Y837" s="36"/>
      <c r="Z837" s="36"/>
      <c r="AA837" s="36"/>
      <c r="AB837" s="36"/>
      <c r="AC837" s="36"/>
      <c r="AD837" s="36"/>
      <c r="AE837" s="36"/>
      <c r="AT837" s="19" t="s">
        <v>160</v>
      </c>
      <c r="AU837" s="19" t="s">
        <v>86</v>
      </c>
    </row>
    <row r="838" spans="1:65" s="2" customFormat="1" ht="24">
      <c r="A838" s="36"/>
      <c r="B838" s="37"/>
      <c r="C838" s="180" t="s">
        <v>1209</v>
      </c>
      <c r="D838" s="180" t="s">
        <v>153</v>
      </c>
      <c r="E838" s="181" t="s">
        <v>1210</v>
      </c>
      <c r="F838" s="182" t="s">
        <v>1211</v>
      </c>
      <c r="G838" s="183" t="s">
        <v>328</v>
      </c>
      <c r="H838" s="184">
        <v>70.88</v>
      </c>
      <c r="I838" s="185"/>
      <c r="J838" s="186">
        <f>ROUND(I838*H838,2)</f>
        <v>0</v>
      </c>
      <c r="K838" s="182" t="s">
        <v>157</v>
      </c>
      <c r="L838" s="41"/>
      <c r="M838" s="187" t="s">
        <v>19</v>
      </c>
      <c r="N838" s="188" t="s">
        <v>47</v>
      </c>
      <c r="O838" s="66"/>
      <c r="P838" s="189">
        <f>O838*H838</f>
        <v>0</v>
      </c>
      <c r="Q838" s="189">
        <v>0</v>
      </c>
      <c r="R838" s="189">
        <f>Q838*H838</f>
        <v>0</v>
      </c>
      <c r="S838" s="189">
        <v>0</v>
      </c>
      <c r="T838" s="190">
        <f>S838*H838</f>
        <v>0</v>
      </c>
      <c r="U838" s="36"/>
      <c r="V838" s="36"/>
      <c r="W838" s="36"/>
      <c r="X838" s="36"/>
      <c r="Y838" s="36"/>
      <c r="Z838" s="36"/>
      <c r="AA838" s="36"/>
      <c r="AB838" s="36"/>
      <c r="AC838" s="36"/>
      <c r="AD838" s="36"/>
      <c r="AE838" s="36"/>
      <c r="AR838" s="191" t="s">
        <v>314</v>
      </c>
      <c r="AT838" s="191" t="s">
        <v>153</v>
      </c>
      <c r="AU838" s="191" t="s">
        <v>86</v>
      </c>
      <c r="AY838" s="19" t="s">
        <v>150</v>
      </c>
      <c r="BE838" s="192">
        <f>IF(N838="základní",J838,0)</f>
        <v>0</v>
      </c>
      <c r="BF838" s="192">
        <f>IF(N838="snížená",J838,0)</f>
        <v>0</v>
      </c>
      <c r="BG838" s="192">
        <f>IF(N838="zákl. přenesená",J838,0)</f>
        <v>0</v>
      </c>
      <c r="BH838" s="192">
        <f>IF(N838="sníž. přenesená",J838,0)</f>
        <v>0</v>
      </c>
      <c r="BI838" s="192">
        <f>IF(N838="nulová",J838,0)</f>
        <v>0</v>
      </c>
      <c r="BJ838" s="19" t="s">
        <v>84</v>
      </c>
      <c r="BK838" s="192">
        <f>ROUND(I838*H838,2)</f>
        <v>0</v>
      </c>
      <c r="BL838" s="19" t="s">
        <v>314</v>
      </c>
      <c r="BM838" s="191" t="s">
        <v>1212</v>
      </c>
    </row>
    <row r="839" spans="1:65" s="2" customFormat="1" ht="11.25">
      <c r="A839" s="36"/>
      <c r="B839" s="37"/>
      <c r="C839" s="38"/>
      <c r="D839" s="193" t="s">
        <v>160</v>
      </c>
      <c r="E839" s="38"/>
      <c r="F839" s="194" t="s">
        <v>1211</v>
      </c>
      <c r="G839" s="38"/>
      <c r="H839" s="38"/>
      <c r="I839" s="195"/>
      <c r="J839" s="38"/>
      <c r="K839" s="38"/>
      <c r="L839" s="41"/>
      <c r="M839" s="196"/>
      <c r="N839" s="197"/>
      <c r="O839" s="66"/>
      <c r="P839" s="66"/>
      <c r="Q839" s="66"/>
      <c r="R839" s="66"/>
      <c r="S839" s="66"/>
      <c r="T839" s="67"/>
      <c r="U839" s="36"/>
      <c r="V839" s="36"/>
      <c r="W839" s="36"/>
      <c r="X839" s="36"/>
      <c r="Y839" s="36"/>
      <c r="Z839" s="36"/>
      <c r="AA839" s="36"/>
      <c r="AB839" s="36"/>
      <c r="AC839" s="36"/>
      <c r="AD839" s="36"/>
      <c r="AE839" s="36"/>
      <c r="AT839" s="19" t="s">
        <v>160</v>
      </c>
      <c r="AU839" s="19" t="s">
        <v>86</v>
      </c>
    </row>
    <row r="840" spans="1:65" s="13" customFormat="1" ht="11.25">
      <c r="B840" s="199"/>
      <c r="C840" s="200"/>
      <c r="D840" s="193" t="s">
        <v>163</v>
      </c>
      <c r="E840" s="201" t="s">
        <v>19</v>
      </c>
      <c r="F840" s="202" t="s">
        <v>193</v>
      </c>
      <c r="G840" s="200"/>
      <c r="H840" s="201" t="s">
        <v>19</v>
      </c>
      <c r="I840" s="203"/>
      <c r="J840" s="200"/>
      <c r="K840" s="200"/>
      <c r="L840" s="204"/>
      <c r="M840" s="205"/>
      <c r="N840" s="206"/>
      <c r="O840" s="206"/>
      <c r="P840" s="206"/>
      <c r="Q840" s="206"/>
      <c r="R840" s="206"/>
      <c r="S840" s="206"/>
      <c r="T840" s="207"/>
      <c r="AT840" s="208" t="s">
        <v>163</v>
      </c>
      <c r="AU840" s="208" t="s">
        <v>86</v>
      </c>
      <c r="AV840" s="13" t="s">
        <v>84</v>
      </c>
      <c r="AW840" s="13" t="s">
        <v>36</v>
      </c>
      <c r="AX840" s="13" t="s">
        <v>76</v>
      </c>
      <c r="AY840" s="208" t="s">
        <v>150</v>
      </c>
    </row>
    <row r="841" spans="1:65" s="14" customFormat="1" ht="11.25">
      <c r="B841" s="209"/>
      <c r="C841" s="210"/>
      <c r="D841" s="193" t="s">
        <v>163</v>
      </c>
      <c r="E841" s="211" t="s">
        <v>19</v>
      </c>
      <c r="F841" s="212" t="s">
        <v>1213</v>
      </c>
      <c r="G841" s="210"/>
      <c r="H841" s="213">
        <v>24.08</v>
      </c>
      <c r="I841" s="214"/>
      <c r="J841" s="210"/>
      <c r="K841" s="210"/>
      <c r="L841" s="215"/>
      <c r="M841" s="216"/>
      <c r="N841" s="217"/>
      <c r="O841" s="217"/>
      <c r="P841" s="217"/>
      <c r="Q841" s="217"/>
      <c r="R841" s="217"/>
      <c r="S841" s="217"/>
      <c r="T841" s="218"/>
      <c r="AT841" s="219" t="s">
        <v>163</v>
      </c>
      <c r="AU841" s="219" t="s">
        <v>86</v>
      </c>
      <c r="AV841" s="14" t="s">
        <v>86</v>
      </c>
      <c r="AW841" s="14" t="s">
        <v>36</v>
      </c>
      <c r="AX841" s="14" t="s">
        <v>76</v>
      </c>
      <c r="AY841" s="219" t="s">
        <v>150</v>
      </c>
    </row>
    <row r="842" spans="1:65" s="13" customFormat="1" ht="11.25">
      <c r="B842" s="199"/>
      <c r="C842" s="200"/>
      <c r="D842" s="193" t="s">
        <v>163</v>
      </c>
      <c r="E842" s="201" t="s">
        <v>19</v>
      </c>
      <c r="F842" s="202" t="s">
        <v>195</v>
      </c>
      <c r="G842" s="200"/>
      <c r="H842" s="201" t="s">
        <v>19</v>
      </c>
      <c r="I842" s="203"/>
      <c r="J842" s="200"/>
      <c r="K842" s="200"/>
      <c r="L842" s="204"/>
      <c r="M842" s="205"/>
      <c r="N842" s="206"/>
      <c r="O842" s="206"/>
      <c r="P842" s="206"/>
      <c r="Q842" s="206"/>
      <c r="R842" s="206"/>
      <c r="S842" s="206"/>
      <c r="T842" s="207"/>
      <c r="AT842" s="208" t="s">
        <v>163</v>
      </c>
      <c r="AU842" s="208" t="s">
        <v>86</v>
      </c>
      <c r="AV842" s="13" t="s">
        <v>84</v>
      </c>
      <c r="AW842" s="13" t="s">
        <v>36</v>
      </c>
      <c r="AX842" s="13" t="s">
        <v>76</v>
      </c>
      <c r="AY842" s="208" t="s">
        <v>150</v>
      </c>
    </row>
    <row r="843" spans="1:65" s="14" customFormat="1" ht="11.25">
      <c r="B843" s="209"/>
      <c r="C843" s="210"/>
      <c r="D843" s="193" t="s">
        <v>163</v>
      </c>
      <c r="E843" s="211" t="s">
        <v>19</v>
      </c>
      <c r="F843" s="212" t="s">
        <v>1214</v>
      </c>
      <c r="G843" s="210"/>
      <c r="H843" s="213">
        <v>21.6</v>
      </c>
      <c r="I843" s="214"/>
      <c r="J843" s="210"/>
      <c r="K843" s="210"/>
      <c r="L843" s="215"/>
      <c r="M843" s="216"/>
      <c r="N843" s="217"/>
      <c r="O843" s="217"/>
      <c r="P843" s="217"/>
      <c r="Q843" s="217"/>
      <c r="R843" s="217"/>
      <c r="S843" s="217"/>
      <c r="T843" s="218"/>
      <c r="AT843" s="219" t="s">
        <v>163</v>
      </c>
      <c r="AU843" s="219" t="s">
        <v>86</v>
      </c>
      <c r="AV843" s="14" t="s">
        <v>86</v>
      </c>
      <c r="AW843" s="14" t="s">
        <v>36</v>
      </c>
      <c r="AX843" s="14" t="s">
        <v>76</v>
      </c>
      <c r="AY843" s="219" t="s">
        <v>150</v>
      </c>
    </row>
    <row r="844" spans="1:65" s="13" customFormat="1" ht="11.25">
      <c r="B844" s="199"/>
      <c r="C844" s="200"/>
      <c r="D844" s="193" t="s">
        <v>163</v>
      </c>
      <c r="E844" s="201" t="s">
        <v>19</v>
      </c>
      <c r="F844" s="202" t="s">
        <v>197</v>
      </c>
      <c r="G844" s="200"/>
      <c r="H844" s="201" t="s">
        <v>19</v>
      </c>
      <c r="I844" s="203"/>
      <c r="J844" s="200"/>
      <c r="K844" s="200"/>
      <c r="L844" s="204"/>
      <c r="M844" s="205"/>
      <c r="N844" s="206"/>
      <c r="O844" s="206"/>
      <c r="P844" s="206"/>
      <c r="Q844" s="206"/>
      <c r="R844" s="206"/>
      <c r="S844" s="206"/>
      <c r="T844" s="207"/>
      <c r="AT844" s="208" t="s">
        <v>163</v>
      </c>
      <c r="AU844" s="208" t="s">
        <v>86</v>
      </c>
      <c r="AV844" s="13" t="s">
        <v>84</v>
      </c>
      <c r="AW844" s="13" t="s">
        <v>36</v>
      </c>
      <c r="AX844" s="13" t="s">
        <v>76</v>
      </c>
      <c r="AY844" s="208" t="s">
        <v>150</v>
      </c>
    </row>
    <row r="845" spans="1:65" s="14" customFormat="1" ht="11.25">
      <c r="B845" s="209"/>
      <c r="C845" s="210"/>
      <c r="D845" s="193" t="s">
        <v>163</v>
      </c>
      <c r="E845" s="211" t="s">
        <v>19</v>
      </c>
      <c r="F845" s="212" t="s">
        <v>1215</v>
      </c>
      <c r="G845" s="210"/>
      <c r="H845" s="213">
        <v>25.2</v>
      </c>
      <c r="I845" s="214"/>
      <c r="J845" s="210"/>
      <c r="K845" s="210"/>
      <c r="L845" s="215"/>
      <c r="M845" s="216"/>
      <c r="N845" s="217"/>
      <c r="O845" s="217"/>
      <c r="P845" s="217"/>
      <c r="Q845" s="217"/>
      <c r="R845" s="217"/>
      <c r="S845" s="217"/>
      <c r="T845" s="218"/>
      <c r="AT845" s="219" t="s">
        <v>163</v>
      </c>
      <c r="AU845" s="219" t="s">
        <v>86</v>
      </c>
      <c r="AV845" s="14" t="s">
        <v>86</v>
      </c>
      <c r="AW845" s="14" t="s">
        <v>36</v>
      </c>
      <c r="AX845" s="14" t="s">
        <v>76</v>
      </c>
      <c r="AY845" s="219" t="s">
        <v>150</v>
      </c>
    </row>
    <row r="846" spans="1:65" s="15" customFormat="1" ht="11.25">
      <c r="B846" s="220"/>
      <c r="C846" s="221"/>
      <c r="D846" s="193" t="s">
        <v>163</v>
      </c>
      <c r="E846" s="222" t="s">
        <v>19</v>
      </c>
      <c r="F846" s="223" t="s">
        <v>178</v>
      </c>
      <c r="G846" s="221"/>
      <c r="H846" s="224">
        <v>70.88</v>
      </c>
      <c r="I846" s="225"/>
      <c r="J846" s="221"/>
      <c r="K846" s="221"/>
      <c r="L846" s="226"/>
      <c r="M846" s="227"/>
      <c r="N846" s="228"/>
      <c r="O846" s="228"/>
      <c r="P846" s="228"/>
      <c r="Q846" s="228"/>
      <c r="R846" s="228"/>
      <c r="S846" s="228"/>
      <c r="T846" s="229"/>
      <c r="AT846" s="230" t="s">
        <v>163</v>
      </c>
      <c r="AU846" s="230" t="s">
        <v>86</v>
      </c>
      <c r="AV846" s="15" t="s">
        <v>158</v>
      </c>
      <c r="AW846" s="15" t="s">
        <v>36</v>
      </c>
      <c r="AX846" s="15" t="s">
        <v>84</v>
      </c>
      <c r="AY846" s="230" t="s">
        <v>150</v>
      </c>
    </row>
    <row r="847" spans="1:65" s="2" customFormat="1" ht="24">
      <c r="A847" s="36"/>
      <c r="B847" s="37"/>
      <c r="C847" s="180" t="s">
        <v>1216</v>
      </c>
      <c r="D847" s="180" t="s">
        <v>153</v>
      </c>
      <c r="E847" s="181" t="s">
        <v>1217</v>
      </c>
      <c r="F847" s="182" t="s">
        <v>1218</v>
      </c>
      <c r="G847" s="183" t="s">
        <v>1036</v>
      </c>
      <c r="H847" s="255"/>
      <c r="I847" s="185"/>
      <c r="J847" s="186">
        <f>ROUND(I847*H847,2)</f>
        <v>0</v>
      </c>
      <c r="K847" s="182" t="s">
        <v>168</v>
      </c>
      <c r="L847" s="41"/>
      <c r="M847" s="187" t="s">
        <v>19</v>
      </c>
      <c r="N847" s="188" t="s">
        <v>47</v>
      </c>
      <c r="O847" s="66"/>
      <c r="P847" s="189">
        <f>O847*H847</f>
        <v>0</v>
      </c>
      <c r="Q847" s="189">
        <v>0</v>
      </c>
      <c r="R847" s="189">
        <f>Q847*H847</f>
        <v>0</v>
      </c>
      <c r="S847" s="189">
        <v>0</v>
      </c>
      <c r="T847" s="190">
        <f>S847*H847</f>
        <v>0</v>
      </c>
      <c r="U847" s="36"/>
      <c r="V847" s="36"/>
      <c r="W847" s="36"/>
      <c r="X847" s="36"/>
      <c r="Y847" s="36"/>
      <c r="Z847" s="36"/>
      <c r="AA847" s="36"/>
      <c r="AB847" s="36"/>
      <c r="AC847" s="36"/>
      <c r="AD847" s="36"/>
      <c r="AE847" s="36"/>
      <c r="AR847" s="191" t="s">
        <v>314</v>
      </c>
      <c r="AT847" s="191" t="s">
        <v>153</v>
      </c>
      <c r="AU847" s="191" t="s">
        <v>86</v>
      </c>
      <c r="AY847" s="19" t="s">
        <v>150</v>
      </c>
      <c r="BE847" s="192">
        <f>IF(N847="základní",J847,0)</f>
        <v>0</v>
      </c>
      <c r="BF847" s="192">
        <f>IF(N847="snížená",J847,0)</f>
        <v>0</v>
      </c>
      <c r="BG847" s="192">
        <f>IF(N847="zákl. přenesená",J847,0)</f>
        <v>0</v>
      </c>
      <c r="BH847" s="192">
        <f>IF(N847="sníž. přenesená",J847,0)</f>
        <v>0</v>
      </c>
      <c r="BI847" s="192">
        <f>IF(N847="nulová",J847,0)</f>
        <v>0</v>
      </c>
      <c r="BJ847" s="19" t="s">
        <v>84</v>
      </c>
      <c r="BK847" s="192">
        <f>ROUND(I847*H847,2)</f>
        <v>0</v>
      </c>
      <c r="BL847" s="19" t="s">
        <v>314</v>
      </c>
      <c r="BM847" s="191" t="s">
        <v>1219</v>
      </c>
    </row>
    <row r="848" spans="1:65" s="2" customFormat="1" ht="29.25">
      <c r="A848" s="36"/>
      <c r="B848" s="37"/>
      <c r="C848" s="38"/>
      <c r="D848" s="193" t="s">
        <v>160</v>
      </c>
      <c r="E848" s="38"/>
      <c r="F848" s="194" t="s">
        <v>1220</v>
      </c>
      <c r="G848" s="38"/>
      <c r="H848" s="38"/>
      <c r="I848" s="195"/>
      <c r="J848" s="38"/>
      <c r="K848" s="38"/>
      <c r="L848" s="41"/>
      <c r="M848" s="196"/>
      <c r="N848" s="197"/>
      <c r="O848" s="66"/>
      <c r="P848" s="66"/>
      <c r="Q848" s="66"/>
      <c r="R848" s="66"/>
      <c r="S848" s="66"/>
      <c r="T848" s="67"/>
      <c r="U848" s="36"/>
      <c r="V848" s="36"/>
      <c r="W848" s="36"/>
      <c r="X848" s="36"/>
      <c r="Y848" s="36"/>
      <c r="Z848" s="36"/>
      <c r="AA848" s="36"/>
      <c r="AB848" s="36"/>
      <c r="AC848" s="36"/>
      <c r="AD848" s="36"/>
      <c r="AE848" s="36"/>
      <c r="AT848" s="19" t="s">
        <v>160</v>
      </c>
      <c r="AU848" s="19" t="s">
        <v>86</v>
      </c>
    </row>
    <row r="849" spans="1:65" s="12" customFormat="1" ht="22.9" customHeight="1">
      <c r="B849" s="164"/>
      <c r="C849" s="165"/>
      <c r="D849" s="166" t="s">
        <v>75</v>
      </c>
      <c r="E849" s="178" t="s">
        <v>495</v>
      </c>
      <c r="F849" s="178" t="s">
        <v>496</v>
      </c>
      <c r="G849" s="165"/>
      <c r="H849" s="165"/>
      <c r="I849" s="168"/>
      <c r="J849" s="179">
        <f>BK849</f>
        <v>0</v>
      </c>
      <c r="K849" s="165"/>
      <c r="L849" s="170"/>
      <c r="M849" s="171"/>
      <c r="N849" s="172"/>
      <c r="O849" s="172"/>
      <c r="P849" s="173">
        <f>SUM(P850:P866)</f>
        <v>0</v>
      </c>
      <c r="Q849" s="172"/>
      <c r="R849" s="173">
        <f>SUM(R850:R866)</f>
        <v>4.4999999999999998E-2</v>
      </c>
      <c r="S849" s="172"/>
      <c r="T849" s="174">
        <f>SUM(T850:T866)</f>
        <v>0</v>
      </c>
      <c r="AR849" s="175" t="s">
        <v>86</v>
      </c>
      <c r="AT849" s="176" t="s">
        <v>75</v>
      </c>
      <c r="AU849" s="176" t="s">
        <v>84</v>
      </c>
      <c r="AY849" s="175" t="s">
        <v>150</v>
      </c>
      <c r="BK849" s="177">
        <f>SUM(BK850:BK866)</f>
        <v>0</v>
      </c>
    </row>
    <row r="850" spans="1:65" s="2" customFormat="1" ht="24">
      <c r="A850" s="36"/>
      <c r="B850" s="37"/>
      <c r="C850" s="180" t="s">
        <v>1221</v>
      </c>
      <c r="D850" s="180" t="s">
        <v>153</v>
      </c>
      <c r="E850" s="181" t="s">
        <v>1222</v>
      </c>
      <c r="F850" s="182" t="s">
        <v>1223</v>
      </c>
      <c r="G850" s="183" t="s">
        <v>156</v>
      </c>
      <c r="H850" s="184">
        <v>1</v>
      </c>
      <c r="I850" s="185"/>
      <c r="J850" s="186">
        <f>ROUND(I850*H850,2)</f>
        <v>0</v>
      </c>
      <c r="K850" s="182" t="s">
        <v>157</v>
      </c>
      <c r="L850" s="41"/>
      <c r="M850" s="187" t="s">
        <v>19</v>
      </c>
      <c r="N850" s="188" t="s">
        <v>47</v>
      </c>
      <c r="O850" s="66"/>
      <c r="P850" s="189">
        <f>O850*H850</f>
        <v>0</v>
      </c>
      <c r="Q850" s="189">
        <v>0.02</v>
      </c>
      <c r="R850" s="189">
        <f>Q850*H850</f>
        <v>0.02</v>
      </c>
      <c r="S850" s="189">
        <v>0</v>
      </c>
      <c r="T850" s="190">
        <f>S850*H850</f>
        <v>0</v>
      </c>
      <c r="U850" s="36"/>
      <c r="V850" s="36"/>
      <c r="W850" s="36"/>
      <c r="X850" s="36"/>
      <c r="Y850" s="36"/>
      <c r="Z850" s="36"/>
      <c r="AA850" s="36"/>
      <c r="AB850" s="36"/>
      <c r="AC850" s="36"/>
      <c r="AD850" s="36"/>
      <c r="AE850" s="36"/>
      <c r="AR850" s="191" t="s">
        <v>314</v>
      </c>
      <c r="AT850" s="191" t="s">
        <v>153</v>
      </c>
      <c r="AU850" s="191" t="s">
        <v>86</v>
      </c>
      <c r="AY850" s="19" t="s">
        <v>150</v>
      </c>
      <c r="BE850" s="192">
        <f>IF(N850="základní",J850,0)</f>
        <v>0</v>
      </c>
      <c r="BF850" s="192">
        <f>IF(N850="snížená",J850,0)</f>
        <v>0</v>
      </c>
      <c r="BG850" s="192">
        <f>IF(N850="zákl. přenesená",J850,0)</f>
        <v>0</v>
      </c>
      <c r="BH850" s="192">
        <f>IF(N850="sníž. přenesená",J850,0)</f>
        <v>0</v>
      </c>
      <c r="BI850" s="192">
        <f>IF(N850="nulová",J850,0)</f>
        <v>0</v>
      </c>
      <c r="BJ850" s="19" t="s">
        <v>84</v>
      </c>
      <c r="BK850" s="192">
        <f>ROUND(I850*H850,2)</f>
        <v>0</v>
      </c>
      <c r="BL850" s="19" t="s">
        <v>314</v>
      </c>
      <c r="BM850" s="191" t="s">
        <v>1224</v>
      </c>
    </row>
    <row r="851" spans="1:65" s="2" customFormat="1" ht="11.25">
      <c r="A851" s="36"/>
      <c r="B851" s="37"/>
      <c r="C851" s="38"/>
      <c r="D851" s="193" t="s">
        <v>160</v>
      </c>
      <c r="E851" s="38"/>
      <c r="F851" s="194" t="s">
        <v>1223</v>
      </c>
      <c r="G851" s="38"/>
      <c r="H851" s="38"/>
      <c r="I851" s="195"/>
      <c r="J851" s="38"/>
      <c r="K851" s="38"/>
      <c r="L851" s="41"/>
      <c r="M851" s="196"/>
      <c r="N851" s="197"/>
      <c r="O851" s="66"/>
      <c r="P851" s="66"/>
      <c r="Q851" s="66"/>
      <c r="R851" s="66"/>
      <c r="S851" s="66"/>
      <c r="T851" s="67"/>
      <c r="U851" s="36"/>
      <c r="V851" s="36"/>
      <c r="W851" s="36"/>
      <c r="X851" s="36"/>
      <c r="Y851" s="36"/>
      <c r="Z851" s="36"/>
      <c r="AA851" s="36"/>
      <c r="AB851" s="36"/>
      <c r="AC851" s="36"/>
      <c r="AD851" s="36"/>
      <c r="AE851" s="36"/>
      <c r="AT851" s="19" t="s">
        <v>160</v>
      </c>
      <c r="AU851" s="19" t="s">
        <v>86</v>
      </c>
    </row>
    <row r="852" spans="1:65" s="2" customFormat="1" ht="136.5">
      <c r="A852" s="36"/>
      <c r="B852" s="37"/>
      <c r="C852" s="38"/>
      <c r="D852" s="193" t="s">
        <v>161</v>
      </c>
      <c r="E852" s="38"/>
      <c r="F852" s="198" t="s">
        <v>1225</v>
      </c>
      <c r="G852" s="38"/>
      <c r="H852" s="38"/>
      <c r="I852" s="195"/>
      <c r="J852" s="38"/>
      <c r="K852" s="38"/>
      <c r="L852" s="41"/>
      <c r="M852" s="196"/>
      <c r="N852" s="197"/>
      <c r="O852" s="66"/>
      <c r="P852" s="66"/>
      <c r="Q852" s="66"/>
      <c r="R852" s="66"/>
      <c r="S852" s="66"/>
      <c r="T852" s="67"/>
      <c r="U852" s="36"/>
      <c r="V852" s="36"/>
      <c r="W852" s="36"/>
      <c r="X852" s="36"/>
      <c r="Y852" s="36"/>
      <c r="Z852" s="36"/>
      <c r="AA852" s="36"/>
      <c r="AB852" s="36"/>
      <c r="AC852" s="36"/>
      <c r="AD852" s="36"/>
      <c r="AE852" s="36"/>
      <c r="AT852" s="19" t="s">
        <v>161</v>
      </c>
      <c r="AU852" s="19" t="s">
        <v>86</v>
      </c>
    </row>
    <row r="853" spans="1:65" s="13" customFormat="1" ht="11.25">
      <c r="B853" s="199"/>
      <c r="C853" s="200"/>
      <c r="D853" s="193" t="s">
        <v>163</v>
      </c>
      <c r="E853" s="201" t="s">
        <v>19</v>
      </c>
      <c r="F853" s="202" t="s">
        <v>1226</v>
      </c>
      <c r="G853" s="200"/>
      <c r="H853" s="201" t="s">
        <v>19</v>
      </c>
      <c r="I853" s="203"/>
      <c r="J853" s="200"/>
      <c r="K853" s="200"/>
      <c r="L853" s="204"/>
      <c r="M853" s="205"/>
      <c r="N853" s="206"/>
      <c r="O853" s="206"/>
      <c r="P853" s="206"/>
      <c r="Q853" s="206"/>
      <c r="R853" s="206"/>
      <c r="S853" s="206"/>
      <c r="T853" s="207"/>
      <c r="AT853" s="208" t="s">
        <v>163</v>
      </c>
      <c r="AU853" s="208" t="s">
        <v>86</v>
      </c>
      <c r="AV853" s="13" t="s">
        <v>84</v>
      </c>
      <c r="AW853" s="13" t="s">
        <v>36</v>
      </c>
      <c r="AX853" s="13" t="s">
        <v>76</v>
      </c>
      <c r="AY853" s="208" t="s">
        <v>150</v>
      </c>
    </row>
    <row r="854" spans="1:65" s="14" customFormat="1" ht="11.25">
      <c r="B854" s="209"/>
      <c r="C854" s="210"/>
      <c r="D854" s="193" t="s">
        <v>163</v>
      </c>
      <c r="E854" s="211" t="s">
        <v>19</v>
      </c>
      <c r="F854" s="212" t="s">
        <v>84</v>
      </c>
      <c r="G854" s="210"/>
      <c r="H854" s="213">
        <v>1</v>
      </c>
      <c r="I854" s="214"/>
      <c r="J854" s="210"/>
      <c r="K854" s="210"/>
      <c r="L854" s="215"/>
      <c r="M854" s="216"/>
      <c r="N854" s="217"/>
      <c r="O854" s="217"/>
      <c r="P854" s="217"/>
      <c r="Q854" s="217"/>
      <c r="R854" s="217"/>
      <c r="S854" s="217"/>
      <c r="T854" s="218"/>
      <c r="AT854" s="219" t="s">
        <v>163</v>
      </c>
      <c r="AU854" s="219" t="s">
        <v>86</v>
      </c>
      <c r="AV854" s="14" t="s">
        <v>86</v>
      </c>
      <c r="AW854" s="14" t="s">
        <v>36</v>
      </c>
      <c r="AX854" s="14" t="s">
        <v>84</v>
      </c>
      <c r="AY854" s="219" t="s">
        <v>150</v>
      </c>
    </row>
    <row r="855" spans="1:65" s="2" customFormat="1" ht="24">
      <c r="A855" s="36"/>
      <c r="B855" s="37"/>
      <c r="C855" s="180" t="s">
        <v>1227</v>
      </c>
      <c r="D855" s="180" t="s">
        <v>153</v>
      </c>
      <c r="E855" s="181" t="s">
        <v>1228</v>
      </c>
      <c r="F855" s="182" t="s">
        <v>1229</v>
      </c>
      <c r="G855" s="183" t="s">
        <v>156</v>
      </c>
      <c r="H855" s="184">
        <v>1</v>
      </c>
      <c r="I855" s="185"/>
      <c r="J855" s="186">
        <f>ROUND(I855*H855,2)</f>
        <v>0</v>
      </c>
      <c r="K855" s="182" t="s">
        <v>157</v>
      </c>
      <c r="L855" s="41"/>
      <c r="M855" s="187" t="s">
        <v>19</v>
      </c>
      <c r="N855" s="188" t="s">
        <v>47</v>
      </c>
      <c r="O855" s="66"/>
      <c r="P855" s="189">
        <f>O855*H855</f>
        <v>0</v>
      </c>
      <c r="Q855" s="189">
        <v>2.5000000000000001E-2</v>
      </c>
      <c r="R855" s="189">
        <f>Q855*H855</f>
        <v>2.5000000000000001E-2</v>
      </c>
      <c r="S855" s="189">
        <v>0</v>
      </c>
      <c r="T855" s="190">
        <f>S855*H855</f>
        <v>0</v>
      </c>
      <c r="U855" s="36"/>
      <c r="V855" s="36"/>
      <c r="W855" s="36"/>
      <c r="X855" s="36"/>
      <c r="Y855" s="36"/>
      <c r="Z855" s="36"/>
      <c r="AA855" s="36"/>
      <c r="AB855" s="36"/>
      <c r="AC855" s="36"/>
      <c r="AD855" s="36"/>
      <c r="AE855" s="36"/>
      <c r="AR855" s="191" t="s">
        <v>314</v>
      </c>
      <c r="AT855" s="191" t="s">
        <v>153</v>
      </c>
      <c r="AU855" s="191" t="s">
        <v>86</v>
      </c>
      <c r="AY855" s="19" t="s">
        <v>150</v>
      </c>
      <c r="BE855" s="192">
        <f>IF(N855="základní",J855,0)</f>
        <v>0</v>
      </c>
      <c r="BF855" s="192">
        <f>IF(N855="snížená",J855,0)</f>
        <v>0</v>
      </c>
      <c r="BG855" s="192">
        <f>IF(N855="zákl. přenesená",J855,0)</f>
        <v>0</v>
      </c>
      <c r="BH855" s="192">
        <f>IF(N855="sníž. přenesená",J855,0)</f>
        <v>0</v>
      </c>
      <c r="BI855" s="192">
        <f>IF(N855="nulová",J855,0)</f>
        <v>0</v>
      </c>
      <c r="BJ855" s="19" t="s">
        <v>84</v>
      </c>
      <c r="BK855" s="192">
        <f>ROUND(I855*H855,2)</f>
        <v>0</v>
      </c>
      <c r="BL855" s="19" t="s">
        <v>314</v>
      </c>
      <c r="BM855" s="191" t="s">
        <v>1230</v>
      </c>
    </row>
    <row r="856" spans="1:65" s="2" customFormat="1" ht="19.5">
      <c r="A856" s="36"/>
      <c r="B856" s="37"/>
      <c r="C856" s="38"/>
      <c r="D856" s="193" t="s">
        <v>160</v>
      </c>
      <c r="E856" s="38"/>
      <c r="F856" s="194" t="s">
        <v>1229</v>
      </c>
      <c r="G856" s="38"/>
      <c r="H856" s="38"/>
      <c r="I856" s="195"/>
      <c r="J856" s="38"/>
      <c r="K856" s="38"/>
      <c r="L856" s="41"/>
      <c r="M856" s="196"/>
      <c r="N856" s="197"/>
      <c r="O856" s="66"/>
      <c r="P856" s="66"/>
      <c r="Q856" s="66"/>
      <c r="R856" s="66"/>
      <c r="S856" s="66"/>
      <c r="T856" s="67"/>
      <c r="U856" s="36"/>
      <c r="V856" s="36"/>
      <c r="W856" s="36"/>
      <c r="X856" s="36"/>
      <c r="Y856" s="36"/>
      <c r="Z856" s="36"/>
      <c r="AA856" s="36"/>
      <c r="AB856" s="36"/>
      <c r="AC856" s="36"/>
      <c r="AD856" s="36"/>
      <c r="AE856" s="36"/>
      <c r="AT856" s="19" t="s">
        <v>160</v>
      </c>
      <c r="AU856" s="19" t="s">
        <v>86</v>
      </c>
    </row>
    <row r="857" spans="1:65" s="2" customFormat="1" ht="136.5">
      <c r="A857" s="36"/>
      <c r="B857" s="37"/>
      <c r="C857" s="38"/>
      <c r="D857" s="193" t="s">
        <v>161</v>
      </c>
      <c r="E857" s="38"/>
      <c r="F857" s="198" t="s">
        <v>1231</v>
      </c>
      <c r="G857" s="38"/>
      <c r="H857" s="38"/>
      <c r="I857" s="195"/>
      <c r="J857" s="38"/>
      <c r="K857" s="38"/>
      <c r="L857" s="41"/>
      <c r="M857" s="196"/>
      <c r="N857" s="197"/>
      <c r="O857" s="66"/>
      <c r="P857" s="66"/>
      <c r="Q857" s="66"/>
      <c r="R857" s="66"/>
      <c r="S857" s="66"/>
      <c r="T857" s="67"/>
      <c r="U857" s="36"/>
      <c r="V857" s="36"/>
      <c r="W857" s="36"/>
      <c r="X857" s="36"/>
      <c r="Y857" s="36"/>
      <c r="Z857" s="36"/>
      <c r="AA857" s="36"/>
      <c r="AB857" s="36"/>
      <c r="AC857" s="36"/>
      <c r="AD857" s="36"/>
      <c r="AE857" s="36"/>
      <c r="AT857" s="19" t="s">
        <v>161</v>
      </c>
      <c r="AU857" s="19" t="s">
        <v>86</v>
      </c>
    </row>
    <row r="858" spans="1:65" s="13" customFormat="1" ht="11.25">
      <c r="B858" s="199"/>
      <c r="C858" s="200"/>
      <c r="D858" s="193" t="s">
        <v>163</v>
      </c>
      <c r="E858" s="201" t="s">
        <v>19</v>
      </c>
      <c r="F858" s="202" t="s">
        <v>1232</v>
      </c>
      <c r="G858" s="200"/>
      <c r="H858" s="201" t="s">
        <v>19</v>
      </c>
      <c r="I858" s="203"/>
      <c r="J858" s="200"/>
      <c r="K858" s="200"/>
      <c r="L858" s="204"/>
      <c r="M858" s="205"/>
      <c r="N858" s="206"/>
      <c r="O858" s="206"/>
      <c r="P858" s="206"/>
      <c r="Q858" s="206"/>
      <c r="R858" s="206"/>
      <c r="S858" s="206"/>
      <c r="T858" s="207"/>
      <c r="AT858" s="208" t="s">
        <v>163</v>
      </c>
      <c r="AU858" s="208" t="s">
        <v>86</v>
      </c>
      <c r="AV858" s="13" t="s">
        <v>84</v>
      </c>
      <c r="AW858" s="13" t="s">
        <v>36</v>
      </c>
      <c r="AX858" s="13" t="s">
        <v>76</v>
      </c>
      <c r="AY858" s="208" t="s">
        <v>150</v>
      </c>
    </row>
    <row r="859" spans="1:65" s="14" customFormat="1" ht="11.25">
      <c r="B859" s="209"/>
      <c r="C859" s="210"/>
      <c r="D859" s="193" t="s">
        <v>163</v>
      </c>
      <c r="E859" s="211" t="s">
        <v>19</v>
      </c>
      <c r="F859" s="212" t="s">
        <v>84</v>
      </c>
      <c r="G859" s="210"/>
      <c r="H859" s="213">
        <v>1</v>
      </c>
      <c r="I859" s="214"/>
      <c r="J859" s="210"/>
      <c r="K859" s="210"/>
      <c r="L859" s="215"/>
      <c r="M859" s="216"/>
      <c r="N859" s="217"/>
      <c r="O859" s="217"/>
      <c r="P859" s="217"/>
      <c r="Q859" s="217"/>
      <c r="R859" s="217"/>
      <c r="S859" s="217"/>
      <c r="T859" s="218"/>
      <c r="AT859" s="219" t="s">
        <v>163</v>
      </c>
      <c r="AU859" s="219" t="s">
        <v>86</v>
      </c>
      <c r="AV859" s="14" t="s">
        <v>86</v>
      </c>
      <c r="AW859" s="14" t="s">
        <v>36</v>
      </c>
      <c r="AX859" s="14" t="s">
        <v>84</v>
      </c>
      <c r="AY859" s="219" t="s">
        <v>150</v>
      </c>
    </row>
    <row r="860" spans="1:65" s="2" customFormat="1" ht="24">
      <c r="A860" s="36"/>
      <c r="B860" s="37"/>
      <c r="C860" s="180" t="s">
        <v>1233</v>
      </c>
      <c r="D860" s="180" t="s">
        <v>153</v>
      </c>
      <c r="E860" s="181" t="s">
        <v>1234</v>
      </c>
      <c r="F860" s="182" t="s">
        <v>1235</v>
      </c>
      <c r="G860" s="183" t="s">
        <v>167</v>
      </c>
      <c r="H860" s="184">
        <v>56.924999999999997</v>
      </c>
      <c r="I860" s="185"/>
      <c r="J860" s="186">
        <f>ROUND(I860*H860,2)</f>
        <v>0</v>
      </c>
      <c r="K860" s="182" t="s">
        <v>157</v>
      </c>
      <c r="L860" s="41"/>
      <c r="M860" s="187" t="s">
        <v>19</v>
      </c>
      <c r="N860" s="188" t="s">
        <v>47</v>
      </c>
      <c r="O860" s="66"/>
      <c r="P860" s="189">
        <f>O860*H860</f>
        <v>0</v>
      </c>
      <c r="Q860" s="189">
        <v>0</v>
      </c>
      <c r="R860" s="189">
        <f>Q860*H860</f>
        <v>0</v>
      </c>
      <c r="S860" s="189">
        <v>0</v>
      </c>
      <c r="T860" s="190">
        <f>S860*H860</f>
        <v>0</v>
      </c>
      <c r="U860" s="36"/>
      <c r="V860" s="36"/>
      <c r="W860" s="36"/>
      <c r="X860" s="36"/>
      <c r="Y860" s="36"/>
      <c r="Z860" s="36"/>
      <c r="AA860" s="36"/>
      <c r="AB860" s="36"/>
      <c r="AC860" s="36"/>
      <c r="AD860" s="36"/>
      <c r="AE860" s="36"/>
      <c r="AR860" s="191" t="s">
        <v>314</v>
      </c>
      <c r="AT860" s="191" t="s">
        <v>153</v>
      </c>
      <c r="AU860" s="191" t="s">
        <v>86</v>
      </c>
      <c r="AY860" s="19" t="s">
        <v>150</v>
      </c>
      <c r="BE860" s="192">
        <f>IF(N860="základní",J860,0)</f>
        <v>0</v>
      </c>
      <c r="BF860" s="192">
        <f>IF(N860="snížená",J860,0)</f>
        <v>0</v>
      </c>
      <c r="BG860" s="192">
        <f>IF(N860="zákl. přenesená",J860,0)</f>
        <v>0</v>
      </c>
      <c r="BH860" s="192">
        <f>IF(N860="sníž. přenesená",J860,0)</f>
        <v>0</v>
      </c>
      <c r="BI860" s="192">
        <f>IF(N860="nulová",J860,0)</f>
        <v>0</v>
      </c>
      <c r="BJ860" s="19" t="s">
        <v>84</v>
      </c>
      <c r="BK860" s="192">
        <f>ROUND(I860*H860,2)</f>
        <v>0</v>
      </c>
      <c r="BL860" s="19" t="s">
        <v>314</v>
      </c>
      <c r="BM860" s="191" t="s">
        <v>1236</v>
      </c>
    </row>
    <row r="861" spans="1:65" s="2" customFormat="1" ht="19.5">
      <c r="A861" s="36"/>
      <c r="B861" s="37"/>
      <c r="C861" s="38"/>
      <c r="D861" s="193" t="s">
        <v>160</v>
      </c>
      <c r="E861" s="38"/>
      <c r="F861" s="194" t="s">
        <v>1235</v>
      </c>
      <c r="G861" s="38"/>
      <c r="H861" s="38"/>
      <c r="I861" s="195"/>
      <c r="J861" s="38"/>
      <c r="K861" s="38"/>
      <c r="L861" s="41"/>
      <c r="M861" s="196"/>
      <c r="N861" s="197"/>
      <c r="O861" s="66"/>
      <c r="P861" s="66"/>
      <c r="Q861" s="66"/>
      <c r="R861" s="66"/>
      <c r="S861" s="66"/>
      <c r="T861" s="67"/>
      <c r="U861" s="36"/>
      <c r="V861" s="36"/>
      <c r="W861" s="36"/>
      <c r="X861" s="36"/>
      <c r="Y861" s="36"/>
      <c r="Z861" s="36"/>
      <c r="AA861" s="36"/>
      <c r="AB861" s="36"/>
      <c r="AC861" s="36"/>
      <c r="AD861" s="36"/>
      <c r="AE861" s="36"/>
      <c r="AT861" s="19" t="s">
        <v>160</v>
      </c>
      <c r="AU861" s="19" t="s">
        <v>86</v>
      </c>
    </row>
    <row r="862" spans="1:65" s="2" customFormat="1" ht="19.5">
      <c r="A862" s="36"/>
      <c r="B862" s="37"/>
      <c r="C862" s="38"/>
      <c r="D862" s="193" t="s">
        <v>161</v>
      </c>
      <c r="E862" s="38"/>
      <c r="F862" s="198" t="s">
        <v>1237</v>
      </c>
      <c r="G862" s="38"/>
      <c r="H862" s="38"/>
      <c r="I862" s="195"/>
      <c r="J862" s="38"/>
      <c r="K862" s="38"/>
      <c r="L862" s="41"/>
      <c r="M862" s="196"/>
      <c r="N862" s="197"/>
      <c r="O862" s="66"/>
      <c r="P862" s="66"/>
      <c r="Q862" s="66"/>
      <c r="R862" s="66"/>
      <c r="S862" s="66"/>
      <c r="T862" s="67"/>
      <c r="U862" s="36"/>
      <c r="V862" s="36"/>
      <c r="W862" s="36"/>
      <c r="X862" s="36"/>
      <c r="Y862" s="36"/>
      <c r="Z862" s="36"/>
      <c r="AA862" s="36"/>
      <c r="AB862" s="36"/>
      <c r="AC862" s="36"/>
      <c r="AD862" s="36"/>
      <c r="AE862" s="36"/>
      <c r="AT862" s="19" t="s">
        <v>161</v>
      </c>
      <c r="AU862" s="19" t="s">
        <v>86</v>
      </c>
    </row>
    <row r="863" spans="1:65" s="13" customFormat="1" ht="11.25">
      <c r="B863" s="199"/>
      <c r="C863" s="200"/>
      <c r="D863" s="193" t="s">
        <v>163</v>
      </c>
      <c r="E863" s="201" t="s">
        <v>19</v>
      </c>
      <c r="F863" s="202" t="s">
        <v>1238</v>
      </c>
      <c r="G863" s="200"/>
      <c r="H863" s="201" t="s">
        <v>19</v>
      </c>
      <c r="I863" s="203"/>
      <c r="J863" s="200"/>
      <c r="K863" s="200"/>
      <c r="L863" s="204"/>
      <c r="M863" s="205"/>
      <c r="N863" s="206"/>
      <c r="O863" s="206"/>
      <c r="P863" s="206"/>
      <c r="Q863" s="206"/>
      <c r="R863" s="206"/>
      <c r="S863" s="206"/>
      <c r="T863" s="207"/>
      <c r="AT863" s="208" t="s">
        <v>163</v>
      </c>
      <c r="AU863" s="208" t="s">
        <v>86</v>
      </c>
      <c r="AV863" s="13" t="s">
        <v>84</v>
      </c>
      <c r="AW863" s="13" t="s">
        <v>36</v>
      </c>
      <c r="AX863" s="13" t="s">
        <v>76</v>
      </c>
      <c r="AY863" s="208" t="s">
        <v>150</v>
      </c>
    </row>
    <row r="864" spans="1:65" s="14" customFormat="1" ht="11.25">
      <c r="B864" s="209"/>
      <c r="C864" s="210"/>
      <c r="D864" s="193" t="s">
        <v>163</v>
      </c>
      <c r="E864" s="211" t="s">
        <v>19</v>
      </c>
      <c r="F864" s="212" t="s">
        <v>1239</v>
      </c>
      <c r="G864" s="210"/>
      <c r="H864" s="213">
        <v>56.924999999999997</v>
      </c>
      <c r="I864" s="214"/>
      <c r="J864" s="210"/>
      <c r="K864" s="210"/>
      <c r="L864" s="215"/>
      <c r="M864" s="216"/>
      <c r="N864" s="217"/>
      <c r="O864" s="217"/>
      <c r="P864" s="217"/>
      <c r="Q864" s="217"/>
      <c r="R864" s="217"/>
      <c r="S864" s="217"/>
      <c r="T864" s="218"/>
      <c r="AT864" s="219" t="s">
        <v>163</v>
      </c>
      <c r="AU864" s="219" t="s">
        <v>86</v>
      </c>
      <c r="AV864" s="14" t="s">
        <v>86</v>
      </c>
      <c r="AW864" s="14" t="s">
        <v>36</v>
      </c>
      <c r="AX864" s="14" t="s">
        <v>84</v>
      </c>
      <c r="AY864" s="219" t="s">
        <v>150</v>
      </c>
    </row>
    <row r="865" spans="1:65" s="2" customFormat="1" ht="24">
      <c r="A865" s="36"/>
      <c r="B865" s="37"/>
      <c r="C865" s="180" t="s">
        <v>1240</v>
      </c>
      <c r="D865" s="180" t="s">
        <v>153</v>
      </c>
      <c r="E865" s="181" t="s">
        <v>1241</v>
      </c>
      <c r="F865" s="182" t="s">
        <v>1242</v>
      </c>
      <c r="G865" s="183" t="s">
        <v>1036</v>
      </c>
      <c r="H865" s="255"/>
      <c r="I865" s="185"/>
      <c r="J865" s="186">
        <f>ROUND(I865*H865,2)</f>
        <v>0</v>
      </c>
      <c r="K865" s="182" t="s">
        <v>168</v>
      </c>
      <c r="L865" s="41"/>
      <c r="M865" s="187" t="s">
        <v>19</v>
      </c>
      <c r="N865" s="188" t="s">
        <v>47</v>
      </c>
      <c r="O865" s="66"/>
      <c r="P865" s="189">
        <f>O865*H865</f>
        <v>0</v>
      </c>
      <c r="Q865" s="189">
        <v>0</v>
      </c>
      <c r="R865" s="189">
        <f>Q865*H865</f>
        <v>0</v>
      </c>
      <c r="S865" s="189">
        <v>0</v>
      </c>
      <c r="T865" s="190">
        <f>S865*H865</f>
        <v>0</v>
      </c>
      <c r="U865" s="36"/>
      <c r="V865" s="36"/>
      <c r="W865" s="36"/>
      <c r="X865" s="36"/>
      <c r="Y865" s="36"/>
      <c r="Z865" s="36"/>
      <c r="AA865" s="36"/>
      <c r="AB865" s="36"/>
      <c r="AC865" s="36"/>
      <c r="AD865" s="36"/>
      <c r="AE865" s="36"/>
      <c r="AR865" s="191" t="s">
        <v>314</v>
      </c>
      <c r="AT865" s="191" t="s">
        <v>153</v>
      </c>
      <c r="AU865" s="191" t="s">
        <v>86</v>
      </c>
      <c r="AY865" s="19" t="s">
        <v>150</v>
      </c>
      <c r="BE865" s="192">
        <f>IF(N865="základní",J865,0)</f>
        <v>0</v>
      </c>
      <c r="BF865" s="192">
        <f>IF(N865="snížená",J865,0)</f>
        <v>0</v>
      </c>
      <c r="BG865" s="192">
        <f>IF(N865="zákl. přenesená",J865,0)</f>
        <v>0</v>
      </c>
      <c r="BH865" s="192">
        <f>IF(N865="sníž. přenesená",J865,0)</f>
        <v>0</v>
      </c>
      <c r="BI865" s="192">
        <f>IF(N865="nulová",J865,0)</f>
        <v>0</v>
      </c>
      <c r="BJ865" s="19" t="s">
        <v>84</v>
      </c>
      <c r="BK865" s="192">
        <f>ROUND(I865*H865,2)</f>
        <v>0</v>
      </c>
      <c r="BL865" s="19" t="s">
        <v>314</v>
      </c>
      <c r="BM865" s="191" t="s">
        <v>1243</v>
      </c>
    </row>
    <row r="866" spans="1:65" s="2" customFormat="1" ht="29.25">
      <c r="A866" s="36"/>
      <c r="B866" s="37"/>
      <c r="C866" s="38"/>
      <c r="D866" s="193" t="s">
        <v>160</v>
      </c>
      <c r="E866" s="38"/>
      <c r="F866" s="194" t="s">
        <v>1244</v>
      </c>
      <c r="G866" s="38"/>
      <c r="H866" s="38"/>
      <c r="I866" s="195"/>
      <c r="J866" s="38"/>
      <c r="K866" s="38"/>
      <c r="L866" s="41"/>
      <c r="M866" s="196"/>
      <c r="N866" s="197"/>
      <c r="O866" s="66"/>
      <c r="P866" s="66"/>
      <c r="Q866" s="66"/>
      <c r="R866" s="66"/>
      <c r="S866" s="66"/>
      <c r="T866" s="67"/>
      <c r="U866" s="36"/>
      <c r="V866" s="36"/>
      <c r="W866" s="36"/>
      <c r="X866" s="36"/>
      <c r="Y866" s="36"/>
      <c r="Z866" s="36"/>
      <c r="AA866" s="36"/>
      <c r="AB866" s="36"/>
      <c r="AC866" s="36"/>
      <c r="AD866" s="36"/>
      <c r="AE866" s="36"/>
      <c r="AT866" s="19" t="s">
        <v>160</v>
      </c>
      <c r="AU866" s="19" t="s">
        <v>86</v>
      </c>
    </row>
    <row r="867" spans="1:65" s="12" customFormat="1" ht="22.9" customHeight="1">
      <c r="B867" s="164"/>
      <c r="C867" s="165"/>
      <c r="D867" s="166" t="s">
        <v>75</v>
      </c>
      <c r="E867" s="178" t="s">
        <v>1245</v>
      </c>
      <c r="F867" s="178" t="s">
        <v>1246</v>
      </c>
      <c r="G867" s="165"/>
      <c r="H867" s="165"/>
      <c r="I867" s="168"/>
      <c r="J867" s="179">
        <f>BK867</f>
        <v>0</v>
      </c>
      <c r="K867" s="165"/>
      <c r="L867" s="170"/>
      <c r="M867" s="171"/>
      <c r="N867" s="172"/>
      <c r="O867" s="172"/>
      <c r="P867" s="173">
        <f>SUM(P868:P939)</f>
        <v>0</v>
      </c>
      <c r="Q867" s="172"/>
      <c r="R867" s="173">
        <f>SUM(R868:R939)</f>
        <v>0.34562349999999997</v>
      </c>
      <c r="S867" s="172"/>
      <c r="T867" s="174">
        <f>SUM(T868:T939)</f>
        <v>0</v>
      </c>
      <c r="AR867" s="175" t="s">
        <v>86</v>
      </c>
      <c r="AT867" s="176" t="s">
        <v>75</v>
      </c>
      <c r="AU867" s="176" t="s">
        <v>84</v>
      </c>
      <c r="AY867" s="175" t="s">
        <v>150</v>
      </c>
      <c r="BK867" s="177">
        <f>SUM(BK868:BK939)</f>
        <v>0</v>
      </c>
    </row>
    <row r="868" spans="1:65" s="2" customFormat="1" ht="36">
      <c r="A868" s="36"/>
      <c r="B868" s="37"/>
      <c r="C868" s="180" t="s">
        <v>1247</v>
      </c>
      <c r="D868" s="180" t="s">
        <v>153</v>
      </c>
      <c r="E868" s="181" t="s">
        <v>1248</v>
      </c>
      <c r="F868" s="182" t="s">
        <v>1249</v>
      </c>
      <c r="G868" s="183" t="s">
        <v>167</v>
      </c>
      <c r="H868" s="184">
        <v>186.44</v>
      </c>
      <c r="I868" s="185"/>
      <c r="J868" s="186">
        <f>ROUND(I868*H868,2)</f>
        <v>0</v>
      </c>
      <c r="K868" s="182" t="s">
        <v>157</v>
      </c>
      <c r="L868" s="41"/>
      <c r="M868" s="187" t="s">
        <v>19</v>
      </c>
      <c r="N868" s="188" t="s">
        <v>47</v>
      </c>
      <c r="O868" s="66"/>
      <c r="P868" s="189">
        <f>O868*H868</f>
        <v>0</v>
      </c>
      <c r="Q868" s="189">
        <v>0</v>
      </c>
      <c r="R868" s="189">
        <f>Q868*H868</f>
        <v>0</v>
      </c>
      <c r="S868" s="189">
        <v>0</v>
      </c>
      <c r="T868" s="190">
        <f>S868*H868</f>
        <v>0</v>
      </c>
      <c r="U868" s="36"/>
      <c r="V868" s="36"/>
      <c r="W868" s="36"/>
      <c r="X868" s="36"/>
      <c r="Y868" s="36"/>
      <c r="Z868" s="36"/>
      <c r="AA868" s="36"/>
      <c r="AB868" s="36"/>
      <c r="AC868" s="36"/>
      <c r="AD868" s="36"/>
      <c r="AE868" s="36"/>
      <c r="AR868" s="191" t="s">
        <v>314</v>
      </c>
      <c r="AT868" s="191" t="s">
        <v>153</v>
      </c>
      <c r="AU868" s="191" t="s">
        <v>86</v>
      </c>
      <c r="AY868" s="19" t="s">
        <v>150</v>
      </c>
      <c r="BE868" s="192">
        <f>IF(N868="základní",J868,0)</f>
        <v>0</v>
      </c>
      <c r="BF868" s="192">
        <f>IF(N868="snížená",J868,0)</f>
        <v>0</v>
      </c>
      <c r="BG868" s="192">
        <f>IF(N868="zákl. přenesená",J868,0)</f>
        <v>0</v>
      </c>
      <c r="BH868" s="192">
        <f>IF(N868="sníž. přenesená",J868,0)</f>
        <v>0</v>
      </c>
      <c r="BI868" s="192">
        <f>IF(N868="nulová",J868,0)</f>
        <v>0</v>
      </c>
      <c r="BJ868" s="19" t="s">
        <v>84</v>
      </c>
      <c r="BK868" s="192">
        <f>ROUND(I868*H868,2)</f>
        <v>0</v>
      </c>
      <c r="BL868" s="19" t="s">
        <v>314</v>
      </c>
      <c r="BM868" s="191" t="s">
        <v>1250</v>
      </c>
    </row>
    <row r="869" spans="1:65" s="2" customFormat="1" ht="29.25">
      <c r="A869" s="36"/>
      <c r="B869" s="37"/>
      <c r="C869" s="38"/>
      <c r="D869" s="193" t="s">
        <v>160</v>
      </c>
      <c r="E869" s="38"/>
      <c r="F869" s="194" t="s">
        <v>1251</v>
      </c>
      <c r="G869" s="38"/>
      <c r="H869" s="38"/>
      <c r="I869" s="195"/>
      <c r="J869" s="38"/>
      <c r="K869" s="38"/>
      <c r="L869" s="41"/>
      <c r="M869" s="196"/>
      <c r="N869" s="197"/>
      <c r="O869" s="66"/>
      <c r="P869" s="66"/>
      <c r="Q869" s="66"/>
      <c r="R869" s="66"/>
      <c r="S869" s="66"/>
      <c r="T869" s="67"/>
      <c r="U869" s="36"/>
      <c r="V869" s="36"/>
      <c r="W869" s="36"/>
      <c r="X869" s="36"/>
      <c r="Y869" s="36"/>
      <c r="Z869" s="36"/>
      <c r="AA869" s="36"/>
      <c r="AB869" s="36"/>
      <c r="AC869" s="36"/>
      <c r="AD869" s="36"/>
      <c r="AE869" s="36"/>
      <c r="AT869" s="19" t="s">
        <v>160</v>
      </c>
      <c r="AU869" s="19" t="s">
        <v>86</v>
      </c>
    </row>
    <row r="870" spans="1:65" s="2" customFormat="1" ht="48.75">
      <c r="A870" s="36"/>
      <c r="B870" s="37"/>
      <c r="C870" s="38"/>
      <c r="D870" s="193" t="s">
        <v>161</v>
      </c>
      <c r="E870" s="38"/>
      <c r="F870" s="198" t="s">
        <v>1252</v>
      </c>
      <c r="G870" s="38"/>
      <c r="H870" s="38"/>
      <c r="I870" s="195"/>
      <c r="J870" s="38"/>
      <c r="K870" s="38"/>
      <c r="L870" s="41"/>
      <c r="M870" s="196"/>
      <c r="N870" s="197"/>
      <c r="O870" s="66"/>
      <c r="P870" s="66"/>
      <c r="Q870" s="66"/>
      <c r="R870" s="66"/>
      <c r="S870" s="66"/>
      <c r="T870" s="67"/>
      <c r="U870" s="36"/>
      <c r="V870" s="36"/>
      <c r="W870" s="36"/>
      <c r="X870" s="36"/>
      <c r="Y870" s="36"/>
      <c r="Z870" s="36"/>
      <c r="AA870" s="36"/>
      <c r="AB870" s="36"/>
      <c r="AC870" s="36"/>
      <c r="AD870" s="36"/>
      <c r="AE870" s="36"/>
      <c r="AT870" s="19" t="s">
        <v>161</v>
      </c>
      <c r="AU870" s="19" t="s">
        <v>86</v>
      </c>
    </row>
    <row r="871" spans="1:65" s="13" customFormat="1" ht="11.25">
      <c r="B871" s="199"/>
      <c r="C871" s="200"/>
      <c r="D871" s="193" t="s">
        <v>163</v>
      </c>
      <c r="E871" s="201" t="s">
        <v>19</v>
      </c>
      <c r="F871" s="202" t="s">
        <v>193</v>
      </c>
      <c r="G871" s="200"/>
      <c r="H871" s="201" t="s">
        <v>19</v>
      </c>
      <c r="I871" s="203"/>
      <c r="J871" s="200"/>
      <c r="K871" s="200"/>
      <c r="L871" s="204"/>
      <c r="M871" s="205"/>
      <c r="N871" s="206"/>
      <c r="O871" s="206"/>
      <c r="P871" s="206"/>
      <c r="Q871" s="206"/>
      <c r="R871" s="206"/>
      <c r="S871" s="206"/>
      <c r="T871" s="207"/>
      <c r="AT871" s="208" t="s">
        <v>163</v>
      </c>
      <c r="AU871" s="208" t="s">
        <v>86</v>
      </c>
      <c r="AV871" s="13" t="s">
        <v>84</v>
      </c>
      <c r="AW871" s="13" t="s">
        <v>36</v>
      </c>
      <c r="AX871" s="13" t="s">
        <v>76</v>
      </c>
      <c r="AY871" s="208" t="s">
        <v>150</v>
      </c>
    </row>
    <row r="872" spans="1:65" s="14" customFormat="1" ht="11.25">
      <c r="B872" s="209"/>
      <c r="C872" s="210"/>
      <c r="D872" s="193" t="s">
        <v>163</v>
      </c>
      <c r="E872" s="211" t="s">
        <v>19</v>
      </c>
      <c r="F872" s="212" t="s">
        <v>1253</v>
      </c>
      <c r="G872" s="210"/>
      <c r="H872" s="213">
        <v>61.418999999999997</v>
      </c>
      <c r="I872" s="214"/>
      <c r="J872" s="210"/>
      <c r="K872" s="210"/>
      <c r="L872" s="215"/>
      <c r="M872" s="216"/>
      <c r="N872" s="217"/>
      <c r="O872" s="217"/>
      <c r="P872" s="217"/>
      <c r="Q872" s="217"/>
      <c r="R872" s="217"/>
      <c r="S872" s="217"/>
      <c r="T872" s="218"/>
      <c r="AT872" s="219" t="s">
        <v>163</v>
      </c>
      <c r="AU872" s="219" t="s">
        <v>86</v>
      </c>
      <c r="AV872" s="14" t="s">
        <v>86</v>
      </c>
      <c r="AW872" s="14" t="s">
        <v>36</v>
      </c>
      <c r="AX872" s="14" t="s">
        <v>76</v>
      </c>
      <c r="AY872" s="219" t="s">
        <v>150</v>
      </c>
    </row>
    <row r="873" spans="1:65" s="14" customFormat="1" ht="11.25">
      <c r="B873" s="209"/>
      <c r="C873" s="210"/>
      <c r="D873" s="193" t="s">
        <v>163</v>
      </c>
      <c r="E873" s="211" t="s">
        <v>19</v>
      </c>
      <c r="F873" s="212" t="s">
        <v>1254</v>
      </c>
      <c r="G873" s="210"/>
      <c r="H873" s="213">
        <v>1.4610000000000001</v>
      </c>
      <c r="I873" s="214"/>
      <c r="J873" s="210"/>
      <c r="K873" s="210"/>
      <c r="L873" s="215"/>
      <c r="M873" s="216"/>
      <c r="N873" s="217"/>
      <c r="O873" s="217"/>
      <c r="P873" s="217"/>
      <c r="Q873" s="217"/>
      <c r="R873" s="217"/>
      <c r="S873" s="217"/>
      <c r="T873" s="218"/>
      <c r="AT873" s="219" t="s">
        <v>163</v>
      </c>
      <c r="AU873" s="219" t="s">
        <v>86</v>
      </c>
      <c r="AV873" s="14" t="s">
        <v>86</v>
      </c>
      <c r="AW873" s="14" t="s">
        <v>36</v>
      </c>
      <c r="AX873" s="14" t="s">
        <v>76</v>
      </c>
      <c r="AY873" s="219" t="s">
        <v>150</v>
      </c>
    </row>
    <row r="874" spans="1:65" s="14" customFormat="1" ht="11.25">
      <c r="B874" s="209"/>
      <c r="C874" s="210"/>
      <c r="D874" s="193" t="s">
        <v>163</v>
      </c>
      <c r="E874" s="211" t="s">
        <v>19</v>
      </c>
      <c r="F874" s="212" t="s">
        <v>1255</v>
      </c>
      <c r="G874" s="210"/>
      <c r="H874" s="213">
        <v>1.32</v>
      </c>
      <c r="I874" s="214"/>
      <c r="J874" s="210"/>
      <c r="K874" s="210"/>
      <c r="L874" s="215"/>
      <c r="M874" s="216"/>
      <c r="N874" s="217"/>
      <c r="O874" s="217"/>
      <c r="P874" s="217"/>
      <c r="Q874" s="217"/>
      <c r="R874" s="217"/>
      <c r="S874" s="217"/>
      <c r="T874" s="218"/>
      <c r="AT874" s="219" t="s">
        <v>163</v>
      </c>
      <c r="AU874" s="219" t="s">
        <v>86</v>
      </c>
      <c r="AV874" s="14" t="s">
        <v>86</v>
      </c>
      <c r="AW874" s="14" t="s">
        <v>36</v>
      </c>
      <c r="AX874" s="14" t="s">
        <v>76</v>
      </c>
      <c r="AY874" s="219" t="s">
        <v>150</v>
      </c>
    </row>
    <row r="875" spans="1:65" s="14" customFormat="1" ht="11.25">
      <c r="B875" s="209"/>
      <c r="C875" s="210"/>
      <c r="D875" s="193" t="s">
        <v>163</v>
      </c>
      <c r="E875" s="211" t="s">
        <v>19</v>
      </c>
      <c r="F875" s="212" t="s">
        <v>1256</v>
      </c>
      <c r="G875" s="210"/>
      <c r="H875" s="213">
        <v>-7.3999999999999996E-2</v>
      </c>
      <c r="I875" s="214"/>
      <c r="J875" s="210"/>
      <c r="K875" s="210"/>
      <c r="L875" s="215"/>
      <c r="M875" s="216"/>
      <c r="N875" s="217"/>
      <c r="O875" s="217"/>
      <c r="P875" s="217"/>
      <c r="Q875" s="217"/>
      <c r="R875" s="217"/>
      <c r="S875" s="217"/>
      <c r="T875" s="218"/>
      <c r="AT875" s="219" t="s">
        <v>163</v>
      </c>
      <c r="AU875" s="219" t="s">
        <v>86</v>
      </c>
      <c r="AV875" s="14" t="s">
        <v>86</v>
      </c>
      <c r="AW875" s="14" t="s">
        <v>36</v>
      </c>
      <c r="AX875" s="14" t="s">
        <v>76</v>
      </c>
      <c r="AY875" s="219" t="s">
        <v>150</v>
      </c>
    </row>
    <row r="876" spans="1:65" s="16" customFormat="1" ht="11.25">
      <c r="B876" s="231"/>
      <c r="C876" s="232"/>
      <c r="D876" s="193" t="s">
        <v>163</v>
      </c>
      <c r="E876" s="233" t="s">
        <v>19</v>
      </c>
      <c r="F876" s="234" t="s">
        <v>215</v>
      </c>
      <c r="G876" s="232"/>
      <c r="H876" s="235">
        <v>64.126000000000005</v>
      </c>
      <c r="I876" s="236"/>
      <c r="J876" s="232"/>
      <c r="K876" s="232"/>
      <c r="L876" s="237"/>
      <c r="M876" s="238"/>
      <c r="N876" s="239"/>
      <c r="O876" s="239"/>
      <c r="P876" s="239"/>
      <c r="Q876" s="239"/>
      <c r="R876" s="239"/>
      <c r="S876" s="239"/>
      <c r="T876" s="240"/>
      <c r="AT876" s="241" t="s">
        <v>163</v>
      </c>
      <c r="AU876" s="241" t="s">
        <v>86</v>
      </c>
      <c r="AV876" s="16" t="s">
        <v>179</v>
      </c>
      <c r="AW876" s="16" t="s">
        <v>36</v>
      </c>
      <c r="AX876" s="16" t="s">
        <v>76</v>
      </c>
      <c r="AY876" s="241" t="s">
        <v>150</v>
      </c>
    </row>
    <row r="877" spans="1:65" s="13" customFormat="1" ht="11.25">
      <c r="B877" s="199"/>
      <c r="C877" s="200"/>
      <c r="D877" s="193" t="s">
        <v>163</v>
      </c>
      <c r="E877" s="201" t="s">
        <v>19</v>
      </c>
      <c r="F877" s="202" t="s">
        <v>195</v>
      </c>
      <c r="G877" s="200"/>
      <c r="H877" s="201" t="s">
        <v>19</v>
      </c>
      <c r="I877" s="203"/>
      <c r="J877" s="200"/>
      <c r="K877" s="200"/>
      <c r="L877" s="204"/>
      <c r="M877" s="205"/>
      <c r="N877" s="206"/>
      <c r="O877" s="206"/>
      <c r="P877" s="206"/>
      <c r="Q877" s="206"/>
      <c r="R877" s="206"/>
      <c r="S877" s="206"/>
      <c r="T877" s="207"/>
      <c r="AT877" s="208" t="s">
        <v>163</v>
      </c>
      <c r="AU877" s="208" t="s">
        <v>86</v>
      </c>
      <c r="AV877" s="13" t="s">
        <v>84</v>
      </c>
      <c r="AW877" s="13" t="s">
        <v>36</v>
      </c>
      <c r="AX877" s="13" t="s">
        <v>76</v>
      </c>
      <c r="AY877" s="208" t="s">
        <v>150</v>
      </c>
    </row>
    <row r="878" spans="1:65" s="14" customFormat="1" ht="11.25">
      <c r="B878" s="209"/>
      <c r="C878" s="210"/>
      <c r="D878" s="193" t="s">
        <v>163</v>
      </c>
      <c r="E878" s="211" t="s">
        <v>19</v>
      </c>
      <c r="F878" s="212" t="s">
        <v>1257</v>
      </c>
      <c r="G878" s="210"/>
      <c r="H878" s="213">
        <v>56.128999999999998</v>
      </c>
      <c r="I878" s="214"/>
      <c r="J878" s="210"/>
      <c r="K878" s="210"/>
      <c r="L878" s="215"/>
      <c r="M878" s="216"/>
      <c r="N878" s="217"/>
      <c r="O878" s="217"/>
      <c r="P878" s="217"/>
      <c r="Q878" s="217"/>
      <c r="R878" s="217"/>
      <c r="S878" s="217"/>
      <c r="T878" s="218"/>
      <c r="AT878" s="219" t="s">
        <v>163</v>
      </c>
      <c r="AU878" s="219" t="s">
        <v>86</v>
      </c>
      <c r="AV878" s="14" t="s">
        <v>86</v>
      </c>
      <c r="AW878" s="14" t="s">
        <v>36</v>
      </c>
      <c r="AX878" s="14" t="s">
        <v>76</v>
      </c>
      <c r="AY878" s="219" t="s">
        <v>150</v>
      </c>
    </row>
    <row r="879" spans="1:65" s="14" customFormat="1" ht="11.25">
      <c r="B879" s="209"/>
      <c r="C879" s="210"/>
      <c r="D879" s="193" t="s">
        <v>163</v>
      </c>
      <c r="E879" s="211" t="s">
        <v>19</v>
      </c>
      <c r="F879" s="212" t="s">
        <v>1258</v>
      </c>
      <c r="G879" s="210"/>
      <c r="H879" s="213">
        <v>1.083</v>
      </c>
      <c r="I879" s="214"/>
      <c r="J879" s="210"/>
      <c r="K879" s="210"/>
      <c r="L879" s="215"/>
      <c r="M879" s="216"/>
      <c r="N879" s="217"/>
      <c r="O879" s="217"/>
      <c r="P879" s="217"/>
      <c r="Q879" s="217"/>
      <c r="R879" s="217"/>
      <c r="S879" s="217"/>
      <c r="T879" s="218"/>
      <c r="AT879" s="219" t="s">
        <v>163</v>
      </c>
      <c r="AU879" s="219" t="s">
        <v>86</v>
      </c>
      <c r="AV879" s="14" t="s">
        <v>86</v>
      </c>
      <c r="AW879" s="14" t="s">
        <v>36</v>
      </c>
      <c r="AX879" s="14" t="s">
        <v>76</v>
      </c>
      <c r="AY879" s="219" t="s">
        <v>150</v>
      </c>
    </row>
    <row r="880" spans="1:65" s="14" customFormat="1" ht="11.25">
      <c r="B880" s="209"/>
      <c r="C880" s="210"/>
      <c r="D880" s="193" t="s">
        <v>163</v>
      </c>
      <c r="E880" s="211" t="s">
        <v>19</v>
      </c>
      <c r="F880" s="212" t="s">
        <v>1255</v>
      </c>
      <c r="G880" s="210"/>
      <c r="H880" s="213">
        <v>1.32</v>
      </c>
      <c r="I880" s="214"/>
      <c r="J880" s="210"/>
      <c r="K880" s="210"/>
      <c r="L880" s="215"/>
      <c r="M880" s="216"/>
      <c r="N880" s="217"/>
      <c r="O880" s="217"/>
      <c r="P880" s="217"/>
      <c r="Q880" s="217"/>
      <c r="R880" s="217"/>
      <c r="S880" s="217"/>
      <c r="T880" s="218"/>
      <c r="AT880" s="219" t="s">
        <v>163</v>
      </c>
      <c r="AU880" s="219" t="s">
        <v>86</v>
      </c>
      <c r="AV880" s="14" t="s">
        <v>86</v>
      </c>
      <c r="AW880" s="14" t="s">
        <v>36</v>
      </c>
      <c r="AX880" s="14" t="s">
        <v>76</v>
      </c>
      <c r="AY880" s="219" t="s">
        <v>150</v>
      </c>
    </row>
    <row r="881" spans="1:65" s="14" customFormat="1" ht="11.25">
      <c r="B881" s="209"/>
      <c r="C881" s="210"/>
      <c r="D881" s="193" t="s">
        <v>163</v>
      </c>
      <c r="E881" s="211" t="s">
        <v>19</v>
      </c>
      <c r="F881" s="212" t="s">
        <v>1259</v>
      </c>
      <c r="G881" s="210"/>
      <c r="H881" s="213">
        <v>-4.4999999999999998E-2</v>
      </c>
      <c r="I881" s="214"/>
      <c r="J881" s="210"/>
      <c r="K881" s="210"/>
      <c r="L881" s="215"/>
      <c r="M881" s="216"/>
      <c r="N881" s="217"/>
      <c r="O881" s="217"/>
      <c r="P881" s="217"/>
      <c r="Q881" s="217"/>
      <c r="R881" s="217"/>
      <c r="S881" s="217"/>
      <c r="T881" s="218"/>
      <c r="AT881" s="219" t="s">
        <v>163</v>
      </c>
      <c r="AU881" s="219" t="s">
        <v>86</v>
      </c>
      <c r="AV881" s="14" t="s">
        <v>86</v>
      </c>
      <c r="AW881" s="14" t="s">
        <v>36</v>
      </c>
      <c r="AX881" s="14" t="s">
        <v>76</v>
      </c>
      <c r="AY881" s="219" t="s">
        <v>150</v>
      </c>
    </row>
    <row r="882" spans="1:65" s="16" customFormat="1" ht="11.25">
      <c r="B882" s="231"/>
      <c r="C882" s="232"/>
      <c r="D882" s="193" t="s">
        <v>163</v>
      </c>
      <c r="E882" s="233" t="s">
        <v>19</v>
      </c>
      <c r="F882" s="234" t="s">
        <v>215</v>
      </c>
      <c r="G882" s="232"/>
      <c r="H882" s="235">
        <v>58.487000000000002</v>
      </c>
      <c r="I882" s="236"/>
      <c r="J882" s="232"/>
      <c r="K882" s="232"/>
      <c r="L882" s="237"/>
      <c r="M882" s="238"/>
      <c r="N882" s="239"/>
      <c r="O882" s="239"/>
      <c r="P882" s="239"/>
      <c r="Q882" s="239"/>
      <c r="R882" s="239"/>
      <c r="S882" s="239"/>
      <c r="T882" s="240"/>
      <c r="AT882" s="241" t="s">
        <v>163</v>
      </c>
      <c r="AU882" s="241" t="s">
        <v>86</v>
      </c>
      <c r="AV882" s="16" t="s">
        <v>179</v>
      </c>
      <c r="AW882" s="16" t="s">
        <v>36</v>
      </c>
      <c r="AX882" s="16" t="s">
        <v>76</v>
      </c>
      <c r="AY882" s="241" t="s">
        <v>150</v>
      </c>
    </row>
    <row r="883" spans="1:65" s="13" customFormat="1" ht="11.25">
      <c r="B883" s="199"/>
      <c r="C883" s="200"/>
      <c r="D883" s="193" t="s">
        <v>163</v>
      </c>
      <c r="E883" s="201" t="s">
        <v>19</v>
      </c>
      <c r="F883" s="202" t="s">
        <v>197</v>
      </c>
      <c r="G883" s="200"/>
      <c r="H883" s="201" t="s">
        <v>19</v>
      </c>
      <c r="I883" s="203"/>
      <c r="J883" s="200"/>
      <c r="K883" s="200"/>
      <c r="L883" s="204"/>
      <c r="M883" s="205"/>
      <c r="N883" s="206"/>
      <c r="O883" s="206"/>
      <c r="P883" s="206"/>
      <c r="Q883" s="206"/>
      <c r="R883" s="206"/>
      <c r="S883" s="206"/>
      <c r="T883" s="207"/>
      <c r="AT883" s="208" t="s">
        <v>163</v>
      </c>
      <c r="AU883" s="208" t="s">
        <v>86</v>
      </c>
      <c r="AV883" s="13" t="s">
        <v>84</v>
      </c>
      <c r="AW883" s="13" t="s">
        <v>36</v>
      </c>
      <c r="AX883" s="13" t="s">
        <v>76</v>
      </c>
      <c r="AY883" s="208" t="s">
        <v>150</v>
      </c>
    </row>
    <row r="884" spans="1:65" s="14" customFormat="1" ht="11.25">
      <c r="B884" s="209"/>
      <c r="C884" s="210"/>
      <c r="D884" s="193" t="s">
        <v>163</v>
      </c>
      <c r="E884" s="211" t="s">
        <v>19</v>
      </c>
      <c r="F884" s="212" t="s">
        <v>1260</v>
      </c>
      <c r="G884" s="210"/>
      <c r="H884" s="213">
        <v>61.616999999999997</v>
      </c>
      <c r="I884" s="214"/>
      <c r="J884" s="210"/>
      <c r="K884" s="210"/>
      <c r="L884" s="215"/>
      <c r="M884" s="216"/>
      <c r="N884" s="217"/>
      <c r="O884" s="217"/>
      <c r="P884" s="217"/>
      <c r="Q884" s="217"/>
      <c r="R884" s="217"/>
      <c r="S884" s="217"/>
      <c r="T884" s="218"/>
      <c r="AT884" s="219" t="s">
        <v>163</v>
      </c>
      <c r="AU884" s="219" t="s">
        <v>86</v>
      </c>
      <c r="AV884" s="14" t="s">
        <v>86</v>
      </c>
      <c r="AW884" s="14" t="s">
        <v>36</v>
      </c>
      <c r="AX884" s="14" t="s">
        <v>76</v>
      </c>
      <c r="AY884" s="219" t="s">
        <v>150</v>
      </c>
    </row>
    <row r="885" spans="1:65" s="14" customFormat="1" ht="11.25">
      <c r="B885" s="209"/>
      <c r="C885" s="210"/>
      <c r="D885" s="193" t="s">
        <v>163</v>
      </c>
      <c r="E885" s="211" t="s">
        <v>19</v>
      </c>
      <c r="F885" s="212" t="s">
        <v>1261</v>
      </c>
      <c r="G885" s="210"/>
      <c r="H885" s="213">
        <v>1.089</v>
      </c>
      <c r="I885" s="214"/>
      <c r="J885" s="210"/>
      <c r="K885" s="210"/>
      <c r="L885" s="215"/>
      <c r="M885" s="216"/>
      <c r="N885" s="217"/>
      <c r="O885" s="217"/>
      <c r="P885" s="217"/>
      <c r="Q885" s="217"/>
      <c r="R885" s="217"/>
      <c r="S885" s="217"/>
      <c r="T885" s="218"/>
      <c r="AT885" s="219" t="s">
        <v>163</v>
      </c>
      <c r="AU885" s="219" t="s">
        <v>86</v>
      </c>
      <c r="AV885" s="14" t="s">
        <v>86</v>
      </c>
      <c r="AW885" s="14" t="s">
        <v>36</v>
      </c>
      <c r="AX885" s="14" t="s">
        <v>76</v>
      </c>
      <c r="AY885" s="219" t="s">
        <v>150</v>
      </c>
    </row>
    <row r="886" spans="1:65" s="14" customFormat="1" ht="11.25">
      <c r="B886" s="209"/>
      <c r="C886" s="210"/>
      <c r="D886" s="193" t="s">
        <v>163</v>
      </c>
      <c r="E886" s="211" t="s">
        <v>19</v>
      </c>
      <c r="F886" s="212" t="s">
        <v>1255</v>
      </c>
      <c r="G886" s="210"/>
      <c r="H886" s="213">
        <v>1.32</v>
      </c>
      <c r="I886" s="214"/>
      <c r="J886" s="210"/>
      <c r="K886" s="210"/>
      <c r="L886" s="215"/>
      <c r="M886" s="216"/>
      <c r="N886" s="217"/>
      <c r="O886" s="217"/>
      <c r="P886" s="217"/>
      <c r="Q886" s="217"/>
      <c r="R886" s="217"/>
      <c r="S886" s="217"/>
      <c r="T886" s="218"/>
      <c r="AT886" s="219" t="s">
        <v>163</v>
      </c>
      <c r="AU886" s="219" t="s">
        <v>86</v>
      </c>
      <c r="AV886" s="14" t="s">
        <v>86</v>
      </c>
      <c r="AW886" s="14" t="s">
        <v>36</v>
      </c>
      <c r="AX886" s="14" t="s">
        <v>76</v>
      </c>
      <c r="AY886" s="219" t="s">
        <v>150</v>
      </c>
    </row>
    <row r="887" spans="1:65" s="14" customFormat="1" ht="11.25">
      <c r="B887" s="209"/>
      <c r="C887" s="210"/>
      <c r="D887" s="193" t="s">
        <v>163</v>
      </c>
      <c r="E887" s="211" t="s">
        <v>19</v>
      </c>
      <c r="F887" s="212" t="s">
        <v>1262</v>
      </c>
      <c r="G887" s="210"/>
      <c r="H887" s="213">
        <v>-0.19900000000000001</v>
      </c>
      <c r="I887" s="214"/>
      <c r="J887" s="210"/>
      <c r="K887" s="210"/>
      <c r="L887" s="215"/>
      <c r="M887" s="216"/>
      <c r="N887" s="217"/>
      <c r="O887" s="217"/>
      <c r="P887" s="217"/>
      <c r="Q887" s="217"/>
      <c r="R887" s="217"/>
      <c r="S887" s="217"/>
      <c r="T887" s="218"/>
      <c r="AT887" s="219" t="s">
        <v>163</v>
      </c>
      <c r="AU887" s="219" t="s">
        <v>86</v>
      </c>
      <c r="AV887" s="14" t="s">
        <v>86</v>
      </c>
      <c r="AW887" s="14" t="s">
        <v>36</v>
      </c>
      <c r="AX887" s="14" t="s">
        <v>76</v>
      </c>
      <c r="AY887" s="219" t="s">
        <v>150</v>
      </c>
    </row>
    <row r="888" spans="1:65" s="16" customFormat="1" ht="11.25">
      <c r="B888" s="231"/>
      <c r="C888" s="232"/>
      <c r="D888" s="193" t="s">
        <v>163</v>
      </c>
      <c r="E888" s="233" t="s">
        <v>19</v>
      </c>
      <c r="F888" s="234" t="s">
        <v>215</v>
      </c>
      <c r="G888" s="232"/>
      <c r="H888" s="235">
        <v>63.826999999999998</v>
      </c>
      <c r="I888" s="236"/>
      <c r="J888" s="232"/>
      <c r="K888" s="232"/>
      <c r="L888" s="237"/>
      <c r="M888" s="238"/>
      <c r="N888" s="239"/>
      <c r="O888" s="239"/>
      <c r="P888" s="239"/>
      <c r="Q888" s="239"/>
      <c r="R888" s="239"/>
      <c r="S888" s="239"/>
      <c r="T888" s="240"/>
      <c r="AT888" s="241" t="s">
        <v>163</v>
      </c>
      <c r="AU888" s="241" t="s">
        <v>86</v>
      </c>
      <c r="AV888" s="16" t="s">
        <v>179</v>
      </c>
      <c r="AW888" s="16" t="s">
        <v>36</v>
      </c>
      <c r="AX888" s="16" t="s">
        <v>76</v>
      </c>
      <c r="AY888" s="241" t="s">
        <v>150</v>
      </c>
    </row>
    <row r="889" spans="1:65" s="15" customFormat="1" ht="11.25">
      <c r="B889" s="220"/>
      <c r="C889" s="221"/>
      <c r="D889" s="193" t="s">
        <v>163</v>
      </c>
      <c r="E889" s="222" t="s">
        <v>19</v>
      </c>
      <c r="F889" s="223" t="s">
        <v>178</v>
      </c>
      <c r="G889" s="221"/>
      <c r="H889" s="224">
        <v>186.44</v>
      </c>
      <c r="I889" s="225"/>
      <c r="J889" s="221"/>
      <c r="K889" s="221"/>
      <c r="L889" s="226"/>
      <c r="M889" s="227"/>
      <c r="N889" s="228"/>
      <c r="O889" s="228"/>
      <c r="P889" s="228"/>
      <c r="Q889" s="228"/>
      <c r="R889" s="228"/>
      <c r="S889" s="228"/>
      <c r="T889" s="229"/>
      <c r="AT889" s="230" t="s">
        <v>163</v>
      </c>
      <c r="AU889" s="230" t="s">
        <v>86</v>
      </c>
      <c r="AV889" s="15" t="s">
        <v>158</v>
      </c>
      <c r="AW889" s="15" t="s">
        <v>36</v>
      </c>
      <c r="AX889" s="15" t="s">
        <v>84</v>
      </c>
      <c r="AY889" s="230" t="s">
        <v>150</v>
      </c>
    </row>
    <row r="890" spans="1:65" s="2" customFormat="1" ht="24">
      <c r="A890" s="36"/>
      <c r="B890" s="37"/>
      <c r="C890" s="180" t="s">
        <v>1263</v>
      </c>
      <c r="D890" s="180" t="s">
        <v>153</v>
      </c>
      <c r="E890" s="181" t="s">
        <v>1264</v>
      </c>
      <c r="F890" s="182" t="s">
        <v>1265</v>
      </c>
      <c r="G890" s="183" t="s">
        <v>156</v>
      </c>
      <c r="H890" s="184">
        <v>20</v>
      </c>
      <c r="I890" s="185"/>
      <c r="J890" s="186">
        <f>ROUND(I890*H890,2)</f>
        <v>0</v>
      </c>
      <c r="K890" s="182" t="s">
        <v>157</v>
      </c>
      <c r="L890" s="41"/>
      <c r="M890" s="187" t="s">
        <v>19</v>
      </c>
      <c r="N890" s="188" t="s">
        <v>47</v>
      </c>
      <c r="O890" s="66"/>
      <c r="P890" s="189">
        <f>O890*H890</f>
        <v>0</v>
      </c>
      <c r="Q890" s="189">
        <v>0</v>
      </c>
      <c r="R890" s="189">
        <f>Q890*H890</f>
        <v>0</v>
      </c>
      <c r="S890" s="189">
        <v>0</v>
      </c>
      <c r="T890" s="190">
        <f>S890*H890</f>
        <v>0</v>
      </c>
      <c r="U890" s="36"/>
      <c r="V890" s="36"/>
      <c r="W890" s="36"/>
      <c r="X890" s="36"/>
      <c r="Y890" s="36"/>
      <c r="Z890" s="36"/>
      <c r="AA890" s="36"/>
      <c r="AB890" s="36"/>
      <c r="AC890" s="36"/>
      <c r="AD890" s="36"/>
      <c r="AE890" s="36"/>
      <c r="AR890" s="191" t="s">
        <v>314</v>
      </c>
      <c r="AT890" s="191" t="s">
        <v>153</v>
      </c>
      <c r="AU890" s="191" t="s">
        <v>86</v>
      </c>
      <c r="AY890" s="19" t="s">
        <v>150</v>
      </c>
      <c r="BE890" s="192">
        <f>IF(N890="základní",J890,0)</f>
        <v>0</v>
      </c>
      <c r="BF890" s="192">
        <f>IF(N890="snížená",J890,0)</f>
        <v>0</v>
      </c>
      <c r="BG890" s="192">
        <f>IF(N890="zákl. přenesená",J890,0)</f>
        <v>0</v>
      </c>
      <c r="BH890" s="192">
        <f>IF(N890="sníž. přenesená",J890,0)</f>
        <v>0</v>
      </c>
      <c r="BI890" s="192">
        <f>IF(N890="nulová",J890,0)</f>
        <v>0</v>
      </c>
      <c r="BJ890" s="19" t="s">
        <v>84</v>
      </c>
      <c r="BK890" s="192">
        <f>ROUND(I890*H890,2)</f>
        <v>0</v>
      </c>
      <c r="BL890" s="19" t="s">
        <v>314</v>
      </c>
      <c r="BM890" s="191" t="s">
        <v>1266</v>
      </c>
    </row>
    <row r="891" spans="1:65" s="2" customFormat="1" ht="11.25">
      <c r="A891" s="36"/>
      <c r="B891" s="37"/>
      <c r="C891" s="38"/>
      <c r="D891" s="193" t="s">
        <v>160</v>
      </c>
      <c r="E891" s="38"/>
      <c r="F891" s="194" t="s">
        <v>1265</v>
      </c>
      <c r="G891" s="38"/>
      <c r="H891" s="38"/>
      <c r="I891" s="195"/>
      <c r="J891" s="38"/>
      <c r="K891" s="38"/>
      <c r="L891" s="41"/>
      <c r="M891" s="196"/>
      <c r="N891" s="197"/>
      <c r="O891" s="66"/>
      <c r="P891" s="66"/>
      <c r="Q891" s="66"/>
      <c r="R891" s="66"/>
      <c r="S891" s="66"/>
      <c r="T891" s="67"/>
      <c r="U891" s="36"/>
      <c r="V891" s="36"/>
      <c r="W891" s="36"/>
      <c r="X891" s="36"/>
      <c r="Y891" s="36"/>
      <c r="Z891" s="36"/>
      <c r="AA891" s="36"/>
      <c r="AB891" s="36"/>
      <c r="AC891" s="36"/>
      <c r="AD891" s="36"/>
      <c r="AE891" s="36"/>
      <c r="AT891" s="19" t="s">
        <v>160</v>
      </c>
      <c r="AU891" s="19" t="s">
        <v>86</v>
      </c>
    </row>
    <row r="892" spans="1:65" s="2" customFormat="1" ht="19.5">
      <c r="A892" s="36"/>
      <c r="B892" s="37"/>
      <c r="C892" s="38"/>
      <c r="D892" s="193" t="s">
        <v>161</v>
      </c>
      <c r="E892" s="38"/>
      <c r="F892" s="198" t="s">
        <v>1267</v>
      </c>
      <c r="G892" s="38"/>
      <c r="H892" s="38"/>
      <c r="I892" s="195"/>
      <c r="J892" s="38"/>
      <c r="K892" s="38"/>
      <c r="L892" s="41"/>
      <c r="M892" s="196"/>
      <c r="N892" s="197"/>
      <c r="O892" s="66"/>
      <c r="P892" s="66"/>
      <c r="Q892" s="66"/>
      <c r="R892" s="66"/>
      <c r="S892" s="66"/>
      <c r="T892" s="67"/>
      <c r="U892" s="36"/>
      <c r="V892" s="36"/>
      <c r="W892" s="36"/>
      <c r="X892" s="36"/>
      <c r="Y892" s="36"/>
      <c r="Z892" s="36"/>
      <c r="AA892" s="36"/>
      <c r="AB892" s="36"/>
      <c r="AC892" s="36"/>
      <c r="AD892" s="36"/>
      <c r="AE892" s="36"/>
      <c r="AT892" s="19" t="s">
        <v>161</v>
      </c>
      <c r="AU892" s="19" t="s">
        <v>86</v>
      </c>
    </row>
    <row r="893" spans="1:65" s="13" customFormat="1" ht="11.25">
      <c r="B893" s="199"/>
      <c r="C893" s="200"/>
      <c r="D893" s="193" t="s">
        <v>163</v>
      </c>
      <c r="E893" s="201" t="s">
        <v>19</v>
      </c>
      <c r="F893" s="202" t="s">
        <v>193</v>
      </c>
      <c r="G893" s="200"/>
      <c r="H893" s="201" t="s">
        <v>19</v>
      </c>
      <c r="I893" s="203"/>
      <c r="J893" s="200"/>
      <c r="K893" s="200"/>
      <c r="L893" s="204"/>
      <c r="M893" s="205"/>
      <c r="N893" s="206"/>
      <c r="O893" s="206"/>
      <c r="P893" s="206"/>
      <c r="Q893" s="206"/>
      <c r="R893" s="206"/>
      <c r="S893" s="206"/>
      <c r="T893" s="207"/>
      <c r="AT893" s="208" t="s">
        <v>163</v>
      </c>
      <c r="AU893" s="208" t="s">
        <v>86</v>
      </c>
      <c r="AV893" s="13" t="s">
        <v>84</v>
      </c>
      <c r="AW893" s="13" t="s">
        <v>36</v>
      </c>
      <c r="AX893" s="13" t="s">
        <v>76</v>
      </c>
      <c r="AY893" s="208" t="s">
        <v>150</v>
      </c>
    </row>
    <row r="894" spans="1:65" s="14" customFormat="1" ht="11.25">
      <c r="B894" s="209"/>
      <c r="C894" s="210"/>
      <c r="D894" s="193" t="s">
        <v>163</v>
      </c>
      <c r="E894" s="211" t="s">
        <v>19</v>
      </c>
      <c r="F894" s="212" t="s">
        <v>206</v>
      </c>
      <c r="G894" s="210"/>
      <c r="H894" s="213">
        <v>6</v>
      </c>
      <c r="I894" s="214"/>
      <c r="J894" s="210"/>
      <c r="K894" s="210"/>
      <c r="L894" s="215"/>
      <c r="M894" s="216"/>
      <c r="N894" s="217"/>
      <c r="O894" s="217"/>
      <c r="P894" s="217"/>
      <c r="Q894" s="217"/>
      <c r="R894" s="217"/>
      <c r="S894" s="217"/>
      <c r="T894" s="218"/>
      <c r="AT894" s="219" t="s">
        <v>163</v>
      </c>
      <c r="AU894" s="219" t="s">
        <v>86</v>
      </c>
      <c r="AV894" s="14" t="s">
        <v>86</v>
      </c>
      <c r="AW894" s="14" t="s">
        <v>36</v>
      </c>
      <c r="AX894" s="14" t="s">
        <v>76</v>
      </c>
      <c r="AY894" s="219" t="s">
        <v>150</v>
      </c>
    </row>
    <row r="895" spans="1:65" s="13" customFormat="1" ht="11.25">
      <c r="B895" s="199"/>
      <c r="C895" s="200"/>
      <c r="D895" s="193" t="s">
        <v>163</v>
      </c>
      <c r="E895" s="201" t="s">
        <v>19</v>
      </c>
      <c r="F895" s="202" t="s">
        <v>195</v>
      </c>
      <c r="G895" s="200"/>
      <c r="H895" s="201" t="s">
        <v>19</v>
      </c>
      <c r="I895" s="203"/>
      <c r="J895" s="200"/>
      <c r="K895" s="200"/>
      <c r="L895" s="204"/>
      <c r="M895" s="205"/>
      <c r="N895" s="206"/>
      <c r="O895" s="206"/>
      <c r="P895" s="206"/>
      <c r="Q895" s="206"/>
      <c r="R895" s="206"/>
      <c r="S895" s="206"/>
      <c r="T895" s="207"/>
      <c r="AT895" s="208" t="s">
        <v>163</v>
      </c>
      <c r="AU895" s="208" t="s">
        <v>86</v>
      </c>
      <c r="AV895" s="13" t="s">
        <v>84</v>
      </c>
      <c r="AW895" s="13" t="s">
        <v>36</v>
      </c>
      <c r="AX895" s="13" t="s">
        <v>76</v>
      </c>
      <c r="AY895" s="208" t="s">
        <v>150</v>
      </c>
    </row>
    <row r="896" spans="1:65" s="14" customFormat="1" ht="11.25">
      <c r="B896" s="209"/>
      <c r="C896" s="210"/>
      <c r="D896" s="193" t="s">
        <v>163</v>
      </c>
      <c r="E896" s="211" t="s">
        <v>19</v>
      </c>
      <c r="F896" s="212" t="s">
        <v>206</v>
      </c>
      <c r="G896" s="210"/>
      <c r="H896" s="213">
        <v>6</v>
      </c>
      <c r="I896" s="214"/>
      <c r="J896" s="210"/>
      <c r="K896" s="210"/>
      <c r="L896" s="215"/>
      <c r="M896" s="216"/>
      <c r="N896" s="217"/>
      <c r="O896" s="217"/>
      <c r="P896" s="217"/>
      <c r="Q896" s="217"/>
      <c r="R896" s="217"/>
      <c r="S896" s="217"/>
      <c r="T896" s="218"/>
      <c r="AT896" s="219" t="s">
        <v>163</v>
      </c>
      <c r="AU896" s="219" t="s">
        <v>86</v>
      </c>
      <c r="AV896" s="14" t="s">
        <v>86</v>
      </c>
      <c r="AW896" s="14" t="s">
        <v>36</v>
      </c>
      <c r="AX896" s="14" t="s">
        <v>76</v>
      </c>
      <c r="AY896" s="219" t="s">
        <v>150</v>
      </c>
    </row>
    <row r="897" spans="1:65" s="13" customFormat="1" ht="11.25">
      <c r="B897" s="199"/>
      <c r="C897" s="200"/>
      <c r="D897" s="193" t="s">
        <v>163</v>
      </c>
      <c r="E897" s="201" t="s">
        <v>19</v>
      </c>
      <c r="F897" s="202" t="s">
        <v>197</v>
      </c>
      <c r="G897" s="200"/>
      <c r="H897" s="201" t="s">
        <v>19</v>
      </c>
      <c r="I897" s="203"/>
      <c r="J897" s="200"/>
      <c r="K897" s="200"/>
      <c r="L897" s="204"/>
      <c r="M897" s="205"/>
      <c r="N897" s="206"/>
      <c r="O897" s="206"/>
      <c r="P897" s="206"/>
      <c r="Q897" s="206"/>
      <c r="R897" s="206"/>
      <c r="S897" s="206"/>
      <c r="T897" s="207"/>
      <c r="AT897" s="208" t="s">
        <v>163</v>
      </c>
      <c r="AU897" s="208" t="s">
        <v>86</v>
      </c>
      <c r="AV897" s="13" t="s">
        <v>84</v>
      </c>
      <c r="AW897" s="13" t="s">
        <v>36</v>
      </c>
      <c r="AX897" s="13" t="s">
        <v>76</v>
      </c>
      <c r="AY897" s="208" t="s">
        <v>150</v>
      </c>
    </row>
    <row r="898" spans="1:65" s="14" customFormat="1" ht="11.25">
      <c r="B898" s="209"/>
      <c r="C898" s="210"/>
      <c r="D898" s="193" t="s">
        <v>163</v>
      </c>
      <c r="E898" s="211" t="s">
        <v>19</v>
      </c>
      <c r="F898" s="212" t="s">
        <v>244</v>
      </c>
      <c r="G898" s="210"/>
      <c r="H898" s="213">
        <v>8</v>
      </c>
      <c r="I898" s="214"/>
      <c r="J898" s="210"/>
      <c r="K898" s="210"/>
      <c r="L898" s="215"/>
      <c r="M898" s="216"/>
      <c r="N898" s="217"/>
      <c r="O898" s="217"/>
      <c r="P898" s="217"/>
      <c r="Q898" s="217"/>
      <c r="R898" s="217"/>
      <c r="S898" s="217"/>
      <c r="T898" s="218"/>
      <c r="AT898" s="219" t="s">
        <v>163</v>
      </c>
      <c r="AU898" s="219" t="s">
        <v>86</v>
      </c>
      <c r="AV898" s="14" t="s">
        <v>86</v>
      </c>
      <c r="AW898" s="14" t="s">
        <v>36</v>
      </c>
      <c r="AX898" s="14" t="s">
        <v>76</v>
      </c>
      <c r="AY898" s="219" t="s">
        <v>150</v>
      </c>
    </row>
    <row r="899" spans="1:65" s="15" customFormat="1" ht="11.25">
      <c r="B899" s="220"/>
      <c r="C899" s="221"/>
      <c r="D899" s="193" t="s">
        <v>163</v>
      </c>
      <c r="E899" s="222" t="s">
        <v>19</v>
      </c>
      <c r="F899" s="223" t="s">
        <v>178</v>
      </c>
      <c r="G899" s="221"/>
      <c r="H899" s="224">
        <v>20</v>
      </c>
      <c r="I899" s="225"/>
      <c r="J899" s="221"/>
      <c r="K899" s="221"/>
      <c r="L899" s="226"/>
      <c r="M899" s="227"/>
      <c r="N899" s="228"/>
      <c r="O899" s="228"/>
      <c r="P899" s="228"/>
      <c r="Q899" s="228"/>
      <c r="R899" s="228"/>
      <c r="S899" s="228"/>
      <c r="T899" s="229"/>
      <c r="AT899" s="230" t="s">
        <v>163</v>
      </c>
      <c r="AU899" s="230" t="s">
        <v>86</v>
      </c>
      <c r="AV899" s="15" t="s">
        <v>158</v>
      </c>
      <c r="AW899" s="15" t="s">
        <v>36</v>
      </c>
      <c r="AX899" s="15" t="s">
        <v>84</v>
      </c>
      <c r="AY899" s="230" t="s">
        <v>150</v>
      </c>
    </row>
    <row r="900" spans="1:65" s="2" customFormat="1" ht="24">
      <c r="A900" s="36"/>
      <c r="B900" s="37"/>
      <c r="C900" s="180" t="s">
        <v>1268</v>
      </c>
      <c r="D900" s="180" t="s">
        <v>153</v>
      </c>
      <c r="E900" s="181" t="s">
        <v>1269</v>
      </c>
      <c r="F900" s="182" t="s">
        <v>1270</v>
      </c>
      <c r="G900" s="183" t="s">
        <v>156</v>
      </c>
      <c r="H900" s="184">
        <v>3</v>
      </c>
      <c r="I900" s="185"/>
      <c r="J900" s="186">
        <f>ROUND(I900*H900,2)</f>
        <v>0</v>
      </c>
      <c r="K900" s="182" t="s">
        <v>157</v>
      </c>
      <c r="L900" s="41"/>
      <c r="M900" s="187" t="s">
        <v>19</v>
      </c>
      <c r="N900" s="188" t="s">
        <v>47</v>
      </c>
      <c r="O900" s="66"/>
      <c r="P900" s="189">
        <f>O900*H900</f>
        <v>0</v>
      </c>
      <c r="Q900" s="189">
        <v>0</v>
      </c>
      <c r="R900" s="189">
        <f>Q900*H900</f>
        <v>0</v>
      </c>
      <c r="S900" s="189">
        <v>0</v>
      </c>
      <c r="T900" s="190">
        <f>S900*H900</f>
        <v>0</v>
      </c>
      <c r="U900" s="36"/>
      <c r="V900" s="36"/>
      <c r="W900" s="36"/>
      <c r="X900" s="36"/>
      <c r="Y900" s="36"/>
      <c r="Z900" s="36"/>
      <c r="AA900" s="36"/>
      <c r="AB900" s="36"/>
      <c r="AC900" s="36"/>
      <c r="AD900" s="36"/>
      <c r="AE900" s="36"/>
      <c r="AR900" s="191" t="s">
        <v>314</v>
      </c>
      <c r="AT900" s="191" t="s">
        <v>153</v>
      </c>
      <c r="AU900" s="191" t="s">
        <v>86</v>
      </c>
      <c r="AY900" s="19" t="s">
        <v>150</v>
      </c>
      <c r="BE900" s="192">
        <f>IF(N900="základní",J900,0)</f>
        <v>0</v>
      </c>
      <c r="BF900" s="192">
        <f>IF(N900="snížená",J900,0)</f>
        <v>0</v>
      </c>
      <c r="BG900" s="192">
        <f>IF(N900="zákl. přenesená",J900,0)</f>
        <v>0</v>
      </c>
      <c r="BH900" s="192">
        <f>IF(N900="sníž. přenesená",J900,0)</f>
        <v>0</v>
      </c>
      <c r="BI900" s="192">
        <f>IF(N900="nulová",J900,0)</f>
        <v>0</v>
      </c>
      <c r="BJ900" s="19" t="s">
        <v>84</v>
      </c>
      <c r="BK900" s="192">
        <f>ROUND(I900*H900,2)</f>
        <v>0</v>
      </c>
      <c r="BL900" s="19" t="s">
        <v>314</v>
      </c>
      <c r="BM900" s="191" t="s">
        <v>1271</v>
      </c>
    </row>
    <row r="901" spans="1:65" s="2" customFormat="1" ht="19.5">
      <c r="A901" s="36"/>
      <c r="B901" s="37"/>
      <c r="C901" s="38"/>
      <c r="D901" s="193" t="s">
        <v>160</v>
      </c>
      <c r="E901" s="38"/>
      <c r="F901" s="194" t="s">
        <v>1272</v>
      </c>
      <c r="G901" s="38"/>
      <c r="H901" s="38"/>
      <c r="I901" s="195"/>
      <c r="J901" s="38"/>
      <c r="K901" s="38"/>
      <c r="L901" s="41"/>
      <c r="M901" s="196"/>
      <c r="N901" s="197"/>
      <c r="O901" s="66"/>
      <c r="P901" s="66"/>
      <c r="Q901" s="66"/>
      <c r="R901" s="66"/>
      <c r="S901" s="66"/>
      <c r="T901" s="67"/>
      <c r="U901" s="36"/>
      <c r="V901" s="36"/>
      <c r="W901" s="36"/>
      <c r="X901" s="36"/>
      <c r="Y901" s="36"/>
      <c r="Z901" s="36"/>
      <c r="AA901" s="36"/>
      <c r="AB901" s="36"/>
      <c r="AC901" s="36"/>
      <c r="AD901" s="36"/>
      <c r="AE901" s="36"/>
      <c r="AT901" s="19" t="s">
        <v>160</v>
      </c>
      <c r="AU901" s="19" t="s">
        <v>86</v>
      </c>
    </row>
    <row r="902" spans="1:65" s="13" customFormat="1" ht="22.5">
      <c r="B902" s="199"/>
      <c r="C902" s="200"/>
      <c r="D902" s="193" t="s">
        <v>163</v>
      </c>
      <c r="E902" s="201" t="s">
        <v>19</v>
      </c>
      <c r="F902" s="202" t="s">
        <v>1273</v>
      </c>
      <c r="G902" s="200"/>
      <c r="H902" s="201" t="s">
        <v>19</v>
      </c>
      <c r="I902" s="203"/>
      <c r="J902" s="200"/>
      <c r="K902" s="200"/>
      <c r="L902" s="204"/>
      <c r="M902" s="205"/>
      <c r="N902" s="206"/>
      <c r="O902" s="206"/>
      <c r="P902" s="206"/>
      <c r="Q902" s="206"/>
      <c r="R902" s="206"/>
      <c r="S902" s="206"/>
      <c r="T902" s="207"/>
      <c r="AT902" s="208" t="s">
        <v>163</v>
      </c>
      <c r="AU902" s="208" t="s">
        <v>86</v>
      </c>
      <c r="AV902" s="13" t="s">
        <v>84</v>
      </c>
      <c r="AW902" s="13" t="s">
        <v>36</v>
      </c>
      <c r="AX902" s="13" t="s">
        <v>76</v>
      </c>
      <c r="AY902" s="208" t="s">
        <v>150</v>
      </c>
    </row>
    <row r="903" spans="1:65" s="14" customFormat="1" ht="11.25">
      <c r="B903" s="209"/>
      <c r="C903" s="210"/>
      <c r="D903" s="193" t="s">
        <v>163</v>
      </c>
      <c r="E903" s="211" t="s">
        <v>19</v>
      </c>
      <c r="F903" s="212" t="s">
        <v>179</v>
      </c>
      <c r="G903" s="210"/>
      <c r="H903" s="213">
        <v>3</v>
      </c>
      <c r="I903" s="214"/>
      <c r="J903" s="210"/>
      <c r="K903" s="210"/>
      <c r="L903" s="215"/>
      <c r="M903" s="216"/>
      <c r="N903" s="217"/>
      <c r="O903" s="217"/>
      <c r="P903" s="217"/>
      <c r="Q903" s="217"/>
      <c r="R903" s="217"/>
      <c r="S903" s="217"/>
      <c r="T903" s="218"/>
      <c r="AT903" s="219" t="s">
        <v>163</v>
      </c>
      <c r="AU903" s="219" t="s">
        <v>86</v>
      </c>
      <c r="AV903" s="14" t="s">
        <v>86</v>
      </c>
      <c r="AW903" s="14" t="s">
        <v>36</v>
      </c>
      <c r="AX903" s="14" t="s">
        <v>84</v>
      </c>
      <c r="AY903" s="219" t="s">
        <v>150</v>
      </c>
    </row>
    <row r="904" spans="1:65" s="2" customFormat="1" ht="36">
      <c r="A904" s="36"/>
      <c r="B904" s="37"/>
      <c r="C904" s="245" t="s">
        <v>1274</v>
      </c>
      <c r="D904" s="245" t="s">
        <v>641</v>
      </c>
      <c r="E904" s="246" t="s">
        <v>1275</v>
      </c>
      <c r="F904" s="247" t="s">
        <v>1276</v>
      </c>
      <c r="G904" s="248" t="s">
        <v>156</v>
      </c>
      <c r="H904" s="249">
        <v>3</v>
      </c>
      <c r="I904" s="250"/>
      <c r="J904" s="251">
        <f>ROUND(I904*H904,2)</f>
        <v>0</v>
      </c>
      <c r="K904" s="247" t="s">
        <v>644</v>
      </c>
      <c r="L904" s="252"/>
      <c r="M904" s="253" t="s">
        <v>19</v>
      </c>
      <c r="N904" s="254" t="s">
        <v>47</v>
      </c>
      <c r="O904" s="66"/>
      <c r="P904" s="189">
        <f>O904*H904</f>
        <v>0</v>
      </c>
      <c r="Q904" s="189">
        <v>7.9000000000000001E-2</v>
      </c>
      <c r="R904" s="189">
        <f>Q904*H904</f>
        <v>0.23699999999999999</v>
      </c>
      <c r="S904" s="189">
        <v>0</v>
      </c>
      <c r="T904" s="190">
        <f>S904*H904</f>
        <v>0</v>
      </c>
      <c r="U904" s="36"/>
      <c r="V904" s="36"/>
      <c r="W904" s="36"/>
      <c r="X904" s="36"/>
      <c r="Y904" s="36"/>
      <c r="Z904" s="36"/>
      <c r="AA904" s="36"/>
      <c r="AB904" s="36"/>
      <c r="AC904" s="36"/>
      <c r="AD904" s="36"/>
      <c r="AE904" s="36"/>
      <c r="AR904" s="191" t="s">
        <v>464</v>
      </c>
      <c r="AT904" s="191" t="s">
        <v>641</v>
      </c>
      <c r="AU904" s="191" t="s">
        <v>86</v>
      </c>
      <c r="AY904" s="19" t="s">
        <v>150</v>
      </c>
      <c r="BE904" s="192">
        <f>IF(N904="základní",J904,0)</f>
        <v>0</v>
      </c>
      <c r="BF904" s="192">
        <f>IF(N904="snížená",J904,0)</f>
        <v>0</v>
      </c>
      <c r="BG904" s="192">
        <f>IF(N904="zákl. přenesená",J904,0)</f>
        <v>0</v>
      </c>
      <c r="BH904" s="192">
        <f>IF(N904="sníž. přenesená",J904,0)</f>
        <v>0</v>
      </c>
      <c r="BI904" s="192">
        <f>IF(N904="nulová",J904,0)</f>
        <v>0</v>
      </c>
      <c r="BJ904" s="19" t="s">
        <v>84</v>
      </c>
      <c r="BK904" s="192">
        <f>ROUND(I904*H904,2)</f>
        <v>0</v>
      </c>
      <c r="BL904" s="19" t="s">
        <v>314</v>
      </c>
      <c r="BM904" s="191" t="s">
        <v>1277</v>
      </c>
    </row>
    <row r="905" spans="1:65" s="2" customFormat="1" ht="19.5">
      <c r="A905" s="36"/>
      <c r="B905" s="37"/>
      <c r="C905" s="38"/>
      <c r="D905" s="193" t="s">
        <v>160</v>
      </c>
      <c r="E905" s="38"/>
      <c r="F905" s="194" t="s">
        <v>1276</v>
      </c>
      <c r="G905" s="38"/>
      <c r="H905" s="38"/>
      <c r="I905" s="195"/>
      <c r="J905" s="38"/>
      <c r="K905" s="38"/>
      <c r="L905" s="41"/>
      <c r="M905" s="196"/>
      <c r="N905" s="197"/>
      <c r="O905" s="66"/>
      <c r="P905" s="66"/>
      <c r="Q905" s="66"/>
      <c r="R905" s="66"/>
      <c r="S905" s="66"/>
      <c r="T905" s="67"/>
      <c r="U905" s="36"/>
      <c r="V905" s="36"/>
      <c r="W905" s="36"/>
      <c r="X905" s="36"/>
      <c r="Y905" s="36"/>
      <c r="Z905" s="36"/>
      <c r="AA905" s="36"/>
      <c r="AB905" s="36"/>
      <c r="AC905" s="36"/>
      <c r="AD905" s="36"/>
      <c r="AE905" s="36"/>
      <c r="AT905" s="19" t="s">
        <v>160</v>
      </c>
      <c r="AU905" s="19" t="s">
        <v>86</v>
      </c>
    </row>
    <row r="906" spans="1:65" s="2" customFormat="1" ht="263.25">
      <c r="A906" s="36"/>
      <c r="B906" s="37"/>
      <c r="C906" s="38"/>
      <c r="D906" s="193" t="s">
        <v>161</v>
      </c>
      <c r="E906" s="38"/>
      <c r="F906" s="198" t="s">
        <v>1278</v>
      </c>
      <c r="G906" s="38"/>
      <c r="H906" s="38"/>
      <c r="I906" s="195"/>
      <c r="J906" s="38"/>
      <c r="K906" s="38"/>
      <c r="L906" s="41"/>
      <c r="M906" s="196"/>
      <c r="N906" s="197"/>
      <c r="O906" s="66"/>
      <c r="P906" s="66"/>
      <c r="Q906" s="66"/>
      <c r="R906" s="66"/>
      <c r="S906" s="66"/>
      <c r="T906" s="67"/>
      <c r="U906" s="36"/>
      <c r="V906" s="36"/>
      <c r="W906" s="36"/>
      <c r="X906" s="36"/>
      <c r="Y906" s="36"/>
      <c r="Z906" s="36"/>
      <c r="AA906" s="36"/>
      <c r="AB906" s="36"/>
      <c r="AC906" s="36"/>
      <c r="AD906" s="36"/>
      <c r="AE906" s="36"/>
      <c r="AT906" s="19" t="s">
        <v>161</v>
      </c>
      <c r="AU906" s="19" t="s">
        <v>86</v>
      </c>
    </row>
    <row r="907" spans="1:65" s="13" customFormat="1" ht="11.25">
      <c r="B907" s="199"/>
      <c r="C907" s="200"/>
      <c r="D907" s="193" t="s">
        <v>163</v>
      </c>
      <c r="E907" s="201" t="s">
        <v>19</v>
      </c>
      <c r="F907" s="202" t="s">
        <v>1279</v>
      </c>
      <c r="G907" s="200"/>
      <c r="H907" s="201" t="s">
        <v>19</v>
      </c>
      <c r="I907" s="203"/>
      <c r="J907" s="200"/>
      <c r="K907" s="200"/>
      <c r="L907" s="204"/>
      <c r="M907" s="205"/>
      <c r="N907" s="206"/>
      <c r="O907" s="206"/>
      <c r="P907" s="206"/>
      <c r="Q907" s="206"/>
      <c r="R907" s="206"/>
      <c r="S907" s="206"/>
      <c r="T907" s="207"/>
      <c r="AT907" s="208" t="s">
        <v>163</v>
      </c>
      <c r="AU907" s="208" t="s">
        <v>86</v>
      </c>
      <c r="AV907" s="13" t="s">
        <v>84</v>
      </c>
      <c r="AW907" s="13" t="s">
        <v>36</v>
      </c>
      <c r="AX907" s="13" t="s">
        <v>76</v>
      </c>
      <c r="AY907" s="208" t="s">
        <v>150</v>
      </c>
    </row>
    <row r="908" spans="1:65" s="14" customFormat="1" ht="11.25">
      <c r="B908" s="209"/>
      <c r="C908" s="210"/>
      <c r="D908" s="193" t="s">
        <v>163</v>
      </c>
      <c r="E908" s="211" t="s">
        <v>19</v>
      </c>
      <c r="F908" s="212" t="s">
        <v>179</v>
      </c>
      <c r="G908" s="210"/>
      <c r="H908" s="213">
        <v>3</v>
      </c>
      <c r="I908" s="214"/>
      <c r="J908" s="210"/>
      <c r="K908" s="210"/>
      <c r="L908" s="215"/>
      <c r="M908" s="216"/>
      <c r="N908" s="217"/>
      <c r="O908" s="217"/>
      <c r="P908" s="217"/>
      <c r="Q908" s="217"/>
      <c r="R908" s="217"/>
      <c r="S908" s="217"/>
      <c r="T908" s="218"/>
      <c r="AT908" s="219" t="s">
        <v>163</v>
      </c>
      <c r="AU908" s="219" t="s">
        <v>86</v>
      </c>
      <c r="AV908" s="14" t="s">
        <v>86</v>
      </c>
      <c r="AW908" s="14" t="s">
        <v>36</v>
      </c>
      <c r="AX908" s="14" t="s">
        <v>84</v>
      </c>
      <c r="AY908" s="219" t="s">
        <v>150</v>
      </c>
    </row>
    <row r="909" spans="1:65" s="2" customFormat="1" ht="16.5" customHeight="1">
      <c r="A909" s="36"/>
      <c r="B909" s="37"/>
      <c r="C909" s="180" t="s">
        <v>1280</v>
      </c>
      <c r="D909" s="180" t="s">
        <v>153</v>
      </c>
      <c r="E909" s="181" t="s">
        <v>1281</v>
      </c>
      <c r="F909" s="182" t="s">
        <v>1282</v>
      </c>
      <c r="G909" s="183" t="s">
        <v>156</v>
      </c>
      <c r="H909" s="184">
        <v>1</v>
      </c>
      <c r="I909" s="185"/>
      <c r="J909" s="186">
        <f>ROUND(I909*H909,2)</f>
        <v>0</v>
      </c>
      <c r="K909" s="182" t="s">
        <v>168</v>
      </c>
      <c r="L909" s="41"/>
      <c r="M909" s="187" t="s">
        <v>19</v>
      </c>
      <c r="N909" s="188" t="s">
        <v>47</v>
      </c>
      <c r="O909" s="66"/>
      <c r="P909" s="189">
        <f>O909*H909</f>
        <v>0</v>
      </c>
      <c r="Q909" s="189">
        <v>0</v>
      </c>
      <c r="R909" s="189">
        <f>Q909*H909</f>
        <v>0</v>
      </c>
      <c r="S909" s="189">
        <v>0</v>
      </c>
      <c r="T909" s="190">
        <f>S909*H909</f>
        <v>0</v>
      </c>
      <c r="U909" s="36"/>
      <c r="V909" s="36"/>
      <c r="W909" s="36"/>
      <c r="X909" s="36"/>
      <c r="Y909" s="36"/>
      <c r="Z909" s="36"/>
      <c r="AA909" s="36"/>
      <c r="AB909" s="36"/>
      <c r="AC909" s="36"/>
      <c r="AD909" s="36"/>
      <c r="AE909" s="36"/>
      <c r="AR909" s="191" t="s">
        <v>314</v>
      </c>
      <c r="AT909" s="191" t="s">
        <v>153</v>
      </c>
      <c r="AU909" s="191" t="s">
        <v>86</v>
      </c>
      <c r="AY909" s="19" t="s">
        <v>150</v>
      </c>
      <c r="BE909" s="192">
        <f>IF(N909="základní",J909,0)</f>
        <v>0</v>
      </c>
      <c r="BF909" s="192">
        <f>IF(N909="snížená",J909,0)</f>
        <v>0</v>
      </c>
      <c r="BG909" s="192">
        <f>IF(N909="zákl. přenesená",J909,0)</f>
        <v>0</v>
      </c>
      <c r="BH909" s="192">
        <f>IF(N909="sníž. přenesená",J909,0)</f>
        <v>0</v>
      </c>
      <c r="BI909" s="192">
        <f>IF(N909="nulová",J909,0)</f>
        <v>0</v>
      </c>
      <c r="BJ909" s="19" t="s">
        <v>84</v>
      </c>
      <c r="BK909" s="192">
        <f>ROUND(I909*H909,2)</f>
        <v>0</v>
      </c>
      <c r="BL909" s="19" t="s">
        <v>314</v>
      </c>
      <c r="BM909" s="191" t="s">
        <v>1283</v>
      </c>
    </row>
    <row r="910" spans="1:65" s="2" customFormat="1" ht="11.25">
      <c r="A910" s="36"/>
      <c r="B910" s="37"/>
      <c r="C910" s="38"/>
      <c r="D910" s="193" t="s">
        <v>160</v>
      </c>
      <c r="E910" s="38"/>
      <c r="F910" s="194" t="s">
        <v>1282</v>
      </c>
      <c r="G910" s="38"/>
      <c r="H910" s="38"/>
      <c r="I910" s="195"/>
      <c r="J910" s="38"/>
      <c r="K910" s="38"/>
      <c r="L910" s="41"/>
      <c r="M910" s="196"/>
      <c r="N910" s="197"/>
      <c r="O910" s="66"/>
      <c r="P910" s="66"/>
      <c r="Q910" s="66"/>
      <c r="R910" s="66"/>
      <c r="S910" s="66"/>
      <c r="T910" s="67"/>
      <c r="U910" s="36"/>
      <c r="V910" s="36"/>
      <c r="W910" s="36"/>
      <c r="X910" s="36"/>
      <c r="Y910" s="36"/>
      <c r="Z910" s="36"/>
      <c r="AA910" s="36"/>
      <c r="AB910" s="36"/>
      <c r="AC910" s="36"/>
      <c r="AD910" s="36"/>
      <c r="AE910" s="36"/>
      <c r="AT910" s="19" t="s">
        <v>160</v>
      </c>
      <c r="AU910" s="19" t="s">
        <v>86</v>
      </c>
    </row>
    <row r="911" spans="1:65" s="13" customFormat="1" ht="11.25">
      <c r="B911" s="199"/>
      <c r="C911" s="200"/>
      <c r="D911" s="193" t="s">
        <v>163</v>
      </c>
      <c r="E911" s="201" t="s">
        <v>19</v>
      </c>
      <c r="F911" s="202" t="s">
        <v>174</v>
      </c>
      <c r="G911" s="200"/>
      <c r="H911" s="201" t="s">
        <v>19</v>
      </c>
      <c r="I911" s="203"/>
      <c r="J911" s="200"/>
      <c r="K911" s="200"/>
      <c r="L911" s="204"/>
      <c r="M911" s="205"/>
      <c r="N911" s="206"/>
      <c r="O911" s="206"/>
      <c r="P911" s="206"/>
      <c r="Q911" s="206"/>
      <c r="R911" s="206"/>
      <c r="S911" s="206"/>
      <c r="T911" s="207"/>
      <c r="AT911" s="208" t="s">
        <v>163</v>
      </c>
      <c r="AU911" s="208" t="s">
        <v>86</v>
      </c>
      <c r="AV911" s="13" t="s">
        <v>84</v>
      </c>
      <c r="AW911" s="13" t="s">
        <v>36</v>
      </c>
      <c r="AX911" s="13" t="s">
        <v>76</v>
      </c>
      <c r="AY911" s="208" t="s">
        <v>150</v>
      </c>
    </row>
    <row r="912" spans="1:65" s="13" customFormat="1" ht="11.25">
      <c r="B912" s="199"/>
      <c r="C912" s="200"/>
      <c r="D912" s="193" t="s">
        <v>163</v>
      </c>
      <c r="E912" s="201" t="s">
        <v>19</v>
      </c>
      <c r="F912" s="202" t="s">
        <v>175</v>
      </c>
      <c r="G912" s="200"/>
      <c r="H912" s="201" t="s">
        <v>19</v>
      </c>
      <c r="I912" s="203"/>
      <c r="J912" s="200"/>
      <c r="K912" s="200"/>
      <c r="L912" s="204"/>
      <c r="M912" s="205"/>
      <c r="N912" s="206"/>
      <c r="O912" s="206"/>
      <c r="P912" s="206"/>
      <c r="Q912" s="206"/>
      <c r="R912" s="206"/>
      <c r="S912" s="206"/>
      <c r="T912" s="207"/>
      <c r="AT912" s="208" t="s">
        <v>163</v>
      </c>
      <c r="AU912" s="208" t="s">
        <v>86</v>
      </c>
      <c r="AV912" s="13" t="s">
        <v>84</v>
      </c>
      <c r="AW912" s="13" t="s">
        <v>36</v>
      </c>
      <c r="AX912" s="13" t="s">
        <v>76</v>
      </c>
      <c r="AY912" s="208" t="s">
        <v>150</v>
      </c>
    </row>
    <row r="913" spans="1:65" s="13" customFormat="1" ht="22.5">
      <c r="B913" s="199"/>
      <c r="C913" s="200"/>
      <c r="D913" s="193" t="s">
        <v>163</v>
      </c>
      <c r="E913" s="201" t="s">
        <v>19</v>
      </c>
      <c r="F913" s="202" t="s">
        <v>1284</v>
      </c>
      <c r="G913" s="200"/>
      <c r="H913" s="201" t="s">
        <v>19</v>
      </c>
      <c r="I913" s="203"/>
      <c r="J913" s="200"/>
      <c r="K913" s="200"/>
      <c r="L913" s="204"/>
      <c r="M913" s="205"/>
      <c r="N913" s="206"/>
      <c r="O913" s="206"/>
      <c r="P913" s="206"/>
      <c r="Q913" s="206"/>
      <c r="R913" s="206"/>
      <c r="S913" s="206"/>
      <c r="T913" s="207"/>
      <c r="AT913" s="208" t="s">
        <v>163</v>
      </c>
      <c r="AU913" s="208" t="s">
        <v>86</v>
      </c>
      <c r="AV913" s="13" t="s">
        <v>84</v>
      </c>
      <c r="AW913" s="13" t="s">
        <v>36</v>
      </c>
      <c r="AX913" s="13" t="s">
        <v>76</v>
      </c>
      <c r="AY913" s="208" t="s">
        <v>150</v>
      </c>
    </row>
    <row r="914" spans="1:65" s="14" customFormat="1" ht="11.25">
      <c r="B914" s="209"/>
      <c r="C914" s="210"/>
      <c r="D914" s="193" t="s">
        <v>163</v>
      </c>
      <c r="E914" s="211" t="s">
        <v>19</v>
      </c>
      <c r="F914" s="212" t="s">
        <v>84</v>
      </c>
      <c r="G914" s="210"/>
      <c r="H914" s="213">
        <v>1</v>
      </c>
      <c r="I914" s="214"/>
      <c r="J914" s="210"/>
      <c r="K914" s="210"/>
      <c r="L914" s="215"/>
      <c r="M914" s="216"/>
      <c r="N914" s="217"/>
      <c r="O914" s="217"/>
      <c r="P914" s="217"/>
      <c r="Q914" s="217"/>
      <c r="R914" s="217"/>
      <c r="S914" s="217"/>
      <c r="T914" s="218"/>
      <c r="AT914" s="219" t="s">
        <v>163</v>
      </c>
      <c r="AU914" s="219" t="s">
        <v>86</v>
      </c>
      <c r="AV914" s="14" t="s">
        <v>86</v>
      </c>
      <c r="AW914" s="14" t="s">
        <v>36</v>
      </c>
      <c r="AX914" s="14" t="s">
        <v>84</v>
      </c>
      <c r="AY914" s="219" t="s">
        <v>150</v>
      </c>
    </row>
    <row r="915" spans="1:65" s="2" customFormat="1" ht="24">
      <c r="A915" s="36"/>
      <c r="B915" s="37"/>
      <c r="C915" s="180" t="s">
        <v>1285</v>
      </c>
      <c r="D915" s="180" t="s">
        <v>153</v>
      </c>
      <c r="E915" s="181" t="s">
        <v>1286</v>
      </c>
      <c r="F915" s="182" t="s">
        <v>1287</v>
      </c>
      <c r="G915" s="183" t="s">
        <v>1288</v>
      </c>
      <c r="H915" s="184">
        <v>93.724999999999994</v>
      </c>
      <c r="I915" s="185"/>
      <c r="J915" s="186">
        <f>ROUND(I915*H915,2)</f>
        <v>0</v>
      </c>
      <c r="K915" s="182" t="s">
        <v>168</v>
      </c>
      <c r="L915" s="41"/>
      <c r="M915" s="187" t="s">
        <v>19</v>
      </c>
      <c r="N915" s="188" t="s">
        <v>47</v>
      </c>
      <c r="O915" s="66"/>
      <c r="P915" s="189">
        <f>O915*H915</f>
        <v>0</v>
      </c>
      <c r="Q915" s="189">
        <v>6.0000000000000002E-5</v>
      </c>
      <c r="R915" s="189">
        <f>Q915*H915</f>
        <v>5.6235E-3</v>
      </c>
      <c r="S915" s="189">
        <v>0</v>
      </c>
      <c r="T915" s="190">
        <f>S915*H915</f>
        <v>0</v>
      </c>
      <c r="U915" s="36"/>
      <c r="V915" s="36"/>
      <c r="W915" s="36"/>
      <c r="X915" s="36"/>
      <c r="Y915" s="36"/>
      <c r="Z915" s="36"/>
      <c r="AA915" s="36"/>
      <c r="AB915" s="36"/>
      <c r="AC915" s="36"/>
      <c r="AD915" s="36"/>
      <c r="AE915" s="36"/>
      <c r="AR915" s="191" t="s">
        <v>314</v>
      </c>
      <c r="AT915" s="191" t="s">
        <v>153</v>
      </c>
      <c r="AU915" s="191" t="s">
        <v>86</v>
      </c>
      <c r="AY915" s="19" t="s">
        <v>150</v>
      </c>
      <c r="BE915" s="192">
        <f>IF(N915="základní",J915,0)</f>
        <v>0</v>
      </c>
      <c r="BF915" s="192">
        <f>IF(N915="snížená",J915,0)</f>
        <v>0</v>
      </c>
      <c r="BG915" s="192">
        <f>IF(N915="zákl. přenesená",J915,0)</f>
        <v>0</v>
      </c>
      <c r="BH915" s="192">
        <f>IF(N915="sníž. přenesená",J915,0)</f>
        <v>0</v>
      </c>
      <c r="BI915" s="192">
        <f>IF(N915="nulová",J915,0)</f>
        <v>0</v>
      </c>
      <c r="BJ915" s="19" t="s">
        <v>84</v>
      </c>
      <c r="BK915" s="192">
        <f>ROUND(I915*H915,2)</f>
        <v>0</v>
      </c>
      <c r="BL915" s="19" t="s">
        <v>314</v>
      </c>
      <c r="BM915" s="191" t="s">
        <v>1289</v>
      </c>
    </row>
    <row r="916" spans="1:65" s="2" customFormat="1" ht="19.5">
      <c r="A916" s="36"/>
      <c r="B916" s="37"/>
      <c r="C916" s="38"/>
      <c r="D916" s="193" t="s">
        <v>160</v>
      </c>
      <c r="E916" s="38"/>
      <c r="F916" s="194" t="s">
        <v>1290</v>
      </c>
      <c r="G916" s="38"/>
      <c r="H916" s="38"/>
      <c r="I916" s="195"/>
      <c r="J916" s="38"/>
      <c r="K916" s="38"/>
      <c r="L916" s="41"/>
      <c r="M916" s="196"/>
      <c r="N916" s="197"/>
      <c r="O916" s="66"/>
      <c r="P916" s="66"/>
      <c r="Q916" s="66"/>
      <c r="R916" s="66"/>
      <c r="S916" s="66"/>
      <c r="T916" s="67"/>
      <c r="U916" s="36"/>
      <c r="V916" s="36"/>
      <c r="W916" s="36"/>
      <c r="X916" s="36"/>
      <c r="Y916" s="36"/>
      <c r="Z916" s="36"/>
      <c r="AA916" s="36"/>
      <c r="AB916" s="36"/>
      <c r="AC916" s="36"/>
      <c r="AD916" s="36"/>
      <c r="AE916" s="36"/>
      <c r="AT916" s="19" t="s">
        <v>160</v>
      </c>
      <c r="AU916" s="19" t="s">
        <v>86</v>
      </c>
    </row>
    <row r="917" spans="1:65" s="13" customFormat="1" ht="11.25">
      <c r="B917" s="199"/>
      <c r="C917" s="200"/>
      <c r="D917" s="193" t="s">
        <v>163</v>
      </c>
      <c r="E917" s="201" t="s">
        <v>19</v>
      </c>
      <c r="F917" s="202" t="s">
        <v>973</v>
      </c>
      <c r="G917" s="200"/>
      <c r="H917" s="201" t="s">
        <v>19</v>
      </c>
      <c r="I917" s="203"/>
      <c r="J917" s="200"/>
      <c r="K917" s="200"/>
      <c r="L917" s="204"/>
      <c r="M917" s="205"/>
      <c r="N917" s="206"/>
      <c r="O917" s="206"/>
      <c r="P917" s="206"/>
      <c r="Q917" s="206"/>
      <c r="R917" s="206"/>
      <c r="S917" s="206"/>
      <c r="T917" s="207"/>
      <c r="AT917" s="208" t="s">
        <v>163</v>
      </c>
      <c r="AU917" s="208" t="s">
        <v>86</v>
      </c>
      <c r="AV917" s="13" t="s">
        <v>84</v>
      </c>
      <c r="AW917" s="13" t="s">
        <v>36</v>
      </c>
      <c r="AX917" s="13" t="s">
        <v>76</v>
      </c>
      <c r="AY917" s="208" t="s">
        <v>150</v>
      </c>
    </row>
    <row r="918" spans="1:65" s="13" customFormat="1" ht="22.5">
      <c r="B918" s="199"/>
      <c r="C918" s="200"/>
      <c r="D918" s="193" t="s">
        <v>163</v>
      </c>
      <c r="E918" s="201" t="s">
        <v>19</v>
      </c>
      <c r="F918" s="202" t="s">
        <v>1291</v>
      </c>
      <c r="G918" s="200"/>
      <c r="H918" s="201" t="s">
        <v>19</v>
      </c>
      <c r="I918" s="203"/>
      <c r="J918" s="200"/>
      <c r="K918" s="200"/>
      <c r="L918" s="204"/>
      <c r="M918" s="205"/>
      <c r="N918" s="206"/>
      <c r="O918" s="206"/>
      <c r="P918" s="206"/>
      <c r="Q918" s="206"/>
      <c r="R918" s="206"/>
      <c r="S918" s="206"/>
      <c r="T918" s="207"/>
      <c r="AT918" s="208" t="s">
        <v>163</v>
      </c>
      <c r="AU918" s="208" t="s">
        <v>86</v>
      </c>
      <c r="AV918" s="13" t="s">
        <v>84</v>
      </c>
      <c r="AW918" s="13" t="s">
        <v>36</v>
      </c>
      <c r="AX918" s="13" t="s">
        <v>76</v>
      </c>
      <c r="AY918" s="208" t="s">
        <v>150</v>
      </c>
    </row>
    <row r="919" spans="1:65" s="14" customFormat="1" ht="11.25">
      <c r="B919" s="209"/>
      <c r="C919" s="210"/>
      <c r="D919" s="193" t="s">
        <v>163</v>
      </c>
      <c r="E919" s="211" t="s">
        <v>19</v>
      </c>
      <c r="F919" s="212" t="s">
        <v>1292</v>
      </c>
      <c r="G919" s="210"/>
      <c r="H919" s="213">
        <v>85.896000000000001</v>
      </c>
      <c r="I919" s="214"/>
      <c r="J919" s="210"/>
      <c r="K919" s="210"/>
      <c r="L919" s="215"/>
      <c r="M919" s="216"/>
      <c r="N919" s="217"/>
      <c r="O919" s="217"/>
      <c r="P919" s="217"/>
      <c r="Q919" s="217"/>
      <c r="R919" s="217"/>
      <c r="S919" s="217"/>
      <c r="T919" s="218"/>
      <c r="AT919" s="219" t="s">
        <v>163</v>
      </c>
      <c r="AU919" s="219" t="s">
        <v>86</v>
      </c>
      <c r="AV919" s="14" t="s">
        <v>86</v>
      </c>
      <c r="AW919" s="14" t="s">
        <v>36</v>
      </c>
      <c r="AX919" s="14" t="s">
        <v>76</v>
      </c>
      <c r="AY919" s="219" t="s">
        <v>150</v>
      </c>
    </row>
    <row r="920" spans="1:65" s="13" customFormat="1" ht="11.25">
      <c r="B920" s="199"/>
      <c r="C920" s="200"/>
      <c r="D920" s="193" t="s">
        <v>163</v>
      </c>
      <c r="E920" s="201" t="s">
        <v>19</v>
      </c>
      <c r="F920" s="202" t="s">
        <v>1293</v>
      </c>
      <c r="G920" s="200"/>
      <c r="H920" s="201" t="s">
        <v>19</v>
      </c>
      <c r="I920" s="203"/>
      <c r="J920" s="200"/>
      <c r="K920" s="200"/>
      <c r="L920" s="204"/>
      <c r="M920" s="205"/>
      <c r="N920" s="206"/>
      <c r="O920" s="206"/>
      <c r="P920" s="206"/>
      <c r="Q920" s="206"/>
      <c r="R920" s="206"/>
      <c r="S920" s="206"/>
      <c r="T920" s="207"/>
      <c r="AT920" s="208" t="s">
        <v>163</v>
      </c>
      <c r="AU920" s="208" t="s">
        <v>86</v>
      </c>
      <c r="AV920" s="13" t="s">
        <v>84</v>
      </c>
      <c r="AW920" s="13" t="s">
        <v>36</v>
      </c>
      <c r="AX920" s="13" t="s">
        <v>76</v>
      </c>
      <c r="AY920" s="208" t="s">
        <v>150</v>
      </c>
    </row>
    <row r="921" spans="1:65" s="14" customFormat="1" ht="11.25">
      <c r="B921" s="209"/>
      <c r="C921" s="210"/>
      <c r="D921" s="193" t="s">
        <v>163</v>
      </c>
      <c r="E921" s="211" t="s">
        <v>19</v>
      </c>
      <c r="F921" s="212" t="s">
        <v>1294</v>
      </c>
      <c r="G921" s="210"/>
      <c r="H921" s="213">
        <v>3.472</v>
      </c>
      <c r="I921" s="214"/>
      <c r="J921" s="210"/>
      <c r="K921" s="210"/>
      <c r="L921" s="215"/>
      <c r="M921" s="216"/>
      <c r="N921" s="217"/>
      <c r="O921" s="217"/>
      <c r="P921" s="217"/>
      <c r="Q921" s="217"/>
      <c r="R921" s="217"/>
      <c r="S921" s="217"/>
      <c r="T921" s="218"/>
      <c r="AT921" s="219" t="s">
        <v>163</v>
      </c>
      <c r="AU921" s="219" t="s">
        <v>86</v>
      </c>
      <c r="AV921" s="14" t="s">
        <v>86</v>
      </c>
      <c r="AW921" s="14" t="s">
        <v>36</v>
      </c>
      <c r="AX921" s="14" t="s">
        <v>76</v>
      </c>
      <c r="AY921" s="219" t="s">
        <v>150</v>
      </c>
    </row>
    <row r="922" spans="1:65" s="14" customFormat="1" ht="11.25">
      <c r="B922" s="209"/>
      <c r="C922" s="210"/>
      <c r="D922" s="193" t="s">
        <v>163</v>
      </c>
      <c r="E922" s="211" t="s">
        <v>19</v>
      </c>
      <c r="F922" s="212" t="s">
        <v>1295</v>
      </c>
      <c r="G922" s="210"/>
      <c r="H922" s="213">
        <v>4.3570000000000002</v>
      </c>
      <c r="I922" s="214"/>
      <c r="J922" s="210"/>
      <c r="K922" s="210"/>
      <c r="L922" s="215"/>
      <c r="M922" s="216"/>
      <c r="N922" s="217"/>
      <c r="O922" s="217"/>
      <c r="P922" s="217"/>
      <c r="Q922" s="217"/>
      <c r="R922" s="217"/>
      <c r="S922" s="217"/>
      <c r="T922" s="218"/>
      <c r="AT922" s="219" t="s">
        <v>163</v>
      </c>
      <c r="AU922" s="219" t="s">
        <v>86</v>
      </c>
      <c r="AV922" s="14" t="s">
        <v>86</v>
      </c>
      <c r="AW922" s="14" t="s">
        <v>36</v>
      </c>
      <c r="AX922" s="14" t="s">
        <v>76</v>
      </c>
      <c r="AY922" s="219" t="s">
        <v>150</v>
      </c>
    </row>
    <row r="923" spans="1:65" s="15" customFormat="1" ht="11.25">
      <c r="B923" s="220"/>
      <c r="C923" s="221"/>
      <c r="D923" s="193" t="s">
        <v>163</v>
      </c>
      <c r="E923" s="222" t="s">
        <v>19</v>
      </c>
      <c r="F923" s="223" t="s">
        <v>178</v>
      </c>
      <c r="G923" s="221"/>
      <c r="H923" s="224">
        <v>93.724999999999994</v>
      </c>
      <c r="I923" s="225"/>
      <c r="J923" s="221"/>
      <c r="K923" s="221"/>
      <c r="L923" s="226"/>
      <c r="M923" s="227"/>
      <c r="N923" s="228"/>
      <c r="O923" s="228"/>
      <c r="P923" s="228"/>
      <c r="Q923" s="228"/>
      <c r="R923" s="228"/>
      <c r="S923" s="228"/>
      <c r="T923" s="229"/>
      <c r="AT923" s="230" t="s">
        <v>163</v>
      </c>
      <c r="AU923" s="230" t="s">
        <v>86</v>
      </c>
      <c r="AV923" s="15" t="s">
        <v>158</v>
      </c>
      <c r="AW923" s="15" t="s">
        <v>36</v>
      </c>
      <c r="AX923" s="15" t="s">
        <v>84</v>
      </c>
      <c r="AY923" s="230" t="s">
        <v>150</v>
      </c>
    </row>
    <row r="924" spans="1:65" s="2" customFormat="1" ht="16.5" customHeight="1">
      <c r="A924" s="36"/>
      <c r="B924" s="37"/>
      <c r="C924" s="245" t="s">
        <v>1296</v>
      </c>
      <c r="D924" s="245" t="s">
        <v>641</v>
      </c>
      <c r="E924" s="246" t="s">
        <v>1297</v>
      </c>
      <c r="F924" s="247" t="s">
        <v>1298</v>
      </c>
      <c r="G924" s="248" t="s">
        <v>407</v>
      </c>
      <c r="H924" s="249">
        <v>8.9999999999999993E-3</v>
      </c>
      <c r="I924" s="250"/>
      <c r="J924" s="251">
        <f>ROUND(I924*H924,2)</f>
        <v>0</v>
      </c>
      <c r="K924" s="247" t="s">
        <v>168</v>
      </c>
      <c r="L924" s="252"/>
      <c r="M924" s="253" t="s">
        <v>19</v>
      </c>
      <c r="N924" s="254" t="s">
        <v>47</v>
      </c>
      <c r="O924" s="66"/>
      <c r="P924" s="189">
        <f>O924*H924</f>
        <v>0</v>
      </c>
      <c r="Q924" s="189">
        <v>1</v>
      </c>
      <c r="R924" s="189">
        <f>Q924*H924</f>
        <v>8.9999999999999993E-3</v>
      </c>
      <c r="S924" s="189">
        <v>0</v>
      </c>
      <c r="T924" s="190">
        <f>S924*H924</f>
        <v>0</v>
      </c>
      <c r="U924" s="36"/>
      <c r="V924" s="36"/>
      <c r="W924" s="36"/>
      <c r="X924" s="36"/>
      <c r="Y924" s="36"/>
      <c r="Z924" s="36"/>
      <c r="AA924" s="36"/>
      <c r="AB924" s="36"/>
      <c r="AC924" s="36"/>
      <c r="AD924" s="36"/>
      <c r="AE924" s="36"/>
      <c r="AR924" s="191" t="s">
        <v>464</v>
      </c>
      <c r="AT924" s="191" t="s">
        <v>641</v>
      </c>
      <c r="AU924" s="191" t="s">
        <v>86</v>
      </c>
      <c r="AY924" s="19" t="s">
        <v>150</v>
      </c>
      <c r="BE924" s="192">
        <f>IF(N924="základní",J924,0)</f>
        <v>0</v>
      </c>
      <c r="BF924" s="192">
        <f>IF(N924="snížená",J924,0)</f>
        <v>0</v>
      </c>
      <c r="BG924" s="192">
        <f>IF(N924="zákl. přenesená",J924,0)</f>
        <v>0</v>
      </c>
      <c r="BH924" s="192">
        <f>IF(N924="sníž. přenesená",J924,0)</f>
        <v>0</v>
      </c>
      <c r="BI924" s="192">
        <f>IF(N924="nulová",J924,0)</f>
        <v>0</v>
      </c>
      <c r="BJ924" s="19" t="s">
        <v>84</v>
      </c>
      <c r="BK924" s="192">
        <f>ROUND(I924*H924,2)</f>
        <v>0</v>
      </c>
      <c r="BL924" s="19" t="s">
        <v>314</v>
      </c>
      <c r="BM924" s="191" t="s">
        <v>1299</v>
      </c>
    </row>
    <row r="925" spans="1:65" s="2" customFormat="1" ht="11.25">
      <c r="A925" s="36"/>
      <c r="B925" s="37"/>
      <c r="C925" s="38"/>
      <c r="D925" s="193" t="s">
        <v>160</v>
      </c>
      <c r="E925" s="38"/>
      <c r="F925" s="194" t="s">
        <v>1298</v>
      </c>
      <c r="G925" s="38"/>
      <c r="H925" s="38"/>
      <c r="I925" s="195"/>
      <c r="J925" s="38"/>
      <c r="K925" s="38"/>
      <c r="L925" s="41"/>
      <c r="M925" s="196"/>
      <c r="N925" s="197"/>
      <c r="O925" s="66"/>
      <c r="P925" s="66"/>
      <c r="Q925" s="66"/>
      <c r="R925" s="66"/>
      <c r="S925" s="66"/>
      <c r="T925" s="67"/>
      <c r="U925" s="36"/>
      <c r="V925" s="36"/>
      <c r="W925" s="36"/>
      <c r="X925" s="36"/>
      <c r="Y925" s="36"/>
      <c r="Z925" s="36"/>
      <c r="AA925" s="36"/>
      <c r="AB925" s="36"/>
      <c r="AC925" s="36"/>
      <c r="AD925" s="36"/>
      <c r="AE925" s="36"/>
      <c r="AT925" s="19" t="s">
        <v>160</v>
      </c>
      <c r="AU925" s="19" t="s">
        <v>86</v>
      </c>
    </row>
    <row r="926" spans="1:65" s="2" customFormat="1" ht="19.5">
      <c r="A926" s="36"/>
      <c r="B926" s="37"/>
      <c r="C926" s="38"/>
      <c r="D926" s="193" t="s">
        <v>161</v>
      </c>
      <c r="E926" s="38"/>
      <c r="F926" s="198" t="s">
        <v>1300</v>
      </c>
      <c r="G926" s="38"/>
      <c r="H926" s="38"/>
      <c r="I926" s="195"/>
      <c r="J926" s="38"/>
      <c r="K926" s="38"/>
      <c r="L926" s="41"/>
      <c r="M926" s="196"/>
      <c r="N926" s="197"/>
      <c r="O926" s="66"/>
      <c r="P926" s="66"/>
      <c r="Q926" s="66"/>
      <c r="R926" s="66"/>
      <c r="S926" s="66"/>
      <c r="T926" s="67"/>
      <c r="U926" s="36"/>
      <c r="V926" s="36"/>
      <c r="W926" s="36"/>
      <c r="X926" s="36"/>
      <c r="Y926" s="36"/>
      <c r="Z926" s="36"/>
      <c r="AA926" s="36"/>
      <c r="AB926" s="36"/>
      <c r="AC926" s="36"/>
      <c r="AD926" s="36"/>
      <c r="AE926" s="36"/>
      <c r="AT926" s="19" t="s">
        <v>161</v>
      </c>
      <c r="AU926" s="19" t="s">
        <v>86</v>
      </c>
    </row>
    <row r="927" spans="1:65" s="13" customFormat="1" ht="11.25">
      <c r="B927" s="199"/>
      <c r="C927" s="200"/>
      <c r="D927" s="193" t="s">
        <v>163</v>
      </c>
      <c r="E927" s="201" t="s">
        <v>19</v>
      </c>
      <c r="F927" s="202" t="s">
        <v>1134</v>
      </c>
      <c r="G927" s="200"/>
      <c r="H927" s="201" t="s">
        <v>19</v>
      </c>
      <c r="I927" s="203"/>
      <c r="J927" s="200"/>
      <c r="K927" s="200"/>
      <c r="L927" s="204"/>
      <c r="M927" s="205"/>
      <c r="N927" s="206"/>
      <c r="O927" s="206"/>
      <c r="P927" s="206"/>
      <c r="Q927" s="206"/>
      <c r="R927" s="206"/>
      <c r="S927" s="206"/>
      <c r="T927" s="207"/>
      <c r="AT927" s="208" t="s">
        <v>163</v>
      </c>
      <c r="AU927" s="208" t="s">
        <v>86</v>
      </c>
      <c r="AV927" s="13" t="s">
        <v>84</v>
      </c>
      <c r="AW927" s="13" t="s">
        <v>36</v>
      </c>
      <c r="AX927" s="13" t="s">
        <v>76</v>
      </c>
      <c r="AY927" s="208" t="s">
        <v>150</v>
      </c>
    </row>
    <row r="928" spans="1:65" s="13" customFormat="1" ht="11.25">
      <c r="B928" s="199"/>
      <c r="C928" s="200"/>
      <c r="D928" s="193" t="s">
        <v>163</v>
      </c>
      <c r="E928" s="201" t="s">
        <v>19</v>
      </c>
      <c r="F928" s="202" t="s">
        <v>973</v>
      </c>
      <c r="G928" s="200"/>
      <c r="H928" s="201" t="s">
        <v>19</v>
      </c>
      <c r="I928" s="203"/>
      <c r="J928" s="200"/>
      <c r="K928" s="200"/>
      <c r="L928" s="204"/>
      <c r="M928" s="205"/>
      <c r="N928" s="206"/>
      <c r="O928" s="206"/>
      <c r="P928" s="206"/>
      <c r="Q928" s="206"/>
      <c r="R928" s="206"/>
      <c r="S928" s="206"/>
      <c r="T928" s="207"/>
      <c r="AT928" s="208" t="s">
        <v>163</v>
      </c>
      <c r="AU928" s="208" t="s">
        <v>86</v>
      </c>
      <c r="AV928" s="13" t="s">
        <v>84</v>
      </c>
      <c r="AW928" s="13" t="s">
        <v>36</v>
      </c>
      <c r="AX928" s="13" t="s">
        <v>76</v>
      </c>
      <c r="AY928" s="208" t="s">
        <v>150</v>
      </c>
    </row>
    <row r="929" spans="1:65" s="13" customFormat="1" ht="11.25">
      <c r="B929" s="199"/>
      <c r="C929" s="200"/>
      <c r="D929" s="193" t="s">
        <v>163</v>
      </c>
      <c r="E929" s="201" t="s">
        <v>19</v>
      </c>
      <c r="F929" s="202" t="s">
        <v>1301</v>
      </c>
      <c r="G929" s="200"/>
      <c r="H929" s="201" t="s">
        <v>19</v>
      </c>
      <c r="I929" s="203"/>
      <c r="J929" s="200"/>
      <c r="K929" s="200"/>
      <c r="L929" s="204"/>
      <c r="M929" s="205"/>
      <c r="N929" s="206"/>
      <c r="O929" s="206"/>
      <c r="P929" s="206"/>
      <c r="Q929" s="206"/>
      <c r="R929" s="206"/>
      <c r="S929" s="206"/>
      <c r="T929" s="207"/>
      <c r="AT929" s="208" t="s">
        <v>163</v>
      </c>
      <c r="AU929" s="208" t="s">
        <v>86</v>
      </c>
      <c r="AV929" s="13" t="s">
        <v>84</v>
      </c>
      <c r="AW929" s="13" t="s">
        <v>36</v>
      </c>
      <c r="AX929" s="13" t="s">
        <v>76</v>
      </c>
      <c r="AY929" s="208" t="s">
        <v>150</v>
      </c>
    </row>
    <row r="930" spans="1:65" s="14" customFormat="1" ht="11.25">
      <c r="B930" s="209"/>
      <c r="C930" s="210"/>
      <c r="D930" s="193" t="s">
        <v>163</v>
      </c>
      <c r="E930" s="211" t="s">
        <v>19</v>
      </c>
      <c r="F930" s="212" t="s">
        <v>1302</v>
      </c>
      <c r="G930" s="210"/>
      <c r="H930" s="213">
        <v>8.9999999999999993E-3</v>
      </c>
      <c r="I930" s="214"/>
      <c r="J930" s="210"/>
      <c r="K930" s="210"/>
      <c r="L930" s="215"/>
      <c r="M930" s="216"/>
      <c r="N930" s="217"/>
      <c r="O930" s="217"/>
      <c r="P930" s="217"/>
      <c r="Q930" s="217"/>
      <c r="R930" s="217"/>
      <c r="S930" s="217"/>
      <c r="T930" s="218"/>
      <c r="AT930" s="219" t="s">
        <v>163</v>
      </c>
      <c r="AU930" s="219" t="s">
        <v>86</v>
      </c>
      <c r="AV930" s="14" t="s">
        <v>86</v>
      </c>
      <c r="AW930" s="14" t="s">
        <v>36</v>
      </c>
      <c r="AX930" s="14" t="s">
        <v>84</v>
      </c>
      <c r="AY930" s="219" t="s">
        <v>150</v>
      </c>
    </row>
    <row r="931" spans="1:65" s="2" customFormat="1" ht="16.5" customHeight="1">
      <c r="A931" s="36"/>
      <c r="B931" s="37"/>
      <c r="C931" s="245" t="s">
        <v>1303</v>
      </c>
      <c r="D931" s="245" t="s">
        <v>641</v>
      </c>
      <c r="E931" s="246" t="s">
        <v>1304</v>
      </c>
      <c r="F931" s="247" t="s">
        <v>1305</v>
      </c>
      <c r="G931" s="248" t="s">
        <v>407</v>
      </c>
      <c r="H931" s="249">
        <v>9.4E-2</v>
      </c>
      <c r="I931" s="250"/>
      <c r="J931" s="251">
        <f>ROUND(I931*H931,2)</f>
        <v>0</v>
      </c>
      <c r="K931" s="247" t="s">
        <v>644</v>
      </c>
      <c r="L931" s="252"/>
      <c r="M931" s="253" t="s">
        <v>19</v>
      </c>
      <c r="N931" s="254" t="s">
        <v>47</v>
      </c>
      <c r="O931" s="66"/>
      <c r="P931" s="189">
        <f>O931*H931</f>
        <v>0</v>
      </c>
      <c r="Q931" s="189">
        <v>1</v>
      </c>
      <c r="R931" s="189">
        <f>Q931*H931</f>
        <v>9.4E-2</v>
      </c>
      <c r="S931" s="189">
        <v>0</v>
      </c>
      <c r="T931" s="190">
        <f>S931*H931</f>
        <v>0</v>
      </c>
      <c r="U931" s="36"/>
      <c r="V931" s="36"/>
      <c r="W931" s="36"/>
      <c r="X931" s="36"/>
      <c r="Y931" s="36"/>
      <c r="Z931" s="36"/>
      <c r="AA931" s="36"/>
      <c r="AB931" s="36"/>
      <c r="AC931" s="36"/>
      <c r="AD931" s="36"/>
      <c r="AE931" s="36"/>
      <c r="AR931" s="191" t="s">
        <v>464</v>
      </c>
      <c r="AT931" s="191" t="s">
        <v>641</v>
      </c>
      <c r="AU931" s="191" t="s">
        <v>86</v>
      </c>
      <c r="AY931" s="19" t="s">
        <v>150</v>
      </c>
      <c r="BE931" s="192">
        <f>IF(N931="základní",J931,0)</f>
        <v>0</v>
      </c>
      <c r="BF931" s="192">
        <f>IF(N931="snížená",J931,0)</f>
        <v>0</v>
      </c>
      <c r="BG931" s="192">
        <f>IF(N931="zákl. přenesená",J931,0)</f>
        <v>0</v>
      </c>
      <c r="BH931" s="192">
        <f>IF(N931="sníž. přenesená",J931,0)</f>
        <v>0</v>
      </c>
      <c r="BI931" s="192">
        <f>IF(N931="nulová",J931,0)</f>
        <v>0</v>
      </c>
      <c r="BJ931" s="19" t="s">
        <v>84</v>
      </c>
      <c r="BK931" s="192">
        <f>ROUND(I931*H931,2)</f>
        <v>0</v>
      </c>
      <c r="BL931" s="19" t="s">
        <v>314</v>
      </c>
      <c r="BM931" s="191" t="s">
        <v>1306</v>
      </c>
    </row>
    <row r="932" spans="1:65" s="2" customFormat="1" ht="11.25">
      <c r="A932" s="36"/>
      <c r="B932" s="37"/>
      <c r="C932" s="38"/>
      <c r="D932" s="193" t="s">
        <v>160</v>
      </c>
      <c r="E932" s="38"/>
      <c r="F932" s="194" t="s">
        <v>1305</v>
      </c>
      <c r="G932" s="38"/>
      <c r="H932" s="38"/>
      <c r="I932" s="195"/>
      <c r="J932" s="38"/>
      <c r="K932" s="38"/>
      <c r="L932" s="41"/>
      <c r="M932" s="196"/>
      <c r="N932" s="197"/>
      <c r="O932" s="66"/>
      <c r="P932" s="66"/>
      <c r="Q932" s="66"/>
      <c r="R932" s="66"/>
      <c r="S932" s="66"/>
      <c r="T932" s="67"/>
      <c r="U932" s="36"/>
      <c r="V932" s="36"/>
      <c r="W932" s="36"/>
      <c r="X932" s="36"/>
      <c r="Y932" s="36"/>
      <c r="Z932" s="36"/>
      <c r="AA932" s="36"/>
      <c r="AB932" s="36"/>
      <c r="AC932" s="36"/>
      <c r="AD932" s="36"/>
      <c r="AE932" s="36"/>
      <c r="AT932" s="19" t="s">
        <v>160</v>
      </c>
      <c r="AU932" s="19" t="s">
        <v>86</v>
      </c>
    </row>
    <row r="933" spans="1:65" s="2" customFormat="1" ht="19.5">
      <c r="A933" s="36"/>
      <c r="B933" s="37"/>
      <c r="C933" s="38"/>
      <c r="D933" s="193" t="s">
        <v>161</v>
      </c>
      <c r="E933" s="38"/>
      <c r="F933" s="198" t="s">
        <v>1307</v>
      </c>
      <c r="G933" s="38"/>
      <c r="H933" s="38"/>
      <c r="I933" s="195"/>
      <c r="J933" s="38"/>
      <c r="K933" s="38"/>
      <c r="L933" s="41"/>
      <c r="M933" s="196"/>
      <c r="N933" s="197"/>
      <c r="O933" s="66"/>
      <c r="P933" s="66"/>
      <c r="Q933" s="66"/>
      <c r="R933" s="66"/>
      <c r="S933" s="66"/>
      <c r="T933" s="67"/>
      <c r="U933" s="36"/>
      <c r="V933" s="36"/>
      <c r="W933" s="36"/>
      <c r="X933" s="36"/>
      <c r="Y933" s="36"/>
      <c r="Z933" s="36"/>
      <c r="AA933" s="36"/>
      <c r="AB933" s="36"/>
      <c r="AC933" s="36"/>
      <c r="AD933" s="36"/>
      <c r="AE933" s="36"/>
      <c r="AT933" s="19" t="s">
        <v>161</v>
      </c>
      <c r="AU933" s="19" t="s">
        <v>86</v>
      </c>
    </row>
    <row r="934" spans="1:65" s="13" customFormat="1" ht="11.25">
      <c r="B934" s="199"/>
      <c r="C934" s="200"/>
      <c r="D934" s="193" t="s">
        <v>163</v>
      </c>
      <c r="E934" s="201" t="s">
        <v>19</v>
      </c>
      <c r="F934" s="202" t="s">
        <v>1134</v>
      </c>
      <c r="G934" s="200"/>
      <c r="H934" s="201" t="s">
        <v>19</v>
      </c>
      <c r="I934" s="203"/>
      <c r="J934" s="200"/>
      <c r="K934" s="200"/>
      <c r="L934" s="204"/>
      <c r="M934" s="205"/>
      <c r="N934" s="206"/>
      <c r="O934" s="206"/>
      <c r="P934" s="206"/>
      <c r="Q934" s="206"/>
      <c r="R934" s="206"/>
      <c r="S934" s="206"/>
      <c r="T934" s="207"/>
      <c r="AT934" s="208" t="s">
        <v>163</v>
      </c>
      <c r="AU934" s="208" t="s">
        <v>86</v>
      </c>
      <c r="AV934" s="13" t="s">
        <v>84</v>
      </c>
      <c r="AW934" s="13" t="s">
        <v>36</v>
      </c>
      <c r="AX934" s="13" t="s">
        <v>76</v>
      </c>
      <c r="AY934" s="208" t="s">
        <v>150</v>
      </c>
    </row>
    <row r="935" spans="1:65" s="13" customFormat="1" ht="11.25">
      <c r="B935" s="199"/>
      <c r="C935" s="200"/>
      <c r="D935" s="193" t="s">
        <v>163</v>
      </c>
      <c r="E935" s="201" t="s">
        <v>19</v>
      </c>
      <c r="F935" s="202" t="s">
        <v>973</v>
      </c>
      <c r="G935" s="200"/>
      <c r="H935" s="201" t="s">
        <v>19</v>
      </c>
      <c r="I935" s="203"/>
      <c r="J935" s="200"/>
      <c r="K935" s="200"/>
      <c r="L935" s="204"/>
      <c r="M935" s="205"/>
      <c r="N935" s="206"/>
      <c r="O935" s="206"/>
      <c r="P935" s="206"/>
      <c r="Q935" s="206"/>
      <c r="R935" s="206"/>
      <c r="S935" s="206"/>
      <c r="T935" s="207"/>
      <c r="AT935" s="208" t="s">
        <v>163</v>
      </c>
      <c r="AU935" s="208" t="s">
        <v>86</v>
      </c>
      <c r="AV935" s="13" t="s">
        <v>84</v>
      </c>
      <c r="AW935" s="13" t="s">
        <v>36</v>
      </c>
      <c r="AX935" s="13" t="s">
        <v>76</v>
      </c>
      <c r="AY935" s="208" t="s">
        <v>150</v>
      </c>
    </row>
    <row r="936" spans="1:65" s="13" customFormat="1" ht="11.25">
      <c r="B936" s="199"/>
      <c r="C936" s="200"/>
      <c r="D936" s="193" t="s">
        <v>163</v>
      </c>
      <c r="E936" s="201" t="s">
        <v>19</v>
      </c>
      <c r="F936" s="202" t="s">
        <v>1308</v>
      </c>
      <c r="G936" s="200"/>
      <c r="H936" s="201" t="s">
        <v>19</v>
      </c>
      <c r="I936" s="203"/>
      <c r="J936" s="200"/>
      <c r="K936" s="200"/>
      <c r="L936" s="204"/>
      <c r="M936" s="205"/>
      <c r="N936" s="206"/>
      <c r="O936" s="206"/>
      <c r="P936" s="206"/>
      <c r="Q936" s="206"/>
      <c r="R936" s="206"/>
      <c r="S936" s="206"/>
      <c r="T936" s="207"/>
      <c r="AT936" s="208" t="s">
        <v>163</v>
      </c>
      <c r="AU936" s="208" t="s">
        <v>86</v>
      </c>
      <c r="AV936" s="13" t="s">
        <v>84</v>
      </c>
      <c r="AW936" s="13" t="s">
        <v>36</v>
      </c>
      <c r="AX936" s="13" t="s">
        <v>76</v>
      </c>
      <c r="AY936" s="208" t="s">
        <v>150</v>
      </c>
    </row>
    <row r="937" spans="1:65" s="14" customFormat="1" ht="11.25">
      <c r="B937" s="209"/>
      <c r="C937" s="210"/>
      <c r="D937" s="193" t="s">
        <v>163</v>
      </c>
      <c r="E937" s="211" t="s">
        <v>19</v>
      </c>
      <c r="F937" s="212" t="s">
        <v>1309</v>
      </c>
      <c r="G937" s="210"/>
      <c r="H937" s="213">
        <v>9.4E-2</v>
      </c>
      <c r="I937" s="214"/>
      <c r="J937" s="210"/>
      <c r="K937" s="210"/>
      <c r="L937" s="215"/>
      <c r="M937" s="216"/>
      <c r="N937" s="217"/>
      <c r="O937" s="217"/>
      <c r="P937" s="217"/>
      <c r="Q937" s="217"/>
      <c r="R937" s="217"/>
      <c r="S937" s="217"/>
      <c r="T937" s="218"/>
      <c r="AT937" s="219" t="s">
        <v>163</v>
      </c>
      <c r="AU937" s="219" t="s">
        <v>86</v>
      </c>
      <c r="AV937" s="14" t="s">
        <v>86</v>
      </c>
      <c r="AW937" s="14" t="s">
        <v>36</v>
      </c>
      <c r="AX937" s="14" t="s">
        <v>84</v>
      </c>
      <c r="AY937" s="219" t="s">
        <v>150</v>
      </c>
    </row>
    <row r="938" spans="1:65" s="2" customFormat="1" ht="24">
      <c r="A938" s="36"/>
      <c r="B938" s="37"/>
      <c r="C938" s="180" t="s">
        <v>1310</v>
      </c>
      <c r="D938" s="180" t="s">
        <v>153</v>
      </c>
      <c r="E938" s="181" t="s">
        <v>1311</v>
      </c>
      <c r="F938" s="182" t="s">
        <v>1312</v>
      </c>
      <c r="G938" s="183" t="s">
        <v>1036</v>
      </c>
      <c r="H938" s="255"/>
      <c r="I938" s="185"/>
      <c r="J938" s="186">
        <f>ROUND(I938*H938,2)</f>
        <v>0</v>
      </c>
      <c r="K938" s="182" t="s">
        <v>168</v>
      </c>
      <c r="L938" s="41"/>
      <c r="M938" s="187" t="s">
        <v>19</v>
      </c>
      <c r="N938" s="188" t="s">
        <v>47</v>
      </c>
      <c r="O938" s="66"/>
      <c r="P938" s="189">
        <f>O938*H938</f>
        <v>0</v>
      </c>
      <c r="Q938" s="189">
        <v>0</v>
      </c>
      <c r="R938" s="189">
        <f>Q938*H938</f>
        <v>0</v>
      </c>
      <c r="S938" s="189">
        <v>0</v>
      </c>
      <c r="T938" s="190">
        <f>S938*H938</f>
        <v>0</v>
      </c>
      <c r="U938" s="36"/>
      <c r="V938" s="36"/>
      <c r="W938" s="36"/>
      <c r="X938" s="36"/>
      <c r="Y938" s="36"/>
      <c r="Z938" s="36"/>
      <c r="AA938" s="36"/>
      <c r="AB938" s="36"/>
      <c r="AC938" s="36"/>
      <c r="AD938" s="36"/>
      <c r="AE938" s="36"/>
      <c r="AR938" s="191" t="s">
        <v>314</v>
      </c>
      <c r="AT938" s="191" t="s">
        <v>153</v>
      </c>
      <c r="AU938" s="191" t="s">
        <v>86</v>
      </c>
      <c r="AY938" s="19" t="s">
        <v>150</v>
      </c>
      <c r="BE938" s="192">
        <f>IF(N938="základní",J938,0)</f>
        <v>0</v>
      </c>
      <c r="BF938" s="192">
        <f>IF(N938="snížená",J938,0)</f>
        <v>0</v>
      </c>
      <c r="BG938" s="192">
        <f>IF(N938="zákl. přenesená",J938,0)</f>
        <v>0</v>
      </c>
      <c r="BH938" s="192">
        <f>IF(N938="sníž. přenesená",J938,0)</f>
        <v>0</v>
      </c>
      <c r="BI938" s="192">
        <f>IF(N938="nulová",J938,0)</f>
        <v>0</v>
      </c>
      <c r="BJ938" s="19" t="s">
        <v>84</v>
      </c>
      <c r="BK938" s="192">
        <f>ROUND(I938*H938,2)</f>
        <v>0</v>
      </c>
      <c r="BL938" s="19" t="s">
        <v>314</v>
      </c>
      <c r="BM938" s="191" t="s">
        <v>1313</v>
      </c>
    </row>
    <row r="939" spans="1:65" s="2" customFormat="1" ht="29.25">
      <c r="A939" s="36"/>
      <c r="B939" s="37"/>
      <c r="C939" s="38"/>
      <c r="D939" s="193" t="s">
        <v>160</v>
      </c>
      <c r="E939" s="38"/>
      <c r="F939" s="194" t="s">
        <v>1314</v>
      </c>
      <c r="G939" s="38"/>
      <c r="H939" s="38"/>
      <c r="I939" s="195"/>
      <c r="J939" s="38"/>
      <c r="K939" s="38"/>
      <c r="L939" s="41"/>
      <c r="M939" s="196"/>
      <c r="N939" s="197"/>
      <c r="O939" s="66"/>
      <c r="P939" s="66"/>
      <c r="Q939" s="66"/>
      <c r="R939" s="66"/>
      <c r="S939" s="66"/>
      <c r="T939" s="67"/>
      <c r="U939" s="36"/>
      <c r="V939" s="36"/>
      <c r="W939" s="36"/>
      <c r="X939" s="36"/>
      <c r="Y939" s="36"/>
      <c r="Z939" s="36"/>
      <c r="AA939" s="36"/>
      <c r="AB939" s="36"/>
      <c r="AC939" s="36"/>
      <c r="AD939" s="36"/>
      <c r="AE939" s="36"/>
      <c r="AT939" s="19" t="s">
        <v>160</v>
      </c>
      <c r="AU939" s="19" t="s">
        <v>86</v>
      </c>
    </row>
    <row r="940" spans="1:65" s="12" customFormat="1" ht="22.9" customHeight="1">
      <c r="B940" s="164"/>
      <c r="C940" s="165"/>
      <c r="D940" s="166" t="s">
        <v>75</v>
      </c>
      <c r="E940" s="178" t="s">
        <v>528</v>
      </c>
      <c r="F940" s="178" t="s">
        <v>529</v>
      </c>
      <c r="G940" s="165"/>
      <c r="H940" s="165"/>
      <c r="I940" s="168"/>
      <c r="J940" s="179">
        <f>BK940</f>
        <v>0</v>
      </c>
      <c r="K940" s="165"/>
      <c r="L940" s="170"/>
      <c r="M940" s="171"/>
      <c r="N940" s="172"/>
      <c r="O940" s="172"/>
      <c r="P940" s="173">
        <f>SUM(P941:P1012)</f>
        <v>0</v>
      </c>
      <c r="Q940" s="172"/>
      <c r="R940" s="173">
        <f>SUM(R941:R1012)</f>
        <v>0.70833784</v>
      </c>
      <c r="S940" s="172"/>
      <c r="T940" s="174">
        <f>SUM(T941:T1012)</f>
        <v>0</v>
      </c>
      <c r="AR940" s="175" t="s">
        <v>86</v>
      </c>
      <c r="AT940" s="176" t="s">
        <v>75</v>
      </c>
      <c r="AU940" s="176" t="s">
        <v>84</v>
      </c>
      <c r="AY940" s="175" t="s">
        <v>150</v>
      </c>
      <c r="BK940" s="177">
        <f>SUM(BK941:BK1012)</f>
        <v>0</v>
      </c>
    </row>
    <row r="941" spans="1:65" s="2" customFormat="1" ht="16.5" customHeight="1">
      <c r="A941" s="36"/>
      <c r="B941" s="37"/>
      <c r="C941" s="180" t="s">
        <v>1315</v>
      </c>
      <c r="D941" s="180" t="s">
        <v>153</v>
      </c>
      <c r="E941" s="181" t="s">
        <v>1316</v>
      </c>
      <c r="F941" s="182" t="s">
        <v>1317</v>
      </c>
      <c r="G941" s="183" t="s">
        <v>167</v>
      </c>
      <c r="H941" s="184">
        <v>185.51</v>
      </c>
      <c r="I941" s="185"/>
      <c r="J941" s="186">
        <f>ROUND(I941*H941,2)</f>
        <v>0</v>
      </c>
      <c r="K941" s="182" t="s">
        <v>168</v>
      </c>
      <c r="L941" s="41"/>
      <c r="M941" s="187" t="s">
        <v>19</v>
      </c>
      <c r="N941" s="188" t="s">
        <v>47</v>
      </c>
      <c r="O941" s="66"/>
      <c r="P941" s="189">
        <f>O941*H941</f>
        <v>0</v>
      </c>
      <c r="Q941" s="189">
        <v>2.9999999999999997E-4</v>
      </c>
      <c r="R941" s="189">
        <f>Q941*H941</f>
        <v>5.5652999999999994E-2</v>
      </c>
      <c r="S941" s="189">
        <v>0</v>
      </c>
      <c r="T941" s="190">
        <f>S941*H941</f>
        <v>0</v>
      </c>
      <c r="U941" s="36"/>
      <c r="V941" s="36"/>
      <c r="W941" s="36"/>
      <c r="X941" s="36"/>
      <c r="Y941" s="36"/>
      <c r="Z941" s="36"/>
      <c r="AA941" s="36"/>
      <c r="AB941" s="36"/>
      <c r="AC941" s="36"/>
      <c r="AD941" s="36"/>
      <c r="AE941" s="36"/>
      <c r="AR941" s="191" t="s">
        <v>314</v>
      </c>
      <c r="AT941" s="191" t="s">
        <v>153</v>
      </c>
      <c r="AU941" s="191" t="s">
        <v>86</v>
      </c>
      <c r="AY941" s="19" t="s">
        <v>150</v>
      </c>
      <c r="BE941" s="192">
        <f>IF(N941="základní",J941,0)</f>
        <v>0</v>
      </c>
      <c r="BF941" s="192">
        <f>IF(N941="snížená",J941,0)</f>
        <v>0</v>
      </c>
      <c r="BG941" s="192">
        <f>IF(N941="zákl. přenesená",J941,0)</f>
        <v>0</v>
      </c>
      <c r="BH941" s="192">
        <f>IF(N941="sníž. přenesená",J941,0)</f>
        <v>0</v>
      </c>
      <c r="BI941" s="192">
        <f>IF(N941="nulová",J941,0)</f>
        <v>0</v>
      </c>
      <c r="BJ941" s="19" t="s">
        <v>84</v>
      </c>
      <c r="BK941" s="192">
        <f>ROUND(I941*H941,2)</f>
        <v>0</v>
      </c>
      <c r="BL941" s="19" t="s">
        <v>314</v>
      </c>
      <c r="BM941" s="191" t="s">
        <v>1318</v>
      </c>
    </row>
    <row r="942" spans="1:65" s="2" customFormat="1" ht="19.5">
      <c r="A942" s="36"/>
      <c r="B942" s="37"/>
      <c r="C942" s="38"/>
      <c r="D942" s="193" t="s">
        <v>160</v>
      </c>
      <c r="E942" s="38"/>
      <c r="F942" s="194" t="s">
        <v>1319</v>
      </c>
      <c r="G942" s="38"/>
      <c r="H942" s="38"/>
      <c r="I942" s="195"/>
      <c r="J942" s="38"/>
      <c r="K942" s="38"/>
      <c r="L942" s="41"/>
      <c r="M942" s="196"/>
      <c r="N942" s="197"/>
      <c r="O942" s="66"/>
      <c r="P942" s="66"/>
      <c r="Q942" s="66"/>
      <c r="R942" s="66"/>
      <c r="S942" s="66"/>
      <c r="T942" s="67"/>
      <c r="U942" s="36"/>
      <c r="V942" s="36"/>
      <c r="W942" s="36"/>
      <c r="X942" s="36"/>
      <c r="Y942" s="36"/>
      <c r="Z942" s="36"/>
      <c r="AA942" s="36"/>
      <c r="AB942" s="36"/>
      <c r="AC942" s="36"/>
      <c r="AD942" s="36"/>
      <c r="AE942" s="36"/>
      <c r="AT942" s="19" t="s">
        <v>160</v>
      </c>
      <c r="AU942" s="19" t="s">
        <v>86</v>
      </c>
    </row>
    <row r="943" spans="1:65" s="13" customFormat="1" ht="11.25">
      <c r="B943" s="199"/>
      <c r="C943" s="200"/>
      <c r="D943" s="193" t="s">
        <v>163</v>
      </c>
      <c r="E943" s="201" t="s">
        <v>19</v>
      </c>
      <c r="F943" s="202" t="s">
        <v>1320</v>
      </c>
      <c r="G943" s="200"/>
      <c r="H943" s="201" t="s">
        <v>19</v>
      </c>
      <c r="I943" s="203"/>
      <c r="J943" s="200"/>
      <c r="K943" s="200"/>
      <c r="L943" s="204"/>
      <c r="M943" s="205"/>
      <c r="N943" s="206"/>
      <c r="O943" s="206"/>
      <c r="P943" s="206"/>
      <c r="Q943" s="206"/>
      <c r="R943" s="206"/>
      <c r="S943" s="206"/>
      <c r="T943" s="207"/>
      <c r="AT943" s="208" t="s">
        <v>163</v>
      </c>
      <c r="AU943" s="208" t="s">
        <v>86</v>
      </c>
      <c r="AV943" s="13" t="s">
        <v>84</v>
      </c>
      <c r="AW943" s="13" t="s">
        <v>36</v>
      </c>
      <c r="AX943" s="13" t="s">
        <v>76</v>
      </c>
      <c r="AY943" s="208" t="s">
        <v>150</v>
      </c>
    </row>
    <row r="944" spans="1:65" s="13" customFormat="1" ht="11.25">
      <c r="B944" s="199"/>
      <c r="C944" s="200"/>
      <c r="D944" s="193" t="s">
        <v>163</v>
      </c>
      <c r="E944" s="201" t="s">
        <v>19</v>
      </c>
      <c r="F944" s="202" t="s">
        <v>941</v>
      </c>
      <c r="G944" s="200"/>
      <c r="H944" s="201" t="s">
        <v>19</v>
      </c>
      <c r="I944" s="203"/>
      <c r="J944" s="200"/>
      <c r="K944" s="200"/>
      <c r="L944" s="204"/>
      <c r="M944" s="205"/>
      <c r="N944" s="206"/>
      <c r="O944" s="206"/>
      <c r="P944" s="206"/>
      <c r="Q944" s="206"/>
      <c r="R944" s="206"/>
      <c r="S944" s="206"/>
      <c r="T944" s="207"/>
      <c r="AT944" s="208" t="s">
        <v>163</v>
      </c>
      <c r="AU944" s="208" t="s">
        <v>86</v>
      </c>
      <c r="AV944" s="13" t="s">
        <v>84</v>
      </c>
      <c r="AW944" s="13" t="s">
        <v>36</v>
      </c>
      <c r="AX944" s="13" t="s">
        <v>76</v>
      </c>
      <c r="AY944" s="208" t="s">
        <v>150</v>
      </c>
    </row>
    <row r="945" spans="1:65" s="13" customFormat="1" ht="11.25">
      <c r="B945" s="199"/>
      <c r="C945" s="200"/>
      <c r="D945" s="193" t="s">
        <v>163</v>
      </c>
      <c r="E945" s="201" t="s">
        <v>19</v>
      </c>
      <c r="F945" s="202" t="s">
        <v>193</v>
      </c>
      <c r="G945" s="200"/>
      <c r="H945" s="201" t="s">
        <v>19</v>
      </c>
      <c r="I945" s="203"/>
      <c r="J945" s="200"/>
      <c r="K945" s="200"/>
      <c r="L945" s="204"/>
      <c r="M945" s="205"/>
      <c r="N945" s="206"/>
      <c r="O945" s="206"/>
      <c r="P945" s="206"/>
      <c r="Q945" s="206"/>
      <c r="R945" s="206"/>
      <c r="S945" s="206"/>
      <c r="T945" s="207"/>
      <c r="AT945" s="208" t="s">
        <v>163</v>
      </c>
      <c r="AU945" s="208" t="s">
        <v>86</v>
      </c>
      <c r="AV945" s="13" t="s">
        <v>84</v>
      </c>
      <c r="AW945" s="13" t="s">
        <v>36</v>
      </c>
      <c r="AX945" s="13" t="s">
        <v>76</v>
      </c>
      <c r="AY945" s="208" t="s">
        <v>150</v>
      </c>
    </row>
    <row r="946" spans="1:65" s="14" customFormat="1" ht="11.25">
      <c r="B946" s="209"/>
      <c r="C946" s="210"/>
      <c r="D946" s="193" t="s">
        <v>163</v>
      </c>
      <c r="E946" s="211" t="s">
        <v>19</v>
      </c>
      <c r="F946" s="212" t="s">
        <v>934</v>
      </c>
      <c r="G946" s="210"/>
      <c r="H946" s="213">
        <v>63.75</v>
      </c>
      <c r="I946" s="214"/>
      <c r="J946" s="210"/>
      <c r="K946" s="210"/>
      <c r="L946" s="215"/>
      <c r="M946" s="216"/>
      <c r="N946" s="217"/>
      <c r="O946" s="217"/>
      <c r="P946" s="217"/>
      <c r="Q946" s="217"/>
      <c r="R946" s="217"/>
      <c r="S946" s="217"/>
      <c r="T946" s="218"/>
      <c r="AT946" s="219" t="s">
        <v>163</v>
      </c>
      <c r="AU946" s="219" t="s">
        <v>86</v>
      </c>
      <c r="AV946" s="14" t="s">
        <v>86</v>
      </c>
      <c r="AW946" s="14" t="s">
        <v>36</v>
      </c>
      <c r="AX946" s="14" t="s">
        <v>76</v>
      </c>
      <c r="AY946" s="219" t="s">
        <v>150</v>
      </c>
    </row>
    <row r="947" spans="1:65" s="13" customFormat="1" ht="11.25">
      <c r="B947" s="199"/>
      <c r="C947" s="200"/>
      <c r="D947" s="193" t="s">
        <v>163</v>
      </c>
      <c r="E947" s="201" t="s">
        <v>19</v>
      </c>
      <c r="F947" s="202" t="s">
        <v>195</v>
      </c>
      <c r="G947" s="200"/>
      <c r="H947" s="201" t="s">
        <v>19</v>
      </c>
      <c r="I947" s="203"/>
      <c r="J947" s="200"/>
      <c r="K947" s="200"/>
      <c r="L947" s="204"/>
      <c r="M947" s="205"/>
      <c r="N947" s="206"/>
      <c r="O947" s="206"/>
      <c r="P947" s="206"/>
      <c r="Q947" s="206"/>
      <c r="R947" s="206"/>
      <c r="S947" s="206"/>
      <c r="T947" s="207"/>
      <c r="AT947" s="208" t="s">
        <v>163</v>
      </c>
      <c r="AU947" s="208" t="s">
        <v>86</v>
      </c>
      <c r="AV947" s="13" t="s">
        <v>84</v>
      </c>
      <c r="AW947" s="13" t="s">
        <v>36</v>
      </c>
      <c r="AX947" s="13" t="s">
        <v>76</v>
      </c>
      <c r="AY947" s="208" t="s">
        <v>150</v>
      </c>
    </row>
    <row r="948" spans="1:65" s="14" customFormat="1" ht="11.25">
      <c r="B948" s="209"/>
      <c r="C948" s="210"/>
      <c r="D948" s="193" t="s">
        <v>163</v>
      </c>
      <c r="E948" s="211" t="s">
        <v>19</v>
      </c>
      <c r="F948" s="212" t="s">
        <v>935</v>
      </c>
      <c r="G948" s="210"/>
      <c r="H948" s="213">
        <v>58.26</v>
      </c>
      <c r="I948" s="214"/>
      <c r="J948" s="210"/>
      <c r="K948" s="210"/>
      <c r="L948" s="215"/>
      <c r="M948" s="216"/>
      <c r="N948" s="217"/>
      <c r="O948" s="217"/>
      <c r="P948" s="217"/>
      <c r="Q948" s="217"/>
      <c r="R948" s="217"/>
      <c r="S948" s="217"/>
      <c r="T948" s="218"/>
      <c r="AT948" s="219" t="s">
        <v>163</v>
      </c>
      <c r="AU948" s="219" t="s">
        <v>86</v>
      </c>
      <c r="AV948" s="14" t="s">
        <v>86</v>
      </c>
      <c r="AW948" s="14" t="s">
        <v>36</v>
      </c>
      <c r="AX948" s="14" t="s">
        <v>76</v>
      </c>
      <c r="AY948" s="219" t="s">
        <v>150</v>
      </c>
    </row>
    <row r="949" spans="1:65" s="13" customFormat="1" ht="11.25">
      <c r="B949" s="199"/>
      <c r="C949" s="200"/>
      <c r="D949" s="193" t="s">
        <v>163</v>
      </c>
      <c r="E949" s="201" t="s">
        <v>19</v>
      </c>
      <c r="F949" s="202" t="s">
        <v>197</v>
      </c>
      <c r="G949" s="200"/>
      <c r="H949" s="201" t="s">
        <v>19</v>
      </c>
      <c r="I949" s="203"/>
      <c r="J949" s="200"/>
      <c r="K949" s="200"/>
      <c r="L949" s="204"/>
      <c r="M949" s="205"/>
      <c r="N949" s="206"/>
      <c r="O949" s="206"/>
      <c r="P949" s="206"/>
      <c r="Q949" s="206"/>
      <c r="R949" s="206"/>
      <c r="S949" s="206"/>
      <c r="T949" s="207"/>
      <c r="AT949" s="208" t="s">
        <v>163</v>
      </c>
      <c r="AU949" s="208" t="s">
        <v>86</v>
      </c>
      <c r="AV949" s="13" t="s">
        <v>84</v>
      </c>
      <c r="AW949" s="13" t="s">
        <v>36</v>
      </c>
      <c r="AX949" s="13" t="s">
        <v>76</v>
      </c>
      <c r="AY949" s="208" t="s">
        <v>150</v>
      </c>
    </row>
    <row r="950" spans="1:65" s="14" customFormat="1" ht="11.25">
      <c r="B950" s="209"/>
      <c r="C950" s="210"/>
      <c r="D950" s="193" t="s">
        <v>163</v>
      </c>
      <c r="E950" s="211" t="s">
        <v>19</v>
      </c>
      <c r="F950" s="212" t="s">
        <v>936</v>
      </c>
      <c r="G950" s="210"/>
      <c r="H950" s="213">
        <v>63.5</v>
      </c>
      <c r="I950" s="214"/>
      <c r="J950" s="210"/>
      <c r="K950" s="210"/>
      <c r="L950" s="215"/>
      <c r="M950" s="216"/>
      <c r="N950" s="217"/>
      <c r="O950" s="217"/>
      <c r="P950" s="217"/>
      <c r="Q950" s="217"/>
      <c r="R950" s="217"/>
      <c r="S950" s="217"/>
      <c r="T950" s="218"/>
      <c r="AT950" s="219" t="s">
        <v>163</v>
      </c>
      <c r="AU950" s="219" t="s">
        <v>86</v>
      </c>
      <c r="AV950" s="14" t="s">
        <v>86</v>
      </c>
      <c r="AW950" s="14" t="s">
        <v>36</v>
      </c>
      <c r="AX950" s="14" t="s">
        <v>76</v>
      </c>
      <c r="AY950" s="219" t="s">
        <v>150</v>
      </c>
    </row>
    <row r="951" spans="1:65" s="15" customFormat="1" ht="11.25">
      <c r="B951" s="220"/>
      <c r="C951" s="221"/>
      <c r="D951" s="193" t="s">
        <v>163</v>
      </c>
      <c r="E951" s="222" t="s">
        <v>19</v>
      </c>
      <c r="F951" s="223" t="s">
        <v>178</v>
      </c>
      <c r="G951" s="221"/>
      <c r="H951" s="224">
        <v>185.51</v>
      </c>
      <c r="I951" s="225"/>
      <c r="J951" s="221"/>
      <c r="K951" s="221"/>
      <c r="L951" s="226"/>
      <c r="M951" s="227"/>
      <c r="N951" s="228"/>
      <c r="O951" s="228"/>
      <c r="P951" s="228"/>
      <c r="Q951" s="228"/>
      <c r="R951" s="228"/>
      <c r="S951" s="228"/>
      <c r="T951" s="229"/>
      <c r="AT951" s="230" t="s">
        <v>163</v>
      </c>
      <c r="AU951" s="230" t="s">
        <v>86</v>
      </c>
      <c r="AV951" s="15" t="s">
        <v>158</v>
      </c>
      <c r="AW951" s="15" t="s">
        <v>36</v>
      </c>
      <c r="AX951" s="15" t="s">
        <v>84</v>
      </c>
      <c r="AY951" s="230" t="s">
        <v>150</v>
      </c>
    </row>
    <row r="952" spans="1:65" s="2" customFormat="1" ht="24">
      <c r="A952" s="36"/>
      <c r="B952" s="37"/>
      <c r="C952" s="180" t="s">
        <v>1321</v>
      </c>
      <c r="D952" s="180" t="s">
        <v>153</v>
      </c>
      <c r="E952" s="181" t="s">
        <v>1322</v>
      </c>
      <c r="F952" s="182" t="s">
        <v>1323</v>
      </c>
      <c r="G952" s="183" t="s">
        <v>328</v>
      </c>
      <c r="H952" s="184">
        <v>136.041</v>
      </c>
      <c r="I952" s="185"/>
      <c r="J952" s="186">
        <f>ROUND(I952*H952,2)</f>
        <v>0</v>
      </c>
      <c r="K952" s="182" t="s">
        <v>168</v>
      </c>
      <c r="L952" s="41"/>
      <c r="M952" s="187" t="s">
        <v>19</v>
      </c>
      <c r="N952" s="188" t="s">
        <v>47</v>
      </c>
      <c r="O952" s="66"/>
      <c r="P952" s="189">
        <f>O952*H952</f>
        <v>0</v>
      </c>
      <c r="Q952" s="189">
        <v>2.0000000000000002E-5</v>
      </c>
      <c r="R952" s="189">
        <f>Q952*H952</f>
        <v>2.7208200000000001E-3</v>
      </c>
      <c r="S952" s="189">
        <v>0</v>
      </c>
      <c r="T952" s="190">
        <f>S952*H952</f>
        <v>0</v>
      </c>
      <c r="U952" s="36"/>
      <c r="V952" s="36"/>
      <c r="W952" s="36"/>
      <c r="X952" s="36"/>
      <c r="Y952" s="36"/>
      <c r="Z952" s="36"/>
      <c r="AA952" s="36"/>
      <c r="AB952" s="36"/>
      <c r="AC952" s="36"/>
      <c r="AD952" s="36"/>
      <c r="AE952" s="36"/>
      <c r="AR952" s="191" t="s">
        <v>314</v>
      </c>
      <c r="AT952" s="191" t="s">
        <v>153</v>
      </c>
      <c r="AU952" s="191" t="s">
        <v>86</v>
      </c>
      <c r="AY952" s="19" t="s">
        <v>150</v>
      </c>
      <c r="BE952" s="192">
        <f>IF(N952="základní",J952,0)</f>
        <v>0</v>
      </c>
      <c r="BF952" s="192">
        <f>IF(N952="snížená",J952,0)</f>
        <v>0</v>
      </c>
      <c r="BG952" s="192">
        <f>IF(N952="zákl. přenesená",J952,0)</f>
        <v>0</v>
      </c>
      <c r="BH952" s="192">
        <f>IF(N952="sníž. přenesená",J952,0)</f>
        <v>0</v>
      </c>
      <c r="BI952" s="192">
        <f>IF(N952="nulová",J952,0)</f>
        <v>0</v>
      </c>
      <c r="BJ952" s="19" t="s">
        <v>84</v>
      </c>
      <c r="BK952" s="192">
        <f>ROUND(I952*H952,2)</f>
        <v>0</v>
      </c>
      <c r="BL952" s="19" t="s">
        <v>314</v>
      </c>
      <c r="BM952" s="191" t="s">
        <v>1324</v>
      </c>
    </row>
    <row r="953" spans="1:65" s="2" customFormat="1" ht="19.5">
      <c r="A953" s="36"/>
      <c r="B953" s="37"/>
      <c r="C953" s="38"/>
      <c r="D953" s="193" t="s">
        <v>160</v>
      </c>
      <c r="E953" s="38"/>
      <c r="F953" s="194" t="s">
        <v>1325</v>
      </c>
      <c r="G953" s="38"/>
      <c r="H953" s="38"/>
      <c r="I953" s="195"/>
      <c r="J953" s="38"/>
      <c r="K953" s="38"/>
      <c r="L953" s="41"/>
      <c r="M953" s="196"/>
      <c r="N953" s="197"/>
      <c r="O953" s="66"/>
      <c r="P953" s="66"/>
      <c r="Q953" s="66"/>
      <c r="R953" s="66"/>
      <c r="S953" s="66"/>
      <c r="T953" s="67"/>
      <c r="U953" s="36"/>
      <c r="V953" s="36"/>
      <c r="W953" s="36"/>
      <c r="X953" s="36"/>
      <c r="Y953" s="36"/>
      <c r="Z953" s="36"/>
      <c r="AA953" s="36"/>
      <c r="AB953" s="36"/>
      <c r="AC953" s="36"/>
      <c r="AD953" s="36"/>
      <c r="AE953" s="36"/>
      <c r="AT953" s="19" t="s">
        <v>160</v>
      </c>
      <c r="AU953" s="19" t="s">
        <v>86</v>
      </c>
    </row>
    <row r="954" spans="1:65" s="13" customFormat="1" ht="11.25">
      <c r="B954" s="199"/>
      <c r="C954" s="200"/>
      <c r="D954" s="193" t="s">
        <v>163</v>
      </c>
      <c r="E954" s="201" t="s">
        <v>19</v>
      </c>
      <c r="F954" s="202" t="s">
        <v>1326</v>
      </c>
      <c r="G954" s="200"/>
      <c r="H954" s="201" t="s">
        <v>19</v>
      </c>
      <c r="I954" s="203"/>
      <c r="J954" s="200"/>
      <c r="K954" s="200"/>
      <c r="L954" s="204"/>
      <c r="M954" s="205"/>
      <c r="N954" s="206"/>
      <c r="O954" s="206"/>
      <c r="P954" s="206"/>
      <c r="Q954" s="206"/>
      <c r="R954" s="206"/>
      <c r="S954" s="206"/>
      <c r="T954" s="207"/>
      <c r="AT954" s="208" t="s">
        <v>163</v>
      </c>
      <c r="AU954" s="208" t="s">
        <v>86</v>
      </c>
      <c r="AV954" s="13" t="s">
        <v>84</v>
      </c>
      <c r="AW954" s="13" t="s">
        <v>36</v>
      </c>
      <c r="AX954" s="13" t="s">
        <v>76</v>
      </c>
      <c r="AY954" s="208" t="s">
        <v>150</v>
      </c>
    </row>
    <row r="955" spans="1:65" s="13" customFormat="1" ht="11.25">
      <c r="B955" s="199"/>
      <c r="C955" s="200"/>
      <c r="D955" s="193" t="s">
        <v>163</v>
      </c>
      <c r="E955" s="201" t="s">
        <v>19</v>
      </c>
      <c r="F955" s="202" t="s">
        <v>1327</v>
      </c>
      <c r="G955" s="200"/>
      <c r="H955" s="201" t="s">
        <v>19</v>
      </c>
      <c r="I955" s="203"/>
      <c r="J955" s="200"/>
      <c r="K955" s="200"/>
      <c r="L955" s="204"/>
      <c r="M955" s="205"/>
      <c r="N955" s="206"/>
      <c r="O955" s="206"/>
      <c r="P955" s="206"/>
      <c r="Q955" s="206"/>
      <c r="R955" s="206"/>
      <c r="S955" s="206"/>
      <c r="T955" s="207"/>
      <c r="AT955" s="208" t="s">
        <v>163</v>
      </c>
      <c r="AU955" s="208" t="s">
        <v>86</v>
      </c>
      <c r="AV955" s="13" t="s">
        <v>84</v>
      </c>
      <c r="AW955" s="13" t="s">
        <v>36</v>
      </c>
      <c r="AX955" s="13" t="s">
        <v>76</v>
      </c>
      <c r="AY955" s="208" t="s">
        <v>150</v>
      </c>
    </row>
    <row r="956" spans="1:65" s="14" customFormat="1" ht="11.25">
      <c r="B956" s="209"/>
      <c r="C956" s="210"/>
      <c r="D956" s="193" t="s">
        <v>163</v>
      </c>
      <c r="E956" s="211" t="s">
        <v>19</v>
      </c>
      <c r="F956" s="212" t="s">
        <v>1328</v>
      </c>
      <c r="G956" s="210"/>
      <c r="H956" s="213">
        <v>136.041</v>
      </c>
      <c r="I956" s="214"/>
      <c r="J956" s="210"/>
      <c r="K956" s="210"/>
      <c r="L956" s="215"/>
      <c r="M956" s="216"/>
      <c r="N956" s="217"/>
      <c r="O956" s="217"/>
      <c r="P956" s="217"/>
      <c r="Q956" s="217"/>
      <c r="R956" s="217"/>
      <c r="S956" s="217"/>
      <c r="T956" s="218"/>
      <c r="AT956" s="219" t="s">
        <v>163</v>
      </c>
      <c r="AU956" s="219" t="s">
        <v>86</v>
      </c>
      <c r="AV956" s="14" t="s">
        <v>86</v>
      </c>
      <c r="AW956" s="14" t="s">
        <v>36</v>
      </c>
      <c r="AX956" s="14" t="s">
        <v>84</v>
      </c>
      <c r="AY956" s="219" t="s">
        <v>150</v>
      </c>
    </row>
    <row r="957" spans="1:65" s="2" customFormat="1" ht="24">
      <c r="A957" s="36"/>
      <c r="B957" s="37"/>
      <c r="C957" s="245" t="s">
        <v>1329</v>
      </c>
      <c r="D957" s="245" t="s">
        <v>641</v>
      </c>
      <c r="E957" s="246" t="s">
        <v>1330</v>
      </c>
      <c r="F957" s="247" t="s">
        <v>1331</v>
      </c>
      <c r="G957" s="248" t="s">
        <v>167</v>
      </c>
      <c r="H957" s="249">
        <v>61.110999999999997</v>
      </c>
      <c r="I957" s="250"/>
      <c r="J957" s="251">
        <f>ROUND(I957*H957,2)</f>
        <v>0</v>
      </c>
      <c r="K957" s="247" t="s">
        <v>644</v>
      </c>
      <c r="L957" s="252"/>
      <c r="M957" s="253" t="s">
        <v>19</v>
      </c>
      <c r="N957" s="254" t="s">
        <v>47</v>
      </c>
      <c r="O957" s="66"/>
      <c r="P957" s="189">
        <f>O957*H957</f>
        <v>0</v>
      </c>
      <c r="Q957" s="189">
        <v>2.8999999999999998E-3</v>
      </c>
      <c r="R957" s="189">
        <f>Q957*H957</f>
        <v>0.17722189999999999</v>
      </c>
      <c r="S957" s="189">
        <v>0</v>
      </c>
      <c r="T957" s="190">
        <f>S957*H957</f>
        <v>0</v>
      </c>
      <c r="U957" s="36"/>
      <c r="V957" s="36"/>
      <c r="W957" s="36"/>
      <c r="X957" s="36"/>
      <c r="Y957" s="36"/>
      <c r="Z957" s="36"/>
      <c r="AA957" s="36"/>
      <c r="AB957" s="36"/>
      <c r="AC957" s="36"/>
      <c r="AD957" s="36"/>
      <c r="AE957" s="36"/>
      <c r="AR957" s="191" t="s">
        <v>464</v>
      </c>
      <c r="AT957" s="191" t="s">
        <v>641</v>
      </c>
      <c r="AU957" s="191" t="s">
        <v>86</v>
      </c>
      <c r="AY957" s="19" t="s">
        <v>150</v>
      </c>
      <c r="BE957" s="192">
        <f>IF(N957="základní",J957,0)</f>
        <v>0</v>
      </c>
      <c r="BF957" s="192">
        <f>IF(N957="snížená",J957,0)</f>
        <v>0</v>
      </c>
      <c r="BG957" s="192">
        <f>IF(N957="zákl. přenesená",J957,0)</f>
        <v>0</v>
      </c>
      <c r="BH957" s="192">
        <f>IF(N957="sníž. přenesená",J957,0)</f>
        <v>0</v>
      </c>
      <c r="BI957" s="192">
        <f>IF(N957="nulová",J957,0)</f>
        <v>0</v>
      </c>
      <c r="BJ957" s="19" t="s">
        <v>84</v>
      </c>
      <c r="BK957" s="192">
        <f>ROUND(I957*H957,2)</f>
        <v>0</v>
      </c>
      <c r="BL957" s="19" t="s">
        <v>314</v>
      </c>
      <c r="BM957" s="191" t="s">
        <v>1332</v>
      </c>
    </row>
    <row r="958" spans="1:65" s="2" customFormat="1" ht="19.5">
      <c r="A958" s="36"/>
      <c r="B958" s="37"/>
      <c r="C958" s="38"/>
      <c r="D958" s="193" t="s">
        <v>160</v>
      </c>
      <c r="E958" s="38"/>
      <c r="F958" s="194" t="s">
        <v>1331</v>
      </c>
      <c r="G958" s="38"/>
      <c r="H958" s="38"/>
      <c r="I958" s="195"/>
      <c r="J958" s="38"/>
      <c r="K958" s="38"/>
      <c r="L958" s="41"/>
      <c r="M958" s="196"/>
      <c r="N958" s="197"/>
      <c r="O958" s="66"/>
      <c r="P958" s="66"/>
      <c r="Q958" s="66"/>
      <c r="R958" s="66"/>
      <c r="S958" s="66"/>
      <c r="T958" s="67"/>
      <c r="U958" s="36"/>
      <c r="V958" s="36"/>
      <c r="W958" s="36"/>
      <c r="X958" s="36"/>
      <c r="Y958" s="36"/>
      <c r="Z958" s="36"/>
      <c r="AA958" s="36"/>
      <c r="AB958" s="36"/>
      <c r="AC958" s="36"/>
      <c r="AD958" s="36"/>
      <c r="AE958" s="36"/>
      <c r="AT958" s="19" t="s">
        <v>160</v>
      </c>
      <c r="AU958" s="19" t="s">
        <v>86</v>
      </c>
    </row>
    <row r="959" spans="1:65" s="13" customFormat="1" ht="11.25">
      <c r="B959" s="199"/>
      <c r="C959" s="200"/>
      <c r="D959" s="193" t="s">
        <v>163</v>
      </c>
      <c r="E959" s="201" t="s">
        <v>19</v>
      </c>
      <c r="F959" s="202" t="s">
        <v>1333</v>
      </c>
      <c r="G959" s="200"/>
      <c r="H959" s="201" t="s">
        <v>19</v>
      </c>
      <c r="I959" s="203"/>
      <c r="J959" s="200"/>
      <c r="K959" s="200"/>
      <c r="L959" s="204"/>
      <c r="M959" s="205"/>
      <c r="N959" s="206"/>
      <c r="O959" s="206"/>
      <c r="P959" s="206"/>
      <c r="Q959" s="206"/>
      <c r="R959" s="206"/>
      <c r="S959" s="206"/>
      <c r="T959" s="207"/>
      <c r="AT959" s="208" t="s">
        <v>163</v>
      </c>
      <c r="AU959" s="208" t="s">
        <v>86</v>
      </c>
      <c r="AV959" s="13" t="s">
        <v>84</v>
      </c>
      <c r="AW959" s="13" t="s">
        <v>36</v>
      </c>
      <c r="AX959" s="13" t="s">
        <v>76</v>
      </c>
      <c r="AY959" s="208" t="s">
        <v>150</v>
      </c>
    </row>
    <row r="960" spans="1:65" s="13" customFormat="1" ht="11.25">
      <c r="B960" s="199"/>
      <c r="C960" s="200"/>
      <c r="D960" s="193" t="s">
        <v>163</v>
      </c>
      <c r="E960" s="201" t="s">
        <v>19</v>
      </c>
      <c r="F960" s="202" t="s">
        <v>197</v>
      </c>
      <c r="G960" s="200"/>
      <c r="H960" s="201" t="s">
        <v>19</v>
      </c>
      <c r="I960" s="203"/>
      <c r="J960" s="200"/>
      <c r="K960" s="200"/>
      <c r="L960" s="204"/>
      <c r="M960" s="205"/>
      <c r="N960" s="206"/>
      <c r="O960" s="206"/>
      <c r="P960" s="206"/>
      <c r="Q960" s="206"/>
      <c r="R960" s="206"/>
      <c r="S960" s="206"/>
      <c r="T960" s="207"/>
      <c r="AT960" s="208" t="s">
        <v>163</v>
      </c>
      <c r="AU960" s="208" t="s">
        <v>86</v>
      </c>
      <c r="AV960" s="13" t="s">
        <v>84</v>
      </c>
      <c r="AW960" s="13" t="s">
        <v>36</v>
      </c>
      <c r="AX960" s="13" t="s">
        <v>76</v>
      </c>
      <c r="AY960" s="208" t="s">
        <v>150</v>
      </c>
    </row>
    <row r="961" spans="1:65" s="14" customFormat="1" ht="11.25">
      <c r="B961" s="209"/>
      <c r="C961" s="210"/>
      <c r="D961" s="193" t="s">
        <v>163</v>
      </c>
      <c r="E961" s="211" t="s">
        <v>19</v>
      </c>
      <c r="F961" s="212" t="s">
        <v>1334</v>
      </c>
      <c r="G961" s="210"/>
      <c r="H961" s="213">
        <v>61.110999999999997</v>
      </c>
      <c r="I961" s="214"/>
      <c r="J961" s="210"/>
      <c r="K961" s="210"/>
      <c r="L961" s="215"/>
      <c r="M961" s="216"/>
      <c r="N961" s="217"/>
      <c r="O961" s="217"/>
      <c r="P961" s="217"/>
      <c r="Q961" s="217"/>
      <c r="R961" s="217"/>
      <c r="S961" s="217"/>
      <c r="T961" s="218"/>
      <c r="AT961" s="219" t="s">
        <v>163</v>
      </c>
      <c r="AU961" s="219" t="s">
        <v>86</v>
      </c>
      <c r="AV961" s="14" t="s">
        <v>86</v>
      </c>
      <c r="AW961" s="14" t="s">
        <v>36</v>
      </c>
      <c r="AX961" s="14" t="s">
        <v>84</v>
      </c>
      <c r="AY961" s="219" t="s">
        <v>150</v>
      </c>
    </row>
    <row r="962" spans="1:65" s="2" customFormat="1" ht="24">
      <c r="A962" s="36"/>
      <c r="B962" s="37"/>
      <c r="C962" s="245" t="s">
        <v>1335</v>
      </c>
      <c r="D962" s="245" t="s">
        <v>641</v>
      </c>
      <c r="E962" s="246" t="s">
        <v>1336</v>
      </c>
      <c r="F962" s="247" t="s">
        <v>1337</v>
      </c>
      <c r="G962" s="248" t="s">
        <v>167</v>
      </c>
      <c r="H962" s="249">
        <v>54.981999999999999</v>
      </c>
      <c r="I962" s="250"/>
      <c r="J962" s="251">
        <f>ROUND(I962*H962,2)</f>
        <v>0</v>
      </c>
      <c r="K962" s="247" t="s">
        <v>644</v>
      </c>
      <c r="L962" s="252"/>
      <c r="M962" s="253" t="s">
        <v>19</v>
      </c>
      <c r="N962" s="254" t="s">
        <v>47</v>
      </c>
      <c r="O962" s="66"/>
      <c r="P962" s="189">
        <f>O962*H962</f>
        <v>0</v>
      </c>
      <c r="Q962" s="189">
        <v>2.8999999999999998E-3</v>
      </c>
      <c r="R962" s="189">
        <f>Q962*H962</f>
        <v>0.1594478</v>
      </c>
      <c r="S962" s="189">
        <v>0</v>
      </c>
      <c r="T962" s="190">
        <f>S962*H962</f>
        <v>0</v>
      </c>
      <c r="U962" s="36"/>
      <c r="V962" s="36"/>
      <c r="W962" s="36"/>
      <c r="X962" s="36"/>
      <c r="Y962" s="36"/>
      <c r="Z962" s="36"/>
      <c r="AA962" s="36"/>
      <c r="AB962" s="36"/>
      <c r="AC962" s="36"/>
      <c r="AD962" s="36"/>
      <c r="AE962" s="36"/>
      <c r="AR962" s="191" t="s">
        <v>464</v>
      </c>
      <c r="AT962" s="191" t="s">
        <v>641</v>
      </c>
      <c r="AU962" s="191" t="s">
        <v>86</v>
      </c>
      <c r="AY962" s="19" t="s">
        <v>150</v>
      </c>
      <c r="BE962" s="192">
        <f>IF(N962="základní",J962,0)</f>
        <v>0</v>
      </c>
      <c r="BF962" s="192">
        <f>IF(N962="snížená",J962,0)</f>
        <v>0</v>
      </c>
      <c r="BG962" s="192">
        <f>IF(N962="zákl. přenesená",J962,0)</f>
        <v>0</v>
      </c>
      <c r="BH962" s="192">
        <f>IF(N962="sníž. přenesená",J962,0)</f>
        <v>0</v>
      </c>
      <c r="BI962" s="192">
        <f>IF(N962="nulová",J962,0)</f>
        <v>0</v>
      </c>
      <c r="BJ962" s="19" t="s">
        <v>84</v>
      </c>
      <c r="BK962" s="192">
        <f>ROUND(I962*H962,2)</f>
        <v>0</v>
      </c>
      <c r="BL962" s="19" t="s">
        <v>314</v>
      </c>
      <c r="BM962" s="191" t="s">
        <v>1338</v>
      </c>
    </row>
    <row r="963" spans="1:65" s="2" customFormat="1" ht="19.5">
      <c r="A963" s="36"/>
      <c r="B963" s="37"/>
      <c r="C963" s="38"/>
      <c r="D963" s="193" t="s">
        <v>160</v>
      </c>
      <c r="E963" s="38"/>
      <c r="F963" s="194" t="s">
        <v>1337</v>
      </c>
      <c r="G963" s="38"/>
      <c r="H963" s="38"/>
      <c r="I963" s="195"/>
      <c r="J963" s="38"/>
      <c r="K963" s="38"/>
      <c r="L963" s="41"/>
      <c r="M963" s="196"/>
      <c r="N963" s="197"/>
      <c r="O963" s="66"/>
      <c r="P963" s="66"/>
      <c r="Q963" s="66"/>
      <c r="R963" s="66"/>
      <c r="S963" s="66"/>
      <c r="T963" s="67"/>
      <c r="U963" s="36"/>
      <c r="V963" s="36"/>
      <c r="W963" s="36"/>
      <c r="X963" s="36"/>
      <c r="Y963" s="36"/>
      <c r="Z963" s="36"/>
      <c r="AA963" s="36"/>
      <c r="AB963" s="36"/>
      <c r="AC963" s="36"/>
      <c r="AD963" s="36"/>
      <c r="AE963" s="36"/>
      <c r="AT963" s="19" t="s">
        <v>160</v>
      </c>
      <c r="AU963" s="19" t="s">
        <v>86</v>
      </c>
    </row>
    <row r="964" spans="1:65" s="13" customFormat="1" ht="11.25">
      <c r="B964" s="199"/>
      <c r="C964" s="200"/>
      <c r="D964" s="193" t="s">
        <v>163</v>
      </c>
      <c r="E964" s="201" t="s">
        <v>19</v>
      </c>
      <c r="F964" s="202" t="s">
        <v>1333</v>
      </c>
      <c r="G964" s="200"/>
      <c r="H964" s="201" t="s">
        <v>19</v>
      </c>
      <c r="I964" s="203"/>
      <c r="J964" s="200"/>
      <c r="K964" s="200"/>
      <c r="L964" s="204"/>
      <c r="M964" s="205"/>
      <c r="N964" s="206"/>
      <c r="O964" s="206"/>
      <c r="P964" s="206"/>
      <c r="Q964" s="206"/>
      <c r="R964" s="206"/>
      <c r="S964" s="206"/>
      <c r="T964" s="207"/>
      <c r="AT964" s="208" t="s">
        <v>163</v>
      </c>
      <c r="AU964" s="208" t="s">
        <v>86</v>
      </c>
      <c r="AV964" s="13" t="s">
        <v>84</v>
      </c>
      <c r="AW964" s="13" t="s">
        <v>36</v>
      </c>
      <c r="AX964" s="13" t="s">
        <v>76</v>
      </c>
      <c r="AY964" s="208" t="s">
        <v>150</v>
      </c>
    </row>
    <row r="965" spans="1:65" s="13" customFormat="1" ht="11.25">
      <c r="B965" s="199"/>
      <c r="C965" s="200"/>
      <c r="D965" s="193" t="s">
        <v>163</v>
      </c>
      <c r="E965" s="201" t="s">
        <v>19</v>
      </c>
      <c r="F965" s="202" t="s">
        <v>195</v>
      </c>
      <c r="G965" s="200"/>
      <c r="H965" s="201" t="s">
        <v>19</v>
      </c>
      <c r="I965" s="203"/>
      <c r="J965" s="200"/>
      <c r="K965" s="200"/>
      <c r="L965" s="204"/>
      <c r="M965" s="205"/>
      <c r="N965" s="206"/>
      <c r="O965" s="206"/>
      <c r="P965" s="206"/>
      <c r="Q965" s="206"/>
      <c r="R965" s="206"/>
      <c r="S965" s="206"/>
      <c r="T965" s="207"/>
      <c r="AT965" s="208" t="s">
        <v>163</v>
      </c>
      <c r="AU965" s="208" t="s">
        <v>86</v>
      </c>
      <c r="AV965" s="13" t="s">
        <v>84</v>
      </c>
      <c r="AW965" s="13" t="s">
        <v>36</v>
      </c>
      <c r="AX965" s="13" t="s">
        <v>76</v>
      </c>
      <c r="AY965" s="208" t="s">
        <v>150</v>
      </c>
    </row>
    <row r="966" spans="1:65" s="14" customFormat="1" ht="11.25">
      <c r="B966" s="209"/>
      <c r="C966" s="210"/>
      <c r="D966" s="193" t="s">
        <v>163</v>
      </c>
      <c r="E966" s="211" t="s">
        <v>19</v>
      </c>
      <c r="F966" s="212" t="s">
        <v>1339</v>
      </c>
      <c r="G966" s="210"/>
      <c r="H966" s="213">
        <v>54.981999999999999</v>
      </c>
      <c r="I966" s="214"/>
      <c r="J966" s="210"/>
      <c r="K966" s="210"/>
      <c r="L966" s="215"/>
      <c r="M966" s="216"/>
      <c r="N966" s="217"/>
      <c r="O966" s="217"/>
      <c r="P966" s="217"/>
      <c r="Q966" s="217"/>
      <c r="R966" s="217"/>
      <c r="S966" s="217"/>
      <c r="T966" s="218"/>
      <c r="AT966" s="219" t="s">
        <v>163</v>
      </c>
      <c r="AU966" s="219" t="s">
        <v>86</v>
      </c>
      <c r="AV966" s="14" t="s">
        <v>86</v>
      </c>
      <c r="AW966" s="14" t="s">
        <v>36</v>
      </c>
      <c r="AX966" s="14" t="s">
        <v>84</v>
      </c>
      <c r="AY966" s="219" t="s">
        <v>150</v>
      </c>
    </row>
    <row r="967" spans="1:65" s="2" customFormat="1" ht="24">
      <c r="A967" s="36"/>
      <c r="B967" s="37"/>
      <c r="C967" s="245" t="s">
        <v>1340</v>
      </c>
      <c r="D967" s="245" t="s">
        <v>641</v>
      </c>
      <c r="E967" s="246" t="s">
        <v>1341</v>
      </c>
      <c r="F967" s="247" t="s">
        <v>1342</v>
      </c>
      <c r="G967" s="248" t="s">
        <v>167</v>
      </c>
      <c r="H967" s="249">
        <v>61.387</v>
      </c>
      <c r="I967" s="250"/>
      <c r="J967" s="251">
        <f>ROUND(I967*H967,2)</f>
        <v>0</v>
      </c>
      <c r="K967" s="247" t="s">
        <v>644</v>
      </c>
      <c r="L967" s="252"/>
      <c r="M967" s="253" t="s">
        <v>19</v>
      </c>
      <c r="N967" s="254" t="s">
        <v>47</v>
      </c>
      <c r="O967" s="66"/>
      <c r="P967" s="189">
        <f>O967*H967</f>
        <v>0</v>
      </c>
      <c r="Q967" s="189">
        <v>2.8999999999999998E-3</v>
      </c>
      <c r="R967" s="189">
        <f>Q967*H967</f>
        <v>0.17802229999999999</v>
      </c>
      <c r="S967" s="189">
        <v>0</v>
      </c>
      <c r="T967" s="190">
        <f>S967*H967</f>
        <v>0</v>
      </c>
      <c r="U967" s="36"/>
      <c r="V967" s="36"/>
      <c r="W967" s="36"/>
      <c r="X967" s="36"/>
      <c r="Y967" s="36"/>
      <c r="Z967" s="36"/>
      <c r="AA967" s="36"/>
      <c r="AB967" s="36"/>
      <c r="AC967" s="36"/>
      <c r="AD967" s="36"/>
      <c r="AE967" s="36"/>
      <c r="AR967" s="191" t="s">
        <v>464</v>
      </c>
      <c r="AT967" s="191" t="s">
        <v>641</v>
      </c>
      <c r="AU967" s="191" t="s">
        <v>86</v>
      </c>
      <c r="AY967" s="19" t="s">
        <v>150</v>
      </c>
      <c r="BE967" s="192">
        <f>IF(N967="základní",J967,0)</f>
        <v>0</v>
      </c>
      <c r="BF967" s="192">
        <f>IF(N967="snížená",J967,0)</f>
        <v>0</v>
      </c>
      <c r="BG967" s="192">
        <f>IF(N967="zákl. přenesená",J967,0)</f>
        <v>0</v>
      </c>
      <c r="BH967" s="192">
        <f>IF(N967="sníž. přenesená",J967,0)</f>
        <v>0</v>
      </c>
      <c r="BI967" s="192">
        <f>IF(N967="nulová",J967,0)</f>
        <v>0</v>
      </c>
      <c r="BJ967" s="19" t="s">
        <v>84</v>
      </c>
      <c r="BK967" s="192">
        <f>ROUND(I967*H967,2)</f>
        <v>0</v>
      </c>
      <c r="BL967" s="19" t="s">
        <v>314</v>
      </c>
      <c r="BM967" s="191" t="s">
        <v>1343</v>
      </c>
    </row>
    <row r="968" spans="1:65" s="2" customFormat="1" ht="19.5">
      <c r="A968" s="36"/>
      <c r="B968" s="37"/>
      <c r="C968" s="38"/>
      <c r="D968" s="193" t="s">
        <v>160</v>
      </c>
      <c r="E968" s="38"/>
      <c r="F968" s="194" t="s">
        <v>1342</v>
      </c>
      <c r="G968" s="38"/>
      <c r="H968" s="38"/>
      <c r="I968" s="195"/>
      <c r="J968" s="38"/>
      <c r="K968" s="38"/>
      <c r="L968" s="41"/>
      <c r="M968" s="196"/>
      <c r="N968" s="197"/>
      <c r="O968" s="66"/>
      <c r="P968" s="66"/>
      <c r="Q968" s="66"/>
      <c r="R968" s="66"/>
      <c r="S968" s="66"/>
      <c r="T968" s="67"/>
      <c r="U968" s="36"/>
      <c r="V968" s="36"/>
      <c r="W968" s="36"/>
      <c r="X968" s="36"/>
      <c r="Y968" s="36"/>
      <c r="Z968" s="36"/>
      <c r="AA968" s="36"/>
      <c r="AB968" s="36"/>
      <c r="AC968" s="36"/>
      <c r="AD968" s="36"/>
      <c r="AE968" s="36"/>
      <c r="AT968" s="19" t="s">
        <v>160</v>
      </c>
      <c r="AU968" s="19" t="s">
        <v>86</v>
      </c>
    </row>
    <row r="969" spans="1:65" s="13" customFormat="1" ht="11.25">
      <c r="B969" s="199"/>
      <c r="C969" s="200"/>
      <c r="D969" s="193" t="s">
        <v>163</v>
      </c>
      <c r="E969" s="201" t="s">
        <v>19</v>
      </c>
      <c r="F969" s="202" t="s">
        <v>1333</v>
      </c>
      <c r="G969" s="200"/>
      <c r="H969" s="201" t="s">
        <v>19</v>
      </c>
      <c r="I969" s="203"/>
      <c r="J969" s="200"/>
      <c r="K969" s="200"/>
      <c r="L969" s="204"/>
      <c r="M969" s="205"/>
      <c r="N969" s="206"/>
      <c r="O969" s="206"/>
      <c r="P969" s="206"/>
      <c r="Q969" s="206"/>
      <c r="R969" s="206"/>
      <c r="S969" s="206"/>
      <c r="T969" s="207"/>
      <c r="AT969" s="208" t="s">
        <v>163</v>
      </c>
      <c r="AU969" s="208" t="s">
        <v>86</v>
      </c>
      <c r="AV969" s="13" t="s">
        <v>84</v>
      </c>
      <c r="AW969" s="13" t="s">
        <v>36</v>
      </c>
      <c r="AX969" s="13" t="s">
        <v>76</v>
      </c>
      <c r="AY969" s="208" t="s">
        <v>150</v>
      </c>
    </row>
    <row r="970" spans="1:65" s="13" customFormat="1" ht="11.25">
      <c r="B970" s="199"/>
      <c r="C970" s="200"/>
      <c r="D970" s="193" t="s">
        <v>163</v>
      </c>
      <c r="E970" s="201" t="s">
        <v>19</v>
      </c>
      <c r="F970" s="202" t="s">
        <v>193</v>
      </c>
      <c r="G970" s="200"/>
      <c r="H970" s="201" t="s">
        <v>19</v>
      </c>
      <c r="I970" s="203"/>
      <c r="J970" s="200"/>
      <c r="K970" s="200"/>
      <c r="L970" s="204"/>
      <c r="M970" s="205"/>
      <c r="N970" s="206"/>
      <c r="O970" s="206"/>
      <c r="P970" s="206"/>
      <c r="Q970" s="206"/>
      <c r="R970" s="206"/>
      <c r="S970" s="206"/>
      <c r="T970" s="207"/>
      <c r="AT970" s="208" t="s">
        <v>163</v>
      </c>
      <c r="AU970" s="208" t="s">
        <v>86</v>
      </c>
      <c r="AV970" s="13" t="s">
        <v>84</v>
      </c>
      <c r="AW970" s="13" t="s">
        <v>36</v>
      </c>
      <c r="AX970" s="13" t="s">
        <v>76</v>
      </c>
      <c r="AY970" s="208" t="s">
        <v>150</v>
      </c>
    </row>
    <row r="971" spans="1:65" s="14" customFormat="1" ht="11.25">
      <c r="B971" s="209"/>
      <c r="C971" s="210"/>
      <c r="D971" s="193" t="s">
        <v>163</v>
      </c>
      <c r="E971" s="211" t="s">
        <v>19</v>
      </c>
      <c r="F971" s="212" t="s">
        <v>1344</v>
      </c>
      <c r="G971" s="210"/>
      <c r="H971" s="213">
        <v>61.387</v>
      </c>
      <c r="I971" s="214"/>
      <c r="J971" s="210"/>
      <c r="K971" s="210"/>
      <c r="L971" s="215"/>
      <c r="M971" s="216"/>
      <c r="N971" s="217"/>
      <c r="O971" s="217"/>
      <c r="P971" s="217"/>
      <c r="Q971" s="217"/>
      <c r="R971" s="217"/>
      <c r="S971" s="217"/>
      <c r="T971" s="218"/>
      <c r="AT971" s="219" t="s">
        <v>163</v>
      </c>
      <c r="AU971" s="219" t="s">
        <v>86</v>
      </c>
      <c r="AV971" s="14" t="s">
        <v>86</v>
      </c>
      <c r="AW971" s="14" t="s">
        <v>36</v>
      </c>
      <c r="AX971" s="14" t="s">
        <v>84</v>
      </c>
      <c r="AY971" s="219" t="s">
        <v>150</v>
      </c>
    </row>
    <row r="972" spans="1:65" s="2" customFormat="1" ht="21.75" customHeight="1">
      <c r="A972" s="36"/>
      <c r="B972" s="37"/>
      <c r="C972" s="245" t="s">
        <v>1345</v>
      </c>
      <c r="D972" s="245" t="s">
        <v>641</v>
      </c>
      <c r="E972" s="246" t="s">
        <v>1346</v>
      </c>
      <c r="F972" s="247" t="s">
        <v>1347</v>
      </c>
      <c r="G972" s="248" t="s">
        <v>167</v>
      </c>
      <c r="H972" s="249">
        <v>35.777000000000001</v>
      </c>
      <c r="I972" s="250"/>
      <c r="J972" s="251">
        <f>ROUND(I972*H972,2)</f>
        <v>0</v>
      </c>
      <c r="K972" s="247" t="s">
        <v>644</v>
      </c>
      <c r="L972" s="252"/>
      <c r="M972" s="253" t="s">
        <v>19</v>
      </c>
      <c r="N972" s="254" t="s">
        <v>47</v>
      </c>
      <c r="O972" s="66"/>
      <c r="P972" s="189">
        <f>O972*H972</f>
        <v>0</v>
      </c>
      <c r="Q972" s="189">
        <v>2.8999999999999998E-3</v>
      </c>
      <c r="R972" s="189">
        <f>Q972*H972</f>
        <v>0.10375329999999999</v>
      </c>
      <c r="S972" s="189">
        <v>0</v>
      </c>
      <c r="T972" s="190">
        <f>S972*H972</f>
        <v>0</v>
      </c>
      <c r="U972" s="36"/>
      <c r="V972" s="36"/>
      <c r="W972" s="36"/>
      <c r="X972" s="36"/>
      <c r="Y972" s="36"/>
      <c r="Z972" s="36"/>
      <c r="AA972" s="36"/>
      <c r="AB972" s="36"/>
      <c r="AC972" s="36"/>
      <c r="AD972" s="36"/>
      <c r="AE972" s="36"/>
      <c r="AR972" s="191" t="s">
        <v>464</v>
      </c>
      <c r="AT972" s="191" t="s">
        <v>641</v>
      </c>
      <c r="AU972" s="191" t="s">
        <v>86</v>
      </c>
      <c r="AY972" s="19" t="s">
        <v>150</v>
      </c>
      <c r="BE972" s="192">
        <f>IF(N972="základní",J972,0)</f>
        <v>0</v>
      </c>
      <c r="BF972" s="192">
        <f>IF(N972="snížená",J972,0)</f>
        <v>0</v>
      </c>
      <c r="BG972" s="192">
        <f>IF(N972="zákl. přenesená",J972,0)</f>
        <v>0</v>
      </c>
      <c r="BH972" s="192">
        <f>IF(N972="sníž. přenesená",J972,0)</f>
        <v>0</v>
      </c>
      <c r="BI972" s="192">
        <f>IF(N972="nulová",J972,0)</f>
        <v>0</v>
      </c>
      <c r="BJ972" s="19" t="s">
        <v>84</v>
      </c>
      <c r="BK972" s="192">
        <f>ROUND(I972*H972,2)</f>
        <v>0</v>
      </c>
      <c r="BL972" s="19" t="s">
        <v>314</v>
      </c>
      <c r="BM972" s="191" t="s">
        <v>1348</v>
      </c>
    </row>
    <row r="973" spans="1:65" s="2" customFormat="1" ht="11.25">
      <c r="A973" s="36"/>
      <c r="B973" s="37"/>
      <c r="C973" s="38"/>
      <c r="D973" s="193" t="s">
        <v>160</v>
      </c>
      <c r="E973" s="38"/>
      <c r="F973" s="194" t="s">
        <v>1347</v>
      </c>
      <c r="G973" s="38"/>
      <c r="H973" s="38"/>
      <c r="I973" s="195"/>
      <c r="J973" s="38"/>
      <c r="K973" s="38"/>
      <c r="L973" s="41"/>
      <c r="M973" s="196"/>
      <c r="N973" s="197"/>
      <c r="O973" s="66"/>
      <c r="P973" s="66"/>
      <c r="Q973" s="66"/>
      <c r="R973" s="66"/>
      <c r="S973" s="66"/>
      <c r="T973" s="67"/>
      <c r="U973" s="36"/>
      <c r="V973" s="36"/>
      <c r="W973" s="36"/>
      <c r="X973" s="36"/>
      <c r="Y973" s="36"/>
      <c r="Z973" s="36"/>
      <c r="AA973" s="36"/>
      <c r="AB973" s="36"/>
      <c r="AC973" s="36"/>
      <c r="AD973" s="36"/>
      <c r="AE973" s="36"/>
      <c r="AT973" s="19" t="s">
        <v>160</v>
      </c>
      <c r="AU973" s="19" t="s">
        <v>86</v>
      </c>
    </row>
    <row r="974" spans="1:65" s="13" customFormat="1" ht="11.25">
      <c r="B974" s="199"/>
      <c r="C974" s="200"/>
      <c r="D974" s="193" t="s">
        <v>163</v>
      </c>
      <c r="E974" s="201" t="s">
        <v>19</v>
      </c>
      <c r="F974" s="202" t="s">
        <v>193</v>
      </c>
      <c r="G974" s="200"/>
      <c r="H974" s="201" t="s">
        <v>19</v>
      </c>
      <c r="I974" s="203"/>
      <c r="J974" s="200"/>
      <c r="K974" s="200"/>
      <c r="L974" s="204"/>
      <c r="M974" s="205"/>
      <c r="N974" s="206"/>
      <c r="O974" s="206"/>
      <c r="P974" s="206"/>
      <c r="Q974" s="206"/>
      <c r="R974" s="206"/>
      <c r="S974" s="206"/>
      <c r="T974" s="207"/>
      <c r="AT974" s="208" t="s">
        <v>163</v>
      </c>
      <c r="AU974" s="208" t="s">
        <v>86</v>
      </c>
      <c r="AV974" s="13" t="s">
        <v>84</v>
      </c>
      <c r="AW974" s="13" t="s">
        <v>36</v>
      </c>
      <c r="AX974" s="13" t="s">
        <v>76</v>
      </c>
      <c r="AY974" s="208" t="s">
        <v>150</v>
      </c>
    </row>
    <row r="975" spans="1:65" s="14" customFormat="1" ht="11.25">
      <c r="B975" s="209"/>
      <c r="C975" s="210"/>
      <c r="D975" s="193" t="s">
        <v>163</v>
      </c>
      <c r="E975" s="211" t="s">
        <v>19</v>
      </c>
      <c r="F975" s="212" t="s">
        <v>1349</v>
      </c>
      <c r="G975" s="210"/>
      <c r="H975" s="213">
        <v>10.35</v>
      </c>
      <c r="I975" s="214"/>
      <c r="J975" s="210"/>
      <c r="K975" s="210"/>
      <c r="L975" s="215"/>
      <c r="M975" s="216"/>
      <c r="N975" s="217"/>
      <c r="O975" s="217"/>
      <c r="P975" s="217"/>
      <c r="Q975" s="217"/>
      <c r="R975" s="217"/>
      <c r="S975" s="217"/>
      <c r="T975" s="218"/>
      <c r="AT975" s="219" t="s">
        <v>163</v>
      </c>
      <c r="AU975" s="219" t="s">
        <v>86</v>
      </c>
      <c r="AV975" s="14" t="s">
        <v>86</v>
      </c>
      <c r="AW975" s="14" t="s">
        <v>36</v>
      </c>
      <c r="AX975" s="14" t="s">
        <v>76</v>
      </c>
      <c r="AY975" s="219" t="s">
        <v>150</v>
      </c>
    </row>
    <row r="976" spans="1:65" s="13" customFormat="1" ht="11.25">
      <c r="B976" s="199"/>
      <c r="C976" s="200"/>
      <c r="D976" s="193" t="s">
        <v>163</v>
      </c>
      <c r="E976" s="201" t="s">
        <v>19</v>
      </c>
      <c r="F976" s="202" t="s">
        <v>195</v>
      </c>
      <c r="G976" s="200"/>
      <c r="H976" s="201" t="s">
        <v>19</v>
      </c>
      <c r="I976" s="203"/>
      <c r="J976" s="200"/>
      <c r="K976" s="200"/>
      <c r="L976" s="204"/>
      <c r="M976" s="205"/>
      <c r="N976" s="206"/>
      <c r="O976" s="206"/>
      <c r="P976" s="206"/>
      <c r="Q976" s="206"/>
      <c r="R976" s="206"/>
      <c r="S976" s="206"/>
      <c r="T976" s="207"/>
      <c r="AT976" s="208" t="s">
        <v>163</v>
      </c>
      <c r="AU976" s="208" t="s">
        <v>86</v>
      </c>
      <c r="AV976" s="13" t="s">
        <v>84</v>
      </c>
      <c r="AW976" s="13" t="s">
        <v>36</v>
      </c>
      <c r="AX976" s="13" t="s">
        <v>76</v>
      </c>
      <c r="AY976" s="208" t="s">
        <v>150</v>
      </c>
    </row>
    <row r="977" spans="1:65" s="14" customFormat="1" ht="11.25">
      <c r="B977" s="209"/>
      <c r="C977" s="210"/>
      <c r="D977" s="193" t="s">
        <v>163</v>
      </c>
      <c r="E977" s="211" t="s">
        <v>19</v>
      </c>
      <c r="F977" s="212" t="s">
        <v>1350</v>
      </c>
      <c r="G977" s="210"/>
      <c r="H977" s="213">
        <v>10.42</v>
      </c>
      <c r="I977" s="214"/>
      <c r="J977" s="210"/>
      <c r="K977" s="210"/>
      <c r="L977" s="215"/>
      <c r="M977" s="216"/>
      <c r="N977" s="217"/>
      <c r="O977" s="217"/>
      <c r="P977" s="217"/>
      <c r="Q977" s="217"/>
      <c r="R977" s="217"/>
      <c r="S977" s="217"/>
      <c r="T977" s="218"/>
      <c r="AT977" s="219" t="s">
        <v>163</v>
      </c>
      <c r="AU977" s="219" t="s">
        <v>86</v>
      </c>
      <c r="AV977" s="14" t="s">
        <v>86</v>
      </c>
      <c r="AW977" s="14" t="s">
        <v>36</v>
      </c>
      <c r="AX977" s="14" t="s">
        <v>76</v>
      </c>
      <c r="AY977" s="219" t="s">
        <v>150</v>
      </c>
    </row>
    <row r="978" spans="1:65" s="13" customFormat="1" ht="11.25">
      <c r="B978" s="199"/>
      <c r="C978" s="200"/>
      <c r="D978" s="193" t="s">
        <v>163</v>
      </c>
      <c r="E978" s="201" t="s">
        <v>19</v>
      </c>
      <c r="F978" s="202" t="s">
        <v>197</v>
      </c>
      <c r="G978" s="200"/>
      <c r="H978" s="201" t="s">
        <v>19</v>
      </c>
      <c r="I978" s="203"/>
      <c r="J978" s="200"/>
      <c r="K978" s="200"/>
      <c r="L978" s="204"/>
      <c r="M978" s="205"/>
      <c r="N978" s="206"/>
      <c r="O978" s="206"/>
      <c r="P978" s="206"/>
      <c r="Q978" s="206"/>
      <c r="R978" s="206"/>
      <c r="S978" s="206"/>
      <c r="T978" s="207"/>
      <c r="AT978" s="208" t="s">
        <v>163</v>
      </c>
      <c r="AU978" s="208" t="s">
        <v>86</v>
      </c>
      <c r="AV978" s="13" t="s">
        <v>84</v>
      </c>
      <c r="AW978" s="13" t="s">
        <v>36</v>
      </c>
      <c r="AX978" s="13" t="s">
        <v>76</v>
      </c>
      <c r="AY978" s="208" t="s">
        <v>150</v>
      </c>
    </row>
    <row r="979" spans="1:65" s="14" customFormat="1" ht="11.25">
      <c r="B979" s="209"/>
      <c r="C979" s="210"/>
      <c r="D979" s="193" t="s">
        <v>163</v>
      </c>
      <c r="E979" s="211" t="s">
        <v>19</v>
      </c>
      <c r="F979" s="212" t="s">
        <v>1351</v>
      </c>
      <c r="G979" s="210"/>
      <c r="H979" s="213">
        <v>10.34</v>
      </c>
      <c r="I979" s="214"/>
      <c r="J979" s="210"/>
      <c r="K979" s="210"/>
      <c r="L979" s="215"/>
      <c r="M979" s="216"/>
      <c r="N979" s="217"/>
      <c r="O979" s="217"/>
      <c r="P979" s="217"/>
      <c r="Q979" s="217"/>
      <c r="R979" s="217"/>
      <c r="S979" s="217"/>
      <c r="T979" s="218"/>
      <c r="AT979" s="219" t="s">
        <v>163</v>
      </c>
      <c r="AU979" s="219" t="s">
        <v>86</v>
      </c>
      <c r="AV979" s="14" t="s">
        <v>86</v>
      </c>
      <c r="AW979" s="14" t="s">
        <v>36</v>
      </c>
      <c r="AX979" s="14" t="s">
        <v>76</v>
      </c>
      <c r="AY979" s="219" t="s">
        <v>150</v>
      </c>
    </row>
    <row r="980" spans="1:65" s="16" customFormat="1" ht="11.25">
      <c r="B980" s="231"/>
      <c r="C980" s="232"/>
      <c r="D980" s="193" t="s">
        <v>163</v>
      </c>
      <c r="E980" s="233" t="s">
        <v>19</v>
      </c>
      <c r="F980" s="234" t="s">
        <v>215</v>
      </c>
      <c r="G980" s="232"/>
      <c r="H980" s="235">
        <v>31.11</v>
      </c>
      <c r="I980" s="236"/>
      <c r="J980" s="232"/>
      <c r="K980" s="232"/>
      <c r="L980" s="237"/>
      <c r="M980" s="238"/>
      <c r="N980" s="239"/>
      <c r="O980" s="239"/>
      <c r="P980" s="239"/>
      <c r="Q980" s="239"/>
      <c r="R980" s="239"/>
      <c r="S980" s="239"/>
      <c r="T980" s="240"/>
      <c r="AT980" s="241" t="s">
        <v>163</v>
      </c>
      <c r="AU980" s="241" t="s">
        <v>86</v>
      </c>
      <c r="AV980" s="16" t="s">
        <v>179</v>
      </c>
      <c r="AW980" s="16" t="s">
        <v>36</v>
      </c>
      <c r="AX980" s="16" t="s">
        <v>76</v>
      </c>
      <c r="AY980" s="241" t="s">
        <v>150</v>
      </c>
    </row>
    <row r="981" spans="1:65" s="13" customFormat="1" ht="11.25">
      <c r="B981" s="199"/>
      <c r="C981" s="200"/>
      <c r="D981" s="193" t="s">
        <v>163</v>
      </c>
      <c r="E981" s="201" t="s">
        <v>19</v>
      </c>
      <c r="F981" s="202" t="s">
        <v>1333</v>
      </c>
      <c r="G981" s="200"/>
      <c r="H981" s="201" t="s">
        <v>19</v>
      </c>
      <c r="I981" s="203"/>
      <c r="J981" s="200"/>
      <c r="K981" s="200"/>
      <c r="L981" s="204"/>
      <c r="M981" s="205"/>
      <c r="N981" s="206"/>
      <c r="O981" s="206"/>
      <c r="P981" s="206"/>
      <c r="Q981" s="206"/>
      <c r="R981" s="206"/>
      <c r="S981" s="206"/>
      <c r="T981" s="207"/>
      <c r="AT981" s="208" t="s">
        <v>163</v>
      </c>
      <c r="AU981" s="208" t="s">
        <v>86</v>
      </c>
      <c r="AV981" s="13" t="s">
        <v>84</v>
      </c>
      <c r="AW981" s="13" t="s">
        <v>36</v>
      </c>
      <c r="AX981" s="13" t="s">
        <v>76</v>
      </c>
      <c r="AY981" s="208" t="s">
        <v>150</v>
      </c>
    </row>
    <row r="982" spans="1:65" s="14" customFormat="1" ht="11.25">
      <c r="B982" s="209"/>
      <c r="C982" s="210"/>
      <c r="D982" s="193" t="s">
        <v>163</v>
      </c>
      <c r="E982" s="211" t="s">
        <v>19</v>
      </c>
      <c r="F982" s="212" t="s">
        <v>1352</v>
      </c>
      <c r="G982" s="210"/>
      <c r="H982" s="213">
        <v>4.6669999999999998</v>
      </c>
      <c r="I982" s="214"/>
      <c r="J982" s="210"/>
      <c r="K982" s="210"/>
      <c r="L982" s="215"/>
      <c r="M982" s="216"/>
      <c r="N982" s="217"/>
      <c r="O982" s="217"/>
      <c r="P982" s="217"/>
      <c r="Q982" s="217"/>
      <c r="R982" s="217"/>
      <c r="S982" s="217"/>
      <c r="T982" s="218"/>
      <c r="AT982" s="219" t="s">
        <v>163</v>
      </c>
      <c r="AU982" s="219" t="s">
        <v>86</v>
      </c>
      <c r="AV982" s="14" t="s">
        <v>86</v>
      </c>
      <c r="AW982" s="14" t="s">
        <v>36</v>
      </c>
      <c r="AX982" s="14" t="s">
        <v>76</v>
      </c>
      <c r="AY982" s="219" t="s">
        <v>150</v>
      </c>
    </row>
    <row r="983" spans="1:65" s="15" customFormat="1" ht="11.25">
      <c r="B983" s="220"/>
      <c r="C983" s="221"/>
      <c r="D983" s="193" t="s">
        <v>163</v>
      </c>
      <c r="E983" s="222" t="s">
        <v>19</v>
      </c>
      <c r="F983" s="223" t="s">
        <v>178</v>
      </c>
      <c r="G983" s="221"/>
      <c r="H983" s="224">
        <v>35.777000000000001</v>
      </c>
      <c r="I983" s="225"/>
      <c r="J983" s="221"/>
      <c r="K983" s="221"/>
      <c r="L983" s="226"/>
      <c r="M983" s="227"/>
      <c r="N983" s="228"/>
      <c r="O983" s="228"/>
      <c r="P983" s="228"/>
      <c r="Q983" s="228"/>
      <c r="R983" s="228"/>
      <c r="S983" s="228"/>
      <c r="T983" s="229"/>
      <c r="AT983" s="230" t="s">
        <v>163</v>
      </c>
      <c r="AU983" s="230" t="s">
        <v>86</v>
      </c>
      <c r="AV983" s="15" t="s">
        <v>158</v>
      </c>
      <c r="AW983" s="15" t="s">
        <v>36</v>
      </c>
      <c r="AX983" s="15" t="s">
        <v>84</v>
      </c>
      <c r="AY983" s="230" t="s">
        <v>150</v>
      </c>
    </row>
    <row r="984" spans="1:65" s="2" customFormat="1" ht="16.5" customHeight="1">
      <c r="A984" s="36"/>
      <c r="B984" s="37"/>
      <c r="C984" s="180" t="s">
        <v>1353</v>
      </c>
      <c r="D984" s="180" t="s">
        <v>153</v>
      </c>
      <c r="E984" s="181" t="s">
        <v>1354</v>
      </c>
      <c r="F984" s="182" t="s">
        <v>1355</v>
      </c>
      <c r="G984" s="183" t="s">
        <v>328</v>
      </c>
      <c r="H984" s="184">
        <v>103.68</v>
      </c>
      <c r="I984" s="185"/>
      <c r="J984" s="186">
        <f>ROUND(I984*H984,2)</f>
        <v>0</v>
      </c>
      <c r="K984" s="182" t="s">
        <v>168</v>
      </c>
      <c r="L984" s="41"/>
      <c r="M984" s="187" t="s">
        <v>19</v>
      </c>
      <c r="N984" s="188" t="s">
        <v>47</v>
      </c>
      <c r="O984" s="66"/>
      <c r="P984" s="189">
        <f>O984*H984</f>
        <v>0</v>
      </c>
      <c r="Q984" s="189">
        <v>1.0000000000000001E-5</v>
      </c>
      <c r="R984" s="189">
        <f>Q984*H984</f>
        <v>1.0368E-3</v>
      </c>
      <c r="S984" s="189">
        <v>0</v>
      </c>
      <c r="T984" s="190">
        <f>S984*H984</f>
        <v>0</v>
      </c>
      <c r="U984" s="36"/>
      <c r="V984" s="36"/>
      <c r="W984" s="36"/>
      <c r="X984" s="36"/>
      <c r="Y984" s="36"/>
      <c r="Z984" s="36"/>
      <c r="AA984" s="36"/>
      <c r="AB984" s="36"/>
      <c r="AC984" s="36"/>
      <c r="AD984" s="36"/>
      <c r="AE984" s="36"/>
      <c r="AR984" s="191" t="s">
        <v>314</v>
      </c>
      <c r="AT984" s="191" t="s">
        <v>153</v>
      </c>
      <c r="AU984" s="191" t="s">
        <v>86</v>
      </c>
      <c r="AY984" s="19" t="s">
        <v>150</v>
      </c>
      <c r="BE984" s="192">
        <f>IF(N984="základní",J984,0)</f>
        <v>0</v>
      </c>
      <c r="BF984" s="192">
        <f>IF(N984="snížená",J984,0)</f>
        <v>0</v>
      </c>
      <c r="BG984" s="192">
        <f>IF(N984="zákl. přenesená",J984,0)</f>
        <v>0</v>
      </c>
      <c r="BH984" s="192">
        <f>IF(N984="sníž. přenesená",J984,0)</f>
        <v>0</v>
      </c>
      <c r="BI984" s="192">
        <f>IF(N984="nulová",J984,0)</f>
        <v>0</v>
      </c>
      <c r="BJ984" s="19" t="s">
        <v>84</v>
      </c>
      <c r="BK984" s="192">
        <f>ROUND(I984*H984,2)</f>
        <v>0</v>
      </c>
      <c r="BL984" s="19" t="s">
        <v>314</v>
      </c>
      <c r="BM984" s="191" t="s">
        <v>1356</v>
      </c>
    </row>
    <row r="985" spans="1:65" s="2" customFormat="1" ht="11.25">
      <c r="A985" s="36"/>
      <c r="B985" s="37"/>
      <c r="C985" s="38"/>
      <c r="D985" s="193" t="s">
        <v>160</v>
      </c>
      <c r="E985" s="38"/>
      <c r="F985" s="194" t="s">
        <v>1357</v>
      </c>
      <c r="G985" s="38"/>
      <c r="H985" s="38"/>
      <c r="I985" s="195"/>
      <c r="J985" s="38"/>
      <c r="K985" s="38"/>
      <c r="L985" s="41"/>
      <c r="M985" s="196"/>
      <c r="N985" s="197"/>
      <c r="O985" s="66"/>
      <c r="P985" s="66"/>
      <c r="Q985" s="66"/>
      <c r="R985" s="66"/>
      <c r="S985" s="66"/>
      <c r="T985" s="67"/>
      <c r="U985" s="36"/>
      <c r="V985" s="36"/>
      <c r="W985" s="36"/>
      <c r="X985" s="36"/>
      <c r="Y985" s="36"/>
      <c r="Z985" s="36"/>
      <c r="AA985" s="36"/>
      <c r="AB985" s="36"/>
      <c r="AC985" s="36"/>
      <c r="AD985" s="36"/>
      <c r="AE985" s="36"/>
      <c r="AT985" s="19" t="s">
        <v>160</v>
      </c>
      <c r="AU985" s="19" t="s">
        <v>86</v>
      </c>
    </row>
    <row r="986" spans="1:65" s="13" customFormat="1" ht="11.25">
      <c r="B986" s="199"/>
      <c r="C986" s="200"/>
      <c r="D986" s="193" t="s">
        <v>163</v>
      </c>
      <c r="E986" s="201" t="s">
        <v>19</v>
      </c>
      <c r="F986" s="202" t="s">
        <v>1358</v>
      </c>
      <c r="G986" s="200"/>
      <c r="H986" s="201" t="s">
        <v>19</v>
      </c>
      <c r="I986" s="203"/>
      <c r="J986" s="200"/>
      <c r="K986" s="200"/>
      <c r="L986" s="204"/>
      <c r="M986" s="205"/>
      <c r="N986" s="206"/>
      <c r="O986" s="206"/>
      <c r="P986" s="206"/>
      <c r="Q986" s="206"/>
      <c r="R986" s="206"/>
      <c r="S986" s="206"/>
      <c r="T986" s="207"/>
      <c r="AT986" s="208" t="s">
        <v>163</v>
      </c>
      <c r="AU986" s="208" t="s">
        <v>86</v>
      </c>
      <c r="AV986" s="13" t="s">
        <v>84</v>
      </c>
      <c r="AW986" s="13" t="s">
        <v>36</v>
      </c>
      <c r="AX986" s="13" t="s">
        <v>76</v>
      </c>
      <c r="AY986" s="208" t="s">
        <v>150</v>
      </c>
    </row>
    <row r="987" spans="1:65" s="13" customFormat="1" ht="11.25">
      <c r="B987" s="199"/>
      <c r="C987" s="200"/>
      <c r="D987" s="193" t="s">
        <v>163</v>
      </c>
      <c r="E987" s="201" t="s">
        <v>19</v>
      </c>
      <c r="F987" s="202" t="s">
        <v>193</v>
      </c>
      <c r="G987" s="200"/>
      <c r="H987" s="201" t="s">
        <v>19</v>
      </c>
      <c r="I987" s="203"/>
      <c r="J987" s="200"/>
      <c r="K987" s="200"/>
      <c r="L987" s="204"/>
      <c r="M987" s="205"/>
      <c r="N987" s="206"/>
      <c r="O987" s="206"/>
      <c r="P987" s="206"/>
      <c r="Q987" s="206"/>
      <c r="R987" s="206"/>
      <c r="S987" s="206"/>
      <c r="T987" s="207"/>
      <c r="AT987" s="208" t="s">
        <v>163</v>
      </c>
      <c r="AU987" s="208" t="s">
        <v>86</v>
      </c>
      <c r="AV987" s="13" t="s">
        <v>84</v>
      </c>
      <c r="AW987" s="13" t="s">
        <v>36</v>
      </c>
      <c r="AX987" s="13" t="s">
        <v>76</v>
      </c>
      <c r="AY987" s="208" t="s">
        <v>150</v>
      </c>
    </row>
    <row r="988" spans="1:65" s="14" customFormat="1" ht="11.25">
      <c r="B988" s="209"/>
      <c r="C988" s="210"/>
      <c r="D988" s="193" t="s">
        <v>163</v>
      </c>
      <c r="E988" s="211" t="s">
        <v>19</v>
      </c>
      <c r="F988" s="212" t="s">
        <v>1359</v>
      </c>
      <c r="G988" s="210"/>
      <c r="H988" s="213">
        <v>31.82</v>
      </c>
      <c r="I988" s="214"/>
      <c r="J988" s="210"/>
      <c r="K988" s="210"/>
      <c r="L988" s="215"/>
      <c r="M988" s="216"/>
      <c r="N988" s="217"/>
      <c r="O988" s="217"/>
      <c r="P988" s="217"/>
      <c r="Q988" s="217"/>
      <c r="R988" s="217"/>
      <c r="S988" s="217"/>
      <c r="T988" s="218"/>
      <c r="AT988" s="219" t="s">
        <v>163</v>
      </c>
      <c r="AU988" s="219" t="s">
        <v>86</v>
      </c>
      <c r="AV988" s="14" t="s">
        <v>86</v>
      </c>
      <c r="AW988" s="14" t="s">
        <v>36</v>
      </c>
      <c r="AX988" s="14" t="s">
        <v>76</v>
      </c>
      <c r="AY988" s="219" t="s">
        <v>150</v>
      </c>
    </row>
    <row r="989" spans="1:65" s="14" customFormat="1" ht="11.25">
      <c r="B989" s="209"/>
      <c r="C989" s="210"/>
      <c r="D989" s="193" t="s">
        <v>163</v>
      </c>
      <c r="E989" s="211" t="s">
        <v>19</v>
      </c>
      <c r="F989" s="212" t="s">
        <v>1360</v>
      </c>
      <c r="G989" s="210"/>
      <c r="H989" s="213">
        <v>4.55</v>
      </c>
      <c r="I989" s="214"/>
      <c r="J989" s="210"/>
      <c r="K989" s="210"/>
      <c r="L989" s="215"/>
      <c r="M989" s="216"/>
      <c r="N989" s="217"/>
      <c r="O989" s="217"/>
      <c r="P989" s="217"/>
      <c r="Q989" s="217"/>
      <c r="R989" s="217"/>
      <c r="S989" s="217"/>
      <c r="T989" s="218"/>
      <c r="AT989" s="219" t="s">
        <v>163</v>
      </c>
      <c r="AU989" s="219" t="s">
        <v>86</v>
      </c>
      <c r="AV989" s="14" t="s">
        <v>86</v>
      </c>
      <c r="AW989" s="14" t="s">
        <v>36</v>
      </c>
      <c r="AX989" s="14" t="s">
        <v>76</v>
      </c>
      <c r="AY989" s="219" t="s">
        <v>150</v>
      </c>
    </row>
    <row r="990" spans="1:65" s="13" customFormat="1" ht="11.25">
      <c r="B990" s="199"/>
      <c r="C990" s="200"/>
      <c r="D990" s="193" t="s">
        <v>163</v>
      </c>
      <c r="E990" s="201" t="s">
        <v>19</v>
      </c>
      <c r="F990" s="202" t="s">
        <v>372</v>
      </c>
      <c r="G990" s="200"/>
      <c r="H990" s="201" t="s">
        <v>19</v>
      </c>
      <c r="I990" s="203"/>
      <c r="J990" s="200"/>
      <c r="K990" s="200"/>
      <c r="L990" s="204"/>
      <c r="M990" s="205"/>
      <c r="N990" s="206"/>
      <c r="O990" s="206"/>
      <c r="P990" s="206"/>
      <c r="Q990" s="206"/>
      <c r="R990" s="206"/>
      <c r="S990" s="206"/>
      <c r="T990" s="207"/>
      <c r="AT990" s="208" t="s">
        <v>163</v>
      </c>
      <c r="AU990" s="208" t="s">
        <v>86</v>
      </c>
      <c r="AV990" s="13" t="s">
        <v>84</v>
      </c>
      <c r="AW990" s="13" t="s">
        <v>36</v>
      </c>
      <c r="AX990" s="13" t="s">
        <v>76</v>
      </c>
      <c r="AY990" s="208" t="s">
        <v>150</v>
      </c>
    </row>
    <row r="991" spans="1:65" s="14" customFormat="1" ht="11.25">
      <c r="B991" s="209"/>
      <c r="C991" s="210"/>
      <c r="D991" s="193" t="s">
        <v>163</v>
      </c>
      <c r="E991" s="211" t="s">
        <v>19</v>
      </c>
      <c r="F991" s="212" t="s">
        <v>1361</v>
      </c>
      <c r="G991" s="210"/>
      <c r="H991" s="213">
        <v>-1.1000000000000001</v>
      </c>
      <c r="I991" s="214"/>
      <c r="J991" s="210"/>
      <c r="K991" s="210"/>
      <c r="L991" s="215"/>
      <c r="M991" s="216"/>
      <c r="N991" s="217"/>
      <c r="O991" s="217"/>
      <c r="P991" s="217"/>
      <c r="Q991" s="217"/>
      <c r="R991" s="217"/>
      <c r="S991" s="217"/>
      <c r="T991" s="218"/>
      <c r="AT991" s="219" t="s">
        <v>163</v>
      </c>
      <c r="AU991" s="219" t="s">
        <v>86</v>
      </c>
      <c r="AV991" s="14" t="s">
        <v>86</v>
      </c>
      <c r="AW991" s="14" t="s">
        <v>36</v>
      </c>
      <c r="AX991" s="14" t="s">
        <v>76</v>
      </c>
      <c r="AY991" s="219" t="s">
        <v>150</v>
      </c>
    </row>
    <row r="992" spans="1:65" s="16" customFormat="1" ht="11.25">
      <c r="B992" s="231"/>
      <c r="C992" s="232"/>
      <c r="D992" s="193" t="s">
        <v>163</v>
      </c>
      <c r="E992" s="233" t="s">
        <v>19</v>
      </c>
      <c r="F992" s="234" t="s">
        <v>215</v>
      </c>
      <c r="G992" s="232"/>
      <c r="H992" s="235">
        <v>35.270000000000003</v>
      </c>
      <c r="I992" s="236"/>
      <c r="J992" s="232"/>
      <c r="K992" s="232"/>
      <c r="L992" s="237"/>
      <c r="M992" s="238"/>
      <c r="N992" s="239"/>
      <c r="O992" s="239"/>
      <c r="P992" s="239"/>
      <c r="Q992" s="239"/>
      <c r="R992" s="239"/>
      <c r="S992" s="239"/>
      <c r="T992" s="240"/>
      <c r="AT992" s="241" t="s">
        <v>163</v>
      </c>
      <c r="AU992" s="241" t="s">
        <v>86</v>
      </c>
      <c r="AV992" s="16" t="s">
        <v>179</v>
      </c>
      <c r="AW992" s="16" t="s">
        <v>36</v>
      </c>
      <c r="AX992" s="16" t="s">
        <v>76</v>
      </c>
      <c r="AY992" s="241" t="s">
        <v>150</v>
      </c>
    </row>
    <row r="993" spans="1:65" s="13" customFormat="1" ht="11.25">
      <c r="B993" s="199"/>
      <c r="C993" s="200"/>
      <c r="D993" s="193" t="s">
        <v>163</v>
      </c>
      <c r="E993" s="201" t="s">
        <v>19</v>
      </c>
      <c r="F993" s="202" t="s">
        <v>195</v>
      </c>
      <c r="G993" s="200"/>
      <c r="H993" s="201" t="s">
        <v>19</v>
      </c>
      <c r="I993" s="203"/>
      <c r="J993" s="200"/>
      <c r="K993" s="200"/>
      <c r="L993" s="204"/>
      <c r="M993" s="205"/>
      <c r="N993" s="206"/>
      <c r="O993" s="206"/>
      <c r="P993" s="206"/>
      <c r="Q993" s="206"/>
      <c r="R993" s="206"/>
      <c r="S993" s="206"/>
      <c r="T993" s="207"/>
      <c r="AT993" s="208" t="s">
        <v>163</v>
      </c>
      <c r="AU993" s="208" t="s">
        <v>86</v>
      </c>
      <c r="AV993" s="13" t="s">
        <v>84</v>
      </c>
      <c r="AW993" s="13" t="s">
        <v>36</v>
      </c>
      <c r="AX993" s="13" t="s">
        <v>76</v>
      </c>
      <c r="AY993" s="208" t="s">
        <v>150</v>
      </c>
    </row>
    <row r="994" spans="1:65" s="14" customFormat="1" ht="11.25">
      <c r="B994" s="209"/>
      <c r="C994" s="210"/>
      <c r="D994" s="193" t="s">
        <v>163</v>
      </c>
      <c r="E994" s="211" t="s">
        <v>19</v>
      </c>
      <c r="F994" s="212" t="s">
        <v>1362</v>
      </c>
      <c r="G994" s="210"/>
      <c r="H994" s="213">
        <v>32.08</v>
      </c>
      <c r="I994" s="214"/>
      <c r="J994" s="210"/>
      <c r="K994" s="210"/>
      <c r="L994" s="215"/>
      <c r="M994" s="216"/>
      <c r="N994" s="217"/>
      <c r="O994" s="217"/>
      <c r="P994" s="217"/>
      <c r="Q994" s="217"/>
      <c r="R994" s="217"/>
      <c r="S994" s="217"/>
      <c r="T994" s="218"/>
      <c r="AT994" s="219" t="s">
        <v>163</v>
      </c>
      <c r="AU994" s="219" t="s">
        <v>86</v>
      </c>
      <c r="AV994" s="14" t="s">
        <v>86</v>
      </c>
      <c r="AW994" s="14" t="s">
        <v>36</v>
      </c>
      <c r="AX994" s="14" t="s">
        <v>76</v>
      </c>
      <c r="AY994" s="219" t="s">
        <v>150</v>
      </c>
    </row>
    <row r="995" spans="1:65" s="14" customFormat="1" ht="11.25">
      <c r="B995" s="209"/>
      <c r="C995" s="210"/>
      <c r="D995" s="193" t="s">
        <v>163</v>
      </c>
      <c r="E995" s="211" t="s">
        <v>19</v>
      </c>
      <c r="F995" s="212" t="s">
        <v>1363</v>
      </c>
      <c r="G995" s="210"/>
      <c r="H995" s="213">
        <v>4.0999999999999996</v>
      </c>
      <c r="I995" s="214"/>
      <c r="J995" s="210"/>
      <c r="K995" s="210"/>
      <c r="L995" s="215"/>
      <c r="M995" s="216"/>
      <c r="N995" s="217"/>
      <c r="O995" s="217"/>
      <c r="P995" s="217"/>
      <c r="Q995" s="217"/>
      <c r="R995" s="217"/>
      <c r="S995" s="217"/>
      <c r="T995" s="218"/>
      <c r="AT995" s="219" t="s">
        <v>163</v>
      </c>
      <c r="AU995" s="219" t="s">
        <v>86</v>
      </c>
      <c r="AV995" s="14" t="s">
        <v>86</v>
      </c>
      <c r="AW995" s="14" t="s">
        <v>36</v>
      </c>
      <c r="AX995" s="14" t="s">
        <v>76</v>
      </c>
      <c r="AY995" s="219" t="s">
        <v>150</v>
      </c>
    </row>
    <row r="996" spans="1:65" s="13" customFormat="1" ht="11.25">
      <c r="B996" s="199"/>
      <c r="C996" s="200"/>
      <c r="D996" s="193" t="s">
        <v>163</v>
      </c>
      <c r="E996" s="201" t="s">
        <v>19</v>
      </c>
      <c r="F996" s="202" t="s">
        <v>372</v>
      </c>
      <c r="G996" s="200"/>
      <c r="H996" s="201" t="s">
        <v>19</v>
      </c>
      <c r="I996" s="203"/>
      <c r="J996" s="200"/>
      <c r="K996" s="200"/>
      <c r="L996" s="204"/>
      <c r="M996" s="205"/>
      <c r="N996" s="206"/>
      <c r="O996" s="206"/>
      <c r="P996" s="206"/>
      <c r="Q996" s="206"/>
      <c r="R996" s="206"/>
      <c r="S996" s="206"/>
      <c r="T996" s="207"/>
      <c r="AT996" s="208" t="s">
        <v>163</v>
      </c>
      <c r="AU996" s="208" t="s">
        <v>86</v>
      </c>
      <c r="AV996" s="13" t="s">
        <v>84</v>
      </c>
      <c r="AW996" s="13" t="s">
        <v>36</v>
      </c>
      <c r="AX996" s="13" t="s">
        <v>76</v>
      </c>
      <c r="AY996" s="208" t="s">
        <v>150</v>
      </c>
    </row>
    <row r="997" spans="1:65" s="14" customFormat="1" ht="11.25">
      <c r="B997" s="209"/>
      <c r="C997" s="210"/>
      <c r="D997" s="193" t="s">
        <v>163</v>
      </c>
      <c r="E997" s="211" t="s">
        <v>19</v>
      </c>
      <c r="F997" s="212" t="s">
        <v>1361</v>
      </c>
      <c r="G997" s="210"/>
      <c r="H997" s="213">
        <v>-1.1000000000000001</v>
      </c>
      <c r="I997" s="214"/>
      <c r="J997" s="210"/>
      <c r="K997" s="210"/>
      <c r="L997" s="215"/>
      <c r="M997" s="216"/>
      <c r="N997" s="217"/>
      <c r="O997" s="217"/>
      <c r="P997" s="217"/>
      <c r="Q997" s="217"/>
      <c r="R997" s="217"/>
      <c r="S997" s="217"/>
      <c r="T997" s="218"/>
      <c r="AT997" s="219" t="s">
        <v>163</v>
      </c>
      <c r="AU997" s="219" t="s">
        <v>86</v>
      </c>
      <c r="AV997" s="14" t="s">
        <v>86</v>
      </c>
      <c r="AW997" s="14" t="s">
        <v>36</v>
      </c>
      <c r="AX997" s="14" t="s">
        <v>76</v>
      </c>
      <c r="AY997" s="219" t="s">
        <v>150</v>
      </c>
    </row>
    <row r="998" spans="1:65" s="14" customFormat="1" ht="11.25">
      <c r="B998" s="209"/>
      <c r="C998" s="210"/>
      <c r="D998" s="193" t="s">
        <v>163</v>
      </c>
      <c r="E998" s="211" t="s">
        <v>19</v>
      </c>
      <c r="F998" s="212" t="s">
        <v>1364</v>
      </c>
      <c r="G998" s="210"/>
      <c r="H998" s="213">
        <v>-0.6</v>
      </c>
      <c r="I998" s="214"/>
      <c r="J998" s="210"/>
      <c r="K998" s="210"/>
      <c r="L998" s="215"/>
      <c r="M998" s="216"/>
      <c r="N998" s="217"/>
      <c r="O998" s="217"/>
      <c r="P998" s="217"/>
      <c r="Q998" s="217"/>
      <c r="R998" s="217"/>
      <c r="S998" s="217"/>
      <c r="T998" s="218"/>
      <c r="AT998" s="219" t="s">
        <v>163</v>
      </c>
      <c r="AU998" s="219" t="s">
        <v>86</v>
      </c>
      <c r="AV998" s="14" t="s">
        <v>86</v>
      </c>
      <c r="AW998" s="14" t="s">
        <v>36</v>
      </c>
      <c r="AX998" s="14" t="s">
        <v>76</v>
      </c>
      <c r="AY998" s="219" t="s">
        <v>150</v>
      </c>
    </row>
    <row r="999" spans="1:65" s="16" customFormat="1" ht="11.25">
      <c r="B999" s="231"/>
      <c r="C999" s="232"/>
      <c r="D999" s="193" t="s">
        <v>163</v>
      </c>
      <c r="E999" s="233" t="s">
        <v>19</v>
      </c>
      <c r="F999" s="234" t="s">
        <v>215</v>
      </c>
      <c r="G999" s="232"/>
      <c r="H999" s="235">
        <v>34.479999999999997</v>
      </c>
      <c r="I999" s="236"/>
      <c r="J999" s="232"/>
      <c r="K999" s="232"/>
      <c r="L999" s="237"/>
      <c r="M999" s="238"/>
      <c r="N999" s="239"/>
      <c r="O999" s="239"/>
      <c r="P999" s="239"/>
      <c r="Q999" s="239"/>
      <c r="R999" s="239"/>
      <c r="S999" s="239"/>
      <c r="T999" s="240"/>
      <c r="AT999" s="241" t="s">
        <v>163</v>
      </c>
      <c r="AU999" s="241" t="s">
        <v>86</v>
      </c>
      <c r="AV999" s="16" t="s">
        <v>179</v>
      </c>
      <c r="AW999" s="16" t="s">
        <v>36</v>
      </c>
      <c r="AX999" s="16" t="s">
        <v>76</v>
      </c>
      <c r="AY999" s="241" t="s">
        <v>150</v>
      </c>
    </row>
    <row r="1000" spans="1:65" s="13" customFormat="1" ht="11.25">
      <c r="B1000" s="199"/>
      <c r="C1000" s="200"/>
      <c r="D1000" s="193" t="s">
        <v>163</v>
      </c>
      <c r="E1000" s="201" t="s">
        <v>19</v>
      </c>
      <c r="F1000" s="202" t="s">
        <v>197</v>
      </c>
      <c r="G1000" s="200"/>
      <c r="H1000" s="201" t="s">
        <v>19</v>
      </c>
      <c r="I1000" s="203"/>
      <c r="J1000" s="200"/>
      <c r="K1000" s="200"/>
      <c r="L1000" s="204"/>
      <c r="M1000" s="205"/>
      <c r="N1000" s="206"/>
      <c r="O1000" s="206"/>
      <c r="P1000" s="206"/>
      <c r="Q1000" s="206"/>
      <c r="R1000" s="206"/>
      <c r="S1000" s="206"/>
      <c r="T1000" s="207"/>
      <c r="AT1000" s="208" t="s">
        <v>163</v>
      </c>
      <c r="AU1000" s="208" t="s">
        <v>86</v>
      </c>
      <c r="AV1000" s="13" t="s">
        <v>84</v>
      </c>
      <c r="AW1000" s="13" t="s">
        <v>36</v>
      </c>
      <c r="AX1000" s="13" t="s">
        <v>76</v>
      </c>
      <c r="AY1000" s="208" t="s">
        <v>150</v>
      </c>
    </row>
    <row r="1001" spans="1:65" s="14" customFormat="1" ht="11.25">
      <c r="B1001" s="209"/>
      <c r="C1001" s="210"/>
      <c r="D1001" s="193" t="s">
        <v>163</v>
      </c>
      <c r="E1001" s="211" t="s">
        <v>19</v>
      </c>
      <c r="F1001" s="212" t="s">
        <v>1365</v>
      </c>
      <c r="G1001" s="210"/>
      <c r="H1001" s="213">
        <v>31.88</v>
      </c>
      <c r="I1001" s="214"/>
      <c r="J1001" s="210"/>
      <c r="K1001" s="210"/>
      <c r="L1001" s="215"/>
      <c r="M1001" s="216"/>
      <c r="N1001" s="217"/>
      <c r="O1001" s="217"/>
      <c r="P1001" s="217"/>
      <c r="Q1001" s="217"/>
      <c r="R1001" s="217"/>
      <c r="S1001" s="217"/>
      <c r="T1001" s="218"/>
      <c r="AT1001" s="219" t="s">
        <v>163</v>
      </c>
      <c r="AU1001" s="219" t="s">
        <v>86</v>
      </c>
      <c r="AV1001" s="14" t="s">
        <v>86</v>
      </c>
      <c r="AW1001" s="14" t="s">
        <v>36</v>
      </c>
      <c r="AX1001" s="14" t="s">
        <v>76</v>
      </c>
      <c r="AY1001" s="219" t="s">
        <v>150</v>
      </c>
    </row>
    <row r="1002" spans="1:65" s="14" customFormat="1" ht="11.25">
      <c r="B1002" s="209"/>
      <c r="C1002" s="210"/>
      <c r="D1002" s="193" t="s">
        <v>163</v>
      </c>
      <c r="E1002" s="211" t="s">
        <v>19</v>
      </c>
      <c r="F1002" s="212" t="s">
        <v>1366</v>
      </c>
      <c r="G1002" s="210"/>
      <c r="H1002" s="213">
        <v>3.95</v>
      </c>
      <c r="I1002" s="214"/>
      <c r="J1002" s="210"/>
      <c r="K1002" s="210"/>
      <c r="L1002" s="215"/>
      <c r="M1002" s="216"/>
      <c r="N1002" s="217"/>
      <c r="O1002" s="217"/>
      <c r="P1002" s="217"/>
      <c r="Q1002" s="217"/>
      <c r="R1002" s="217"/>
      <c r="S1002" s="217"/>
      <c r="T1002" s="218"/>
      <c r="AT1002" s="219" t="s">
        <v>163</v>
      </c>
      <c r="AU1002" s="219" t="s">
        <v>86</v>
      </c>
      <c r="AV1002" s="14" t="s">
        <v>86</v>
      </c>
      <c r="AW1002" s="14" t="s">
        <v>36</v>
      </c>
      <c r="AX1002" s="14" t="s">
        <v>76</v>
      </c>
      <c r="AY1002" s="219" t="s">
        <v>150</v>
      </c>
    </row>
    <row r="1003" spans="1:65" s="13" customFormat="1" ht="11.25">
      <c r="B1003" s="199"/>
      <c r="C1003" s="200"/>
      <c r="D1003" s="193" t="s">
        <v>163</v>
      </c>
      <c r="E1003" s="201" t="s">
        <v>19</v>
      </c>
      <c r="F1003" s="202" t="s">
        <v>372</v>
      </c>
      <c r="G1003" s="200"/>
      <c r="H1003" s="201" t="s">
        <v>19</v>
      </c>
      <c r="I1003" s="203"/>
      <c r="J1003" s="200"/>
      <c r="K1003" s="200"/>
      <c r="L1003" s="204"/>
      <c r="M1003" s="205"/>
      <c r="N1003" s="206"/>
      <c r="O1003" s="206"/>
      <c r="P1003" s="206"/>
      <c r="Q1003" s="206"/>
      <c r="R1003" s="206"/>
      <c r="S1003" s="206"/>
      <c r="T1003" s="207"/>
      <c r="AT1003" s="208" t="s">
        <v>163</v>
      </c>
      <c r="AU1003" s="208" t="s">
        <v>86</v>
      </c>
      <c r="AV1003" s="13" t="s">
        <v>84</v>
      </c>
      <c r="AW1003" s="13" t="s">
        <v>36</v>
      </c>
      <c r="AX1003" s="13" t="s">
        <v>76</v>
      </c>
      <c r="AY1003" s="208" t="s">
        <v>150</v>
      </c>
    </row>
    <row r="1004" spans="1:65" s="14" customFormat="1" ht="11.25">
      <c r="B1004" s="209"/>
      <c r="C1004" s="210"/>
      <c r="D1004" s="193" t="s">
        <v>163</v>
      </c>
      <c r="E1004" s="211" t="s">
        <v>19</v>
      </c>
      <c r="F1004" s="212" t="s">
        <v>1361</v>
      </c>
      <c r="G1004" s="210"/>
      <c r="H1004" s="213">
        <v>-1.1000000000000001</v>
      </c>
      <c r="I1004" s="214"/>
      <c r="J1004" s="210"/>
      <c r="K1004" s="210"/>
      <c r="L1004" s="215"/>
      <c r="M1004" s="216"/>
      <c r="N1004" s="217"/>
      <c r="O1004" s="217"/>
      <c r="P1004" s="217"/>
      <c r="Q1004" s="217"/>
      <c r="R1004" s="217"/>
      <c r="S1004" s="217"/>
      <c r="T1004" s="218"/>
      <c r="AT1004" s="219" t="s">
        <v>163</v>
      </c>
      <c r="AU1004" s="219" t="s">
        <v>86</v>
      </c>
      <c r="AV1004" s="14" t="s">
        <v>86</v>
      </c>
      <c r="AW1004" s="14" t="s">
        <v>36</v>
      </c>
      <c r="AX1004" s="14" t="s">
        <v>76</v>
      </c>
      <c r="AY1004" s="219" t="s">
        <v>150</v>
      </c>
    </row>
    <row r="1005" spans="1:65" s="14" customFormat="1" ht="11.25">
      <c r="B1005" s="209"/>
      <c r="C1005" s="210"/>
      <c r="D1005" s="193" t="s">
        <v>163</v>
      </c>
      <c r="E1005" s="211" t="s">
        <v>19</v>
      </c>
      <c r="F1005" s="212" t="s">
        <v>1367</v>
      </c>
      <c r="G1005" s="210"/>
      <c r="H1005" s="213">
        <v>-0.8</v>
      </c>
      <c r="I1005" s="214"/>
      <c r="J1005" s="210"/>
      <c r="K1005" s="210"/>
      <c r="L1005" s="215"/>
      <c r="M1005" s="216"/>
      <c r="N1005" s="217"/>
      <c r="O1005" s="217"/>
      <c r="P1005" s="217"/>
      <c r="Q1005" s="217"/>
      <c r="R1005" s="217"/>
      <c r="S1005" s="217"/>
      <c r="T1005" s="218"/>
      <c r="AT1005" s="219" t="s">
        <v>163</v>
      </c>
      <c r="AU1005" s="219" t="s">
        <v>86</v>
      </c>
      <c r="AV1005" s="14" t="s">
        <v>86</v>
      </c>
      <c r="AW1005" s="14" t="s">
        <v>36</v>
      </c>
      <c r="AX1005" s="14" t="s">
        <v>76</v>
      </c>
      <c r="AY1005" s="219" t="s">
        <v>150</v>
      </c>
    </row>
    <row r="1006" spans="1:65" s="16" customFormat="1" ht="11.25">
      <c r="B1006" s="231"/>
      <c r="C1006" s="232"/>
      <c r="D1006" s="193" t="s">
        <v>163</v>
      </c>
      <c r="E1006" s="233" t="s">
        <v>19</v>
      </c>
      <c r="F1006" s="234" t="s">
        <v>215</v>
      </c>
      <c r="G1006" s="232"/>
      <c r="H1006" s="235">
        <v>33.93</v>
      </c>
      <c r="I1006" s="236"/>
      <c r="J1006" s="232"/>
      <c r="K1006" s="232"/>
      <c r="L1006" s="237"/>
      <c r="M1006" s="238"/>
      <c r="N1006" s="239"/>
      <c r="O1006" s="239"/>
      <c r="P1006" s="239"/>
      <c r="Q1006" s="239"/>
      <c r="R1006" s="239"/>
      <c r="S1006" s="239"/>
      <c r="T1006" s="240"/>
      <c r="AT1006" s="241" t="s">
        <v>163</v>
      </c>
      <c r="AU1006" s="241" t="s">
        <v>86</v>
      </c>
      <c r="AV1006" s="16" t="s">
        <v>179</v>
      </c>
      <c r="AW1006" s="16" t="s">
        <v>36</v>
      </c>
      <c r="AX1006" s="16" t="s">
        <v>76</v>
      </c>
      <c r="AY1006" s="241" t="s">
        <v>150</v>
      </c>
    </row>
    <row r="1007" spans="1:65" s="15" customFormat="1" ht="11.25">
      <c r="B1007" s="220"/>
      <c r="C1007" s="221"/>
      <c r="D1007" s="193" t="s">
        <v>163</v>
      </c>
      <c r="E1007" s="222" t="s">
        <v>19</v>
      </c>
      <c r="F1007" s="223" t="s">
        <v>178</v>
      </c>
      <c r="G1007" s="221"/>
      <c r="H1007" s="224">
        <v>103.68</v>
      </c>
      <c r="I1007" s="225"/>
      <c r="J1007" s="221"/>
      <c r="K1007" s="221"/>
      <c r="L1007" s="226"/>
      <c r="M1007" s="227"/>
      <c r="N1007" s="228"/>
      <c r="O1007" s="228"/>
      <c r="P1007" s="228"/>
      <c r="Q1007" s="228"/>
      <c r="R1007" s="228"/>
      <c r="S1007" s="228"/>
      <c r="T1007" s="229"/>
      <c r="AT1007" s="230" t="s">
        <v>163</v>
      </c>
      <c r="AU1007" s="230" t="s">
        <v>86</v>
      </c>
      <c r="AV1007" s="15" t="s">
        <v>158</v>
      </c>
      <c r="AW1007" s="15" t="s">
        <v>36</v>
      </c>
      <c r="AX1007" s="15" t="s">
        <v>84</v>
      </c>
      <c r="AY1007" s="230" t="s">
        <v>150</v>
      </c>
    </row>
    <row r="1008" spans="1:65" s="2" customFormat="1" ht="16.5" customHeight="1">
      <c r="A1008" s="36"/>
      <c r="B1008" s="37"/>
      <c r="C1008" s="245" t="s">
        <v>1368</v>
      </c>
      <c r="D1008" s="245" t="s">
        <v>641</v>
      </c>
      <c r="E1008" s="246" t="s">
        <v>1369</v>
      </c>
      <c r="F1008" s="247" t="s">
        <v>1370</v>
      </c>
      <c r="G1008" s="248" t="s">
        <v>328</v>
      </c>
      <c r="H1008" s="249">
        <v>108.864</v>
      </c>
      <c r="I1008" s="250"/>
      <c r="J1008" s="251">
        <f>ROUND(I1008*H1008,2)</f>
        <v>0</v>
      </c>
      <c r="K1008" s="247" t="s">
        <v>644</v>
      </c>
      <c r="L1008" s="252"/>
      <c r="M1008" s="253" t="s">
        <v>19</v>
      </c>
      <c r="N1008" s="254" t="s">
        <v>47</v>
      </c>
      <c r="O1008" s="66"/>
      <c r="P1008" s="189">
        <f>O1008*H1008</f>
        <v>0</v>
      </c>
      <c r="Q1008" s="189">
        <v>2.7999999999999998E-4</v>
      </c>
      <c r="R1008" s="189">
        <f>Q1008*H1008</f>
        <v>3.0481919999999999E-2</v>
      </c>
      <c r="S1008" s="189">
        <v>0</v>
      </c>
      <c r="T1008" s="190">
        <f>S1008*H1008</f>
        <v>0</v>
      </c>
      <c r="U1008" s="36"/>
      <c r="V1008" s="36"/>
      <c r="W1008" s="36"/>
      <c r="X1008" s="36"/>
      <c r="Y1008" s="36"/>
      <c r="Z1008" s="36"/>
      <c r="AA1008" s="36"/>
      <c r="AB1008" s="36"/>
      <c r="AC1008" s="36"/>
      <c r="AD1008" s="36"/>
      <c r="AE1008" s="36"/>
      <c r="AR1008" s="191" t="s">
        <v>464</v>
      </c>
      <c r="AT1008" s="191" t="s">
        <v>641</v>
      </c>
      <c r="AU1008" s="191" t="s">
        <v>86</v>
      </c>
      <c r="AY1008" s="19" t="s">
        <v>150</v>
      </c>
      <c r="BE1008" s="192">
        <f>IF(N1008="základní",J1008,0)</f>
        <v>0</v>
      </c>
      <c r="BF1008" s="192">
        <f>IF(N1008="snížená",J1008,0)</f>
        <v>0</v>
      </c>
      <c r="BG1008" s="192">
        <f>IF(N1008="zákl. přenesená",J1008,0)</f>
        <v>0</v>
      </c>
      <c r="BH1008" s="192">
        <f>IF(N1008="sníž. přenesená",J1008,0)</f>
        <v>0</v>
      </c>
      <c r="BI1008" s="192">
        <f>IF(N1008="nulová",J1008,0)</f>
        <v>0</v>
      </c>
      <c r="BJ1008" s="19" t="s">
        <v>84</v>
      </c>
      <c r="BK1008" s="192">
        <f>ROUND(I1008*H1008,2)</f>
        <v>0</v>
      </c>
      <c r="BL1008" s="19" t="s">
        <v>314</v>
      </c>
      <c r="BM1008" s="191" t="s">
        <v>1371</v>
      </c>
    </row>
    <row r="1009" spans="1:65" s="2" customFormat="1" ht="11.25">
      <c r="A1009" s="36"/>
      <c r="B1009" s="37"/>
      <c r="C1009" s="38"/>
      <c r="D1009" s="193" t="s">
        <v>160</v>
      </c>
      <c r="E1009" s="38"/>
      <c r="F1009" s="194" t="s">
        <v>1370</v>
      </c>
      <c r="G1009" s="38"/>
      <c r="H1009" s="38"/>
      <c r="I1009" s="195"/>
      <c r="J1009" s="38"/>
      <c r="K1009" s="38"/>
      <c r="L1009" s="41"/>
      <c r="M1009" s="196"/>
      <c r="N1009" s="197"/>
      <c r="O1009" s="66"/>
      <c r="P1009" s="66"/>
      <c r="Q1009" s="66"/>
      <c r="R1009" s="66"/>
      <c r="S1009" s="66"/>
      <c r="T1009" s="67"/>
      <c r="U1009" s="36"/>
      <c r="V1009" s="36"/>
      <c r="W1009" s="36"/>
      <c r="X1009" s="36"/>
      <c r="Y1009" s="36"/>
      <c r="Z1009" s="36"/>
      <c r="AA1009" s="36"/>
      <c r="AB1009" s="36"/>
      <c r="AC1009" s="36"/>
      <c r="AD1009" s="36"/>
      <c r="AE1009" s="36"/>
      <c r="AT1009" s="19" t="s">
        <v>160</v>
      </c>
      <c r="AU1009" s="19" t="s">
        <v>86</v>
      </c>
    </row>
    <row r="1010" spans="1:65" s="14" customFormat="1" ht="11.25">
      <c r="B1010" s="209"/>
      <c r="C1010" s="210"/>
      <c r="D1010" s="193" t="s">
        <v>163</v>
      </c>
      <c r="E1010" s="210"/>
      <c r="F1010" s="212" t="s">
        <v>1372</v>
      </c>
      <c r="G1010" s="210"/>
      <c r="H1010" s="213">
        <v>108.864</v>
      </c>
      <c r="I1010" s="214"/>
      <c r="J1010" s="210"/>
      <c r="K1010" s="210"/>
      <c r="L1010" s="215"/>
      <c r="M1010" s="216"/>
      <c r="N1010" s="217"/>
      <c r="O1010" s="217"/>
      <c r="P1010" s="217"/>
      <c r="Q1010" s="217"/>
      <c r="R1010" s="217"/>
      <c r="S1010" s="217"/>
      <c r="T1010" s="218"/>
      <c r="AT1010" s="219" t="s">
        <v>163</v>
      </c>
      <c r="AU1010" s="219" t="s">
        <v>86</v>
      </c>
      <c r="AV1010" s="14" t="s">
        <v>86</v>
      </c>
      <c r="AW1010" s="14" t="s">
        <v>4</v>
      </c>
      <c r="AX1010" s="14" t="s">
        <v>84</v>
      </c>
      <c r="AY1010" s="219" t="s">
        <v>150</v>
      </c>
    </row>
    <row r="1011" spans="1:65" s="2" customFormat="1" ht="24">
      <c r="A1011" s="36"/>
      <c r="B1011" s="37"/>
      <c r="C1011" s="180" t="s">
        <v>1373</v>
      </c>
      <c r="D1011" s="180" t="s">
        <v>153</v>
      </c>
      <c r="E1011" s="181" t="s">
        <v>1374</v>
      </c>
      <c r="F1011" s="182" t="s">
        <v>1375</v>
      </c>
      <c r="G1011" s="183" t="s">
        <v>1036</v>
      </c>
      <c r="H1011" s="255"/>
      <c r="I1011" s="185"/>
      <c r="J1011" s="186">
        <f>ROUND(I1011*H1011,2)</f>
        <v>0</v>
      </c>
      <c r="K1011" s="182" t="s">
        <v>168</v>
      </c>
      <c r="L1011" s="41"/>
      <c r="M1011" s="187" t="s">
        <v>19</v>
      </c>
      <c r="N1011" s="188" t="s">
        <v>47</v>
      </c>
      <c r="O1011" s="66"/>
      <c r="P1011" s="189">
        <f>O1011*H1011</f>
        <v>0</v>
      </c>
      <c r="Q1011" s="189">
        <v>0</v>
      </c>
      <c r="R1011" s="189">
        <f>Q1011*H1011</f>
        <v>0</v>
      </c>
      <c r="S1011" s="189">
        <v>0</v>
      </c>
      <c r="T1011" s="190">
        <f>S1011*H1011</f>
        <v>0</v>
      </c>
      <c r="U1011" s="36"/>
      <c r="V1011" s="36"/>
      <c r="W1011" s="36"/>
      <c r="X1011" s="36"/>
      <c r="Y1011" s="36"/>
      <c r="Z1011" s="36"/>
      <c r="AA1011" s="36"/>
      <c r="AB1011" s="36"/>
      <c r="AC1011" s="36"/>
      <c r="AD1011" s="36"/>
      <c r="AE1011" s="36"/>
      <c r="AR1011" s="191" t="s">
        <v>314</v>
      </c>
      <c r="AT1011" s="191" t="s">
        <v>153</v>
      </c>
      <c r="AU1011" s="191" t="s">
        <v>86</v>
      </c>
      <c r="AY1011" s="19" t="s">
        <v>150</v>
      </c>
      <c r="BE1011" s="192">
        <f>IF(N1011="základní",J1011,0)</f>
        <v>0</v>
      </c>
      <c r="BF1011" s="192">
        <f>IF(N1011="snížená",J1011,0)</f>
        <v>0</v>
      </c>
      <c r="BG1011" s="192">
        <f>IF(N1011="zákl. přenesená",J1011,0)</f>
        <v>0</v>
      </c>
      <c r="BH1011" s="192">
        <f>IF(N1011="sníž. přenesená",J1011,0)</f>
        <v>0</v>
      </c>
      <c r="BI1011" s="192">
        <f>IF(N1011="nulová",J1011,0)</f>
        <v>0</v>
      </c>
      <c r="BJ1011" s="19" t="s">
        <v>84</v>
      </c>
      <c r="BK1011" s="192">
        <f>ROUND(I1011*H1011,2)</f>
        <v>0</v>
      </c>
      <c r="BL1011" s="19" t="s">
        <v>314</v>
      </c>
      <c r="BM1011" s="191" t="s">
        <v>1376</v>
      </c>
    </row>
    <row r="1012" spans="1:65" s="2" customFormat="1" ht="29.25">
      <c r="A1012" s="36"/>
      <c r="B1012" s="37"/>
      <c r="C1012" s="38"/>
      <c r="D1012" s="193" t="s">
        <v>160</v>
      </c>
      <c r="E1012" s="38"/>
      <c r="F1012" s="194" t="s">
        <v>1377</v>
      </c>
      <c r="G1012" s="38"/>
      <c r="H1012" s="38"/>
      <c r="I1012" s="195"/>
      <c r="J1012" s="38"/>
      <c r="K1012" s="38"/>
      <c r="L1012" s="41"/>
      <c r="M1012" s="196"/>
      <c r="N1012" s="197"/>
      <c r="O1012" s="66"/>
      <c r="P1012" s="66"/>
      <c r="Q1012" s="66"/>
      <c r="R1012" s="66"/>
      <c r="S1012" s="66"/>
      <c r="T1012" s="67"/>
      <c r="U1012" s="36"/>
      <c r="V1012" s="36"/>
      <c r="W1012" s="36"/>
      <c r="X1012" s="36"/>
      <c r="Y1012" s="36"/>
      <c r="Z1012" s="36"/>
      <c r="AA1012" s="36"/>
      <c r="AB1012" s="36"/>
      <c r="AC1012" s="36"/>
      <c r="AD1012" s="36"/>
      <c r="AE1012" s="36"/>
      <c r="AT1012" s="19" t="s">
        <v>160</v>
      </c>
      <c r="AU1012" s="19" t="s">
        <v>86</v>
      </c>
    </row>
    <row r="1013" spans="1:65" s="12" customFormat="1" ht="22.9" customHeight="1">
      <c r="B1013" s="164"/>
      <c r="C1013" s="165"/>
      <c r="D1013" s="166" t="s">
        <v>75</v>
      </c>
      <c r="E1013" s="178" t="s">
        <v>1378</v>
      </c>
      <c r="F1013" s="178" t="s">
        <v>1379</v>
      </c>
      <c r="G1013" s="165"/>
      <c r="H1013" s="165"/>
      <c r="I1013" s="168"/>
      <c r="J1013" s="179">
        <f>BK1013</f>
        <v>0</v>
      </c>
      <c r="K1013" s="165"/>
      <c r="L1013" s="170"/>
      <c r="M1013" s="171"/>
      <c r="N1013" s="172"/>
      <c r="O1013" s="172"/>
      <c r="P1013" s="173">
        <f>SUM(P1014:P1029)</f>
        <v>0</v>
      </c>
      <c r="Q1013" s="172"/>
      <c r="R1013" s="173">
        <f>SUM(R1014:R1029)</f>
        <v>9.5242999999999994E-3</v>
      </c>
      <c r="S1013" s="172"/>
      <c r="T1013" s="174">
        <f>SUM(T1014:T1029)</f>
        <v>0</v>
      </c>
      <c r="AR1013" s="175" t="s">
        <v>86</v>
      </c>
      <c r="AT1013" s="176" t="s">
        <v>75</v>
      </c>
      <c r="AU1013" s="176" t="s">
        <v>84</v>
      </c>
      <c r="AY1013" s="175" t="s">
        <v>150</v>
      </c>
      <c r="BK1013" s="177">
        <f>SUM(BK1014:BK1029)</f>
        <v>0</v>
      </c>
    </row>
    <row r="1014" spans="1:65" s="2" customFormat="1" ht="16.5" customHeight="1">
      <c r="A1014" s="36"/>
      <c r="B1014" s="37"/>
      <c r="C1014" s="180" t="s">
        <v>1380</v>
      </c>
      <c r="D1014" s="180" t="s">
        <v>153</v>
      </c>
      <c r="E1014" s="181" t="s">
        <v>1381</v>
      </c>
      <c r="F1014" s="182" t="s">
        <v>1382</v>
      </c>
      <c r="G1014" s="183" t="s">
        <v>167</v>
      </c>
      <c r="H1014" s="184">
        <v>11.615</v>
      </c>
      <c r="I1014" s="185"/>
      <c r="J1014" s="186">
        <f>ROUND(I1014*H1014,2)</f>
        <v>0</v>
      </c>
      <c r="K1014" s="182" t="s">
        <v>168</v>
      </c>
      <c r="L1014" s="41"/>
      <c r="M1014" s="187" t="s">
        <v>19</v>
      </c>
      <c r="N1014" s="188" t="s">
        <v>47</v>
      </c>
      <c r="O1014" s="66"/>
      <c r="P1014" s="189">
        <f>O1014*H1014</f>
        <v>0</v>
      </c>
      <c r="Q1014" s="189">
        <v>0</v>
      </c>
      <c r="R1014" s="189">
        <f>Q1014*H1014</f>
        <v>0</v>
      </c>
      <c r="S1014" s="189">
        <v>0</v>
      </c>
      <c r="T1014" s="190">
        <f>S1014*H1014</f>
        <v>0</v>
      </c>
      <c r="U1014" s="36"/>
      <c r="V1014" s="36"/>
      <c r="W1014" s="36"/>
      <c r="X1014" s="36"/>
      <c r="Y1014" s="36"/>
      <c r="Z1014" s="36"/>
      <c r="AA1014" s="36"/>
      <c r="AB1014" s="36"/>
      <c r="AC1014" s="36"/>
      <c r="AD1014" s="36"/>
      <c r="AE1014" s="36"/>
      <c r="AR1014" s="191" t="s">
        <v>314</v>
      </c>
      <c r="AT1014" s="191" t="s">
        <v>153</v>
      </c>
      <c r="AU1014" s="191" t="s">
        <v>86</v>
      </c>
      <c r="AY1014" s="19" t="s">
        <v>150</v>
      </c>
      <c r="BE1014" s="192">
        <f>IF(N1014="základní",J1014,0)</f>
        <v>0</v>
      </c>
      <c r="BF1014" s="192">
        <f>IF(N1014="snížená",J1014,0)</f>
        <v>0</v>
      </c>
      <c r="BG1014" s="192">
        <f>IF(N1014="zákl. přenesená",J1014,0)</f>
        <v>0</v>
      </c>
      <c r="BH1014" s="192">
        <f>IF(N1014="sníž. přenesená",J1014,0)</f>
        <v>0</v>
      </c>
      <c r="BI1014" s="192">
        <f>IF(N1014="nulová",J1014,0)</f>
        <v>0</v>
      </c>
      <c r="BJ1014" s="19" t="s">
        <v>84</v>
      </c>
      <c r="BK1014" s="192">
        <f>ROUND(I1014*H1014,2)</f>
        <v>0</v>
      </c>
      <c r="BL1014" s="19" t="s">
        <v>314</v>
      </c>
      <c r="BM1014" s="191" t="s">
        <v>1383</v>
      </c>
    </row>
    <row r="1015" spans="1:65" s="2" customFormat="1" ht="11.25">
      <c r="A1015" s="36"/>
      <c r="B1015" s="37"/>
      <c r="C1015" s="38"/>
      <c r="D1015" s="193" t="s">
        <v>160</v>
      </c>
      <c r="E1015" s="38"/>
      <c r="F1015" s="194" t="s">
        <v>1384</v>
      </c>
      <c r="G1015" s="38"/>
      <c r="H1015" s="38"/>
      <c r="I1015" s="195"/>
      <c r="J1015" s="38"/>
      <c r="K1015" s="38"/>
      <c r="L1015" s="41"/>
      <c r="M1015" s="196"/>
      <c r="N1015" s="197"/>
      <c r="O1015" s="66"/>
      <c r="P1015" s="66"/>
      <c r="Q1015" s="66"/>
      <c r="R1015" s="66"/>
      <c r="S1015" s="66"/>
      <c r="T1015" s="67"/>
      <c r="U1015" s="36"/>
      <c r="V1015" s="36"/>
      <c r="W1015" s="36"/>
      <c r="X1015" s="36"/>
      <c r="Y1015" s="36"/>
      <c r="Z1015" s="36"/>
      <c r="AA1015" s="36"/>
      <c r="AB1015" s="36"/>
      <c r="AC1015" s="36"/>
      <c r="AD1015" s="36"/>
      <c r="AE1015" s="36"/>
      <c r="AT1015" s="19" t="s">
        <v>160</v>
      </c>
      <c r="AU1015" s="19" t="s">
        <v>86</v>
      </c>
    </row>
    <row r="1016" spans="1:65" s="13" customFormat="1" ht="33.75">
      <c r="B1016" s="199"/>
      <c r="C1016" s="200"/>
      <c r="D1016" s="193" t="s">
        <v>163</v>
      </c>
      <c r="E1016" s="201" t="s">
        <v>19</v>
      </c>
      <c r="F1016" s="202" t="s">
        <v>1385</v>
      </c>
      <c r="G1016" s="200"/>
      <c r="H1016" s="201" t="s">
        <v>19</v>
      </c>
      <c r="I1016" s="203"/>
      <c r="J1016" s="200"/>
      <c r="K1016" s="200"/>
      <c r="L1016" s="204"/>
      <c r="M1016" s="205"/>
      <c r="N1016" s="206"/>
      <c r="O1016" s="206"/>
      <c r="P1016" s="206"/>
      <c r="Q1016" s="206"/>
      <c r="R1016" s="206"/>
      <c r="S1016" s="206"/>
      <c r="T1016" s="207"/>
      <c r="AT1016" s="208" t="s">
        <v>163</v>
      </c>
      <c r="AU1016" s="208" t="s">
        <v>86</v>
      </c>
      <c r="AV1016" s="13" t="s">
        <v>84</v>
      </c>
      <c r="AW1016" s="13" t="s">
        <v>36</v>
      </c>
      <c r="AX1016" s="13" t="s">
        <v>76</v>
      </c>
      <c r="AY1016" s="208" t="s">
        <v>150</v>
      </c>
    </row>
    <row r="1017" spans="1:65" s="13" customFormat="1" ht="22.5">
      <c r="B1017" s="199"/>
      <c r="C1017" s="200"/>
      <c r="D1017" s="193" t="s">
        <v>163</v>
      </c>
      <c r="E1017" s="201" t="s">
        <v>19</v>
      </c>
      <c r="F1017" s="202" t="s">
        <v>1386</v>
      </c>
      <c r="G1017" s="200"/>
      <c r="H1017" s="201" t="s">
        <v>19</v>
      </c>
      <c r="I1017" s="203"/>
      <c r="J1017" s="200"/>
      <c r="K1017" s="200"/>
      <c r="L1017" s="204"/>
      <c r="M1017" s="205"/>
      <c r="N1017" s="206"/>
      <c r="O1017" s="206"/>
      <c r="P1017" s="206"/>
      <c r="Q1017" s="206"/>
      <c r="R1017" s="206"/>
      <c r="S1017" s="206"/>
      <c r="T1017" s="207"/>
      <c r="AT1017" s="208" t="s">
        <v>163</v>
      </c>
      <c r="AU1017" s="208" t="s">
        <v>86</v>
      </c>
      <c r="AV1017" s="13" t="s">
        <v>84</v>
      </c>
      <c r="AW1017" s="13" t="s">
        <v>36</v>
      </c>
      <c r="AX1017" s="13" t="s">
        <v>76</v>
      </c>
      <c r="AY1017" s="208" t="s">
        <v>150</v>
      </c>
    </row>
    <row r="1018" spans="1:65" s="14" customFormat="1" ht="11.25">
      <c r="B1018" s="209"/>
      <c r="C1018" s="210"/>
      <c r="D1018" s="193" t="s">
        <v>163</v>
      </c>
      <c r="E1018" s="211" t="s">
        <v>19</v>
      </c>
      <c r="F1018" s="212" t="s">
        <v>1387</v>
      </c>
      <c r="G1018" s="210"/>
      <c r="H1018" s="213">
        <v>11.615</v>
      </c>
      <c r="I1018" s="214"/>
      <c r="J1018" s="210"/>
      <c r="K1018" s="210"/>
      <c r="L1018" s="215"/>
      <c r="M1018" s="216"/>
      <c r="N1018" s="217"/>
      <c r="O1018" s="217"/>
      <c r="P1018" s="217"/>
      <c r="Q1018" s="217"/>
      <c r="R1018" s="217"/>
      <c r="S1018" s="217"/>
      <c r="T1018" s="218"/>
      <c r="AT1018" s="219" t="s">
        <v>163</v>
      </c>
      <c r="AU1018" s="219" t="s">
        <v>86</v>
      </c>
      <c r="AV1018" s="14" t="s">
        <v>86</v>
      </c>
      <c r="AW1018" s="14" t="s">
        <v>36</v>
      </c>
      <c r="AX1018" s="14" t="s">
        <v>84</v>
      </c>
      <c r="AY1018" s="219" t="s">
        <v>150</v>
      </c>
    </row>
    <row r="1019" spans="1:65" s="2" customFormat="1" ht="24">
      <c r="A1019" s="36"/>
      <c r="B1019" s="37"/>
      <c r="C1019" s="180" t="s">
        <v>1388</v>
      </c>
      <c r="D1019" s="180" t="s">
        <v>153</v>
      </c>
      <c r="E1019" s="181" t="s">
        <v>1389</v>
      </c>
      <c r="F1019" s="182" t="s">
        <v>1390</v>
      </c>
      <c r="G1019" s="183" t="s">
        <v>167</v>
      </c>
      <c r="H1019" s="184">
        <v>11.615</v>
      </c>
      <c r="I1019" s="185"/>
      <c r="J1019" s="186">
        <f>ROUND(I1019*H1019,2)</f>
        <v>0</v>
      </c>
      <c r="K1019" s="182" t="s">
        <v>168</v>
      </c>
      <c r="L1019" s="41"/>
      <c r="M1019" s="187" t="s">
        <v>19</v>
      </c>
      <c r="N1019" s="188" t="s">
        <v>47</v>
      </c>
      <c r="O1019" s="66"/>
      <c r="P1019" s="189">
        <f>O1019*H1019</f>
        <v>0</v>
      </c>
      <c r="Q1019" s="189">
        <v>1E-4</v>
      </c>
      <c r="R1019" s="189">
        <f>Q1019*H1019</f>
        <v>1.1615E-3</v>
      </c>
      <c r="S1019" s="189">
        <v>0</v>
      </c>
      <c r="T1019" s="190">
        <f>S1019*H1019</f>
        <v>0</v>
      </c>
      <c r="U1019" s="36"/>
      <c r="V1019" s="36"/>
      <c r="W1019" s="36"/>
      <c r="X1019" s="36"/>
      <c r="Y1019" s="36"/>
      <c r="Z1019" s="36"/>
      <c r="AA1019" s="36"/>
      <c r="AB1019" s="36"/>
      <c r="AC1019" s="36"/>
      <c r="AD1019" s="36"/>
      <c r="AE1019" s="36"/>
      <c r="AR1019" s="191" t="s">
        <v>314</v>
      </c>
      <c r="AT1019" s="191" t="s">
        <v>153</v>
      </c>
      <c r="AU1019" s="191" t="s">
        <v>86</v>
      </c>
      <c r="AY1019" s="19" t="s">
        <v>150</v>
      </c>
      <c r="BE1019" s="192">
        <f>IF(N1019="základní",J1019,0)</f>
        <v>0</v>
      </c>
      <c r="BF1019" s="192">
        <f>IF(N1019="snížená",J1019,0)</f>
        <v>0</v>
      </c>
      <c r="BG1019" s="192">
        <f>IF(N1019="zákl. přenesená",J1019,0)</f>
        <v>0</v>
      </c>
      <c r="BH1019" s="192">
        <f>IF(N1019="sníž. přenesená",J1019,0)</f>
        <v>0</v>
      </c>
      <c r="BI1019" s="192">
        <f>IF(N1019="nulová",J1019,0)</f>
        <v>0</v>
      </c>
      <c r="BJ1019" s="19" t="s">
        <v>84</v>
      </c>
      <c r="BK1019" s="192">
        <f>ROUND(I1019*H1019,2)</f>
        <v>0</v>
      </c>
      <c r="BL1019" s="19" t="s">
        <v>314</v>
      </c>
      <c r="BM1019" s="191" t="s">
        <v>1391</v>
      </c>
    </row>
    <row r="1020" spans="1:65" s="2" customFormat="1" ht="19.5">
      <c r="A1020" s="36"/>
      <c r="B1020" s="37"/>
      <c r="C1020" s="38"/>
      <c r="D1020" s="193" t="s">
        <v>160</v>
      </c>
      <c r="E1020" s="38"/>
      <c r="F1020" s="194" t="s">
        <v>1392</v>
      </c>
      <c r="G1020" s="38"/>
      <c r="H1020" s="38"/>
      <c r="I1020" s="195"/>
      <c r="J1020" s="38"/>
      <c r="K1020" s="38"/>
      <c r="L1020" s="41"/>
      <c r="M1020" s="196"/>
      <c r="N1020" s="197"/>
      <c r="O1020" s="66"/>
      <c r="P1020" s="66"/>
      <c r="Q1020" s="66"/>
      <c r="R1020" s="66"/>
      <c r="S1020" s="66"/>
      <c r="T1020" s="67"/>
      <c r="U1020" s="36"/>
      <c r="V1020" s="36"/>
      <c r="W1020" s="36"/>
      <c r="X1020" s="36"/>
      <c r="Y1020" s="36"/>
      <c r="Z1020" s="36"/>
      <c r="AA1020" s="36"/>
      <c r="AB1020" s="36"/>
      <c r="AC1020" s="36"/>
      <c r="AD1020" s="36"/>
      <c r="AE1020" s="36"/>
      <c r="AT1020" s="19" t="s">
        <v>160</v>
      </c>
      <c r="AU1020" s="19" t="s">
        <v>86</v>
      </c>
    </row>
    <row r="1021" spans="1:65" s="13" customFormat="1" ht="33.75">
      <c r="B1021" s="199"/>
      <c r="C1021" s="200"/>
      <c r="D1021" s="193" t="s">
        <v>163</v>
      </c>
      <c r="E1021" s="201" t="s">
        <v>19</v>
      </c>
      <c r="F1021" s="202" t="s">
        <v>1393</v>
      </c>
      <c r="G1021" s="200"/>
      <c r="H1021" s="201" t="s">
        <v>19</v>
      </c>
      <c r="I1021" s="203"/>
      <c r="J1021" s="200"/>
      <c r="K1021" s="200"/>
      <c r="L1021" s="204"/>
      <c r="M1021" s="205"/>
      <c r="N1021" s="206"/>
      <c r="O1021" s="206"/>
      <c r="P1021" s="206"/>
      <c r="Q1021" s="206"/>
      <c r="R1021" s="206"/>
      <c r="S1021" s="206"/>
      <c r="T1021" s="207"/>
      <c r="AT1021" s="208" t="s">
        <v>163</v>
      </c>
      <c r="AU1021" s="208" t="s">
        <v>86</v>
      </c>
      <c r="AV1021" s="13" t="s">
        <v>84</v>
      </c>
      <c r="AW1021" s="13" t="s">
        <v>36</v>
      </c>
      <c r="AX1021" s="13" t="s">
        <v>76</v>
      </c>
      <c r="AY1021" s="208" t="s">
        <v>150</v>
      </c>
    </row>
    <row r="1022" spans="1:65" s="13" customFormat="1" ht="22.5">
      <c r="B1022" s="199"/>
      <c r="C1022" s="200"/>
      <c r="D1022" s="193" t="s">
        <v>163</v>
      </c>
      <c r="E1022" s="201" t="s">
        <v>19</v>
      </c>
      <c r="F1022" s="202" t="s">
        <v>1386</v>
      </c>
      <c r="G1022" s="200"/>
      <c r="H1022" s="201" t="s">
        <v>19</v>
      </c>
      <c r="I1022" s="203"/>
      <c r="J1022" s="200"/>
      <c r="K1022" s="200"/>
      <c r="L1022" s="204"/>
      <c r="M1022" s="205"/>
      <c r="N1022" s="206"/>
      <c r="O1022" s="206"/>
      <c r="P1022" s="206"/>
      <c r="Q1022" s="206"/>
      <c r="R1022" s="206"/>
      <c r="S1022" s="206"/>
      <c r="T1022" s="207"/>
      <c r="AT1022" s="208" t="s">
        <v>163</v>
      </c>
      <c r="AU1022" s="208" t="s">
        <v>86</v>
      </c>
      <c r="AV1022" s="13" t="s">
        <v>84</v>
      </c>
      <c r="AW1022" s="13" t="s">
        <v>36</v>
      </c>
      <c r="AX1022" s="13" t="s">
        <v>76</v>
      </c>
      <c r="AY1022" s="208" t="s">
        <v>150</v>
      </c>
    </row>
    <row r="1023" spans="1:65" s="14" customFormat="1" ht="11.25">
      <c r="B1023" s="209"/>
      <c r="C1023" s="210"/>
      <c r="D1023" s="193" t="s">
        <v>163</v>
      </c>
      <c r="E1023" s="211" t="s">
        <v>19</v>
      </c>
      <c r="F1023" s="212" t="s">
        <v>1387</v>
      </c>
      <c r="G1023" s="210"/>
      <c r="H1023" s="213">
        <v>11.615</v>
      </c>
      <c r="I1023" s="214"/>
      <c r="J1023" s="210"/>
      <c r="K1023" s="210"/>
      <c r="L1023" s="215"/>
      <c r="M1023" s="216"/>
      <c r="N1023" s="217"/>
      <c r="O1023" s="217"/>
      <c r="P1023" s="217"/>
      <c r="Q1023" s="217"/>
      <c r="R1023" s="217"/>
      <c r="S1023" s="217"/>
      <c r="T1023" s="218"/>
      <c r="AT1023" s="219" t="s">
        <v>163</v>
      </c>
      <c r="AU1023" s="219" t="s">
        <v>86</v>
      </c>
      <c r="AV1023" s="14" t="s">
        <v>86</v>
      </c>
      <c r="AW1023" s="14" t="s">
        <v>36</v>
      </c>
      <c r="AX1023" s="14" t="s">
        <v>84</v>
      </c>
      <c r="AY1023" s="219" t="s">
        <v>150</v>
      </c>
    </row>
    <row r="1024" spans="1:65" s="2" customFormat="1" ht="24">
      <c r="A1024" s="36"/>
      <c r="B1024" s="37"/>
      <c r="C1024" s="180" t="s">
        <v>1394</v>
      </c>
      <c r="D1024" s="180" t="s">
        <v>153</v>
      </c>
      <c r="E1024" s="181" t="s">
        <v>1395</v>
      </c>
      <c r="F1024" s="182" t="s">
        <v>1396</v>
      </c>
      <c r="G1024" s="183" t="s">
        <v>167</v>
      </c>
      <c r="H1024" s="184">
        <v>11.615</v>
      </c>
      <c r="I1024" s="185"/>
      <c r="J1024" s="186">
        <f>ROUND(I1024*H1024,2)</f>
        <v>0</v>
      </c>
      <c r="K1024" s="182" t="s">
        <v>168</v>
      </c>
      <c r="L1024" s="41"/>
      <c r="M1024" s="187" t="s">
        <v>19</v>
      </c>
      <c r="N1024" s="188" t="s">
        <v>47</v>
      </c>
      <c r="O1024" s="66"/>
      <c r="P1024" s="189">
        <f>O1024*H1024</f>
        <v>0</v>
      </c>
      <c r="Q1024" s="189">
        <v>7.2000000000000005E-4</v>
      </c>
      <c r="R1024" s="189">
        <f>Q1024*H1024</f>
        <v>8.3628000000000001E-3</v>
      </c>
      <c r="S1024" s="189">
        <v>0</v>
      </c>
      <c r="T1024" s="190">
        <f>S1024*H1024</f>
        <v>0</v>
      </c>
      <c r="U1024" s="36"/>
      <c r="V1024" s="36"/>
      <c r="W1024" s="36"/>
      <c r="X1024" s="36"/>
      <c r="Y1024" s="36"/>
      <c r="Z1024" s="36"/>
      <c r="AA1024" s="36"/>
      <c r="AB1024" s="36"/>
      <c r="AC1024" s="36"/>
      <c r="AD1024" s="36"/>
      <c r="AE1024" s="36"/>
      <c r="AR1024" s="191" t="s">
        <v>314</v>
      </c>
      <c r="AT1024" s="191" t="s">
        <v>153</v>
      </c>
      <c r="AU1024" s="191" t="s">
        <v>86</v>
      </c>
      <c r="AY1024" s="19" t="s">
        <v>150</v>
      </c>
      <c r="BE1024" s="192">
        <f>IF(N1024="základní",J1024,0)</f>
        <v>0</v>
      </c>
      <c r="BF1024" s="192">
        <f>IF(N1024="snížená",J1024,0)</f>
        <v>0</v>
      </c>
      <c r="BG1024" s="192">
        <f>IF(N1024="zákl. přenesená",J1024,0)</f>
        <v>0</v>
      </c>
      <c r="BH1024" s="192">
        <f>IF(N1024="sníž. přenesená",J1024,0)</f>
        <v>0</v>
      </c>
      <c r="BI1024" s="192">
        <f>IF(N1024="nulová",J1024,0)</f>
        <v>0</v>
      </c>
      <c r="BJ1024" s="19" t="s">
        <v>84</v>
      </c>
      <c r="BK1024" s="192">
        <f>ROUND(I1024*H1024,2)</f>
        <v>0</v>
      </c>
      <c r="BL1024" s="19" t="s">
        <v>314</v>
      </c>
      <c r="BM1024" s="191" t="s">
        <v>1397</v>
      </c>
    </row>
    <row r="1025" spans="1:65" s="2" customFormat="1" ht="29.25">
      <c r="A1025" s="36"/>
      <c r="B1025" s="37"/>
      <c r="C1025" s="38"/>
      <c r="D1025" s="193" t="s">
        <v>160</v>
      </c>
      <c r="E1025" s="38"/>
      <c r="F1025" s="194" t="s">
        <v>1398</v>
      </c>
      <c r="G1025" s="38"/>
      <c r="H1025" s="38"/>
      <c r="I1025" s="195"/>
      <c r="J1025" s="38"/>
      <c r="K1025" s="38"/>
      <c r="L1025" s="41"/>
      <c r="M1025" s="196"/>
      <c r="N1025" s="197"/>
      <c r="O1025" s="66"/>
      <c r="P1025" s="66"/>
      <c r="Q1025" s="66"/>
      <c r="R1025" s="66"/>
      <c r="S1025" s="66"/>
      <c r="T1025" s="67"/>
      <c r="U1025" s="36"/>
      <c r="V1025" s="36"/>
      <c r="W1025" s="36"/>
      <c r="X1025" s="36"/>
      <c r="Y1025" s="36"/>
      <c r="Z1025" s="36"/>
      <c r="AA1025" s="36"/>
      <c r="AB1025" s="36"/>
      <c r="AC1025" s="36"/>
      <c r="AD1025" s="36"/>
      <c r="AE1025" s="36"/>
      <c r="AT1025" s="19" t="s">
        <v>160</v>
      </c>
      <c r="AU1025" s="19" t="s">
        <v>86</v>
      </c>
    </row>
    <row r="1026" spans="1:65" s="13" customFormat="1" ht="33.75">
      <c r="B1026" s="199"/>
      <c r="C1026" s="200"/>
      <c r="D1026" s="193" t="s">
        <v>163</v>
      </c>
      <c r="E1026" s="201" t="s">
        <v>19</v>
      </c>
      <c r="F1026" s="202" t="s">
        <v>1399</v>
      </c>
      <c r="G1026" s="200"/>
      <c r="H1026" s="201" t="s">
        <v>19</v>
      </c>
      <c r="I1026" s="203"/>
      <c r="J1026" s="200"/>
      <c r="K1026" s="200"/>
      <c r="L1026" s="204"/>
      <c r="M1026" s="205"/>
      <c r="N1026" s="206"/>
      <c r="O1026" s="206"/>
      <c r="P1026" s="206"/>
      <c r="Q1026" s="206"/>
      <c r="R1026" s="206"/>
      <c r="S1026" s="206"/>
      <c r="T1026" s="207"/>
      <c r="AT1026" s="208" t="s">
        <v>163</v>
      </c>
      <c r="AU1026" s="208" t="s">
        <v>86</v>
      </c>
      <c r="AV1026" s="13" t="s">
        <v>84</v>
      </c>
      <c r="AW1026" s="13" t="s">
        <v>36</v>
      </c>
      <c r="AX1026" s="13" t="s">
        <v>76</v>
      </c>
      <c r="AY1026" s="208" t="s">
        <v>150</v>
      </c>
    </row>
    <row r="1027" spans="1:65" s="13" customFormat="1" ht="22.5">
      <c r="B1027" s="199"/>
      <c r="C1027" s="200"/>
      <c r="D1027" s="193" t="s">
        <v>163</v>
      </c>
      <c r="E1027" s="201" t="s">
        <v>19</v>
      </c>
      <c r="F1027" s="202" t="s">
        <v>1386</v>
      </c>
      <c r="G1027" s="200"/>
      <c r="H1027" s="201" t="s">
        <v>19</v>
      </c>
      <c r="I1027" s="203"/>
      <c r="J1027" s="200"/>
      <c r="K1027" s="200"/>
      <c r="L1027" s="204"/>
      <c r="M1027" s="205"/>
      <c r="N1027" s="206"/>
      <c r="O1027" s="206"/>
      <c r="P1027" s="206"/>
      <c r="Q1027" s="206"/>
      <c r="R1027" s="206"/>
      <c r="S1027" s="206"/>
      <c r="T1027" s="207"/>
      <c r="AT1027" s="208" t="s">
        <v>163</v>
      </c>
      <c r="AU1027" s="208" t="s">
        <v>86</v>
      </c>
      <c r="AV1027" s="13" t="s">
        <v>84</v>
      </c>
      <c r="AW1027" s="13" t="s">
        <v>36</v>
      </c>
      <c r="AX1027" s="13" t="s">
        <v>76</v>
      </c>
      <c r="AY1027" s="208" t="s">
        <v>150</v>
      </c>
    </row>
    <row r="1028" spans="1:65" s="13" customFormat="1" ht="11.25">
      <c r="B1028" s="199"/>
      <c r="C1028" s="200"/>
      <c r="D1028" s="193" t="s">
        <v>163</v>
      </c>
      <c r="E1028" s="201" t="s">
        <v>19</v>
      </c>
      <c r="F1028" s="202" t="s">
        <v>1400</v>
      </c>
      <c r="G1028" s="200"/>
      <c r="H1028" s="201" t="s">
        <v>19</v>
      </c>
      <c r="I1028" s="203"/>
      <c r="J1028" s="200"/>
      <c r="K1028" s="200"/>
      <c r="L1028" s="204"/>
      <c r="M1028" s="205"/>
      <c r="N1028" s="206"/>
      <c r="O1028" s="206"/>
      <c r="P1028" s="206"/>
      <c r="Q1028" s="206"/>
      <c r="R1028" s="206"/>
      <c r="S1028" s="206"/>
      <c r="T1028" s="207"/>
      <c r="AT1028" s="208" t="s">
        <v>163</v>
      </c>
      <c r="AU1028" s="208" t="s">
        <v>86</v>
      </c>
      <c r="AV1028" s="13" t="s">
        <v>84</v>
      </c>
      <c r="AW1028" s="13" t="s">
        <v>36</v>
      </c>
      <c r="AX1028" s="13" t="s">
        <v>76</v>
      </c>
      <c r="AY1028" s="208" t="s">
        <v>150</v>
      </c>
    </row>
    <row r="1029" spans="1:65" s="14" customFormat="1" ht="11.25">
      <c r="B1029" s="209"/>
      <c r="C1029" s="210"/>
      <c r="D1029" s="193" t="s">
        <v>163</v>
      </c>
      <c r="E1029" s="211" t="s">
        <v>19</v>
      </c>
      <c r="F1029" s="212" t="s">
        <v>1387</v>
      </c>
      <c r="G1029" s="210"/>
      <c r="H1029" s="213">
        <v>11.615</v>
      </c>
      <c r="I1029" s="214"/>
      <c r="J1029" s="210"/>
      <c r="K1029" s="210"/>
      <c r="L1029" s="215"/>
      <c r="M1029" s="216"/>
      <c r="N1029" s="217"/>
      <c r="O1029" s="217"/>
      <c r="P1029" s="217"/>
      <c r="Q1029" s="217"/>
      <c r="R1029" s="217"/>
      <c r="S1029" s="217"/>
      <c r="T1029" s="218"/>
      <c r="AT1029" s="219" t="s">
        <v>163</v>
      </c>
      <c r="AU1029" s="219" t="s">
        <v>86</v>
      </c>
      <c r="AV1029" s="14" t="s">
        <v>86</v>
      </c>
      <c r="AW1029" s="14" t="s">
        <v>36</v>
      </c>
      <c r="AX1029" s="14" t="s">
        <v>84</v>
      </c>
      <c r="AY1029" s="219" t="s">
        <v>150</v>
      </c>
    </row>
    <row r="1030" spans="1:65" s="12" customFormat="1" ht="22.9" customHeight="1">
      <c r="B1030" s="164"/>
      <c r="C1030" s="165"/>
      <c r="D1030" s="166" t="s">
        <v>75</v>
      </c>
      <c r="E1030" s="178" t="s">
        <v>545</v>
      </c>
      <c r="F1030" s="178" t="s">
        <v>546</v>
      </c>
      <c r="G1030" s="165"/>
      <c r="H1030" s="165"/>
      <c r="I1030" s="168"/>
      <c r="J1030" s="179">
        <f>BK1030</f>
        <v>0</v>
      </c>
      <c r="K1030" s="165"/>
      <c r="L1030" s="170"/>
      <c r="M1030" s="171"/>
      <c r="N1030" s="172"/>
      <c r="O1030" s="172"/>
      <c r="P1030" s="173">
        <f>SUM(P1031:P1259)</f>
        <v>0</v>
      </c>
      <c r="Q1030" s="172"/>
      <c r="R1030" s="173">
        <f>SUM(R1031:R1259)</f>
        <v>0.32205782000000005</v>
      </c>
      <c r="S1030" s="172"/>
      <c r="T1030" s="174">
        <f>SUM(T1031:T1259)</f>
        <v>4.0959599999999999E-2</v>
      </c>
      <c r="AR1030" s="175" t="s">
        <v>86</v>
      </c>
      <c r="AT1030" s="176" t="s">
        <v>75</v>
      </c>
      <c r="AU1030" s="176" t="s">
        <v>84</v>
      </c>
      <c r="AY1030" s="175" t="s">
        <v>150</v>
      </c>
      <c r="BK1030" s="177">
        <f>SUM(BK1031:BK1259)</f>
        <v>0</v>
      </c>
    </row>
    <row r="1031" spans="1:65" s="2" customFormat="1" ht="24">
      <c r="A1031" s="36"/>
      <c r="B1031" s="37"/>
      <c r="C1031" s="180" t="s">
        <v>1401</v>
      </c>
      <c r="D1031" s="180" t="s">
        <v>153</v>
      </c>
      <c r="E1031" s="181" t="s">
        <v>1402</v>
      </c>
      <c r="F1031" s="182" t="s">
        <v>1403</v>
      </c>
      <c r="G1031" s="183" t="s">
        <v>167</v>
      </c>
      <c r="H1031" s="184">
        <v>273.06400000000002</v>
      </c>
      <c r="I1031" s="185"/>
      <c r="J1031" s="186">
        <f>ROUND(I1031*H1031,2)</f>
        <v>0</v>
      </c>
      <c r="K1031" s="182" t="s">
        <v>168</v>
      </c>
      <c r="L1031" s="41"/>
      <c r="M1031" s="187" t="s">
        <v>19</v>
      </c>
      <c r="N1031" s="188" t="s">
        <v>47</v>
      </c>
      <c r="O1031" s="66"/>
      <c r="P1031" s="189">
        <f>O1031*H1031</f>
        <v>0</v>
      </c>
      <c r="Q1031" s="189">
        <v>0</v>
      </c>
      <c r="R1031" s="189">
        <f>Q1031*H1031</f>
        <v>0</v>
      </c>
      <c r="S1031" s="189">
        <v>1.4999999999999999E-4</v>
      </c>
      <c r="T1031" s="190">
        <f>S1031*H1031</f>
        <v>4.0959599999999999E-2</v>
      </c>
      <c r="U1031" s="36"/>
      <c r="V1031" s="36"/>
      <c r="W1031" s="36"/>
      <c r="X1031" s="36"/>
      <c r="Y1031" s="36"/>
      <c r="Z1031" s="36"/>
      <c r="AA1031" s="36"/>
      <c r="AB1031" s="36"/>
      <c r="AC1031" s="36"/>
      <c r="AD1031" s="36"/>
      <c r="AE1031" s="36"/>
      <c r="AR1031" s="191" t="s">
        <v>314</v>
      </c>
      <c r="AT1031" s="191" t="s">
        <v>153</v>
      </c>
      <c r="AU1031" s="191" t="s">
        <v>86</v>
      </c>
      <c r="AY1031" s="19" t="s">
        <v>150</v>
      </c>
      <c r="BE1031" s="192">
        <f>IF(N1031="základní",J1031,0)</f>
        <v>0</v>
      </c>
      <c r="BF1031" s="192">
        <f>IF(N1031="snížená",J1031,0)</f>
        <v>0</v>
      </c>
      <c r="BG1031" s="192">
        <f>IF(N1031="zákl. přenesená",J1031,0)</f>
        <v>0</v>
      </c>
      <c r="BH1031" s="192">
        <f>IF(N1031="sníž. přenesená",J1031,0)</f>
        <v>0</v>
      </c>
      <c r="BI1031" s="192">
        <f>IF(N1031="nulová",J1031,0)</f>
        <v>0</v>
      </c>
      <c r="BJ1031" s="19" t="s">
        <v>84</v>
      </c>
      <c r="BK1031" s="192">
        <f>ROUND(I1031*H1031,2)</f>
        <v>0</v>
      </c>
      <c r="BL1031" s="19" t="s">
        <v>314</v>
      </c>
      <c r="BM1031" s="191" t="s">
        <v>1404</v>
      </c>
    </row>
    <row r="1032" spans="1:65" s="2" customFormat="1" ht="11.25">
      <c r="A1032" s="36"/>
      <c r="B1032" s="37"/>
      <c r="C1032" s="38"/>
      <c r="D1032" s="193" t="s">
        <v>160</v>
      </c>
      <c r="E1032" s="38"/>
      <c r="F1032" s="194" t="s">
        <v>1405</v>
      </c>
      <c r="G1032" s="38"/>
      <c r="H1032" s="38"/>
      <c r="I1032" s="195"/>
      <c r="J1032" s="38"/>
      <c r="K1032" s="38"/>
      <c r="L1032" s="41"/>
      <c r="M1032" s="196"/>
      <c r="N1032" s="197"/>
      <c r="O1032" s="66"/>
      <c r="P1032" s="66"/>
      <c r="Q1032" s="66"/>
      <c r="R1032" s="66"/>
      <c r="S1032" s="66"/>
      <c r="T1032" s="67"/>
      <c r="U1032" s="36"/>
      <c r="V1032" s="36"/>
      <c r="W1032" s="36"/>
      <c r="X1032" s="36"/>
      <c r="Y1032" s="36"/>
      <c r="Z1032" s="36"/>
      <c r="AA1032" s="36"/>
      <c r="AB1032" s="36"/>
      <c r="AC1032" s="36"/>
      <c r="AD1032" s="36"/>
      <c r="AE1032" s="36"/>
      <c r="AT1032" s="19" t="s">
        <v>160</v>
      </c>
      <c r="AU1032" s="19" t="s">
        <v>86</v>
      </c>
    </row>
    <row r="1033" spans="1:65" s="13" customFormat="1" ht="22.5">
      <c r="B1033" s="199"/>
      <c r="C1033" s="200"/>
      <c r="D1033" s="193" t="s">
        <v>163</v>
      </c>
      <c r="E1033" s="201" t="s">
        <v>19</v>
      </c>
      <c r="F1033" s="202" t="s">
        <v>1406</v>
      </c>
      <c r="G1033" s="200"/>
      <c r="H1033" s="201" t="s">
        <v>19</v>
      </c>
      <c r="I1033" s="203"/>
      <c r="J1033" s="200"/>
      <c r="K1033" s="200"/>
      <c r="L1033" s="204"/>
      <c r="M1033" s="205"/>
      <c r="N1033" s="206"/>
      <c r="O1033" s="206"/>
      <c r="P1033" s="206"/>
      <c r="Q1033" s="206"/>
      <c r="R1033" s="206"/>
      <c r="S1033" s="206"/>
      <c r="T1033" s="207"/>
      <c r="AT1033" s="208" t="s">
        <v>163</v>
      </c>
      <c r="AU1033" s="208" t="s">
        <v>86</v>
      </c>
      <c r="AV1033" s="13" t="s">
        <v>84</v>
      </c>
      <c r="AW1033" s="13" t="s">
        <v>36</v>
      </c>
      <c r="AX1033" s="13" t="s">
        <v>76</v>
      </c>
      <c r="AY1033" s="208" t="s">
        <v>150</v>
      </c>
    </row>
    <row r="1034" spans="1:65" s="13" customFormat="1" ht="11.25">
      <c r="B1034" s="199"/>
      <c r="C1034" s="200"/>
      <c r="D1034" s="193" t="s">
        <v>163</v>
      </c>
      <c r="E1034" s="201" t="s">
        <v>19</v>
      </c>
      <c r="F1034" s="202" t="s">
        <v>193</v>
      </c>
      <c r="G1034" s="200"/>
      <c r="H1034" s="201" t="s">
        <v>19</v>
      </c>
      <c r="I1034" s="203"/>
      <c r="J1034" s="200"/>
      <c r="K1034" s="200"/>
      <c r="L1034" s="204"/>
      <c r="M1034" s="205"/>
      <c r="N1034" s="206"/>
      <c r="O1034" s="206"/>
      <c r="P1034" s="206"/>
      <c r="Q1034" s="206"/>
      <c r="R1034" s="206"/>
      <c r="S1034" s="206"/>
      <c r="T1034" s="207"/>
      <c r="AT1034" s="208" t="s">
        <v>163</v>
      </c>
      <c r="AU1034" s="208" t="s">
        <v>86</v>
      </c>
      <c r="AV1034" s="13" t="s">
        <v>84</v>
      </c>
      <c r="AW1034" s="13" t="s">
        <v>36</v>
      </c>
      <c r="AX1034" s="13" t="s">
        <v>76</v>
      </c>
      <c r="AY1034" s="208" t="s">
        <v>150</v>
      </c>
    </row>
    <row r="1035" spans="1:65" s="14" customFormat="1" ht="11.25">
      <c r="B1035" s="209"/>
      <c r="C1035" s="210"/>
      <c r="D1035" s="193" t="s">
        <v>163</v>
      </c>
      <c r="E1035" s="211" t="s">
        <v>19</v>
      </c>
      <c r="F1035" s="212" t="s">
        <v>766</v>
      </c>
      <c r="G1035" s="210"/>
      <c r="H1035" s="213">
        <v>88.424000000000007</v>
      </c>
      <c r="I1035" s="214"/>
      <c r="J1035" s="210"/>
      <c r="K1035" s="210"/>
      <c r="L1035" s="215"/>
      <c r="M1035" s="216"/>
      <c r="N1035" s="217"/>
      <c r="O1035" s="217"/>
      <c r="P1035" s="217"/>
      <c r="Q1035" s="217"/>
      <c r="R1035" s="217"/>
      <c r="S1035" s="217"/>
      <c r="T1035" s="218"/>
      <c r="AT1035" s="219" t="s">
        <v>163</v>
      </c>
      <c r="AU1035" s="219" t="s">
        <v>86</v>
      </c>
      <c r="AV1035" s="14" t="s">
        <v>86</v>
      </c>
      <c r="AW1035" s="14" t="s">
        <v>36</v>
      </c>
      <c r="AX1035" s="14" t="s">
        <v>76</v>
      </c>
      <c r="AY1035" s="219" t="s">
        <v>150</v>
      </c>
    </row>
    <row r="1036" spans="1:65" s="14" customFormat="1" ht="11.25">
      <c r="B1036" s="209"/>
      <c r="C1036" s="210"/>
      <c r="D1036" s="193" t="s">
        <v>163</v>
      </c>
      <c r="E1036" s="211" t="s">
        <v>19</v>
      </c>
      <c r="F1036" s="212" t="s">
        <v>369</v>
      </c>
      <c r="G1036" s="210"/>
      <c r="H1036" s="213">
        <v>8.2799999999999994</v>
      </c>
      <c r="I1036" s="214"/>
      <c r="J1036" s="210"/>
      <c r="K1036" s="210"/>
      <c r="L1036" s="215"/>
      <c r="M1036" s="216"/>
      <c r="N1036" s="217"/>
      <c r="O1036" s="217"/>
      <c r="P1036" s="217"/>
      <c r="Q1036" s="217"/>
      <c r="R1036" s="217"/>
      <c r="S1036" s="217"/>
      <c r="T1036" s="218"/>
      <c r="AT1036" s="219" t="s">
        <v>163</v>
      </c>
      <c r="AU1036" s="219" t="s">
        <v>86</v>
      </c>
      <c r="AV1036" s="14" t="s">
        <v>86</v>
      </c>
      <c r="AW1036" s="14" t="s">
        <v>36</v>
      </c>
      <c r="AX1036" s="14" t="s">
        <v>76</v>
      </c>
      <c r="AY1036" s="219" t="s">
        <v>150</v>
      </c>
    </row>
    <row r="1037" spans="1:65" s="14" customFormat="1" ht="11.25">
      <c r="B1037" s="209"/>
      <c r="C1037" s="210"/>
      <c r="D1037" s="193" t="s">
        <v>163</v>
      </c>
      <c r="E1037" s="211" t="s">
        <v>19</v>
      </c>
      <c r="F1037" s="212" t="s">
        <v>370</v>
      </c>
      <c r="G1037" s="210"/>
      <c r="H1037" s="213">
        <v>1.9</v>
      </c>
      <c r="I1037" s="214"/>
      <c r="J1037" s="210"/>
      <c r="K1037" s="210"/>
      <c r="L1037" s="215"/>
      <c r="M1037" s="216"/>
      <c r="N1037" s="217"/>
      <c r="O1037" s="217"/>
      <c r="P1037" s="217"/>
      <c r="Q1037" s="217"/>
      <c r="R1037" s="217"/>
      <c r="S1037" s="217"/>
      <c r="T1037" s="218"/>
      <c r="AT1037" s="219" t="s">
        <v>163</v>
      </c>
      <c r="AU1037" s="219" t="s">
        <v>86</v>
      </c>
      <c r="AV1037" s="14" t="s">
        <v>86</v>
      </c>
      <c r="AW1037" s="14" t="s">
        <v>36</v>
      </c>
      <c r="AX1037" s="14" t="s">
        <v>76</v>
      </c>
      <c r="AY1037" s="219" t="s">
        <v>150</v>
      </c>
    </row>
    <row r="1038" spans="1:65" s="14" customFormat="1" ht="11.25">
      <c r="B1038" s="209"/>
      <c r="C1038" s="210"/>
      <c r="D1038" s="193" t="s">
        <v>163</v>
      </c>
      <c r="E1038" s="211" t="s">
        <v>19</v>
      </c>
      <c r="F1038" s="212" t="s">
        <v>767</v>
      </c>
      <c r="G1038" s="210"/>
      <c r="H1038" s="213">
        <v>6.21</v>
      </c>
      <c r="I1038" s="214"/>
      <c r="J1038" s="210"/>
      <c r="K1038" s="210"/>
      <c r="L1038" s="215"/>
      <c r="M1038" s="216"/>
      <c r="N1038" s="217"/>
      <c r="O1038" s="217"/>
      <c r="P1038" s="217"/>
      <c r="Q1038" s="217"/>
      <c r="R1038" s="217"/>
      <c r="S1038" s="217"/>
      <c r="T1038" s="218"/>
      <c r="AT1038" s="219" t="s">
        <v>163</v>
      </c>
      <c r="AU1038" s="219" t="s">
        <v>86</v>
      </c>
      <c r="AV1038" s="14" t="s">
        <v>86</v>
      </c>
      <c r="AW1038" s="14" t="s">
        <v>36</v>
      </c>
      <c r="AX1038" s="14" t="s">
        <v>76</v>
      </c>
      <c r="AY1038" s="219" t="s">
        <v>150</v>
      </c>
    </row>
    <row r="1039" spans="1:65" s="14" customFormat="1" ht="11.25">
      <c r="B1039" s="209"/>
      <c r="C1039" s="210"/>
      <c r="D1039" s="193" t="s">
        <v>163</v>
      </c>
      <c r="E1039" s="211" t="s">
        <v>19</v>
      </c>
      <c r="F1039" s="212" t="s">
        <v>768</v>
      </c>
      <c r="G1039" s="210"/>
      <c r="H1039" s="213">
        <v>1.056</v>
      </c>
      <c r="I1039" s="214"/>
      <c r="J1039" s="210"/>
      <c r="K1039" s="210"/>
      <c r="L1039" s="215"/>
      <c r="M1039" s="216"/>
      <c r="N1039" s="217"/>
      <c r="O1039" s="217"/>
      <c r="P1039" s="217"/>
      <c r="Q1039" s="217"/>
      <c r="R1039" s="217"/>
      <c r="S1039" s="217"/>
      <c r="T1039" s="218"/>
      <c r="AT1039" s="219" t="s">
        <v>163</v>
      </c>
      <c r="AU1039" s="219" t="s">
        <v>86</v>
      </c>
      <c r="AV1039" s="14" t="s">
        <v>86</v>
      </c>
      <c r="AW1039" s="14" t="s">
        <v>36</v>
      </c>
      <c r="AX1039" s="14" t="s">
        <v>76</v>
      </c>
      <c r="AY1039" s="219" t="s">
        <v>150</v>
      </c>
    </row>
    <row r="1040" spans="1:65" s="14" customFormat="1" ht="11.25">
      <c r="B1040" s="209"/>
      <c r="C1040" s="210"/>
      <c r="D1040" s="193" t="s">
        <v>163</v>
      </c>
      <c r="E1040" s="211" t="s">
        <v>19</v>
      </c>
      <c r="F1040" s="212" t="s">
        <v>769</v>
      </c>
      <c r="G1040" s="210"/>
      <c r="H1040" s="213">
        <v>0.51800000000000002</v>
      </c>
      <c r="I1040" s="214"/>
      <c r="J1040" s="210"/>
      <c r="K1040" s="210"/>
      <c r="L1040" s="215"/>
      <c r="M1040" s="216"/>
      <c r="N1040" s="217"/>
      <c r="O1040" s="217"/>
      <c r="P1040" s="217"/>
      <c r="Q1040" s="217"/>
      <c r="R1040" s="217"/>
      <c r="S1040" s="217"/>
      <c r="T1040" s="218"/>
      <c r="AT1040" s="219" t="s">
        <v>163</v>
      </c>
      <c r="AU1040" s="219" t="s">
        <v>86</v>
      </c>
      <c r="AV1040" s="14" t="s">
        <v>86</v>
      </c>
      <c r="AW1040" s="14" t="s">
        <v>36</v>
      </c>
      <c r="AX1040" s="14" t="s">
        <v>76</v>
      </c>
      <c r="AY1040" s="219" t="s">
        <v>150</v>
      </c>
    </row>
    <row r="1041" spans="2:51" s="13" customFormat="1" ht="11.25">
      <c r="B1041" s="199"/>
      <c r="C1041" s="200"/>
      <c r="D1041" s="193" t="s">
        <v>163</v>
      </c>
      <c r="E1041" s="201" t="s">
        <v>19</v>
      </c>
      <c r="F1041" s="202" t="s">
        <v>372</v>
      </c>
      <c r="G1041" s="200"/>
      <c r="H1041" s="201" t="s">
        <v>19</v>
      </c>
      <c r="I1041" s="203"/>
      <c r="J1041" s="200"/>
      <c r="K1041" s="200"/>
      <c r="L1041" s="204"/>
      <c r="M1041" s="205"/>
      <c r="N1041" s="206"/>
      <c r="O1041" s="206"/>
      <c r="P1041" s="206"/>
      <c r="Q1041" s="206"/>
      <c r="R1041" s="206"/>
      <c r="S1041" s="206"/>
      <c r="T1041" s="207"/>
      <c r="AT1041" s="208" t="s">
        <v>163</v>
      </c>
      <c r="AU1041" s="208" t="s">
        <v>86</v>
      </c>
      <c r="AV1041" s="13" t="s">
        <v>84</v>
      </c>
      <c r="AW1041" s="13" t="s">
        <v>36</v>
      </c>
      <c r="AX1041" s="13" t="s">
        <v>76</v>
      </c>
      <c r="AY1041" s="208" t="s">
        <v>150</v>
      </c>
    </row>
    <row r="1042" spans="2:51" s="14" customFormat="1" ht="11.25">
      <c r="B1042" s="209"/>
      <c r="C1042" s="210"/>
      <c r="D1042" s="193" t="s">
        <v>163</v>
      </c>
      <c r="E1042" s="211" t="s">
        <v>19</v>
      </c>
      <c r="F1042" s="212" t="s">
        <v>373</v>
      </c>
      <c r="G1042" s="210"/>
      <c r="H1042" s="213">
        <v>-13.86</v>
      </c>
      <c r="I1042" s="214"/>
      <c r="J1042" s="210"/>
      <c r="K1042" s="210"/>
      <c r="L1042" s="215"/>
      <c r="M1042" s="216"/>
      <c r="N1042" s="217"/>
      <c r="O1042" s="217"/>
      <c r="P1042" s="217"/>
      <c r="Q1042" s="217"/>
      <c r="R1042" s="217"/>
      <c r="S1042" s="217"/>
      <c r="T1042" s="218"/>
      <c r="AT1042" s="219" t="s">
        <v>163</v>
      </c>
      <c r="AU1042" s="219" t="s">
        <v>86</v>
      </c>
      <c r="AV1042" s="14" t="s">
        <v>86</v>
      </c>
      <c r="AW1042" s="14" t="s">
        <v>36</v>
      </c>
      <c r="AX1042" s="14" t="s">
        <v>76</v>
      </c>
      <c r="AY1042" s="219" t="s">
        <v>150</v>
      </c>
    </row>
    <row r="1043" spans="2:51" s="14" customFormat="1" ht="22.5">
      <c r="B1043" s="209"/>
      <c r="C1043" s="210"/>
      <c r="D1043" s="193" t="s">
        <v>163</v>
      </c>
      <c r="E1043" s="211" t="s">
        <v>19</v>
      </c>
      <c r="F1043" s="212" t="s">
        <v>770</v>
      </c>
      <c r="G1043" s="210"/>
      <c r="H1043" s="213">
        <v>-3.1349999999999998</v>
      </c>
      <c r="I1043" s="214"/>
      <c r="J1043" s="210"/>
      <c r="K1043" s="210"/>
      <c r="L1043" s="215"/>
      <c r="M1043" s="216"/>
      <c r="N1043" s="217"/>
      <c r="O1043" s="217"/>
      <c r="P1043" s="217"/>
      <c r="Q1043" s="217"/>
      <c r="R1043" s="217"/>
      <c r="S1043" s="217"/>
      <c r="T1043" s="218"/>
      <c r="AT1043" s="219" t="s">
        <v>163</v>
      </c>
      <c r="AU1043" s="219" t="s">
        <v>86</v>
      </c>
      <c r="AV1043" s="14" t="s">
        <v>86</v>
      </c>
      <c r="AW1043" s="14" t="s">
        <v>36</v>
      </c>
      <c r="AX1043" s="14" t="s">
        <v>76</v>
      </c>
      <c r="AY1043" s="219" t="s">
        <v>150</v>
      </c>
    </row>
    <row r="1044" spans="2:51" s="16" customFormat="1" ht="11.25">
      <c r="B1044" s="231"/>
      <c r="C1044" s="232"/>
      <c r="D1044" s="193" t="s">
        <v>163</v>
      </c>
      <c r="E1044" s="233" t="s">
        <v>19</v>
      </c>
      <c r="F1044" s="234" t="s">
        <v>215</v>
      </c>
      <c r="G1044" s="232"/>
      <c r="H1044" s="235">
        <v>89.393000000000001</v>
      </c>
      <c r="I1044" s="236"/>
      <c r="J1044" s="232"/>
      <c r="K1044" s="232"/>
      <c r="L1044" s="237"/>
      <c r="M1044" s="238"/>
      <c r="N1044" s="239"/>
      <c r="O1044" s="239"/>
      <c r="P1044" s="239"/>
      <c r="Q1044" s="239"/>
      <c r="R1044" s="239"/>
      <c r="S1044" s="239"/>
      <c r="T1044" s="240"/>
      <c r="AT1044" s="241" t="s">
        <v>163</v>
      </c>
      <c r="AU1044" s="241" t="s">
        <v>86</v>
      </c>
      <c r="AV1044" s="16" t="s">
        <v>179</v>
      </c>
      <c r="AW1044" s="16" t="s">
        <v>36</v>
      </c>
      <c r="AX1044" s="16" t="s">
        <v>76</v>
      </c>
      <c r="AY1044" s="241" t="s">
        <v>150</v>
      </c>
    </row>
    <row r="1045" spans="2:51" s="13" customFormat="1" ht="11.25">
      <c r="B1045" s="199"/>
      <c r="C1045" s="200"/>
      <c r="D1045" s="193" t="s">
        <v>163</v>
      </c>
      <c r="E1045" s="201" t="s">
        <v>19</v>
      </c>
      <c r="F1045" s="202" t="s">
        <v>195</v>
      </c>
      <c r="G1045" s="200"/>
      <c r="H1045" s="201" t="s">
        <v>19</v>
      </c>
      <c r="I1045" s="203"/>
      <c r="J1045" s="200"/>
      <c r="K1045" s="200"/>
      <c r="L1045" s="204"/>
      <c r="M1045" s="205"/>
      <c r="N1045" s="206"/>
      <c r="O1045" s="206"/>
      <c r="P1045" s="206"/>
      <c r="Q1045" s="206"/>
      <c r="R1045" s="206"/>
      <c r="S1045" s="206"/>
      <c r="T1045" s="207"/>
      <c r="AT1045" s="208" t="s">
        <v>163</v>
      </c>
      <c r="AU1045" s="208" t="s">
        <v>86</v>
      </c>
      <c r="AV1045" s="13" t="s">
        <v>84</v>
      </c>
      <c r="AW1045" s="13" t="s">
        <v>36</v>
      </c>
      <c r="AX1045" s="13" t="s">
        <v>76</v>
      </c>
      <c r="AY1045" s="208" t="s">
        <v>150</v>
      </c>
    </row>
    <row r="1046" spans="2:51" s="14" customFormat="1" ht="11.25">
      <c r="B1046" s="209"/>
      <c r="C1046" s="210"/>
      <c r="D1046" s="193" t="s">
        <v>163</v>
      </c>
      <c r="E1046" s="211" t="s">
        <v>19</v>
      </c>
      <c r="F1046" s="212" t="s">
        <v>378</v>
      </c>
      <c r="G1046" s="210"/>
      <c r="H1046" s="213">
        <v>110.676</v>
      </c>
      <c r="I1046" s="214"/>
      <c r="J1046" s="210"/>
      <c r="K1046" s="210"/>
      <c r="L1046" s="215"/>
      <c r="M1046" s="216"/>
      <c r="N1046" s="217"/>
      <c r="O1046" s="217"/>
      <c r="P1046" s="217"/>
      <c r="Q1046" s="217"/>
      <c r="R1046" s="217"/>
      <c r="S1046" s="217"/>
      <c r="T1046" s="218"/>
      <c r="AT1046" s="219" t="s">
        <v>163</v>
      </c>
      <c r="AU1046" s="219" t="s">
        <v>86</v>
      </c>
      <c r="AV1046" s="14" t="s">
        <v>86</v>
      </c>
      <c r="AW1046" s="14" t="s">
        <v>36</v>
      </c>
      <c r="AX1046" s="14" t="s">
        <v>76</v>
      </c>
      <c r="AY1046" s="219" t="s">
        <v>150</v>
      </c>
    </row>
    <row r="1047" spans="2:51" s="14" customFormat="1" ht="11.25">
      <c r="B1047" s="209"/>
      <c r="C1047" s="210"/>
      <c r="D1047" s="193" t="s">
        <v>163</v>
      </c>
      <c r="E1047" s="211" t="s">
        <v>19</v>
      </c>
      <c r="F1047" s="212" t="s">
        <v>369</v>
      </c>
      <c r="G1047" s="210"/>
      <c r="H1047" s="213">
        <v>8.2799999999999994</v>
      </c>
      <c r="I1047" s="214"/>
      <c r="J1047" s="210"/>
      <c r="K1047" s="210"/>
      <c r="L1047" s="215"/>
      <c r="M1047" s="216"/>
      <c r="N1047" s="217"/>
      <c r="O1047" s="217"/>
      <c r="P1047" s="217"/>
      <c r="Q1047" s="217"/>
      <c r="R1047" s="217"/>
      <c r="S1047" s="217"/>
      <c r="T1047" s="218"/>
      <c r="AT1047" s="219" t="s">
        <v>163</v>
      </c>
      <c r="AU1047" s="219" t="s">
        <v>86</v>
      </c>
      <c r="AV1047" s="14" t="s">
        <v>86</v>
      </c>
      <c r="AW1047" s="14" t="s">
        <v>36</v>
      </c>
      <c r="AX1047" s="14" t="s">
        <v>76</v>
      </c>
      <c r="AY1047" s="219" t="s">
        <v>150</v>
      </c>
    </row>
    <row r="1048" spans="2:51" s="14" customFormat="1" ht="11.25">
      <c r="B1048" s="209"/>
      <c r="C1048" s="210"/>
      <c r="D1048" s="193" t="s">
        <v>163</v>
      </c>
      <c r="E1048" s="211" t="s">
        <v>19</v>
      </c>
      <c r="F1048" s="212" t="s">
        <v>370</v>
      </c>
      <c r="G1048" s="210"/>
      <c r="H1048" s="213">
        <v>1.9</v>
      </c>
      <c r="I1048" s="214"/>
      <c r="J1048" s="210"/>
      <c r="K1048" s="210"/>
      <c r="L1048" s="215"/>
      <c r="M1048" s="216"/>
      <c r="N1048" s="217"/>
      <c r="O1048" s="217"/>
      <c r="P1048" s="217"/>
      <c r="Q1048" s="217"/>
      <c r="R1048" s="217"/>
      <c r="S1048" s="217"/>
      <c r="T1048" s="218"/>
      <c r="AT1048" s="219" t="s">
        <v>163</v>
      </c>
      <c r="AU1048" s="219" t="s">
        <v>86</v>
      </c>
      <c r="AV1048" s="14" t="s">
        <v>86</v>
      </c>
      <c r="AW1048" s="14" t="s">
        <v>36</v>
      </c>
      <c r="AX1048" s="14" t="s">
        <v>76</v>
      </c>
      <c r="AY1048" s="219" t="s">
        <v>150</v>
      </c>
    </row>
    <row r="1049" spans="2:51" s="14" customFormat="1" ht="11.25">
      <c r="B1049" s="209"/>
      <c r="C1049" s="210"/>
      <c r="D1049" s="193" t="s">
        <v>163</v>
      </c>
      <c r="E1049" s="211" t="s">
        <v>19</v>
      </c>
      <c r="F1049" s="212" t="s">
        <v>771</v>
      </c>
      <c r="G1049" s="210"/>
      <c r="H1049" s="213">
        <v>4.1399999999999997</v>
      </c>
      <c r="I1049" s="214"/>
      <c r="J1049" s="210"/>
      <c r="K1049" s="210"/>
      <c r="L1049" s="215"/>
      <c r="M1049" s="216"/>
      <c r="N1049" s="217"/>
      <c r="O1049" s="217"/>
      <c r="P1049" s="217"/>
      <c r="Q1049" s="217"/>
      <c r="R1049" s="217"/>
      <c r="S1049" s="217"/>
      <c r="T1049" s="218"/>
      <c r="AT1049" s="219" t="s">
        <v>163</v>
      </c>
      <c r="AU1049" s="219" t="s">
        <v>86</v>
      </c>
      <c r="AV1049" s="14" t="s">
        <v>86</v>
      </c>
      <c r="AW1049" s="14" t="s">
        <v>36</v>
      </c>
      <c r="AX1049" s="14" t="s">
        <v>76</v>
      </c>
      <c r="AY1049" s="219" t="s">
        <v>150</v>
      </c>
    </row>
    <row r="1050" spans="2:51" s="14" customFormat="1" ht="11.25">
      <c r="B1050" s="209"/>
      <c r="C1050" s="210"/>
      <c r="D1050" s="193" t="s">
        <v>163</v>
      </c>
      <c r="E1050" s="211" t="s">
        <v>19</v>
      </c>
      <c r="F1050" s="212" t="s">
        <v>768</v>
      </c>
      <c r="G1050" s="210"/>
      <c r="H1050" s="213">
        <v>1.056</v>
      </c>
      <c r="I1050" s="214"/>
      <c r="J1050" s="210"/>
      <c r="K1050" s="210"/>
      <c r="L1050" s="215"/>
      <c r="M1050" s="216"/>
      <c r="N1050" s="217"/>
      <c r="O1050" s="217"/>
      <c r="P1050" s="217"/>
      <c r="Q1050" s="217"/>
      <c r="R1050" s="217"/>
      <c r="S1050" s="217"/>
      <c r="T1050" s="218"/>
      <c r="AT1050" s="219" t="s">
        <v>163</v>
      </c>
      <c r="AU1050" s="219" t="s">
        <v>86</v>
      </c>
      <c r="AV1050" s="14" t="s">
        <v>86</v>
      </c>
      <c r="AW1050" s="14" t="s">
        <v>36</v>
      </c>
      <c r="AX1050" s="14" t="s">
        <v>76</v>
      </c>
      <c r="AY1050" s="219" t="s">
        <v>150</v>
      </c>
    </row>
    <row r="1051" spans="2:51" s="14" customFormat="1" ht="11.25">
      <c r="B1051" s="209"/>
      <c r="C1051" s="210"/>
      <c r="D1051" s="193" t="s">
        <v>163</v>
      </c>
      <c r="E1051" s="211" t="s">
        <v>19</v>
      </c>
      <c r="F1051" s="212" t="s">
        <v>772</v>
      </c>
      <c r="G1051" s="210"/>
      <c r="H1051" s="213">
        <v>1.0349999999999999</v>
      </c>
      <c r="I1051" s="214"/>
      <c r="J1051" s="210"/>
      <c r="K1051" s="210"/>
      <c r="L1051" s="215"/>
      <c r="M1051" s="216"/>
      <c r="N1051" s="217"/>
      <c r="O1051" s="217"/>
      <c r="P1051" s="217"/>
      <c r="Q1051" s="217"/>
      <c r="R1051" s="217"/>
      <c r="S1051" s="217"/>
      <c r="T1051" s="218"/>
      <c r="AT1051" s="219" t="s">
        <v>163</v>
      </c>
      <c r="AU1051" s="219" t="s">
        <v>86</v>
      </c>
      <c r="AV1051" s="14" t="s">
        <v>86</v>
      </c>
      <c r="AW1051" s="14" t="s">
        <v>36</v>
      </c>
      <c r="AX1051" s="14" t="s">
        <v>76</v>
      </c>
      <c r="AY1051" s="219" t="s">
        <v>150</v>
      </c>
    </row>
    <row r="1052" spans="2:51" s="13" customFormat="1" ht="11.25">
      <c r="B1052" s="199"/>
      <c r="C1052" s="200"/>
      <c r="D1052" s="193" t="s">
        <v>163</v>
      </c>
      <c r="E1052" s="201" t="s">
        <v>19</v>
      </c>
      <c r="F1052" s="202" t="s">
        <v>372</v>
      </c>
      <c r="G1052" s="200"/>
      <c r="H1052" s="201" t="s">
        <v>19</v>
      </c>
      <c r="I1052" s="203"/>
      <c r="J1052" s="200"/>
      <c r="K1052" s="200"/>
      <c r="L1052" s="204"/>
      <c r="M1052" s="205"/>
      <c r="N1052" s="206"/>
      <c r="O1052" s="206"/>
      <c r="P1052" s="206"/>
      <c r="Q1052" s="206"/>
      <c r="R1052" s="206"/>
      <c r="S1052" s="206"/>
      <c r="T1052" s="207"/>
      <c r="AT1052" s="208" t="s">
        <v>163</v>
      </c>
      <c r="AU1052" s="208" t="s">
        <v>86</v>
      </c>
      <c r="AV1052" s="13" t="s">
        <v>84</v>
      </c>
      <c r="AW1052" s="13" t="s">
        <v>36</v>
      </c>
      <c r="AX1052" s="13" t="s">
        <v>76</v>
      </c>
      <c r="AY1052" s="208" t="s">
        <v>150</v>
      </c>
    </row>
    <row r="1053" spans="2:51" s="14" customFormat="1" ht="11.25">
      <c r="B1053" s="209"/>
      <c r="C1053" s="210"/>
      <c r="D1053" s="193" t="s">
        <v>163</v>
      </c>
      <c r="E1053" s="211" t="s">
        <v>19</v>
      </c>
      <c r="F1053" s="212" t="s">
        <v>373</v>
      </c>
      <c r="G1053" s="210"/>
      <c r="H1053" s="213">
        <v>-13.86</v>
      </c>
      <c r="I1053" s="214"/>
      <c r="J1053" s="210"/>
      <c r="K1053" s="210"/>
      <c r="L1053" s="215"/>
      <c r="M1053" s="216"/>
      <c r="N1053" s="217"/>
      <c r="O1053" s="217"/>
      <c r="P1053" s="217"/>
      <c r="Q1053" s="217"/>
      <c r="R1053" s="217"/>
      <c r="S1053" s="217"/>
      <c r="T1053" s="218"/>
      <c r="AT1053" s="219" t="s">
        <v>163</v>
      </c>
      <c r="AU1053" s="219" t="s">
        <v>86</v>
      </c>
      <c r="AV1053" s="14" t="s">
        <v>86</v>
      </c>
      <c r="AW1053" s="14" t="s">
        <v>36</v>
      </c>
      <c r="AX1053" s="14" t="s">
        <v>76</v>
      </c>
      <c r="AY1053" s="219" t="s">
        <v>150</v>
      </c>
    </row>
    <row r="1054" spans="2:51" s="14" customFormat="1" ht="22.5">
      <c r="B1054" s="209"/>
      <c r="C1054" s="210"/>
      <c r="D1054" s="193" t="s">
        <v>163</v>
      </c>
      <c r="E1054" s="211" t="s">
        <v>19</v>
      </c>
      <c r="F1054" s="212" t="s">
        <v>770</v>
      </c>
      <c r="G1054" s="210"/>
      <c r="H1054" s="213">
        <v>-3.1349999999999998</v>
      </c>
      <c r="I1054" s="214"/>
      <c r="J1054" s="210"/>
      <c r="K1054" s="210"/>
      <c r="L1054" s="215"/>
      <c r="M1054" s="216"/>
      <c r="N1054" s="217"/>
      <c r="O1054" s="217"/>
      <c r="P1054" s="217"/>
      <c r="Q1054" s="217"/>
      <c r="R1054" s="217"/>
      <c r="S1054" s="217"/>
      <c r="T1054" s="218"/>
      <c r="AT1054" s="219" t="s">
        <v>163</v>
      </c>
      <c r="AU1054" s="219" t="s">
        <v>86</v>
      </c>
      <c r="AV1054" s="14" t="s">
        <v>86</v>
      </c>
      <c r="AW1054" s="14" t="s">
        <v>36</v>
      </c>
      <c r="AX1054" s="14" t="s">
        <v>76</v>
      </c>
      <c r="AY1054" s="219" t="s">
        <v>150</v>
      </c>
    </row>
    <row r="1055" spans="2:51" s="14" customFormat="1" ht="11.25">
      <c r="B1055" s="209"/>
      <c r="C1055" s="210"/>
      <c r="D1055" s="193" t="s">
        <v>163</v>
      </c>
      <c r="E1055" s="211" t="s">
        <v>19</v>
      </c>
      <c r="F1055" s="212" t="s">
        <v>773</v>
      </c>
      <c r="G1055" s="210"/>
      <c r="H1055" s="213">
        <v>-1.2</v>
      </c>
      <c r="I1055" s="214"/>
      <c r="J1055" s="210"/>
      <c r="K1055" s="210"/>
      <c r="L1055" s="215"/>
      <c r="M1055" s="216"/>
      <c r="N1055" s="217"/>
      <c r="O1055" s="217"/>
      <c r="P1055" s="217"/>
      <c r="Q1055" s="217"/>
      <c r="R1055" s="217"/>
      <c r="S1055" s="217"/>
      <c r="T1055" s="218"/>
      <c r="AT1055" s="219" t="s">
        <v>163</v>
      </c>
      <c r="AU1055" s="219" t="s">
        <v>86</v>
      </c>
      <c r="AV1055" s="14" t="s">
        <v>86</v>
      </c>
      <c r="AW1055" s="14" t="s">
        <v>36</v>
      </c>
      <c r="AX1055" s="14" t="s">
        <v>76</v>
      </c>
      <c r="AY1055" s="219" t="s">
        <v>150</v>
      </c>
    </row>
    <row r="1056" spans="2:51" s="14" customFormat="1" ht="11.25">
      <c r="B1056" s="209"/>
      <c r="C1056" s="210"/>
      <c r="D1056" s="193" t="s">
        <v>163</v>
      </c>
      <c r="E1056" s="211" t="s">
        <v>19</v>
      </c>
      <c r="F1056" s="212" t="s">
        <v>774</v>
      </c>
      <c r="G1056" s="210"/>
      <c r="H1056" s="213">
        <v>-0.56000000000000005</v>
      </c>
      <c r="I1056" s="214"/>
      <c r="J1056" s="210"/>
      <c r="K1056" s="210"/>
      <c r="L1056" s="215"/>
      <c r="M1056" s="216"/>
      <c r="N1056" s="217"/>
      <c r="O1056" s="217"/>
      <c r="P1056" s="217"/>
      <c r="Q1056" s="217"/>
      <c r="R1056" s="217"/>
      <c r="S1056" s="217"/>
      <c r="T1056" s="218"/>
      <c r="AT1056" s="219" t="s">
        <v>163</v>
      </c>
      <c r="AU1056" s="219" t="s">
        <v>86</v>
      </c>
      <c r="AV1056" s="14" t="s">
        <v>86</v>
      </c>
      <c r="AW1056" s="14" t="s">
        <v>36</v>
      </c>
      <c r="AX1056" s="14" t="s">
        <v>76</v>
      </c>
      <c r="AY1056" s="219" t="s">
        <v>150</v>
      </c>
    </row>
    <row r="1057" spans="2:51" s="14" customFormat="1" ht="11.25">
      <c r="B1057" s="209"/>
      <c r="C1057" s="210"/>
      <c r="D1057" s="193" t="s">
        <v>163</v>
      </c>
      <c r="E1057" s="211" t="s">
        <v>19</v>
      </c>
      <c r="F1057" s="212" t="s">
        <v>775</v>
      </c>
      <c r="G1057" s="210"/>
      <c r="H1057" s="213">
        <v>-21.010999999999999</v>
      </c>
      <c r="I1057" s="214"/>
      <c r="J1057" s="210"/>
      <c r="K1057" s="210"/>
      <c r="L1057" s="215"/>
      <c r="M1057" s="216"/>
      <c r="N1057" s="217"/>
      <c r="O1057" s="217"/>
      <c r="P1057" s="217"/>
      <c r="Q1057" s="217"/>
      <c r="R1057" s="217"/>
      <c r="S1057" s="217"/>
      <c r="T1057" s="218"/>
      <c r="AT1057" s="219" t="s">
        <v>163</v>
      </c>
      <c r="AU1057" s="219" t="s">
        <v>86</v>
      </c>
      <c r="AV1057" s="14" t="s">
        <v>86</v>
      </c>
      <c r="AW1057" s="14" t="s">
        <v>36</v>
      </c>
      <c r="AX1057" s="14" t="s">
        <v>76</v>
      </c>
      <c r="AY1057" s="219" t="s">
        <v>150</v>
      </c>
    </row>
    <row r="1058" spans="2:51" s="16" customFormat="1" ht="11.25">
      <c r="B1058" s="231"/>
      <c r="C1058" s="232"/>
      <c r="D1058" s="193" t="s">
        <v>163</v>
      </c>
      <c r="E1058" s="233" t="s">
        <v>19</v>
      </c>
      <c r="F1058" s="234" t="s">
        <v>215</v>
      </c>
      <c r="G1058" s="232"/>
      <c r="H1058" s="235">
        <v>87.320999999999998</v>
      </c>
      <c r="I1058" s="236"/>
      <c r="J1058" s="232"/>
      <c r="K1058" s="232"/>
      <c r="L1058" s="237"/>
      <c r="M1058" s="238"/>
      <c r="N1058" s="239"/>
      <c r="O1058" s="239"/>
      <c r="P1058" s="239"/>
      <c r="Q1058" s="239"/>
      <c r="R1058" s="239"/>
      <c r="S1058" s="239"/>
      <c r="T1058" s="240"/>
      <c r="AT1058" s="241" t="s">
        <v>163</v>
      </c>
      <c r="AU1058" s="241" t="s">
        <v>86</v>
      </c>
      <c r="AV1058" s="16" t="s">
        <v>179</v>
      </c>
      <c r="AW1058" s="16" t="s">
        <v>36</v>
      </c>
      <c r="AX1058" s="16" t="s">
        <v>76</v>
      </c>
      <c r="AY1058" s="241" t="s">
        <v>150</v>
      </c>
    </row>
    <row r="1059" spans="2:51" s="13" customFormat="1" ht="11.25">
      <c r="B1059" s="199"/>
      <c r="C1059" s="200"/>
      <c r="D1059" s="193" t="s">
        <v>163</v>
      </c>
      <c r="E1059" s="201" t="s">
        <v>19</v>
      </c>
      <c r="F1059" s="202" t="s">
        <v>197</v>
      </c>
      <c r="G1059" s="200"/>
      <c r="H1059" s="201" t="s">
        <v>19</v>
      </c>
      <c r="I1059" s="203"/>
      <c r="J1059" s="200"/>
      <c r="K1059" s="200"/>
      <c r="L1059" s="204"/>
      <c r="M1059" s="205"/>
      <c r="N1059" s="206"/>
      <c r="O1059" s="206"/>
      <c r="P1059" s="206"/>
      <c r="Q1059" s="206"/>
      <c r="R1059" s="206"/>
      <c r="S1059" s="206"/>
      <c r="T1059" s="207"/>
      <c r="AT1059" s="208" t="s">
        <v>163</v>
      </c>
      <c r="AU1059" s="208" t="s">
        <v>86</v>
      </c>
      <c r="AV1059" s="13" t="s">
        <v>84</v>
      </c>
      <c r="AW1059" s="13" t="s">
        <v>36</v>
      </c>
      <c r="AX1059" s="13" t="s">
        <v>76</v>
      </c>
      <c r="AY1059" s="208" t="s">
        <v>150</v>
      </c>
    </row>
    <row r="1060" spans="2:51" s="14" customFormat="1" ht="11.25">
      <c r="B1060" s="209"/>
      <c r="C1060" s="210"/>
      <c r="D1060" s="193" t="s">
        <v>163</v>
      </c>
      <c r="E1060" s="211" t="s">
        <v>19</v>
      </c>
      <c r="F1060" s="212" t="s">
        <v>776</v>
      </c>
      <c r="G1060" s="210"/>
      <c r="H1060" s="213">
        <v>88.286000000000001</v>
      </c>
      <c r="I1060" s="214"/>
      <c r="J1060" s="210"/>
      <c r="K1060" s="210"/>
      <c r="L1060" s="215"/>
      <c r="M1060" s="216"/>
      <c r="N1060" s="217"/>
      <c r="O1060" s="217"/>
      <c r="P1060" s="217"/>
      <c r="Q1060" s="217"/>
      <c r="R1060" s="217"/>
      <c r="S1060" s="217"/>
      <c r="T1060" s="218"/>
      <c r="AT1060" s="219" t="s">
        <v>163</v>
      </c>
      <c r="AU1060" s="219" t="s">
        <v>86</v>
      </c>
      <c r="AV1060" s="14" t="s">
        <v>86</v>
      </c>
      <c r="AW1060" s="14" t="s">
        <v>36</v>
      </c>
      <c r="AX1060" s="14" t="s">
        <v>76</v>
      </c>
      <c r="AY1060" s="219" t="s">
        <v>150</v>
      </c>
    </row>
    <row r="1061" spans="2:51" s="14" customFormat="1" ht="11.25">
      <c r="B1061" s="209"/>
      <c r="C1061" s="210"/>
      <c r="D1061" s="193" t="s">
        <v>163</v>
      </c>
      <c r="E1061" s="211" t="s">
        <v>19</v>
      </c>
      <c r="F1061" s="212" t="s">
        <v>369</v>
      </c>
      <c r="G1061" s="210"/>
      <c r="H1061" s="213">
        <v>8.2799999999999994</v>
      </c>
      <c r="I1061" s="214"/>
      <c r="J1061" s="210"/>
      <c r="K1061" s="210"/>
      <c r="L1061" s="215"/>
      <c r="M1061" s="216"/>
      <c r="N1061" s="217"/>
      <c r="O1061" s="217"/>
      <c r="P1061" s="217"/>
      <c r="Q1061" s="217"/>
      <c r="R1061" s="217"/>
      <c r="S1061" s="217"/>
      <c r="T1061" s="218"/>
      <c r="AT1061" s="219" t="s">
        <v>163</v>
      </c>
      <c r="AU1061" s="219" t="s">
        <v>86</v>
      </c>
      <c r="AV1061" s="14" t="s">
        <v>86</v>
      </c>
      <c r="AW1061" s="14" t="s">
        <v>36</v>
      </c>
      <c r="AX1061" s="14" t="s">
        <v>76</v>
      </c>
      <c r="AY1061" s="219" t="s">
        <v>150</v>
      </c>
    </row>
    <row r="1062" spans="2:51" s="14" customFormat="1" ht="11.25">
      <c r="B1062" s="209"/>
      <c r="C1062" s="210"/>
      <c r="D1062" s="193" t="s">
        <v>163</v>
      </c>
      <c r="E1062" s="211" t="s">
        <v>19</v>
      </c>
      <c r="F1062" s="212" t="s">
        <v>370</v>
      </c>
      <c r="G1062" s="210"/>
      <c r="H1062" s="213">
        <v>1.9</v>
      </c>
      <c r="I1062" s="214"/>
      <c r="J1062" s="210"/>
      <c r="K1062" s="210"/>
      <c r="L1062" s="215"/>
      <c r="M1062" s="216"/>
      <c r="N1062" s="217"/>
      <c r="O1062" s="217"/>
      <c r="P1062" s="217"/>
      <c r="Q1062" s="217"/>
      <c r="R1062" s="217"/>
      <c r="S1062" s="217"/>
      <c r="T1062" s="218"/>
      <c r="AT1062" s="219" t="s">
        <v>163</v>
      </c>
      <c r="AU1062" s="219" t="s">
        <v>86</v>
      </c>
      <c r="AV1062" s="14" t="s">
        <v>86</v>
      </c>
      <c r="AW1062" s="14" t="s">
        <v>36</v>
      </c>
      <c r="AX1062" s="14" t="s">
        <v>76</v>
      </c>
      <c r="AY1062" s="219" t="s">
        <v>150</v>
      </c>
    </row>
    <row r="1063" spans="2:51" s="14" customFormat="1" ht="11.25">
      <c r="B1063" s="209"/>
      <c r="C1063" s="210"/>
      <c r="D1063" s="193" t="s">
        <v>163</v>
      </c>
      <c r="E1063" s="211" t="s">
        <v>19</v>
      </c>
      <c r="F1063" s="212" t="s">
        <v>771</v>
      </c>
      <c r="G1063" s="210"/>
      <c r="H1063" s="213">
        <v>4.1399999999999997</v>
      </c>
      <c r="I1063" s="214"/>
      <c r="J1063" s="210"/>
      <c r="K1063" s="210"/>
      <c r="L1063" s="215"/>
      <c r="M1063" s="216"/>
      <c r="N1063" s="217"/>
      <c r="O1063" s="217"/>
      <c r="P1063" s="217"/>
      <c r="Q1063" s="217"/>
      <c r="R1063" s="217"/>
      <c r="S1063" s="217"/>
      <c r="T1063" s="218"/>
      <c r="AT1063" s="219" t="s">
        <v>163</v>
      </c>
      <c r="AU1063" s="219" t="s">
        <v>86</v>
      </c>
      <c r="AV1063" s="14" t="s">
        <v>86</v>
      </c>
      <c r="AW1063" s="14" t="s">
        <v>36</v>
      </c>
      <c r="AX1063" s="14" t="s">
        <v>76</v>
      </c>
      <c r="AY1063" s="219" t="s">
        <v>150</v>
      </c>
    </row>
    <row r="1064" spans="2:51" s="14" customFormat="1" ht="11.25">
      <c r="B1064" s="209"/>
      <c r="C1064" s="210"/>
      <c r="D1064" s="193" t="s">
        <v>163</v>
      </c>
      <c r="E1064" s="211" t="s">
        <v>19</v>
      </c>
      <c r="F1064" s="212" t="s">
        <v>768</v>
      </c>
      <c r="G1064" s="210"/>
      <c r="H1064" s="213">
        <v>1.056</v>
      </c>
      <c r="I1064" s="214"/>
      <c r="J1064" s="210"/>
      <c r="K1064" s="210"/>
      <c r="L1064" s="215"/>
      <c r="M1064" s="216"/>
      <c r="N1064" s="217"/>
      <c r="O1064" s="217"/>
      <c r="P1064" s="217"/>
      <c r="Q1064" s="217"/>
      <c r="R1064" s="217"/>
      <c r="S1064" s="217"/>
      <c r="T1064" s="218"/>
      <c r="AT1064" s="219" t="s">
        <v>163</v>
      </c>
      <c r="AU1064" s="219" t="s">
        <v>86</v>
      </c>
      <c r="AV1064" s="14" t="s">
        <v>86</v>
      </c>
      <c r="AW1064" s="14" t="s">
        <v>36</v>
      </c>
      <c r="AX1064" s="14" t="s">
        <v>76</v>
      </c>
      <c r="AY1064" s="219" t="s">
        <v>150</v>
      </c>
    </row>
    <row r="1065" spans="2:51" s="14" customFormat="1" ht="11.25">
      <c r="B1065" s="209"/>
      <c r="C1065" s="210"/>
      <c r="D1065" s="193" t="s">
        <v>163</v>
      </c>
      <c r="E1065" s="211" t="s">
        <v>19</v>
      </c>
      <c r="F1065" s="212" t="s">
        <v>777</v>
      </c>
      <c r="G1065" s="210"/>
      <c r="H1065" s="213">
        <v>1.7250000000000001</v>
      </c>
      <c r="I1065" s="214"/>
      <c r="J1065" s="210"/>
      <c r="K1065" s="210"/>
      <c r="L1065" s="215"/>
      <c r="M1065" s="216"/>
      <c r="N1065" s="217"/>
      <c r="O1065" s="217"/>
      <c r="P1065" s="217"/>
      <c r="Q1065" s="217"/>
      <c r="R1065" s="217"/>
      <c r="S1065" s="217"/>
      <c r="T1065" s="218"/>
      <c r="AT1065" s="219" t="s">
        <v>163</v>
      </c>
      <c r="AU1065" s="219" t="s">
        <v>86</v>
      </c>
      <c r="AV1065" s="14" t="s">
        <v>86</v>
      </c>
      <c r="AW1065" s="14" t="s">
        <v>36</v>
      </c>
      <c r="AX1065" s="14" t="s">
        <v>76</v>
      </c>
      <c r="AY1065" s="219" t="s">
        <v>150</v>
      </c>
    </row>
    <row r="1066" spans="2:51" s="13" customFormat="1" ht="11.25">
      <c r="B1066" s="199"/>
      <c r="C1066" s="200"/>
      <c r="D1066" s="193" t="s">
        <v>163</v>
      </c>
      <c r="E1066" s="201" t="s">
        <v>19</v>
      </c>
      <c r="F1066" s="202" t="s">
        <v>372</v>
      </c>
      <c r="G1066" s="200"/>
      <c r="H1066" s="201" t="s">
        <v>19</v>
      </c>
      <c r="I1066" s="203"/>
      <c r="J1066" s="200"/>
      <c r="K1066" s="200"/>
      <c r="L1066" s="204"/>
      <c r="M1066" s="205"/>
      <c r="N1066" s="206"/>
      <c r="O1066" s="206"/>
      <c r="P1066" s="206"/>
      <c r="Q1066" s="206"/>
      <c r="R1066" s="206"/>
      <c r="S1066" s="206"/>
      <c r="T1066" s="207"/>
      <c r="AT1066" s="208" t="s">
        <v>163</v>
      </c>
      <c r="AU1066" s="208" t="s">
        <v>86</v>
      </c>
      <c r="AV1066" s="13" t="s">
        <v>84</v>
      </c>
      <c r="AW1066" s="13" t="s">
        <v>36</v>
      </c>
      <c r="AX1066" s="13" t="s">
        <v>76</v>
      </c>
      <c r="AY1066" s="208" t="s">
        <v>150</v>
      </c>
    </row>
    <row r="1067" spans="2:51" s="14" customFormat="1" ht="11.25">
      <c r="B1067" s="209"/>
      <c r="C1067" s="210"/>
      <c r="D1067" s="193" t="s">
        <v>163</v>
      </c>
      <c r="E1067" s="211" t="s">
        <v>19</v>
      </c>
      <c r="F1067" s="212" t="s">
        <v>373</v>
      </c>
      <c r="G1067" s="210"/>
      <c r="H1067" s="213">
        <v>-13.86</v>
      </c>
      <c r="I1067" s="214"/>
      <c r="J1067" s="210"/>
      <c r="K1067" s="210"/>
      <c r="L1067" s="215"/>
      <c r="M1067" s="216"/>
      <c r="N1067" s="217"/>
      <c r="O1067" s="217"/>
      <c r="P1067" s="217"/>
      <c r="Q1067" s="217"/>
      <c r="R1067" s="217"/>
      <c r="S1067" s="217"/>
      <c r="T1067" s="218"/>
      <c r="AT1067" s="219" t="s">
        <v>163</v>
      </c>
      <c r="AU1067" s="219" t="s">
        <v>86</v>
      </c>
      <c r="AV1067" s="14" t="s">
        <v>86</v>
      </c>
      <c r="AW1067" s="14" t="s">
        <v>36</v>
      </c>
      <c r="AX1067" s="14" t="s">
        <v>76</v>
      </c>
      <c r="AY1067" s="219" t="s">
        <v>150</v>
      </c>
    </row>
    <row r="1068" spans="2:51" s="14" customFormat="1" ht="22.5">
      <c r="B1068" s="209"/>
      <c r="C1068" s="210"/>
      <c r="D1068" s="193" t="s">
        <v>163</v>
      </c>
      <c r="E1068" s="211" t="s">
        <v>19</v>
      </c>
      <c r="F1068" s="212" t="s">
        <v>770</v>
      </c>
      <c r="G1068" s="210"/>
      <c r="H1068" s="213">
        <v>-3.1349999999999998</v>
      </c>
      <c r="I1068" s="214"/>
      <c r="J1068" s="210"/>
      <c r="K1068" s="210"/>
      <c r="L1068" s="215"/>
      <c r="M1068" s="216"/>
      <c r="N1068" s="217"/>
      <c r="O1068" s="217"/>
      <c r="P1068" s="217"/>
      <c r="Q1068" s="217"/>
      <c r="R1068" s="217"/>
      <c r="S1068" s="217"/>
      <c r="T1068" s="218"/>
      <c r="AT1068" s="219" t="s">
        <v>163</v>
      </c>
      <c r="AU1068" s="219" t="s">
        <v>86</v>
      </c>
      <c r="AV1068" s="14" t="s">
        <v>86</v>
      </c>
      <c r="AW1068" s="14" t="s">
        <v>36</v>
      </c>
      <c r="AX1068" s="14" t="s">
        <v>76</v>
      </c>
      <c r="AY1068" s="219" t="s">
        <v>150</v>
      </c>
    </row>
    <row r="1069" spans="2:51" s="14" customFormat="1" ht="11.25">
      <c r="B1069" s="209"/>
      <c r="C1069" s="210"/>
      <c r="D1069" s="193" t="s">
        <v>163</v>
      </c>
      <c r="E1069" s="211" t="s">
        <v>19</v>
      </c>
      <c r="F1069" s="212" t="s">
        <v>819</v>
      </c>
      <c r="G1069" s="210"/>
      <c r="H1069" s="213">
        <v>-0.8</v>
      </c>
      <c r="I1069" s="214"/>
      <c r="J1069" s="210"/>
      <c r="K1069" s="210"/>
      <c r="L1069" s="215"/>
      <c r="M1069" s="216"/>
      <c r="N1069" s="217"/>
      <c r="O1069" s="217"/>
      <c r="P1069" s="217"/>
      <c r="Q1069" s="217"/>
      <c r="R1069" s="217"/>
      <c r="S1069" s="217"/>
      <c r="T1069" s="218"/>
      <c r="AT1069" s="219" t="s">
        <v>163</v>
      </c>
      <c r="AU1069" s="219" t="s">
        <v>86</v>
      </c>
      <c r="AV1069" s="14" t="s">
        <v>86</v>
      </c>
      <c r="AW1069" s="14" t="s">
        <v>36</v>
      </c>
      <c r="AX1069" s="14" t="s">
        <v>76</v>
      </c>
      <c r="AY1069" s="219" t="s">
        <v>150</v>
      </c>
    </row>
    <row r="1070" spans="2:51" s="14" customFormat="1" ht="11.25">
      <c r="B1070" s="209"/>
      <c r="C1070" s="210"/>
      <c r="D1070" s="193" t="s">
        <v>163</v>
      </c>
      <c r="E1070" s="211" t="s">
        <v>19</v>
      </c>
      <c r="F1070" s="212" t="s">
        <v>779</v>
      </c>
      <c r="G1070" s="210"/>
      <c r="H1070" s="213">
        <v>-0.54500000000000004</v>
      </c>
      <c r="I1070" s="214"/>
      <c r="J1070" s="210"/>
      <c r="K1070" s="210"/>
      <c r="L1070" s="215"/>
      <c r="M1070" s="216"/>
      <c r="N1070" s="217"/>
      <c r="O1070" s="217"/>
      <c r="P1070" s="217"/>
      <c r="Q1070" s="217"/>
      <c r="R1070" s="217"/>
      <c r="S1070" s="217"/>
      <c r="T1070" s="218"/>
      <c r="AT1070" s="219" t="s">
        <v>163</v>
      </c>
      <c r="AU1070" s="219" t="s">
        <v>86</v>
      </c>
      <c r="AV1070" s="14" t="s">
        <v>86</v>
      </c>
      <c r="AW1070" s="14" t="s">
        <v>36</v>
      </c>
      <c r="AX1070" s="14" t="s">
        <v>76</v>
      </c>
      <c r="AY1070" s="219" t="s">
        <v>150</v>
      </c>
    </row>
    <row r="1071" spans="2:51" s="16" customFormat="1" ht="11.25">
      <c r="B1071" s="231"/>
      <c r="C1071" s="232"/>
      <c r="D1071" s="193" t="s">
        <v>163</v>
      </c>
      <c r="E1071" s="233" t="s">
        <v>19</v>
      </c>
      <c r="F1071" s="234" t="s">
        <v>215</v>
      </c>
      <c r="G1071" s="232"/>
      <c r="H1071" s="235">
        <v>87.046999999999997</v>
      </c>
      <c r="I1071" s="236"/>
      <c r="J1071" s="232"/>
      <c r="K1071" s="232"/>
      <c r="L1071" s="237"/>
      <c r="M1071" s="238"/>
      <c r="N1071" s="239"/>
      <c r="O1071" s="239"/>
      <c r="P1071" s="239"/>
      <c r="Q1071" s="239"/>
      <c r="R1071" s="239"/>
      <c r="S1071" s="239"/>
      <c r="T1071" s="240"/>
      <c r="AT1071" s="241" t="s">
        <v>163</v>
      </c>
      <c r="AU1071" s="241" t="s">
        <v>86</v>
      </c>
      <c r="AV1071" s="16" t="s">
        <v>179</v>
      </c>
      <c r="AW1071" s="16" t="s">
        <v>36</v>
      </c>
      <c r="AX1071" s="16" t="s">
        <v>76</v>
      </c>
      <c r="AY1071" s="241" t="s">
        <v>150</v>
      </c>
    </row>
    <row r="1072" spans="2:51" s="13" customFormat="1" ht="11.25">
      <c r="B1072" s="199"/>
      <c r="C1072" s="200"/>
      <c r="D1072" s="193" t="s">
        <v>163</v>
      </c>
      <c r="E1072" s="201" t="s">
        <v>19</v>
      </c>
      <c r="F1072" s="202" t="s">
        <v>385</v>
      </c>
      <c r="G1072" s="200"/>
      <c r="H1072" s="201" t="s">
        <v>19</v>
      </c>
      <c r="I1072" s="203"/>
      <c r="J1072" s="200"/>
      <c r="K1072" s="200"/>
      <c r="L1072" s="204"/>
      <c r="M1072" s="205"/>
      <c r="N1072" s="206"/>
      <c r="O1072" s="206"/>
      <c r="P1072" s="206"/>
      <c r="Q1072" s="206"/>
      <c r="R1072" s="206"/>
      <c r="S1072" s="206"/>
      <c r="T1072" s="207"/>
      <c r="AT1072" s="208" t="s">
        <v>163</v>
      </c>
      <c r="AU1072" s="208" t="s">
        <v>86</v>
      </c>
      <c r="AV1072" s="13" t="s">
        <v>84</v>
      </c>
      <c r="AW1072" s="13" t="s">
        <v>36</v>
      </c>
      <c r="AX1072" s="13" t="s">
        <v>76</v>
      </c>
      <c r="AY1072" s="208" t="s">
        <v>150</v>
      </c>
    </row>
    <row r="1073" spans="1:65" s="14" customFormat="1" ht="11.25">
      <c r="B1073" s="209"/>
      <c r="C1073" s="210"/>
      <c r="D1073" s="193" t="s">
        <v>163</v>
      </c>
      <c r="E1073" s="211" t="s">
        <v>19</v>
      </c>
      <c r="F1073" s="212" t="s">
        <v>386</v>
      </c>
      <c r="G1073" s="210"/>
      <c r="H1073" s="213">
        <v>3.234</v>
      </c>
      <c r="I1073" s="214"/>
      <c r="J1073" s="210"/>
      <c r="K1073" s="210"/>
      <c r="L1073" s="215"/>
      <c r="M1073" s="216"/>
      <c r="N1073" s="217"/>
      <c r="O1073" s="217"/>
      <c r="P1073" s="217"/>
      <c r="Q1073" s="217"/>
      <c r="R1073" s="217"/>
      <c r="S1073" s="217"/>
      <c r="T1073" s="218"/>
      <c r="AT1073" s="219" t="s">
        <v>163</v>
      </c>
      <c r="AU1073" s="219" t="s">
        <v>86</v>
      </c>
      <c r="AV1073" s="14" t="s">
        <v>86</v>
      </c>
      <c r="AW1073" s="14" t="s">
        <v>36</v>
      </c>
      <c r="AX1073" s="14" t="s">
        <v>76</v>
      </c>
      <c r="AY1073" s="219" t="s">
        <v>150</v>
      </c>
    </row>
    <row r="1074" spans="1:65" s="14" customFormat="1" ht="11.25">
      <c r="B1074" s="209"/>
      <c r="C1074" s="210"/>
      <c r="D1074" s="193" t="s">
        <v>163</v>
      </c>
      <c r="E1074" s="211" t="s">
        <v>19</v>
      </c>
      <c r="F1074" s="212" t="s">
        <v>387</v>
      </c>
      <c r="G1074" s="210"/>
      <c r="H1074" s="213">
        <v>5.6509999999999998</v>
      </c>
      <c r="I1074" s="214"/>
      <c r="J1074" s="210"/>
      <c r="K1074" s="210"/>
      <c r="L1074" s="215"/>
      <c r="M1074" s="216"/>
      <c r="N1074" s="217"/>
      <c r="O1074" s="217"/>
      <c r="P1074" s="217"/>
      <c r="Q1074" s="217"/>
      <c r="R1074" s="217"/>
      <c r="S1074" s="217"/>
      <c r="T1074" s="218"/>
      <c r="AT1074" s="219" t="s">
        <v>163</v>
      </c>
      <c r="AU1074" s="219" t="s">
        <v>86</v>
      </c>
      <c r="AV1074" s="14" t="s">
        <v>86</v>
      </c>
      <c r="AW1074" s="14" t="s">
        <v>36</v>
      </c>
      <c r="AX1074" s="14" t="s">
        <v>76</v>
      </c>
      <c r="AY1074" s="219" t="s">
        <v>150</v>
      </c>
    </row>
    <row r="1075" spans="1:65" s="14" customFormat="1" ht="11.25">
      <c r="B1075" s="209"/>
      <c r="C1075" s="210"/>
      <c r="D1075" s="193" t="s">
        <v>163</v>
      </c>
      <c r="E1075" s="211" t="s">
        <v>19</v>
      </c>
      <c r="F1075" s="212" t="s">
        <v>780</v>
      </c>
      <c r="G1075" s="210"/>
      <c r="H1075" s="213">
        <v>2.4180000000000001</v>
      </c>
      <c r="I1075" s="214"/>
      <c r="J1075" s="210"/>
      <c r="K1075" s="210"/>
      <c r="L1075" s="215"/>
      <c r="M1075" s="216"/>
      <c r="N1075" s="217"/>
      <c r="O1075" s="217"/>
      <c r="P1075" s="217"/>
      <c r="Q1075" s="217"/>
      <c r="R1075" s="217"/>
      <c r="S1075" s="217"/>
      <c r="T1075" s="218"/>
      <c r="AT1075" s="219" t="s">
        <v>163</v>
      </c>
      <c r="AU1075" s="219" t="s">
        <v>86</v>
      </c>
      <c r="AV1075" s="14" t="s">
        <v>86</v>
      </c>
      <c r="AW1075" s="14" t="s">
        <v>36</v>
      </c>
      <c r="AX1075" s="14" t="s">
        <v>76</v>
      </c>
      <c r="AY1075" s="219" t="s">
        <v>150</v>
      </c>
    </row>
    <row r="1076" spans="1:65" s="13" customFormat="1" ht="11.25">
      <c r="B1076" s="199"/>
      <c r="C1076" s="200"/>
      <c r="D1076" s="193" t="s">
        <v>163</v>
      </c>
      <c r="E1076" s="201" t="s">
        <v>19</v>
      </c>
      <c r="F1076" s="202" t="s">
        <v>372</v>
      </c>
      <c r="G1076" s="200"/>
      <c r="H1076" s="201" t="s">
        <v>19</v>
      </c>
      <c r="I1076" s="203"/>
      <c r="J1076" s="200"/>
      <c r="K1076" s="200"/>
      <c r="L1076" s="204"/>
      <c r="M1076" s="205"/>
      <c r="N1076" s="206"/>
      <c r="O1076" s="206"/>
      <c r="P1076" s="206"/>
      <c r="Q1076" s="206"/>
      <c r="R1076" s="206"/>
      <c r="S1076" s="206"/>
      <c r="T1076" s="207"/>
      <c r="AT1076" s="208" t="s">
        <v>163</v>
      </c>
      <c r="AU1076" s="208" t="s">
        <v>86</v>
      </c>
      <c r="AV1076" s="13" t="s">
        <v>84</v>
      </c>
      <c r="AW1076" s="13" t="s">
        <v>36</v>
      </c>
      <c r="AX1076" s="13" t="s">
        <v>76</v>
      </c>
      <c r="AY1076" s="208" t="s">
        <v>150</v>
      </c>
    </row>
    <row r="1077" spans="1:65" s="14" customFormat="1" ht="11.25">
      <c r="B1077" s="209"/>
      <c r="C1077" s="210"/>
      <c r="D1077" s="193" t="s">
        <v>163</v>
      </c>
      <c r="E1077" s="211" t="s">
        <v>19</v>
      </c>
      <c r="F1077" s="212" t="s">
        <v>781</v>
      </c>
      <c r="G1077" s="210"/>
      <c r="H1077" s="213">
        <v>-2</v>
      </c>
      <c r="I1077" s="214"/>
      <c r="J1077" s="210"/>
      <c r="K1077" s="210"/>
      <c r="L1077" s="215"/>
      <c r="M1077" s="216"/>
      <c r="N1077" s="217"/>
      <c r="O1077" s="217"/>
      <c r="P1077" s="217"/>
      <c r="Q1077" s="217"/>
      <c r="R1077" s="217"/>
      <c r="S1077" s="217"/>
      <c r="T1077" s="218"/>
      <c r="AT1077" s="219" t="s">
        <v>163</v>
      </c>
      <c r="AU1077" s="219" t="s">
        <v>86</v>
      </c>
      <c r="AV1077" s="14" t="s">
        <v>86</v>
      </c>
      <c r="AW1077" s="14" t="s">
        <v>36</v>
      </c>
      <c r="AX1077" s="14" t="s">
        <v>76</v>
      </c>
      <c r="AY1077" s="219" t="s">
        <v>150</v>
      </c>
    </row>
    <row r="1078" spans="1:65" s="16" customFormat="1" ht="11.25">
      <c r="B1078" s="231"/>
      <c r="C1078" s="232"/>
      <c r="D1078" s="193" t="s">
        <v>163</v>
      </c>
      <c r="E1078" s="233" t="s">
        <v>19</v>
      </c>
      <c r="F1078" s="234" t="s">
        <v>215</v>
      </c>
      <c r="G1078" s="232"/>
      <c r="H1078" s="235">
        <v>9.3030000000000008</v>
      </c>
      <c r="I1078" s="236"/>
      <c r="J1078" s="232"/>
      <c r="K1078" s="232"/>
      <c r="L1078" s="237"/>
      <c r="M1078" s="238"/>
      <c r="N1078" s="239"/>
      <c r="O1078" s="239"/>
      <c r="P1078" s="239"/>
      <c r="Q1078" s="239"/>
      <c r="R1078" s="239"/>
      <c r="S1078" s="239"/>
      <c r="T1078" s="240"/>
      <c r="AT1078" s="241" t="s">
        <v>163</v>
      </c>
      <c r="AU1078" s="241" t="s">
        <v>86</v>
      </c>
      <c r="AV1078" s="16" t="s">
        <v>179</v>
      </c>
      <c r="AW1078" s="16" t="s">
        <v>36</v>
      </c>
      <c r="AX1078" s="16" t="s">
        <v>76</v>
      </c>
      <c r="AY1078" s="241" t="s">
        <v>150</v>
      </c>
    </row>
    <row r="1079" spans="1:65" s="15" customFormat="1" ht="11.25">
      <c r="B1079" s="220"/>
      <c r="C1079" s="221"/>
      <c r="D1079" s="193" t="s">
        <v>163</v>
      </c>
      <c r="E1079" s="222" t="s">
        <v>19</v>
      </c>
      <c r="F1079" s="223" t="s">
        <v>178</v>
      </c>
      <c r="G1079" s="221"/>
      <c r="H1079" s="224">
        <v>273.06400000000002</v>
      </c>
      <c r="I1079" s="225"/>
      <c r="J1079" s="221"/>
      <c r="K1079" s="221"/>
      <c r="L1079" s="226"/>
      <c r="M1079" s="227"/>
      <c r="N1079" s="228"/>
      <c r="O1079" s="228"/>
      <c r="P1079" s="228"/>
      <c r="Q1079" s="228"/>
      <c r="R1079" s="228"/>
      <c r="S1079" s="228"/>
      <c r="T1079" s="229"/>
      <c r="AT1079" s="230" t="s">
        <v>163</v>
      </c>
      <c r="AU1079" s="230" t="s">
        <v>86</v>
      </c>
      <c r="AV1079" s="15" t="s">
        <v>158</v>
      </c>
      <c r="AW1079" s="15" t="s">
        <v>36</v>
      </c>
      <c r="AX1079" s="15" t="s">
        <v>84</v>
      </c>
      <c r="AY1079" s="230" t="s">
        <v>150</v>
      </c>
    </row>
    <row r="1080" spans="1:65" s="2" customFormat="1" ht="24">
      <c r="A1080" s="36"/>
      <c r="B1080" s="37"/>
      <c r="C1080" s="180" t="s">
        <v>1407</v>
      </c>
      <c r="D1080" s="180" t="s">
        <v>153</v>
      </c>
      <c r="E1080" s="181" t="s">
        <v>1408</v>
      </c>
      <c r="F1080" s="182" t="s">
        <v>1409</v>
      </c>
      <c r="G1080" s="183" t="s">
        <v>167</v>
      </c>
      <c r="H1080" s="184">
        <v>132.21899999999999</v>
      </c>
      <c r="I1080" s="185"/>
      <c r="J1080" s="186">
        <f>ROUND(I1080*H1080,2)</f>
        <v>0</v>
      </c>
      <c r="K1080" s="182" t="s">
        <v>168</v>
      </c>
      <c r="L1080" s="41"/>
      <c r="M1080" s="187" t="s">
        <v>19</v>
      </c>
      <c r="N1080" s="188" t="s">
        <v>47</v>
      </c>
      <c r="O1080" s="66"/>
      <c r="P1080" s="189">
        <f>O1080*H1080</f>
        <v>0</v>
      </c>
      <c r="Q1080" s="189">
        <v>0</v>
      </c>
      <c r="R1080" s="189">
        <f>Q1080*H1080</f>
        <v>0</v>
      </c>
      <c r="S1080" s="189">
        <v>0</v>
      </c>
      <c r="T1080" s="190">
        <f>S1080*H1080</f>
        <v>0</v>
      </c>
      <c r="U1080" s="36"/>
      <c r="V1080" s="36"/>
      <c r="W1080" s="36"/>
      <c r="X1080" s="36"/>
      <c r="Y1080" s="36"/>
      <c r="Z1080" s="36"/>
      <c r="AA1080" s="36"/>
      <c r="AB1080" s="36"/>
      <c r="AC1080" s="36"/>
      <c r="AD1080" s="36"/>
      <c r="AE1080" s="36"/>
      <c r="AR1080" s="191" t="s">
        <v>314</v>
      </c>
      <c r="AT1080" s="191" t="s">
        <v>153</v>
      </c>
      <c r="AU1080" s="191" t="s">
        <v>86</v>
      </c>
      <c r="AY1080" s="19" t="s">
        <v>150</v>
      </c>
      <c r="BE1080" s="192">
        <f>IF(N1080="základní",J1080,0)</f>
        <v>0</v>
      </c>
      <c r="BF1080" s="192">
        <f>IF(N1080="snížená",J1080,0)</f>
        <v>0</v>
      </c>
      <c r="BG1080" s="192">
        <f>IF(N1080="zákl. přenesená",J1080,0)</f>
        <v>0</v>
      </c>
      <c r="BH1080" s="192">
        <f>IF(N1080="sníž. přenesená",J1080,0)</f>
        <v>0</v>
      </c>
      <c r="BI1080" s="192">
        <f>IF(N1080="nulová",J1080,0)</f>
        <v>0</v>
      </c>
      <c r="BJ1080" s="19" t="s">
        <v>84</v>
      </c>
      <c r="BK1080" s="192">
        <f>ROUND(I1080*H1080,2)</f>
        <v>0</v>
      </c>
      <c r="BL1080" s="19" t="s">
        <v>314</v>
      </c>
      <c r="BM1080" s="191" t="s">
        <v>1410</v>
      </c>
    </row>
    <row r="1081" spans="1:65" s="2" customFormat="1" ht="19.5">
      <c r="A1081" s="36"/>
      <c r="B1081" s="37"/>
      <c r="C1081" s="38"/>
      <c r="D1081" s="193" t="s">
        <v>160</v>
      </c>
      <c r="E1081" s="38"/>
      <c r="F1081" s="194" t="s">
        <v>1409</v>
      </c>
      <c r="G1081" s="38"/>
      <c r="H1081" s="38"/>
      <c r="I1081" s="195"/>
      <c r="J1081" s="38"/>
      <c r="K1081" s="38"/>
      <c r="L1081" s="41"/>
      <c r="M1081" s="196"/>
      <c r="N1081" s="197"/>
      <c r="O1081" s="66"/>
      <c r="P1081" s="66"/>
      <c r="Q1081" s="66"/>
      <c r="R1081" s="66"/>
      <c r="S1081" s="66"/>
      <c r="T1081" s="67"/>
      <c r="U1081" s="36"/>
      <c r="V1081" s="36"/>
      <c r="W1081" s="36"/>
      <c r="X1081" s="36"/>
      <c r="Y1081" s="36"/>
      <c r="Z1081" s="36"/>
      <c r="AA1081" s="36"/>
      <c r="AB1081" s="36"/>
      <c r="AC1081" s="36"/>
      <c r="AD1081" s="36"/>
      <c r="AE1081" s="36"/>
      <c r="AT1081" s="19" t="s">
        <v>160</v>
      </c>
      <c r="AU1081" s="19" t="s">
        <v>86</v>
      </c>
    </row>
    <row r="1082" spans="1:65" s="13" customFormat="1" ht="11.25">
      <c r="B1082" s="199"/>
      <c r="C1082" s="200"/>
      <c r="D1082" s="193" t="s">
        <v>163</v>
      </c>
      <c r="E1082" s="201" t="s">
        <v>19</v>
      </c>
      <c r="F1082" s="202" t="s">
        <v>171</v>
      </c>
      <c r="G1082" s="200"/>
      <c r="H1082" s="201" t="s">
        <v>19</v>
      </c>
      <c r="I1082" s="203"/>
      <c r="J1082" s="200"/>
      <c r="K1082" s="200"/>
      <c r="L1082" s="204"/>
      <c r="M1082" s="205"/>
      <c r="N1082" s="206"/>
      <c r="O1082" s="206"/>
      <c r="P1082" s="206"/>
      <c r="Q1082" s="206"/>
      <c r="R1082" s="206"/>
      <c r="S1082" s="206"/>
      <c r="T1082" s="207"/>
      <c r="AT1082" s="208" t="s">
        <v>163</v>
      </c>
      <c r="AU1082" s="208" t="s">
        <v>86</v>
      </c>
      <c r="AV1082" s="13" t="s">
        <v>84</v>
      </c>
      <c r="AW1082" s="13" t="s">
        <v>36</v>
      </c>
      <c r="AX1082" s="13" t="s">
        <v>76</v>
      </c>
      <c r="AY1082" s="208" t="s">
        <v>150</v>
      </c>
    </row>
    <row r="1083" spans="1:65" s="13" customFormat="1" ht="11.25">
      <c r="B1083" s="199"/>
      <c r="C1083" s="200"/>
      <c r="D1083" s="193" t="s">
        <v>163</v>
      </c>
      <c r="E1083" s="201" t="s">
        <v>19</v>
      </c>
      <c r="F1083" s="202" t="s">
        <v>577</v>
      </c>
      <c r="G1083" s="200"/>
      <c r="H1083" s="201" t="s">
        <v>19</v>
      </c>
      <c r="I1083" s="203"/>
      <c r="J1083" s="200"/>
      <c r="K1083" s="200"/>
      <c r="L1083" s="204"/>
      <c r="M1083" s="205"/>
      <c r="N1083" s="206"/>
      <c r="O1083" s="206"/>
      <c r="P1083" s="206"/>
      <c r="Q1083" s="206"/>
      <c r="R1083" s="206"/>
      <c r="S1083" s="206"/>
      <c r="T1083" s="207"/>
      <c r="AT1083" s="208" t="s">
        <v>163</v>
      </c>
      <c r="AU1083" s="208" t="s">
        <v>86</v>
      </c>
      <c r="AV1083" s="13" t="s">
        <v>84</v>
      </c>
      <c r="AW1083" s="13" t="s">
        <v>36</v>
      </c>
      <c r="AX1083" s="13" t="s">
        <v>76</v>
      </c>
      <c r="AY1083" s="208" t="s">
        <v>150</v>
      </c>
    </row>
    <row r="1084" spans="1:65" s="14" customFormat="1" ht="11.25">
      <c r="B1084" s="209"/>
      <c r="C1084" s="210"/>
      <c r="D1084" s="193" t="s">
        <v>163</v>
      </c>
      <c r="E1084" s="211" t="s">
        <v>19</v>
      </c>
      <c r="F1084" s="212" t="s">
        <v>443</v>
      </c>
      <c r="G1084" s="210"/>
      <c r="H1084" s="213">
        <v>29</v>
      </c>
      <c r="I1084" s="214"/>
      <c r="J1084" s="210"/>
      <c r="K1084" s="210"/>
      <c r="L1084" s="215"/>
      <c r="M1084" s="216"/>
      <c r="N1084" s="217"/>
      <c r="O1084" s="217"/>
      <c r="P1084" s="217"/>
      <c r="Q1084" s="217"/>
      <c r="R1084" s="217"/>
      <c r="S1084" s="217"/>
      <c r="T1084" s="218"/>
      <c r="AT1084" s="219" t="s">
        <v>163</v>
      </c>
      <c r="AU1084" s="219" t="s">
        <v>86</v>
      </c>
      <c r="AV1084" s="14" t="s">
        <v>86</v>
      </c>
      <c r="AW1084" s="14" t="s">
        <v>36</v>
      </c>
      <c r="AX1084" s="14" t="s">
        <v>76</v>
      </c>
      <c r="AY1084" s="219" t="s">
        <v>150</v>
      </c>
    </row>
    <row r="1085" spans="1:65" s="14" customFormat="1" ht="11.25">
      <c r="B1085" s="209"/>
      <c r="C1085" s="210"/>
      <c r="D1085" s="193" t="s">
        <v>163</v>
      </c>
      <c r="E1085" s="211" t="s">
        <v>19</v>
      </c>
      <c r="F1085" s="212" t="s">
        <v>1411</v>
      </c>
      <c r="G1085" s="210"/>
      <c r="H1085" s="213">
        <v>5.109</v>
      </c>
      <c r="I1085" s="214"/>
      <c r="J1085" s="210"/>
      <c r="K1085" s="210"/>
      <c r="L1085" s="215"/>
      <c r="M1085" s="216"/>
      <c r="N1085" s="217"/>
      <c r="O1085" s="217"/>
      <c r="P1085" s="217"/>
      <c r="Q1085" s="217"/>
      <c r="R1085" s="217"/>
      <c r="S1085" s="217"/>
      <c r="T1085" s="218"/>
      <c r="AT1085" s="219" t="s">
        <v>163</v>
      </c>
      <c r="AU1085" s="219" t="s">
        <v>86</v>
      </c>
      <c r="AV1085" s="14" t="s">
        <v>86</v>
      </c>
      <c r="AW1085" s="14" t="s">
        <v>36</v>
      </c>
      <c r="AX1085" s="14" t="s">
        <v>76</v>
      </c>
      <c r="AY1085" s="219" t="s">
        <v>150</v>
      </c>
    </row>
    <row r="1086" spans="1:65" s="16" customFormat="1" ht="11.25">
      <c r="B1086" s="231"/>
      <c r="C1086" s="232"/>
      <c r="D1086" s="193" t="s">
        <v>163</v>
      </c>
      <c r="E1086" s="233" t="s">
        <v>19</v>
      </c>
      <c r="F1086" s="234" t="s">
        <v>215</v>
      </c>
      <c r="G1086" s="232"/>
      <c r="H1086" s="235">
        <v>34.109000000000002</v>
      </c>
      <c r="I1086" s="236"/>
      <c r="J1086" s="232"/>
      <c r="K1086" s="232"/>
      <c r="L1086" s="237"/>
      <c r="M1086" s="238"/>
      <c r="N1086" s="239"/>
      <c r="O1086" s="239"/>
      <c r="P1086" s="239"/>
      <c r="Q1086" s="239"/>
      <c r="R1086" s="239"/>
      <c r="S1086" s="239"/>
      <c r="T1086" s="240"/>
      <c r="AT1086" s="241" t="s">
        <v>163</v>
      </c>
      <c r="AU1086" s="241" t="s">
        <v>86</v>
      </c>
      <c r="AV1086" s="16" t="s">
        <v>179</v>
      </c>
      <c r="AW1086" s="16" t="s">
        <v>36</v>
      </c>
      <c r="AX1086" s="16" t="s">
        <v>76</v>
      </c>
      <c r="AY1086" s="241" t="s">
        <v>150</v>
      </c>
    </row>
    <row r="1087" spans="1:65" s="13" customFormat="1" ht="11.25">
      <c r="B1087" s="199"/>
      <c r="C1087" s="200"/>
      <c r="D1087" s="193" t="s">
        <v>163</v>
      </c>
      <c r="E1087" s="201" t="s">
        <v>19</v>
      </c>
      <c r="F1087" s="202" t="s">
        <v>174</v>
      </c>
      <c r="G1087" s="200"/>
      <c r="H1087" s="201" t="s">
        <v>19</v>
      </c>
      <c r="I1087" s="203"/>
      <c r="J1087" s="200"/>
      <c r="K1087" s="200"/>
      <c r="L1087" s="204"/>
      <c r="M1087" s="205"/>
      <c r="N1087" s="206"/>
      <c r="O1087" s="206"/>
      <c r="P1087" s="206"/>
      <c r="Q1087" s="206"/>
      <c r="R1087" s="206"/>
      <c r="S1087" s="206"/>
      <c r="T1087" s="207"/>
      <c r="AT1087" s="208" t="s">
        <v>163</v>
      </c>
      <c r="AU1087" s="208" t="s">
        <v>86</v>
      </c>
      <c r="AV1087" s="13" t="s">
        <v>84</v>
      </c>
      <c r="AW1087" s="13" t="s">
        <v>36</v>
      </c>
      <c r="AX1087" s="13" t="s">
        <v>76</v>
      </c>
      <c r="AY1087" s="208" t="s">
        <v>150</v>
      </c>
    </row>
    <row r="1088" spans="1:65" s="13" customFormat="1" ht="11.25">
      <c r="B1088" s="199"/>
      <c r="C1088" s="200"/>
      <c r="D1088" s="193" t="s">
        <v>163</v>
      </c>
      <c r="E1088" s="201" t="s">
        <v>19</v>
      </c>
      <c r="F1088" s="202" t="s">
        <v>552</v>
      </c>
      <c r="G1088" s="200"/>
      <c r="H1088" s="201" t="s">
        <v>19</v>
      </c>
      <c r="I1088" s="203"/>
      <c r="J1088" s="200"/>
      <c r="K1088" s="200"/>
      <c r="L1088" s="204"/>
      <c r="M1088" s="205"/>
      <c r="N1088" s="206"/>
      <c r="O1088" s="206"/>
      <c r="P1088" s="206"/>
      <c r="Q1088" s="206"/>
      <c r="R1088" s="206"/>
      <c r="S1088" s="206"/>
      <c r="T1088" s="207"/>
      <c r="AT1088" s="208" t="s">
        <v>163</v>
      </c>
      <c r="AU1088" s="208" t="s">
        <v>86</v>
      </c>
      <c r="AV1088" s="13" t="s">
        <v>84</v>
      </c>
      <c r="AW1088" s="13" t="s">
        <v>36</v>
      </c>
      <c r="AX1088" s="13" t="s">
        <v>76</v>
      </c>
      <c r="AY1088" s="208" t="s">
        <v>150</v>
      </c>
    </row>
    <row r="1089" spans="2:51" s="14" customFormat="1" ht="11.25">
      <c r="B1089" s="209"/>
      <c r="C1089" s="210"/>
      <c r="D1089" s="193" t="s">
        <v>163</v>
      </c>
      <c r="E1089" s="211" t="s">
        <v>19</v>
      </c>
      <c r="F1089" s="212" t="s">
        <v>553</v>
      </c>
      <c r="G1089" s="210"/>
      <c r="H1089" s="213">
        <v>2.4649999999999999</v>
      </c>
      <c r="I1089" s="214"/>
      <c r="J1089" s="210"/>
      <c r="K1089" s="210"/>
      <c r="L1089" s="215"/>
      <c r="M1089" s="216"/>
      <c r="N1089" s="217"/>
      <c r="O1089" s="217"/>
      <c r="P1089" s="217"/>
      <c r="Q1089" s="217"/>
      <c r="R1089" s="217"/>
      <c r="S1089" s="217"/>
      <c r="T1089" s="218"/>
      <c r="AT1089" s="219" t="s">
        <v>163</v>
      </c>
      <c r="AU1089" s="219" t="s">
        <v>86</v>
      </c>
      <c r="AV1089" s="14" t="s">
        <v>86</v>
      </c>
      <c r="AW1089" s="14" t="s">
        <v>36</v>
      </c>
      <c r="AX1089" s="14" t="s">
        <v>76</v>
      </c>
      <c r="AY1089" s="219" t="s">
        <v>150</v>
      </c>
    </row>
    <row r="1090" spans="2:51" s="14" customFormat="1" ht="11.25">
      <c r="B1090" s="209"/>
      <c r="C1090" s="210"/>
      <c r="D1090" s="193" t="s">
        <v>163</v>
      </c>
      <c r="E1090" s="211" t="s">
        <v>19</v>
      </c>
      <c r="F1090" s="212" t="s">
        <v>554</v>
      </c>
      <c r="G1090" s="210"/>
      <c r="H1090" s="213">
        <v>15.895</v>
      </c>
      <c r="I1090" s="214"/>
      <c r="J1090" s="210"/>
      <c r="K1090" s="210"/>
      <c r="L1090" s="215"/>
      <c r="M1090" s="216"/>
      <c r="N1090" s="217"/>
      <c r="O1090" s="217"/>
      <c r="P1090" s="217"/>
      <c r="Q1090" s="217"/>
      <c r="R1090" s="217"/>
      <c r="S1090" s="217"/>
      <c r="T1090" s="218"/>
      <c r="AT1090" s="219" t="s">
        <v>163</v>
      </c>
      <c r="AU1090" s="219" t="s">
        <v>86</v>
      </c>
      <c r="AV1090" s="14" t="s">
        <v>86</v>
      </c>
      <c r="AW1090" s="14" t="s">
        <v>36</v>
      </c>
      <c r="AX1090" s="14" t="s">
        <v>76</v>
      </c>
      <c r="AY1090" s="219" t="s">
        <v>150</v>
      </c>
    </row>
    <row r="1091" spans="2:51" s="13" customFormat="1" ht="11.25">
      <c r="B1091" s="199"/>
      <c r="C1091" s="200"/>
      <c r="D1091" s="193" t="s">
        <v>163</v>
      </c>
      <c r="E1091" s="201" t="s">
        <v>19</v>
      </c>
      <c r="F1091" s="202" t="s">
        <v>372</v>
      </c>
      <c r="G1091" s="200"/>
      <c r="H1091" s="201" t="s">
        <v>19</v>
      </c>
      <c r="I1091" s="203"/>
      <c r="J1091" s="200"/>
      <c r="K1091" s="200"/>
      <c r="L1091" s="204"/>
      <c r="M1091" s="205"/>
      <c r="N1091" s="206"/>
      <c r="O1091" s="206"/>
      <c r="P1091" s="206"/>
      <c r="Q1091" s="206"/>
      <c r="R1091" s="206"/>
      <c r="S1091" s="206"/>
      <c r="T1091" s="207"/>
      <c r="AT1091" s="208" t="s">
        <v>163</v>
      </c>
      <c r="AU1091" s="208" t="s">
        <v>86</v>
      </c>
      <c r="AV1091" s="13" t="s">
        <v>84</v>
      </c>
      <c r="AW1091" s="13" t="s">
        <v>36</v>
      </c>
      <c r="AX1091" s="13" t="s">
        <v>76</v>
      </c>
      <c r="AY1091" s="208" t="s">
        <v>150</v>
      </c>
    </row>
    <row r="1092" spans="2:51" s="14" customFormat="1" ht="11.25">
      <c r="B1092" s="209"/>
      <c r="C1092" s="210"/>
      <c r="D1092" s="193" t="s">
        <v>163</v>
      </c>
      <c r="E1092" s="211" t="s">
        <v>19</v>
      </c>
      <c r="F1092" s="212" t="s">
        <v>555</v>
      </c>
      <c r="G1092" s="210"/>
      <c r="H1092" s="213">
        <v>-2.8</v>
      </c>
      <c r="I1092" s="214"/>
      <c r="J1092" s="210"/>
      <c r="K1092" s="210"/>
      <c r="L1092" s="215"/>
      <c r="M1092" s="216"/>
      <c r="N1092" s="217"/>
      <c r="O1092" s="217"/>
      <c r="P1092" s="217"/>
      <c r="Q1092" s="217"/>
      <c r="R1092" s="217"/>
      <c r="S1092" s="217"/>
      <c r="T1092" s="218"/>
      <c r="AT1092" s="219" t="s">
        <v>163</v>
      </c>
      <c r="AU1092" s="219" t="s">
        <v>86</v>
      </c>
      <c r="AV1092" s="14" t="s">
        <v>86</v>
      </c>
      <c r="AW1092" s="14" t="s">
        <v>36</v>
      </c>
      <c r="AX1092" s="14" t="s">
        <v>76</v>
      </c>
      <c r="AY1092" s="219" t="s">
        <v>150</v>
      </c>
    </row>
    <row r="1093" spans="2:51" s="16" customFormat="1" ht="11.25">
      <c r="B1093" s="231"/>
      <c r="C1093" s="232"/>
      <c r="D1093" s="193" t="s">
        <v>163</v>
      </c>
      <c r="E1093" s="233" t="s">
        <v>19</v>
      </c>
      <c r="F1093" s="234" t="s">
        <v>215</v>
      </c>
      <c r="G1093" s="232"/>
      <c r="H1093" s="235">
        <v>15.56</v>
      </c>
      <c r="I1093" s="236"/>
      <c r="J1093" s="232"/>
      <c r="K1093" s="232"/>
      <c r="L1093" s="237"/>
      <c r="M1093" s="238"/>
      <c r="N1093" s="239"/>
      <c r="O1093" s="239"/>
      <c r="P1093" s="239"/>
      <c r="Q1093" s="239"/>
      <c r="R1093" s="239"/>
      <c r="S1093" s="239"/>
      <c r="T1093" s="240"/>
      <c r="AT1093" s="241" t="s">
        <v>163</v>
      </c>
      <c r="AU1093" s="241" t="s">
        <v>86</v>
      </c>
      <c r="AV1093" s="16" t="s">
        <v>179</v>
      </c>
      <c r="AW1093" s="16" t="s">
        <v>36</v>
      </c>
      <c r="AX1093" s="16" t="s">
        <v>76</v>
      </c>
      <c r="AY1093" s="241" t="s">
        <v>150</v>
      </c>
    </row>
    <row r="1094" spans="2:51" s="13" customFormat="1" ht="11.25">
      <c r="B1094" s="199"/>
      <c r="C1094" s="200"/>
      <c r="D1094" s="193" t="s">
        <v>163</v>
      </c>
      <c r="E1094" s="201" t="s">
        <v>19</v>
      </c>
      <c r="F1094" s="202" t="s">
        <v>556</v>
      </c>
      <c r="G1094" s="200"/>
      <c r="H1094" s="201" t="s">
        <v>19</v>
      </c>
      <c r="I1094" s="203"/>
      <c r="J1094" s="200"/>
      <c r="K1094" s="200"/>
      <c r="L1094" s="204"/>
      <c r="M1094" s="205"/>
      <c r="N1094" s="206"/>
      <c r="O1094" s="206"/>
      <c r="P1094" s="206"/>
      <c r="Q1094" s="206"/>
      <c r="R1094" s="206"/>
      <c r="S1094" s="206"/>
      <c r="T1094" s="207"/>
      <c r="AT1094" s="208" t="s">
        <v>163</v>
      </c>
      <c r="AU1094" s="208" t="s">
        <v>86</v>
      </c>
      <c r="AV1094" s="13" t="s">
        <v>84</v>
      </c>
      <c r="AW1094" s="13" t="s">
        <v>36</v>
      </c>
      <c r="AX1094" s="13" t="s">
        <v>76</v>
      </c>
      <c r="AY1094" s="208" t="s">
        <v>150</v>
      </c>
    </row>
    <row r="1095" spans="2:51" s="14" customFormat="1" ht="11.25">
      <c r="B1095" s="209"/>
      <c r="C1095" s="210"/>
      <c r="D1095" s="193" t="s">
        <v>163</v>
      </c>
      <c r="E1095" s="211" t="s">
        <v>19</v>
      </c>
      <c r="F1095" s="212" t="s">
        <v>557</v>
      </c>
      <c r="G1095" s="210"/>
      <c r="H1095" s="213">
        <v>14.443</v>
      </c>
      <c r="I1095" s="214"/>
      <c r="J1095" s="210"/>
      <c r="K1095" s="210"/>
      <c r="L1095" s="215"/>
      <c r="M1095" s="216"/>
      <c r="N1095" s="217"/>
      <c r="O1095" s="217"/>
      <c r="P1095" s="217"/>
      <c r="Q1095" s="217"/>
      <c r="R1095" s="217"/>
      <c r="S1095" s="217"/>
      <c r="T1095" s="218"/>
      <c r="AT1095" s="219" t="s">
        <v>163</v>
      </c>
      <c r="AU1095" s="219" t="s">
        <v>86</v>
      </c>
      <c r="AV1095" s="14" t="s">
        <v>86</v>
      </c>
      <c r="AW1095" s="14" t="s">
        <v>36</v>
      </c>
      <c r="AX1095" s="14" t="s">
        <v>76</v>
      </c>
      <c r="AY1095" s="219" t="s">
        <v>150</v>
      </c>
    </row>
    <row r="1096" spans="2:51" s="14" customFormat="1" ht="11.25">
      <c r="B1096" s="209"/>
      <c r="C1096" s="210"/>
      <c r="D1096" s="193" t="s">
        <v>163</v>
      </c>
      <c r="E1096" s="211" t="s">
        <v>19</v>
      </c>
      <c r="F1096" s="212" t="s">
        <v>558</v>
      </c>
      <c r="G1096" s="210"/>
      <c r="H1096" s="213">
        <v>35.963999999999999</v>
      </c>
      <c r="I1096" s="214"/>
      <c r="J1096" s="210"/>
      <c r="K1096" s="210"/>
      <c r="L1096" s="215"/>
      <c r="M1096" s="216"/>
      <c r="N1096" s="217"/>
      <c r="O1096" s="217"/>
      <c r="P1096" s="217"/>
      <c r="Q1096" s="217"/>
      <c r="R1096" s="217"/>
      <c r="S1096" s="217"/>
      <c r="T1096" s="218"/>
      <c r="AT1096" s="219" t="s">
        <v>163</v>
      </c>
      <c r="AU1096" s="219" t="s">
        <v>86</v>
      </c>
      <c r="AV1096" s="14" t="s">
        <v>86</v>
      </c>
      <c r="AW1096" s="14" t="s">
        <v>36</v>
      </c>
      <c r="AX1096" s="14" t="s">
        <v>76</v>
      </c>
      <c r="AY1096" s="219" t="s">
        <v>150</v>
      </c>
    </row>
    <row r="1097" spans="2:51" s="13" customFormat="1" ht="11.25">
      <c r="B1097" s="199"/>
      <c r="C1097" s="200"/>
      <c r="D1097" s="193" t="s">
        <v>163</v>
      </c>
      <c r="E1097" s="201" t="s">
        <v>19</v>
      </c>
      <c r="F1097" s="202" t="s">
        <v>372</v>
      </c>
      <c r="G1097" s="200"/>
      <c r="H1097" s="201" t="s">
        <v>19</v>
      </c>
      <c r="I1097" s="203"/>
      <c r="J1097" s="200"/>
      <c r="K1097" s="200"/>
      <c r="L1097" s="204"/>
      <c r="M1097" s="205"/>
      <c r="N1097" s="206"/>
      <c r="O1097" s="206"/>
      <c r="P1097" s="206"/>
      <c r="Q1097" s="206"/>
      <c r="R1097" s="206"/>
      <c r="S1097" s="206"/>
      <c r="T1097" s="207"/>
      <c r="AT1097" s="208" t="s">
        <v>163</v>
      </c>
      <c r="AU1097" s="208" t="s">
        <v>86</v>
      </c>
      <c r="AV1097" s="13" t="s">
        <v>84</v>
      </c>
      <c r="AW1097" s="13" t="s">
        <v>36</v>
      </c>
      <c r="AX1097" s="13" t="s">
        <v>76</v>
      </c>
      <c r="AY1097" s="208" t="s">
        <v>150</v>
      </c>
    </row>
    <row r="1098" spans="2:51" s="14" customFormat="1" ht="11.25">
      <c r="B1098" s="209"/>
      <c r="C1098" s="210"/>
      <c r="D1098" s="193" t="s">
        <v>163</v>
      </c>
      <c r="E1098" s="211" t="s">
        <v>19</v>
      </c>
      <c r="F1098" s="212" t="s">
        <v>559</v>
      </c>
      <c r="G1098" s="210"/>
      <c r="H1098" s="213">
        <v>-4.5529999999999999</v>
      </c>
      <c r="I1098" s="214"/>
      <c r="J1098" s="210"/>
      <c r="K1098" s="210"/>
      <c r="L1098" s="215"/>
      <c r="M1098" s="216"/>
      <c r="N1098" s="217"/>
      <c r="O1098" s="217"/>
      <c r="P1098" s="217"/>
      <c r="Q1098" s="217"/>
      <c r="R1098" s="217"/>
      <c r="S1098" s="217"/>
      <c r="T1098" s="218"/>
      <c r="AT1098" s="219" t="s">
        <v>163</v>
      </c>
      <c r="AU1098" s="219" t="s">
        <v>86</v>
      </c>
      <c r="AV1098" s="14" t="s">
        <v>86</v>
      </c>
      <c r="AW1098" s="14" t="s">
        <v>36</v>
      </c>
      <c r="AX1098" s="14" t="s">
        <v>76</v>
      </c>
      <c r="AY1098" s="219" t="s">
        <v>150</v>
      </c>
    </row>
    <row r="1099" spans="2:51" s="14" customFormat="1" ht="11.25">
      <c r="B1099" s="209"/>
      <c r="C1099" s="210"/>
      <c r="D1099" s="193" t="s">
        <v>163</v>
      </c>
      <c r="E1099" s="211" t="s">
        <v>19</v>
      </c>
      <c r="F1099" s="212" t="s">
        <v>560</v>
      </c>
      <c r="G1099" s="210"/>
      <c r="H1099" s="213">
        <v>-0.77</v>
      </c>
      <c r="I1099" s="214"/>
      <c r="J1099" s="210"/>
      <c r="K1099" s="210"/>
      <c r="L1099" s="215"/>
      <c r="M1099" s="216"/>
      <c r="N1099" s="217"/>
      <c r="O1099" s="217"/>
      <c r="P1099" s="217"/>
      <c r="Q1099" s="217"/>
      <c r="R1099" s="217"/>
      <c r="S1099" s="217"/>
      <c r="T1099" s="218"/>
      <c r="AT1099" s="219" t="s">
        <v>163</v>
      </c>
      <c r="AU1099" s="219" t="s">
        <v>86</v>
      </c>
      <c r="AV1099" s="14" t="s">
        <v>86</v>
      </c>
      <c r="AW1099" s="14" t="s">
        <v>36</v>
      </c>
      <c r="AX1099" s="14" t="s">
        <v>76</v>
      </c>
      <c r="AY1099" s="219" t="s">
        <v>150</v>
      </c>
    </row>
    <row r="1100" spans="2:51" s="16" customFormat="1" ht="11.25">
      <c r="B1100" s="231"/>
      <c r="C1100" s="232"/>
      <c r="D1100" s="193" t="s">
        <v>163</v>
      </c>
      <c r="E1100" s="233" t="s">
        <v>19</v>
      </c>
      <c r="F1100" s="234" t="s">
        <v>215</v>
      </c>
      <c r="G1100" s="232"/>
      <c r="H1100" s="235">
        <v>45.084000000000003</v>
      </c>
      <c r="I1100" s="236"/>
      <c r="J1100" s="232"/>
      <c r="K1100" s="232"/>
      <c r="L1100" s="237"/>
      <c r="M1100" s="238"/>
      <c r="N1100" s="239"/>
      <c r="O1100" s="239"/>
      <c r="P1100" s="239"/>
      <c r="Q1100" s="239"/>
      <c r="R1100" s="239"/>
      <c r="S1100" s="239"/>
      <c r="T1100" s="240"/>
      <c r="AT1100" s="241" t="s">
        <v>163</v>
      </c>
      <c r="AU1100" s="241" t="s">
        <v>86</v>
      </c>
      <c r="AV1100" s="16" t="s">
        <v>179</v>
      </c>
      <c r="AW1100" s="16" t="s">
        <v>36</v>
      </c>
      <c r="AX1100" s="16" t="s">
        <v>76</v>
      </c>
      <c r="AY1100" s="241" t="s">
        <v>150</v>
      </c>
    </row>
    <row r="1101" spans="2:51" s="13" customFormat="1" ht="11.25">
      <c r="B1101" s="199"/>
      <c r="C1101" s="200"/>
      <c r="D1101" s="193" t="s">
        <v>163</v>
      </c>
      <c r="E1101" s="201" t="s">
        <v>19</v>
      </c>
      <c r="F1101" s="202" t="s">
        <v>561</v>
      </c>
      <c r="G1101" s="200"/>
      <c r="H1101" s="201" t="s">
        <v>19</v>
      </c>
      <c r="I1101" s="203"/>
      <c r="J1101" s="200"/>
      <c r="K1101" s="200"/>
      <c r="L1101" s="204"/>
      <c r="M1101" s="205"/>
      <c r="N1101" s="206"/>
      <c r="O1101" s="206"/>
      <c r="P1101" s="206"/>
      <c r="Q1101" s="206"/>
      <c r="R1101" s="206"/>
      <c r="S1101" s="206"/>
      <c r="T1101" s="207"/>
      <c r="AT1101" s="208" t="s">
        <v>163</v>
      </c>
      <c r="AU1101" s="208" t="s">
        <v>86</v>
      </c>
      <c r="AV1101" s="13" t="s">
        <v>84</v>
      </c>
      <c r="AW1101" s="13" t="s">
        <v>36</v>
      </c>
      <c r="AX1101" s="13" t="s">
        <v>76</v>
      </c>
      <c r="AY1101" s="208" t="s">
        <v>150</v>
      </c>
    </row>
    <row r="1102" spans="2:51" s="14" customFormat="1" ht="11.25">
      <c r="B1102" s="209"/>
      <c r="C1102" s="210"/>
      <c r="D1102" s="193" t="s">
        <v>163</v>
      </c>
      <c r="E1102" s="211" t="s">
        <v>19</v>
      </c>
      <c r="F1102" s="212" t="s">
        <v>562</v>
      </c>
      <c r="G1102" s="210"/>
      <c r="H1102" s="213">
        <v>12.455</v>
      </c>
      <c r="I1102" s="214"/>
      <c r="J1102" s="210"/>
      <c r="K1102" s="210"/>
      <c r="L1102" s="215"/>
      <c r="M1102" s="216"/>
      <c r="N1102" s="217"/>
      <c r="O1102" s="217"/>
      <c r="P1102" s="217"/>
      <c r="Q1102" s="217"/>
      <c r="R1102" s="217"/>
      <c r="S1102" s="217"/>
      <c r="T1102" s="218"/>
      <c r="AT1102" s="219" t="s">
        <v>163</v>
      </c>
      <c r="AU1102" s="219" t="s">
        <v>86</v>
      </c>
      <c r="AV1102" s="14" t="s">
        <v>86</v>
      </c>
      <c r="AW1102" s="14" t="s">
        <v>36</v>
      </c>
      <c r="AX1102" s="14" t="s">
        <v>76</v>
      </c>
      <c r="AY1102" s="219" t="s">
        <v>150</v>
      </c>
    </row>
    <row r="1103" spans="2:51" s="14" customFormat="1" ht="11.25">
      <c r="B1103" s="209"/>
      <c r="C1103" s="210"/>
      <c r="D1103" s="193" t="s">
        <v>163</v>
      </c>
      <c r="E1103" s="211" t="s">
        <v>19</v>
      </c>
      <c r="F1103" s="212" t="s">
        <v>563</v>
      </c>
      <c r="G1103" s="210"/>
      <c r="H1103" s="213">
        <v>32.634</v>
      </c>
      <c r="I1103" s="214"/>
      <c r="J1103" s="210"/>
      <c r="K1103" s="210"/>
      <c r="L1103" s="215"/>
      <c r="M1103" s="216"/>
      <c r="N1103" s="217"/>
      <c r="O1103" s="217"/>
      <c r="P1103" s="217"/>
      <c r="Q1103" s="217"/>
      <c r="R1103" s="217"/>
      <c r="S1103" s="217"/>
      <c r="T1103" s="218"/>
      <c r="AT1103" s="219" t="s">
        <v>163</v>
      </c>
      <c r="AU1103" s="219" t="s">
        <v>86</v>
      </c>
      <c r="AV1103" s="14" t="s">
        <v>86</v>
      </c>
      <c r="AW1103" s="14" t="s">
        <v>36</v>
      </c>
      <c r="AX1103" s="14" t="s">
        <v>76</v>
      </c>
      <c r="AY1103" s="219" t="s">
        <v>150</v>
      </c>
    </row>
    <row r="1104" spans="2:51" s="13" customFormat="1" ht="11.25">
      <c r="B1104" s="199"/>
      <c r="C1104" s="200"/>
      <c r="D1104" s="193" t="s">
        <v>163</v>
      </c>
      <c r="E1104" s="201" t="s">
        <v>19</v>
      </c>
      <c r="F1104" s="202" t="s">
        <v>564</v>
      </c>
      <c r="G1104" s="200"/>
      <c r="H1104" s="201" t="s">
        <v>19</v>
      </c>
      <c r="I1104" s="203"/>
      <c r="J1104" s="200"/>
      <c r="K1104" s="200"/>
      <c r="L1104" s="204"/>
      <c r="M1104" s="205"/>
      <c r="N1104" s="206"/>
      <c r="O1104" s="206"/>
      <c r="P1104" s="206"/>
      <c r="Q1104" s="206"/>
      <c r="R1104" s="206"/>
      <c r="S1104" s="206"/>
      <c r="T1104" s="207"/>
      <c r="AT1104" s="208" t="s">
        <v>163</v>
      </c>
      <c r="AU1104" s="208" t="s">
        <v>86</v>
      </c>
      <c r="AV1104" s="13" t="s">
        <v>84</v>
      </c>
      <c r="AW1104" s="13" t="s">
        <v>36</v>
      </c>
      <c r="AX1104" s="13" t="s">
        <v>76</v>
      </c>
      <c r="AY1104" s="208" t="s">
        <v>150</v>
      </c>
    </row>
    <row r="1105" spans="1:65" s="14" customFormat="1" ht="11.25">
      <c r="B1105" s="209"/>
      <c r="C1105" s="210"/>
      <c r="D1105" s="193" t="s">
        <v>163</v>
      </c>
      <c r="E1105" s="211" t="s">
        <v>19</v>
      </c>
      <c r="F1105" s="212" t="s">
        <v>565</v>
      </c>
      <c r="G1105" s="210"/>
      <c r="H1105" s="213">
        <v>-5.6340000000000003</v>
      </c>
      <c r="I1105" s="214"/>
      <c r="J1105" s="210"/>
      <c r="K1105" s="210"/>
      <c r="L1105" s="215"/>
      <c r="M1105" s="216"/>
      <c r="N1105" s="217"/>
      <c r="O1105" s="217"/>
      <c r="P1105" s="217"/>
      <c r="Q1105" s="217"/>
      <c r="R1105" s="217"/>
      <c r="S1105" s="217"/>
      <c r="T1105" s="218"/>
      <c r="AT1105" s="219" t="s">
        <v>163</v>
      </c>
      <c r="AU1105" s="219" t="s">
        <v>86</v>
      </c>
      <c r="AV1105" s="14" t="s">
        <v>86</v>
      </c>
      <c r="AW1105" s="14" t="s">
        <v>36</v>
      </c>
      <c r="AX1105" s="14" t="s">
        <v>76</v>
      </c>
      <c r="AY1105" s="219" t="s">
        <v>150</v>
      </c>
    </row>
    <row r="1106" spans="1:65" s="14" customFormat="1" ht="11.25">
      <c r="B1106" s="209"/>
      <c r="C1106" s="210"/>
      <c r="D1106" s="193" t="s">
        <v>163</v>
      </c>
      <c r="E1106" s="211" t="s">
        <v>19</v>
      </c>
      <c r="F1106" s="212" t="s">
        <v>566</v>
      </c>
      <c r="G1106" s="210"/>
      <c r="H1106" s="213">
        <v>-1.9890000000000001</v>
      </c>
      <c r="I1106" s="214"/>
      <c r="J1106" s="210"/>
      <c r="K1106" s="210"/>
      <c r="L1106" s="215"/>
      <c r="M1106" s="216"/>
      <c r="N1106" s="217"/>
      <c r="O1106" s="217"/>
      <c r="P1106" s="217"/>
      <c r="Q1106" s="217"/>
      <c r="R1106" s="217"/>
      <c r="S1106" s="217"/>
      <c r="T1106" s="218"/>
      <c r="AT1106" s="219" t="s">
        <v>163</v>
      </c>
      <c r="AU1106" s="219" t="s">
        <v>86</v>
      </c>
      <c r="AV1106" s="14" t="s">
        <v>86</v>
      </c>
      <c r="AW1106" s="14" t="s">
        <v>36</v>
      </c>
      <c r="AX1106" s="14" t="s">
        <v>76</v>
      </c>
      <c r="AY1106" s="219" t="s">
        <v>150</v>
      </c>
    </row>
    <row r="1107" spans="1:65" s="16" customFormat="1" ht="11.25">
      <c r="B1107" s="231"/>
      <c r="C1107" s="232"/>
      <c r="D1107" s="193" t="s">
        <v>163</v>
      </c>
      <c r="E1107" s="233" t="s">
        <v>19</v>
      </c>
      <c r="F1107" s="234" t="s">
        <v>215</v>
      </c>
      <c r="G1107" s="232"/>
      <c r="H1107" s="235">
        <v>37.466000000000001</v>
      </c>
      <c r="I1107" s="236"/>
      <c r="J1107" s="232"/>
      <c r="K1107" s="232"/>
      <c r="L1107" s="237"/>
      <c r="M1107" s="238"/>
      <c r="N1107" s="239"/>
      <c r="O1107" s="239"/>
      <c r="P1107" s="239"/>
      <c r="Q1107" s="239"/>
      <c r="R1107" s="239"/>
      <c r="S1107" s="239"/>
      <c r="T1107" s="240"/>
      <c r="AT1107" s="241" t="s">
        <v>163</v>
      </c>
      <c r="AU1107" s="241" t="s">
        <v>86</v>
      </c>
      <c r="AV1107" s="16" t="s">
        <v>179</v>
      </c>
      <c r="AW1107" s="16" t="s">
        <v>36</v>
      </c>
      <c r="AX1107" s="16" t="s">
        <v>76</v>
      </c>
      <c r="AY1107" s="241" t="s">
        <v>150</v>
      </c>
    </row>
    <row r="1108" spans="1:65" s="15" customFormat="1" ht="11.25">
      <c r="B1108" s="220"/>
      <c r="C1108" s="221"/>
      <c r="D1108" s="193" t="s">
        <v>163</v>
      </c>
      <c r="E1108" s="222" t="s">
        <v>19</v>
      </c>
      <c r="F1108" s="223" t="s">
        <v>178</v>
      </c>
      <c r="G1108" s="221"/>
      <c r="H1108" s="224">
        <v>132.21899999999999</v>
      </c>
      <c r="I1108" s="225"/>
      <c r="J1108" s="221"/>
      <c r="K1108" s="221"/>
      <c r="L1108" s="226"/>
      <c r="M1108" s="227"/>
      <c r="N1108" s="228"/>
      <c r="O1108" s="228"/>
      <c r="P1108" s="228"/>
      <c r="Q1108" s="228"/>
      <c r="R1108" s="228"/>
      <c r="S1108" s="228"/>
      <c r="T1108" s="229"/>
      <c r="AT1108" s="230" t="s">
        <v>163</v>
      </c>
      <c r="AU1108" s="230" t="s">
        <v>86</v>
      </c>
      <c r="AV1108" s="15" t="s">
        <v>158</v>
      </c>
      <c r="AW1108" s="15" t="s">
        <v>36</v>
      </c>
      <c r="AX1108" s="15" t="s">
        <v>84</v>
      </c>
      <c r="AY1108" s="230" t="s">
        <v>150</v>
      </c>
    </row>
    <row r="1109" spans="1:65" s="2" customFormat="1" ht="33" customHeight="1">
      <c r="A1109" s="36"/>
      <c r="B1109" s="37"/>
      <c r="C1109" s="180" t="s">
        <v>1412</v>
      </c>
      <c r="D1109" s="180" t="s">
        <v>153</v>
      </c>
      <c r="E1109" s="181" t="s">
        <v>1413</v>
      </c>
      <c r="F1109" s="182" t="s">
        <v>1414</v>
      </c>
      <c r="G1109" s="183" t="s">
        <v>167</v>
      </c>
      <c r="H1109" s="184">
        <v>304.31400000000002</v>
      </c>
      <c r="I1109" s="185"/>
      <c r="J1109" s="186">
        <f>ROUND(I1109*H1109,2)</f>
        <v>0</v>
      </c>
      <c r="K1109" s="182" t="s">
        <v>168</v>
      </c>
      <c r="L1109" s="41"/>
      <c r="M1109" s="187" t="s">
        <v>19</v>
      </c>
      <c r="N1109" s="188" t="s">
        <v>47</v>
      </c>
      <c r="O1109" s="66"/>
      <c r="P1109" s="189">
        <f>O1109*H1109</f>
        <v>0</v>
      </c>
      <c r="Q1109" s="189">
        <v>2.0000000000000001E-4</v>
      </c>
      <c r="R1109" s="189">
        <f>Q1109*H1109</f>
        <v>6.0862800000000009E-2</v>
      </c>
      <c r="S1109" s="189">
        <v>0</v>
      </c>
      <c r="T1109" s="190">
        <f>S1109*H1109</f>
        <v>0</v>
      </c>
      <c r="U1109" s="36"/>
      <c r="V1109" s="36"/>
      <c r="W1109" s="36"/>
      <c r="X1109" s="36"/>
      <c r="Y1109" s="36"/>
      <c r="Z1109" s="36"/>
      <c r="AA1109" s="36"/>
      <c r="AB1109" s="36"/>
      <c r="AC1109" s="36"/>
      <c r="AD1109" s="36"/>
      <c r="AE1109" s="36"/>
      <c r="AR1109" s="191" t="s">
        <v>314</v>
      </c>
      <c r="AT1109" s="191" t="s">
        <v>153</v>
      </c>
      <c r="AU1109" s="191" t="s">
        <v>86</v>
      </c>
      <c r="AY1109" s="19" t="s">
        <v>150</v>
      </c>
      <c r="BE1109" s="192">
        <f>IF(N1109="základní",J1109,0)</f>
        <v>0</v>
      </c>
      <c r="BF1109" s="192">
        <f>IF(N1109="snížená",J1109,0)</f>
        <v>0</v>
      </c>
      <c r="BG1109" s="192">
        <f>IF(N1109="zákl. přenesená",J1109,0)</f>
        <v>0</v>
      </c>
      <c r="BH1109" s="192">
        <f>IF(N1109="sníž. přenesená",J1109,0)</f>
        <v>0</v>
      </c>
      <c r="BI1109" s="192">
        <f>IF(N1109="nulová",J1109,0)</f>
        <v>0</v>
      </c>
      <c r="BJ1109" s="19" t="s">
        <v>84</v>
      </c>
      <c r="BK1109" s="192">
        <f>ROUND(I1109*H1109,2)</f>
        <v>0</v>
      </c>
      <c r="BL1109" s="19" t="s">
        <v>314</v>
      </c>
      <c r="BM1109" s="191" t="s">
        <v>1415</v>
      </c>
    </row>
    <row r="1110" spans="1:65" s="2" customFormat="1" ht="19.5">
      <c r="A1110" s="36"/>
      <c r="B1110" s="37"/>
      <c r="C1110" s="38"/>
      <c r="D1110" s="193" t="s">
        <v>160</v>
      </c>
      <c r="E1110" s="38"/>
      <c r="F1110" s="194" t="s">
        <v>1416</v>
      </c>
      <c r="G1110" s="38"/>
      <c r="H1110" s="38"/>
      <c r="I1110" s="195"/>
      <c r="J1110" s="38"/>
      <c r="K1110" s="38"/>
      <c r="L1110" s="41"/>
      <c r="M1110" s="196"/>
      <c r="N1110" s="197"/>
      <c r="O1110" s="66"/>
      <c r="P1110" s="66"/>
      <c r="Q1110" s="66"/>
      <c r="R1110" s="66"/>
      <c r="S1110" s="66"/>
      <c r="T1110" s="67"/>
      <c r="U1110" s="36"/>
      <c r="V1110" s="36"/>
      <c r="W1110" s="36"/>
      <c r="X1110" s="36"/>
      <c r="Y1110" s="36"/>
      <c r="Z1110" s="36"/>
      <c r="AA1110" s="36"/>
      <c r="AB1110" s="36"/>
      <c r="AC1110" s="36"/>
      <c r="AD1110" s="36"/>
      <c r="AE1110" s="36"/>
      <c r="AT1110" s="19" t="s">
        <v>160</v>
      </c>
      <c r="AU1110" s="19" t="s">
        <v>86</v>
      </c>
    </row>
    <row r="1111" spans="1:65" s="13" customFormat="1" ht="22.5">
      <c r="B1111" s="199"/>
      <c r="C1111" s="200"/>
      <c r="D1111" s="193" t="s">
        <v>163</v>
      </c>
      <c r="E1111" s="201" t="s">
        <v>19</v>
      </c>
      <c r="F1111" s="202" t="s">
        <v>1417</v>
      </c>
      <c r="G1111" s="200"/>
      <c r="H1111" s="201" t="s">
        <v>19</v>
      </c>
      <c r="I1111" s="203"/>
      <c r="J1111" s="200"/>
      <c r="K1111" s="200"/>
      <c r="L1111" s="204"/>
      <c r="M1111" s="205"/>
      <c r="N1111" s="206"/>
      <c r="O1111" s="206"/>
      <c r="P1111" s="206"/>
      <c r="Q1111" s="206"/>
      <c r="R1111" s="206"/>
      <c r="S1111" s="206"/>
      <c r="T1111" s="207"/>
      <c r="AT1111" s="208" t="s">
        <v>163</v>
      </c>
      <c r="AU1111" s="208" t="s">
        <v>86</v>
      </c>
      <c r="AV1111" s="13" t="s">
        <v>84</v>
      </c>
      <c r="AW1111" s="13" t="s">
        <v>36</v>
      </c>
      <c r="AX1111" s="13" t="s">
        <v>76</v>
      </c>
      <c r="AY1111" s="208" t="s">
        <v>150</v>
      </c>
    </row>
    <row r="1112" spans="1:65" s="13" customFormat="1" ht="11.25">
      <c r="B1112" s="199"/>
      <c r="C1112" s="200"/>
      <c r="D1112" s="193" t="s">
        <v>163</v>
      </c>
      <c r="E1112" s="201" t="s">
        <v>19</v>
      </c>
      <c r="F1112" s="202" t="s">
        <v>193</v>
      </c>
      <c r="G1112" s="200"/>
      <c r="H1112" s="201" t="s">
        <v>19</v>
      </c>
      <c r="I1112" s="203"/>
      <c r="J1112" s="200"/>
      <c r="K1112" s="200"/>
      <c r="L1112" s="204"/>
      <c r="M1112" s="205"/>
      <c r="N1112" s="206"/>
      <c r="O1112" s="206"/>
      <c r="P1112" s="206"/>
      <c r="Q1112" s="206"/>
      <c r="R1112" s="206"/>
      <c r="S1112" s="206"/>
      <c r="T1112" s="207"/>
      <c r="AT1112" s="208" t="s">
        <v>163</v>
      </c>
      <c r="AU1112" s="208" t="s">
        <v>86</v>
      </c>
      <c r="AV1112" s="13" t="s">
        <v>84</v>
      </c>
      <c r="AW1112" s="13" t="s">
        <v>36</v>
      </c>
      <c r="AX1112" s="13" t="s">
        <v>76</v>
      </c>
      <c r="AY1112" s="208" t="s">
        <v>150</v>
      </c>
    </row>
    <row r="1113" spans="1:65" s="14" customFormat="1" ht="11.25">
      <c r="B1113" s="209"/>
      <c r="C1113" s="210"/>
      <c r="D1113" s="193" t="s">
        <v>163</v>
      </c>
      <c r="E1113" s="211" t="s">
        <v>19</v>
      </c>
      <c r="F1113" s="212" t="s">
        <v>766</v>
      </c>
      <c r="G1113" s="210"/>
      <c r="H1113" s="213">
        <v>88.424000000000007</v>
      </c>
      <c r="I1113" s="214"/>
      <c r="J1113" s="210"/>
      <c r="K1113" s="210"/>
      <c r="L1113" s="215"/>
      <c r="M1113" s="216"/>
      <c r="N1113" s="217"/>
      <c r="O1113" s="217"/>
      <c r="P1113" s="217"/>
      <c r="Q1113" s="217"/>
      <c r="R1113" s="217"/>
      <c r="S1113" s="217"/>
      <c r="T1113" s="218"/>
      <c r="AT1113" s="219" t="s">
        <v>163</v>
      </c>
      <c r="AU1113" s="219" t="s">
        <v>86</v>
      </c>
      <c r="AV1113" s="14" t="s">
        <v>86</v>
      </c>
      <c r="AW1113" s="14" t="s">
        <v>36</v>
      </c>
      <c r="AX1113" s="14" t="s">
        <v>76</v>
      </c>
      <c r="AY1113" s="219" t="s">
        <v>150</v>
      </c>
    </row>
    <row r="1114" spans="1:65" s="14" customFormat="1" ht="11.25">
      <c r="B1114" s="209"/>
      <c r="C1114" s="210"/>
      <c r="D1114" s="193" t="s">
        <v>163</v>
      </c>
      <c r="E1114" s="211" t="s">
        <v>19</v>
      </c>
      <c r="F1114" s="212" t="s">
        <v>370</v>
      </c>
      <c r="G1114" s="210"/>
      <c r="H1114" s="213">
        <v>1.9</v>
      </c>
      <c r="I1114" s="214"/>
      <c r="J1114" s="210"/>
      <c r="K1114" s="210"/>
      <c r="L1114" s="215"/>
      <c r="M1114" s="216"/>
      <c r="N1114" s="217"/>
      <c r="O1114" s="217"/>
      <c r="P1114" s="217"/>
      <c r="Q1114" s="217"/>
      <c r="R1114" s="217"/>
      <c r="S1114" s="217"/>
      <c r="T1114" s="218"/>
      <c r="AT1114" s="219" t="s">
        <v>163</v>
      </c>
      <c r="AU1114" s="219" t="s">
        <v>86</v>
      </c>
      <c r="AV1114" s="14" t="s">
        <v>86</v>
      </c>
      <c r="AW1114" s="14" t="s">
        <v>36</v>
      </c>
      <c r="AX1114" s="14" t="s">
        <v>76</v>
      </c>
      <c r="AY1114" s="219" t="s">
        <v>150</v>
      </c>
    </row>
    <row r="1115" spans="1:65" s="14" customFormat="1" ht="11.25">
      <c r="B1115" s="209"/>
      <c r="C1115" s="210"/>
      <c r="D1115" s="193" t="s">
        <v>163</v>
      </c>
      <c r="E1115" s="211" t="s">
        <v>19</v>
      </c>
      <c r="F1115" s="212" t="s">
        <v>767</v>
      </c>
      <c r="G1115" s="210"/>
      <c r="H1115" s="213">
        <v>6.21</v>
      </c>
      <c r="I1115" s="214"/>
      <c r="J1115" s="210"/>
      <c r="K1115" s="210"/>
      <c r="L1115" s="215"/>
      <c r="M1115" s="216"/>
      <c r="N1115" s="217"/>
      <c r="O1115" s="217"/>
      <c r="P1115" s="217"/>
      <c r="Q1115" s="217"/>
      <c r="R1115" s="217"/>
      <c r="S1115" s="217"/>
      <c r="T1115" s="218"/>
      <c r="AT1115" s="219" t="s">
        <v>163</v>
      </c>
      <c r="AU1115" s="219" t="s">
        <v>86</v>
      </c>
      <c r="AV1115" s="14" t="s">
        <v>86</v>
      </c>
      <c r="AW1115" s="14" t="s">
        <v>36</v>
      </c>
      <c r="AX1115" s="14" t="s">
        <v>76</v>
      </c>
      <c r="AY1115" s="219" t="s">
        <v>150</v>
      </c>
    </row>
    <row r="1116" spans="1:65" s="14" customFormat="1" ht="11.25">
      <c r="B1116" s="209"/>
      <c r="C1116" s="210"/>
      <c r="D1116" s="193" t="s">
        <v>163</v>
      </c>
      <c r="E1116" s="211" t="s">
        <v>19</v>
      </c>
      <c r="F1116" s="212" t="s">
        <v>768</v>
      </c>
      <c r="G1116" s="210"/>
      <c r="H1116" s="213">
        <v>1.056</v>
      </c>
      <c r="I1116" s="214"/>
      <c r="J1116" s="210"/>
      <c r="K1116" s="210"/>
      <c r="L1116" s="215"/>
      <c r="M1116" s="216"/>
      <c r="N1116" s="217"/>
      <c r="O1116" s="217"/>
      <c r="P1116" s="217"/>
      <c r="Q1116" s="217"/>
      <c r="R1116" s="217"/>
      <c r="S1116" s="217"/>
      <c r="T1116" s="218"/>
      <c r="AT1116" s="219" t="s">
        <v>163</v>
      </c>
      <c r="AU1116" s="219" t="s">
        <v>86</v>
      </c>
      <c r="AV1116" s="14" t="s">
        <v>86</v>
      </c>
      <c r="AW1116" s="14" t="s">
        <v>36</v>
      </c>
      <c r="AX1116" s="14" t="s">
        <v>76</v>
      </c>
      <c r="AY1116" s="219" t="s">
        <v>150</v>
      </c>
    </row>
    <row r="1117" spans="1:65" s="14" customFormat="1" ht="11.25">
      <c r="B1117" s="209"/>
      <c r="C1117" s="210"/>
      <c r="D1117" s="193" t="s">
        <v>163</v>
      </c>
      <c r="E1117" s="211" t="s">
        <v>19</v>
      </c>
      <c r="F1117" s="212" t="s">
        <v>769</v>
      </c>
      <c r="G1117" s="210"/>
      <c r="H1117" s="213">
        <v>0.51800000000000002</v>
      </c>
      <c r="I1117" s="214"/>
      <c r="J1117" s="210"/>
      <c r="K1117" s="210"/>
      <c r="L1117" s="215"/>
      <c r="M1117" s="216"/>
      <c r="N1117" s="217"/>
      <c r="O1117" s="217"/>
      <c r="P1117" s="217"/>
      <c r="Q1117" s="217"/>
      <c r="R1117" s="217"/>
      <c r="S1117" s="217"/>
      <c r="T1117" s="218"/>
      <c r="AT1117" s="219" t="s">
        <v>163</v>
      </c>
      <c r="AU1117" s="219" t="s">
        <v>86</v>
      </c>
      <c r="AV1117" s="14" t="s">
        <v>86</v>
      </c>
      <c r="AW1117" s="14" t="s">
        <v>36</v>
      </c>
      <c r="AX1117" s="14" t="s">
        <v>76</v>
      </c>
      <c r="AY1117" s="219" t="s">
        <v>150</v>
      </c>
    </row>
    <row r="1118" spans="1:65" s="16" customFormat="1" ht="11.25">
      <c r="B1118" s="231"/>
      <c r="C1118" s="232"/>
      <c r="D1118" s="193" t="s">
        <v>163</v>
      </c>
      <c r="E1118" s="233" t="s">
        <v>19</v>
      </c>
      <c r="F1118" s="234" t="s">
        <v>215</v>
      </c>
      <c r="G1118" s="232"/>
      <c r="H1118" s="235">
        <v>98.108000000000004</v>
      </c>
      <c r="I1118" s="236"/>
      <c r="J1118" s="232"/>
      <c r="K1118" s="232"/>
      <c r="L1118" s="237"/>
      <c r="M1118" s="238"/>
      <c r="N1118" s="239"/>
      <c r="O1118" s="239"/>
      <c r="P1118" s="239"/>
      <c r="Q1118" s="239"/>
      <c r="R1118" s="239"/>
      <c r="S1118" s="239"/>
      <c r="T1118" s="240"/>
      <c r="AT1118" s="241" t="s">
        <v>163</v>
      </c>
      <c r="AU1118" s="241" t="s">
        <v>86</v>
      </c>
      <c r="AV1118" s="16" t="s">
        <v>179</v>
      </c>
      <c r="AW1118" s="16" t="s">
        <v>36</v>
      </c>
      <c r="AX1118" s="16" t="s">
        <v>76</v>
      </c>
      <c r="AY1118" s="241" t="s">
        <v>150</v>
      </c>
    </row>
    <row r="1119" spans="1:65" s="13" customFormat="1" ht="11.25">
      <c r="B1119" s="199"/>
      <c r="C1119" s="200"/>
      <c r="D1119" s="193" t="s">
        <v>163</v>
      </c>
      <c r="E1119" s="201" t="s">
        <v>19</v>
      </c>
      <c r="F1119" s="202" t="s">
        <v>195</v>
      </c>
      <c r="G1119" s="200"/>
      <c r="H1119" s="201" t="s">
        <v>19</v>
      </c>
      <c r="I1119" s="203"/>
      <c r="J1119" s="200"/>
      <c r="K1119" s="200"/>
      <c r="L1119" s="204"/>
      <c r="M1119" s="205"/>
      <c r="N1119" s="206"/>
      <c r="O1119" s="206"/>
      <c r="P1119" s="206"/>
      <c r="Q1119" s="206"/>
      <c r="R1119" s="206"/>
      <c r="S1119" s="206"/>
      <c r="T1119" s="207"/>
      <c r="AT1119" s="208" t="s">
        <v>163</v>
      </c>
      <c r="AU1119" s="208" t="s">
        <v>86</v>
      </c>
      <c r="AV1119" s="13" t="s">
        <v>84</v>
      </c>
      <c r="AW1119" s="13" t="s">
        <v>36</v>
      </c>
      <c r="AX1119" s="13" t="s">
        <v>76</v>
      </c>
      <c r="AY1119" s="208" t="s">
        <v>150</v>
      </c>
    </row>
    <row r="1120" spans="1:65" s="14" customFormat="1" ht="11.25">
      <c r="B1120" s="209"/>
      <c r="C1120" s="210"/>
      <c r="D1120" s="193" t="s">
        <v>163</v>
      </c>
      <c r="E1120" s="211" t="s">
        <v>19</v>
      </c>
      <c r="F1120" s="212" t="s">
        <v>378</v>
      </c>
      <c r="G1120" s="210"/>
      <c r="H1120" s="213">
        <v>110.676</v>
      </c>
      <c r="I1120" s="214"/>
      <c r="J1120" s="210"/>
      <c r="K1120" s="210"/>
      <c r="L1120" s="215"/>
      <c r="M1120" s="216"/>
      <c r="N1120" s="217"/>
      <c r="O1120" s="217"/>
      <c r="P1120" s="217"/>
      <c r="Q1120" s="217"/>
      <c r="R1120" s="217"/>
      <c r="S1120" s="217"/>
      <c r="T1120" s="218"/>
      <c r="AT1120" s="219" t="s">
        <v>163</v>
      </c>
      <c r="AU1120" s="219" t="s">
        <v>86</v>
      </c>
      <c r="AV1120" s="14" t="s">
        <v>86</v>
      </c>
      <c r="AW1120" s="14" t="s">
        <v>36</v>
      </c>
      <c r="AX1120" s="14" t="s">
        <v>76</v>
      </c>
      <c r="AY1120" s="219" t="s">
        <v>150</v>
      </c>
    </row>
    <row r="1121" spans="2:51" s="14" customFormat="1" ht="11.25">
      <c r="B1121" s="209"/>
      <c r="C1121" s="210"/>
      <c r="D1121" s="193" t="s">
        <v>163</v>
      </c>
      <c r="E1121" s="211" t="s">
        <v>19</v>
      </c>
      <c r="F1121" s="212" t="s">
        <v>370</v>
      </c>
      <c r="G1121" s="210"/>
      <c r="H1121" s="213">
        <v>1.9</v>
      </c>
      <c r="I1121" s="214"/>
      <c r="J1121" s="210"/>
      <c r="K1121" s="210"/>
      <c r="L1121" s="215"/>
      <c r="M1121" s="216"/>
      <c r="N1121" s="217"/>
      <c r="O1121" s="217"/>
      <c r="P1121" s="217"/>
      <c r="Q1121" s="217"/>
      <c r="R1121" s="217"/>
      <c r="S1121" s="217"/>
      <c r="T1121" s="218"/>
      <c r="AT1121" s="219" t="s">
        <v>163</v>
      </c>
      <c r="AU1121" s="219" t="s">
        <v>86</v>
      </c>
      <c r="AV1121" s="14" t="s">
        <v>86</v>
      </c>
      <c r="AW1121" s="14" t="s">
        <v>36</v>
      </c>
      <c r="AX1121" s="14" t="s">
        <v>76</v>
      </c>
      <c r="AY1121" s="219" t="s">
        <v>150</v>
      </c>
    </row>
    <row r="1122" spans="2:51" s="14" customFormat="1" ht="11.25">
      <c r="B1122" s="209"/>
      <c r="C1122" s="210"/>
      <c r="D1122" s="193" t="s">
        <v>163</v>
      </c>
      <c r="E1122" s="211" t="s">
        <v>19</v>
      </c>
      <c r="F1122" s="212" t="s">
        <v>771</v>
      </c>
      <c r="G1122" s="210"/>
      <c r="H1122" s="213">
        <v>4.1399999999999997</v>
      </c>
      <c r="I1122" s="214"/>
      <c r="J1122" s="210"/>
      <c r="K1122" s="210"/>
      <c r="L1122" s="215"/>
      <c r="M1122" s="216"/>
      <c r="N1122" s="217"/>
      <c r="O1122" s="217"/>
      <c r="P1122" s="217"/>
      <c r="Q1122" s="217"/>
      <c r="R1122" s="217"/>
      <c r="S1122" s="217"/>
      <c r="T1122" s="218"/>
      <c r="AT1122" s="219" t="s">
        <v>163</v>
      </c>
      <c r="AU1122" s="219" t="s">
        <v>86</v>
      </c>
      <c r="AV1122" s="14" t="s">
        <v>86</v>
      </c>
      <c r="AW1122" s="14" t="s">
        <v>36</v>
      </c>
      <c r="AX1122" s="14" t="s">
        <v>76</v>
      </c>
      <c r="AY1122" s="219" t="s">
        <v>150</v>
      </c>
    </row>
    <row r="1123" spans="2:51" s="14" customFormat="1" ht="11.25">
      <c r="B1123" s="209"/>
      <c r="C1123" s="210"/>
      <c r="D1123" s="193" t="s">
        <v>163</v>
      </c>
      <c r="E1123" s="211" t="s">
        <v>19</v>
      </c>
      <c r="F1123" s="212" t="s">
        <v>768</v>
      </c>
      <c r="G1123" s="210"/>
      <c r="H1123" s="213">
        <v>1.056</v>
      </c>
      <c r="I1123" s="214"/>
      <c r="J1123" s="210"/>
      <c r="K1123" s="210"/>
      <c r="L1123" s="215"/>
      <c r="M1123" s="216"/>
      <c r="N1123" s="217"/>
      <c r="O1123" s="217"/>
      <c r="P1123" s="217"/>
      <c r="Q1123" s="217"/>
      <c r="R1123" s="217"/>
      <c r="S1123" s="217"/>
      <c r="T1123" s="218"/>
      <c r="AT1123" s="219" t="s">
        <v>163</v>
      </c>
      <c r="AU1123" s="219" t="s">
        <v>86</v>
      </c>
      <c r="AV1123" s="14" t="s">
        <v>86</v>
      </c>
      <c r="AW1123" s="14" t="s">
        <v>36</v>
      </c>
      <c r="AX1123" s="14" t="s">
        <v>76</v>
      </c>
      <c r="AY1123" s="219" t="s">
        <v>150</v>
      </c>
    </row>
    <row r="1124" spans="2:51" s="14" customFormat="1" ht="11.25">
      <c r="B1124" s="209"/>
      <c r="C1124" s="210"/>
      <c r="D1124" s="193" t="s">
        <v>163</v>
      </c>
      <c r="E1124" s="211" t="s">
        <v>19</v>
      </c>
      <c r="F1124" s="212" t="s">
        <v>772</v>
      </c>
      <c r="G1124" s="210"/>
      <c r="H1124" s="213">
        <v>1.0349999999999999</v>
      </c>
      <c r="I1124" s="214"/>
      <c r="J1124" s="210"/>
      <c r="K1124" s="210"/>
      <c r="L1124" s="215"/>
      <c r="M1124" s="216"/>
      <c r="N1124" s="217"/>
      <c r="O1124" s="217"/>
      <c r="P1124" s="217"/>
      <c r="Q1124" s="217"/>
      <c r="R1124" s="217"/>
      <c r="S1124" s="217"/>
      <c r="T1124" s="218"/>
      <c r="AT1124" s="219" t="s">
        <v>163</v>
      </c>
      <c r="AU1124" s="219" t="s">
        <v>86</v>
      </c>
      <c r="AV1124" s="14" t="s">
        <v>86</v>
      </c>
      <c r="AW1124" s="14" t="s">
        <v>36</v>
      </c>
      <c r="AX1124" s="14" t="s">
        <v>76</v>
      </c>
      <c r="AY1124" s="219" t="s">
        <v>150</v>
      </c>
    </row>
    <row r="1125" spans="2:51" s="13" customFormat="1" ht="11.25">
      <c r="B1125" s="199"/>
      <c r="C1125" s="200"/>
      <c r="D1125" s="193" t="s">
        <v>163</v>
      </c>
      <c r="E1125" s="201" t="s">
        <v>19</v>
      </c>
      <c r="F1125" s="202" t="s">
        <v>1418</v>
      </c>
      <c r="G1125" s="200"/>
      <c r="H1125" s="201" t="s">
        <v>19</v>
      </c>
      <c r="I1125" s="203"/>
      <c r="J1125" s="200"/>
      <c r="K1125" s="200"/>
      <c r="L1125" s="204"/>
      <c r="M1125" s="205"/>
      <c r="N1125" s="206"/>
      <c r="O1125" s="206"/>
      <c r="P1125" s="206"/>
      <c r="Q1125" s="206"/>
      <c r="R1125" s="206"/>
      <c r="S1125" s="206"/>
      <c r="T1125" s="207"/>
      <c r="AT1125" s="208" t="s">
        <v>163</v>
      </c>
      <c r="AU1125" s="208" t="s">
        <v>86</v>
      </c>
      <c r="AV1125" s="13" t="s">
        <v>84</v>
      </c>
      <c r="AW1125" s="13" t="s">
        <v>36</v>
      </c>
      <c r="AX1125" s="13" t="s">
        <v>76</v>
      </c>
      <c r="AY1125" s="208" t="s">
        <v>150</v>
      </c>
    </row>
    <row r="1126" spans="2:51" s="14" customFormat="1" ht="11.25">
      <c r="B1126" s="209"/>
      <c r="C1126" s="210"/>
      <c r="D1126" s="193" t="s">
        <v>163</v>
      </c>
      <c r="E1126" s="211" t="s">
        <v>19</v>
      </c>
      <c r="F1126" s="212" t="s">
        <v>775</v>
      </c>
      <c r="G1126" s="210"/>
      <c r="H1126" s="213">
        <v>-21.010999999999999</v>
      </c>
      <c r="I1126" s="214"/>
      <c r="J1126" s="210"/>
      <c r="K1126" s="210"/>
      <c r="L1126" s="215"/>
      <c r="M1126" s="216"/>
      <c r="N1126" s="217"/>
      <c r="O1126" s="217"/>
      <c r="P1126" s="217"/>
      <c r="Q1126" s="217"/>
      <c r="R1126" s="217"/>
      <c r="S1126" s="217"/>
      <c r="T1126" s="218"/>
      <c r="AT1126" s="219" t="s">
        <v>163</v>
      </c>
      <c r="AU1126" s="219" t="s">
        <v>86</v>
      </c>
      <c r="AV1126" s="14" t="s">
        <v>86</v>
      </c>
      <c r="AW1126" s="14" t="s">
        <v>36</v>
      </c>
      <c r="AX1126" s="14" t="s">
        <v>76</v>
      </c>
      <c r="AY1126" s="219" t="s">
        <v>150</v>
      </c>
    </row>
    <row r="1127" spans="2:51" s="16" customFormat="1" ht="11.25">
      <c r="B1127" s="231"/>
      <c r="C1127" s="232"/>
      <c r="D1127" s="193" t="s">
        <v>163</v>
      </c>
      <c r="E1127" s="233" t="s">
        <v>19</v>
      </c>
      <c r="F1127" s="234" t="s">
        <v>215</v>
      </c>
      <c r="G1127" s="232"/>
      <c r="H1127" s="235">
        <v>97.796000000000006</v>
      </c>
      <c r="I1127" s="236"/>
      <c r="J1127" s="232"/>
      <c r="K1127" s="232"/>
      <c r="L1127" s="237"/>
      <c r="M1127" s="238"/>
      <c r="N1127" s="239"/>
      <c r="O1127" s="239"/>
      <c r="P1127" s="239"/>
      <c r="Q1127" s="239"/>
      <c r="R1127" s="239"/>
      <c r="S1127" s="239"/>
      <c r="T1127" s="240"/>
      <c r="AT1127" s="241" t="s">
        <v>163</v>
      </c>
      <c r="AU1127" s="241" t="s">
        <v>86</v>
      </c>
      <c r="AV1127" s="16" t="s">
        <v>179</v>
      </c>
      <c r="AW1127" s="16" t="s">
        <v>36</v>
      </c>
      <c r="AX1127" s="16" t="s">
        <v>76</v>
      </c>
      <c r="AY1127" s="241" t="s">
        <v>150</v>
      </c>
    </row>
    <row r="1128" spans="2:51" s="13" customFormat="1" ht="11.25">
      <c r="B1128" s="199"/>
      <c r="C1128" s="200"/>
      <c r="D1128" s="193" t="s">
        <v>163</v>
      </c>
      <c r="E1128" s="201" t="s">
        <v>19</v>
      </c>
      <c r="F1128" s="202" t="s">
        <v>197</v>
      </c>
      <c r="G1128" s="200"/>
      <c r="H1128" s="201" t="s">
        <v>19</v>
      </c>
      <c r="I1128" s="203"/>
      <c r="J1128" s="200"/>
      <c r="K1128" s="200"/>
      <c r="L1128" s="204"/>
      <c r="M1128" s="205"/>
      <c r="N1128" s="206"/>
      <c r="O1128" s="206"/>
      <c r="P1128" s="206"/>
      <c r="Q1128" s="206"/>
      <c r="R1128" s="206"/>
      <c r="S1128" s="206"/>
      <c r="T1128" s="207"/>
      <c r="AT1128" s="208" t="s">
        <v>163</v>
      </c>
      <c r="AU1128" s="208" t="s">
        <v>86</v>
      </c>
      <c r="AV1128" s="13" t="s">
        <v>84</v>
      </c>
      <c r="AW1128" s="13" t="s">
        <v>36</v>
      </c>
      <c r="AX1128" s="13" t="s">
        <v>76</v>
      </c>
      <c r="AY1128" s="208" t="s">
        <v>150</v>
      </c>
    </row>
    <row r="1129" spans="2:51" s="14" customFormat="1" ht="11.25">
      <c r="B1129" s="209"/>
      <c r="C1129" s="210"/>
      <c r="D1129" s="193" t="s">
        <v>163</v>
      </c>
      <c r="E1129" s="211" t="s">
        <v>19</v>
      </c>
      <c r="F1129" s="212" t="s">
        <v>776</v>
      </c>
      <c r="G1129" s="210"/>
      <c r="H1129" s="213">
        <v>88.286000000000001</v>
      </c>
      <c r="I1129" s="214"/>
      <c r="J1129" s="210"/>
      <c r="K1129" s="210"/>
      <c r="L1129" s="215"/>
      <c r="M1129" s="216"/>
      <c r="N1129" s="217"/>
      <c r="O1129" s="217"/>
      <c r="P1129" s="217"/>
      <c r="Q1129" s="217"/>
      <c r="R1129" s="217"/>
      <c r="S1129" s="217"/>
      <c r="T1129" s="218"/>
      <c r="AT1129" s="219" t="s">
        <v>163</v>
      </c>
      <c r="AU1129" s="219" t="s">
        <v>86</v>
      </c>
      <c r="AV1129" s="14" t="s">
        <v>86</v>
      </c>
      <c r="AW1129" s="14" t="s">
        <v>36</v>
      </c>
      <c r="AX1129" s="14" t="s">
        <v>76</v>
      </c>
      <c r="AY1129" s="219" t="s">
        <v>150</v>
      </c>
    </row>
    <row r="1130" spans="2:51" s="14" customFormat="1" ht="11.25">
      <c r="B1130" s="209"/>
      <c r="C1130" s="210"/>
      <c r="D1130" s="193" t="s">
        <v>163</v>
      </c>
      <c r="E1130" s="211" t="s">
        <v>19</v>
      </c>
      <c r="F1130" s="212" t="s">
        <v>370</v>
      </c>
      <c r="G1130" s="210"/>
      <c r="H1130" s="213">
        <v>1.9</v>
      </c>
      <c r="I1130" s="214"/>
      <c r="J1130" s="210"/>
      <c r="K1130" s="210"/>
      <c r="L1130" s="215"/>
      <c r="M1130" s="216"/>
      <c r="N1130" s="217"/>
      <c r="O1130" s="217"/>
      <c r="P1130" s="217"/>
      <c r="Q1130" s="217"/>
      <c r="R1130" s="217"/>
      <c r="S1130" s="217"/>
      <c r="T1130" s="218"/>
      <c r="AT1130" s="219" t="s">
        <v>163</v>
      </c>
      <c r="AU1130" s="219" t="s">
        <v>86</v>
      </c>
      <c r="AV1130" s="14" t="s">
        <v>86</v>
      </c>
      <c r="AW1130" s="14" t="s">
        <v>36</v>
      </c>
      <c r="AX1130" s="14" t="s">
        <v>76</v>
      </c>
      <c r="AY1130" s="219" t="s">
        <v>150</v>
      </c>
    </row>
    <row r="1131" spans="2:51" s="14" customFormat="1" ht="11.25">
      <c r="B1131" s="209"/>
      <c r="C1131" s="210"/>
      <c r="D1131" s="193" t="s">
        <v>163</v>
      </c>
      <c r="E1131" s="211" t="s">
        <v>19</v>
      </c>
      <c r="F1131" s="212" t="s">
        <v>771</v>
      </c>
      <c r="G1131" s="210"/>
      <c r="H1131" s="213">
        <v>4.1399999999999997</v>
      </c>
      <c r="I1131" s="214"/>
      <c r="J1131" s="210"/>
      <c r="K1131" s="210"/>
      <c r="L1131" s="215"/>
      <c r="M1131" s="216"/>
      <c r="N1131" s="217"/>
      <c r="O1131" s="217"/>
      <c r="P1131" s="217"/>
      <c r="Q1131" s="217"/>
      <c r="R1131" s="217"/>
      <c r="S1131" s="217"/>
      <c r="T1131" s="218"/>
      <c r="AT1131" s="219" t="s">
        <v>163</v>
      </c>
      <c r="AU1131" s="219" t="s">
        <v>86</v>
      </c>
      <c r="AV1131" s="14" t="s">
        <v>86</v>
      </c>
      <c r="AW1131" s="14" t="s">
        <v>36</v>
      </c>
      <c r="AX1131" s="14" t="s">
        <v>76</v>
      </c>
      <c r="AY1131" s="219" t="s">
        <v>150</v>
      </c>
    </row>
    <row r="1132" spans="2:51" s="14" customFormat="1" ht="11.25">
      <c r="B1132" s="209"/>
      <c r="C1132" s="210"/>
      <c r="D1132" s="193" t="s">
        <v>163</v>
      </c>
      <c r="E1132" s="211" t="s">
        <v>19</v>
      </c>
      <c r="F1132" s="212" t="s">
        <v>768</v>
      </c>
      <c r="G1132" s="210"/>
      <c r="H1132" s="213">
        <v>1.056</v>
      </c>
      <c r="I1132" s="214"/>
      <c r="J1132" s="210"/>
      <c r="K1132" s="210"/>
      <c r="L1132" s="215"/>
      <c r="M1132" s="216"/>
      <c r="N1132" s="217"/>
      <c r="O1132" s="217"/>
      <c r="P1132" s="217"/>
      <c r="Q1132" s="217"/>
      <c r="R1132" s="217"/>
      <c r="S1132" s="217"/>
      <c r="T1132" s="218"/>
      <c r="AT1132" s="219" t="s">
        <v>163</v>
      </c>
      <c r="AU1132" s="219" t="s">
        <v>86</v>
      </c>
      <c r="AV1132" s="14" t="s">
        <v>86</v>
      </c>
      <c r="AW1132" s="14" t="s">
        <v>36</v>
      </c>
      <c r="AX1132" s="14" t="s">
        <v>76</v>
      </c>
      <c r="AY1132" s="219" t="s">
        <v>150</v>
      </c>
    </row>
    <row r="1133" spans="2:51" s="14" customFormat="1" ht="11.25">
      <c r="B1133" s="209"/>
      <c r="C1133" s="210"/>
      <c r="D1133" s="193" t="s">
        <v>163</v>
      </c>
      <c r="E1133" s="211" t="s">
        <v>19</v>
      </c>
      <c r="F1133" s="212" t="s">
        <v>777</v>
      </c>
      <c r="G1133" s="210"/>
      <c r="H1133" s="213">
        <v>1.7250000000000001</v>
      </c>
      <c r="I1133" s="214"/>
      <c r="J1133" s="210"/>
      <c r="K1133" s="210"/>
      <c r="L1133" s="215"/>
      <c r="M1133" s="216"/>
      <c r="N1133" s="217"/>
      <c r="O1133" s="217"/>
      <c r="P1133" s="217"/>
      <c r="Q1133" s="217"/>
      <c r="R1133" s="217"/>
      <c r="S1133" s="217"/>
      <c r="T1133" s="218"/>
      <c r="AT1133" s="219" t="s">
        <v>163</v>
      </c>
      <c r="AU1133" s="219" t="s">
        <v>86</v>
      </c>
      <c r="AV1133" s="14" t="s">
        <v>86</v>
      </c>
      <c r="AW1133" s="14" t="s">
        <v>36</v>
      </c>
      <c r="AX1133" s="14" t="s">
        <v>76</v>
      </c>
      <c r="AY1133" s="219" t="s">
        <v>150</v>
      </c>
    </row>
    <row r="1134" spans="2:51" s="16" customFormat="1" ht="11.25">
      <c r="B1134" s="231"/>
      <c r="C1134" s="232"/>
      <c r="D1134" s="193" t="s">
        <v>163</v>
      </c>
      <c r="E1134" s="233" t="s">
        <v>19</v>
      </c>
      <c r="F1134" s="234" t="s">
        <v>215</v>
      </c>
      <c r="G1134" s="232"/>
      <c r="H1134" s="235">
        <v>97.106999999999999</v>
      </c>
      <c r="I1134" s="236"/>
      <c r="J1134" s="232"/>
      <c r="K1134" s="232"/>
      <c r="L1134" s="237"/>
      <c r="M1134" s="238"/>
      <c r="N1134" s="239"/>
      <c r="O1134" s="239"/>
      <c r="P1134" s="239"/>
      <c r="Q1134" s="239"/>
      <c r="R1134" s="239"/>
      <c r="S1134" s="239"/>
      <c r="T1134" s="240"/>
      <c r="AT1134" s="241" t="s">
        <v>163</v>
      </c>
      <c r="AU1134" s="241" t="s">
        <v>86</v>
      </c>
      <c r="AV1134" s="16" t="s">
        <v>179</v>
      </c>
      <c r="AW1134" s="16" t="s">
        <v>36</v>
      </c>
      <c r="AX1134" s="16" t="s">
        <v>76</v>
      </c>
      <c r="AY1134" s="241" t="s">
        <v>150</v>
      </c>
    </row>
    <row r="1135" spans="2:51" s="13" customFormat="1" ht="11.25">
      <c r="B1135" s="199"/>
      <c r="C1135" s="200"/>
      <c r="D1135" s="193" t="s">
        <v>163</v>
      </c>
      <c r="E1135" s="201" t="s">
        <v>19</v>
      </c>
      <c r="F1135" s="202" t="s">
        <v>385</v>
      </c>
      <c r="G1135" s="200"/>
      <c r="H1135" s="201" t="s">
        <v>19</v>
      </c>
      <c r="I1135" s="203"/>
      <c r="J1135" s="200"/>
      <c r="K1135" s="200"/>
      <c r="L1135" s="204"/>
      <c r="M1135" s="205"/>
      <c r="N1135" s="206"/>
      <c r="O1135" s="206"/>
      <c r="P1135" s="206"/>
      <c r="Q1135" s="206"/>
      <c r="R1135" s="206"/>
      <c r="S1135" s="206"/>
      <c r="T1135" s="207"/>
      <c r="AT1135" s="208" t="s">
        <v>163</v>
      </c>
      <c r="AU1135" s="208" t="s">
        <v>86</v>
      </c>
      <c r="AV1135" s="13" t="s">
        <v>84</v>
      </c>
      <c r="AW1135" s="13" t="s">
        <v>36</v>
      </c>
      <c r="AX1135" s="13" t="s">
        <v>76</v>
      </c>
      <c r="AY1135" s="208" t="s">
        <v>150</v>
      </c>
    </row>
    <row r="1136" spans="2:51" s="14" customFormat="1" ht="11.25">
      <c r="B1136" s="209"/>
      <c r="C1136" s="210"/>
      <c r="D1136" s="193" t="s">
        <v>163</v>
      </c>
      <c r="E1136" s="211" t="s">
        <v>19</v>
      </c>
      <c r="F1136" s="212" t="s">
        <v>386</v>
      </c>
      <c r="G1136" s="210"/>
      <c r="H1136" s="213">
        <v>3.234</v>
      </c>
      <c r="I1136" s="214"/>
      <c r="J1136" s="210"/>
      <c r="K1136" s="210"/>
      <c r="L1136" s="215"/>
      <c r="M1136" s="216"/>
      <c r="N1136" s="217"/>
      <c r="O1136" s="217"/>
      <c r="P1136" s="217"/>
      <c r="Q1136" s="217"/>
      <c r="R1136" s="217"/>
      <c r="S1136" s="217"/>
      <c r="T1136" s="218"/>
      <c r="AT1136" s="219" t="s">
        <v>163</v>
      </c>
      <c r="AU1136" s="219" t="s">
        <v>86</v>
      </c>
      <c r="AV1136" s="14" t="s">
        <v>86</v>
      </c>
      <c r="AW1136" s="14" t="s">
        <v>36</v>
      </c>
      <c r="AX1136" s="14" t="s">
        <v>76</v>
      </c>
      <c r="AY1136" s="219" t="s">
        <v>150</v>
      </c>
    </row>
    <row r="1137" spans="1:65" s="14" customFormat="1" ht="11.25">
      <c r="B1137" s="209"/>
      <c r="C1137" s="210"/>
      <c r="D1137" s="193" t="s">
        <v>163</v>
      </c>
      <c r="E1137" s="211" t="s">
        <v>19</v>
      </c>
      <c r="F1137" s="212" t="s">
        <v>387</v>
      </c>
      <c r="G1137" s="210"/>
      <c r="H1137" s="213">
        <v>5.6509999999999998</v>
      </c>
      <c r="I1137" s="214"/>
      <c r="J1137" s="210"/>
      <c r="K1137" s="210"/>
      <c r="L1137" s="215"/>
      <c r="M1137" s="216"/>
      <c r="N1137" s="217"/>
      <c r="O1137" s="217"/>
      <c r="P1137" s="217"/>
      <c r="Q1137" s="217"/>
      <c r="R1137" s="217"/>
      <c r="S1137" s="217"/>
      <c r="T1137" s="218"/>
      <c r="AT1137" s="219" t="s">
        <v>163</v>
      </c>
      <c r="AU1137" s="219" t="s">
        <v>86</v>
      </c>
      <c r="AV1137" s="14" t="s">
        <v>86</v>
      </c>
      <c r="AW1137" s="14" t="s">
        <v>36</v>
      </c>
      <c r="AX1137" s="14" t="s">
        <v>76</v>
      </c>
      <c r="AY1137" s="219" t="s">
        <v>150</v>
      </c>
    </row>
    <row r="1138" spans="1:65" s="14" customFormat="1" ht="11.25">
      <c r="B1138" s="209"/>
      <c r="C1138" s="210"/>
      <c r="D1138" s="193" t="s">
        <v>163</v>
      </c>
      <c r="E1138" s="211" t="s">
        <v>19</v>
      </c>
      <c r="F1138" s="212" t="s">
        <v>780</v>
      </c>
      <c r="G1138" s="210"/>
      <c r="H1138" s="213">
        <v>2.4180000000000001</v>
      </c>
      <c r="I1138" s="214"/>
      <c r="J1138" s="210"/>
      <c r="K1138" s="210"/>
      <c r="L1138" s="215"/>
      <c r="M1138" s="216"/>
      <c r="N1138" s="217"/>
      <c r="O1138" s="217"/>
      <c r="P1138" s="217"/>
      <c r="Q1138" s="217"/>
      <c r="R1138" s="217"/>
      <c r="S1138" s="217"/>
      <c r="T1138" s="218"/>
      <c r="AT1138" s="219" t="s">
        <v>163</v>
      </c>
      <c r="AU1138" s="219" t="s">
        <v>86</v>
      </c>
      <c r="AV1138" s="14" t="s">
        <v>86</v>
      </c>
      <c r="AW1138" s="14" t="s">
        <v>36</v>
      </c>
      <c r="AX1138" s="14" t="s">
        <v>76</v>
      </c>
      <c r="AY1138" s="219" t="s">
        <v>150</v>
      </c>
    </row>
    <row r="1139" spans="1:65" s="16" customFormat="1" ht="11.25">
      <c r="B1139" s="231"/>
      <c r="C1139" s="232"/>
      <c r="D1139" s="193" t="s">
        <v>163</v>
      </c>
      <c r="E1139" s="233" t="s">
        <v>19</v>
      </c>
      <c r="F1139" s="234" t="s">
        <v>215</v>
      </c>
      <c r="G1139" s="232"/>
      <c r="H1139" s="235">
        <v>11.303000000000001</v>
      </c>
      <c r="I1139" s="236"/>
      <c r="J1139" s="232"/>
      <c r="K1139" s="232"/>
      <c r="L1139" s="237"/>
      <c r="M1139" s="238"/>
      <c r="N1139" s="239"/>
      <c r="O1139" s="239"/>
      <c r="P1139" s="239"/>
      <c r="Q1139" s="239"/>
      <c r="R1139" s="239"/>
      <c r="S1139" s="239"/>
      <c r="T1139" s="240"/>
      <c r="AT1139" s="241" t="s">
        <v>163</v>
      </c>
      <c r="AU1139" s="241" t="s">
        <v>86</v>
      </c>
      <c r="AV1139" s="16" t="s">
        <v>179</v>
      </c>
      <c r="AW1139" s="16" t="s">
        <v>36</v>
      </c>
      <c r="AX1139" s="16" t="s">
        <v>76</v>
      </c>
      <c r="AY1139" s="241" t="s">
        <v>150</v>
      </c>
    </row>
    <row r="1140" spans="1:65" s="15" customFormat="1" ht="11.25">
      <c r="B1140" s="220"/>
      <c r="C1140" s="221"/>
      <c r="D1140" s="193" t="s">
        <v>163</v>
      </c>
      <c r="E1140" s="222" t="s">
        <v>19</v>
      </c>
      <c r="F1140" s="223" t="s">
        <v>178</v>
      </c>
      <c r="G1140" s="221"/>
      <c r="H1140" s="224">
        <v>304.31400000000002</v>
      </c>
      <c r="I1140" s="225"/>
      <c r="J1140" s="221"/>
      <c r="K1140" s="221"/>
      <c r="L1140" s="226"/>
      <c r="M1140" s="227"/>
      <c r="N1140" s="228"/>
      <c r="O1140" s="228"/>
      <c r="P1140" s="228"/>
      <c r="Q1140" s="228"/>
      <c r="R1140" s="228"/>
      <c r="S1140" s="228"/>
      <c r="T1140" s="229"/>
      <c r="AT1140" s="230" t="s">
        <v>163</v>
      </c>
      <c r="AU1140" s="230" t="s">
        <v>86</v>
      </c>
      <c r="AV1140" s="15" t="s">
        <v>158</v>
      </c>
      <c r="AW1140" s="15" t="s">
        <v>36</v>
      </c>
      <c r="AX1140" s="15" t="s">
        <v>84</v>
      </c>
      <c r="AY1140" s="230" t="s">
        <v>150</v>
      </c>
    </row>
    <row r="1141" spans="1:65" s="2" customFormat="1" ht="33" customHeight="1">
      <c r="A1141" s="36"/>
      <c r="B1141" s="37"/>
      <c r="C1141" s="180" t="s">
        <v>1419</v>
      </c>
      <c r="D1141" s="180" t="s">
        <v>153</v>
      </c>
      <c r="E1141" s="181" t="s">
        <v>1413</v>
      </c>
      <c r="F1141" s="182" t="s">
        <v>1414</v>
      </c>
      <c r="G1141" s="183" t="s">
        <v>167</v>
      </c>
      <c r="H1141" s="184">
        <v>147.965</v>
      </c>
      <c r="I1141" s="185"/>
      <c r="J1141" s="186">
        <f>ROUND(I1141*H1141,2)</f>
        <v>0</v>
      </c>
      <c r="K1141" s="182" t="s">
        <v>168</v>
      </c>
      <c r="L1141" s="41"/>
      <c r="M1141" s="187" t="s">
        <v>19</v>
      </c>
      <c r="N1141" s="188" t="s">
        <v>47</v>
      </c>
      <c r="O1141" s="66"/>
      <c r="P1141" s="189">
        <f>O1141*H1141</f>
        <v>0</v>
      </c>
      <c r="Q1141" s="189">
        <v>2.0000000000000001E-4</v>
      </c>
      <c r="R1141" s="189">
        <f>Q1141*H1141</f>
        <v>2.9593000000000001E-2</v>
      </c>
      <c r="S1141" s="189">
        <v>0</v>
      </c>
      <c r="T1141" s="190">
        <f>S1141*H1141</f>
        <v>0</v>
      </c>
      <c r="U1141" s="36"/>
      <c r="V1141" s="36"/>
      <c r="W1141" s="36"/>
      <c r="X1141" s="36"/>
      <c r="Y1141" s="36"/>
      <c r="Z1141" s="36"/>
      <c r="AA1141" s="36"/>
      <c r="AB1141" s="36"/>
      <c r="AC1141" s="36"/>
      <c r="AD1141" s="36"/>
      <c r="AE1141" s="36"/>
      <c r="AR1141" s="191" t="s">
        <v>314</v>
      </c>
      <c r="AT1141" s="191" t="s">
        <v>153</v>
      </c>
      <c r="AU1141" s="191" t="s">
        <v>86</v>
      </c>
      <c r="AY1141" s="19" t="s">
        <v>150</v>
      </c>
      <c r="BE1141" s="192">
        <f>IF(N1141="základní",J1141,0)</f>
        <v>0</v>
      </c>
      <c r="BF1141" s="192">
        <f>IF(N1141="snížená",J1141,0)</f>
        <v>0</v>
      </c>
      <c r="BG1141" s="192">
        <f>IF(N1141="zákl. přenesená",J1141,0)</f>
        <v>0</v>
      </c>
      <c r="BH1141" s="192">
        <f>IF(N1141="sníž. přenesená",J1141,0)</f>
        <v>0</v>
      </c>
      <c r="BI1141" s="192">
        <f>IF(N1141="nulová",J1141,0)</f>
        <v>0</v>
      </c>
      <c r="BJ1141" s="19" t="s">
        <v>84</v>
      </c>
      <c r="BK1141" s="192">
        <f>ROUND(I1141*H1141,2)</f>
        <v>0</v>
      </c>
      <c r="BL1141" s="19" t="s">
        <v>314</v>
      </c>
      <c r="BM1141" s="191" t="s">
        <v>1420</v>
      </c>
    </row>
    <row r="1142" spans="1:65" s="2" customFormat="1" ht="19.5">
      <c r="A1142" s="36"/>
      <c r="B1142" s="37"/>
      <c r="C1142" s="38"/>
      <c r="D1142" s="193" t="s">
        <v>160</v>
      </c>
      <c r="E1142" s="38"/>
      <c r="F1142" s="194" t="s">
        <v>1416</v>
      </c>
      <c r="G1142" s="38"/>
      <c r="H1142" s="38"/>
      <c r="I1142" s="195"/>
      <c r="J1142" s="38"/>
      <c r="K1142" s="38"/>
      <c r="L1142" s="41"/>
      <c r="M1142" s="196"/>
      <c r="N1142" s="197"/>
      <c r="O1142" s="66"/>
      <c r="P1142" s="66"/>
      <c r="Q1142" s="66"/>
      <c r="R1142" s="66"/>
      <c r="S1142" s="66"/>
      <c r="T1142" s="67"/>
      <c r="U1142" s="36"/>
      <c r="V1142" s="36"/>
      <c r="W1142" s="36"/>
      <c r="X1142" s="36"/>
      <c r="Y1142" s="36"/>
      <c r="Z1142" s="36"/>
      <c r="AA1142" s="36"/>
      <c r="AB1142" s="36"/>
      <c r="AC1142" s="36"/>
      <c r="AD1142" s="36"/>
      <c r="AE1142" s="36"/>
      <c r="AT1142" s="19" t="s">
        <v>160</v>
      </c>
      <c r="AU1142" s="19" t="s">
        <v>86</v>
      </c>
    </row>
    <row r="1143" spans="1:65" s="13" customFormat="1" ht="11.25">
      <c r="B1143" s="199"/>
      <c r="C1143" s="200"/>
      <c r="D1143" s="193" t="s">
        <v>163</v>
      </c>
      <c r="E1143" s="201" t="s">
        <v>19</v>
      </c>
      <c r="F1143" s="202" t="s">
        <v>171</v>
      </c>
      <c r="G1143" s="200"/>
      <c r="H1143" s="201" t="s">
        <v>19</v>
      </c>
      <c r="I1143" s="203"/>
      <c r="J1143" s="200"/>
      <c r="K1143" s="200"/>
      <c r="L1143" s="204"/>
      <c r="M1143" s="205"/>
      <c r="N1143" s="206"/>
      <c r="O1143" s="206"/>
      <c r="P1143" s="206"/>
      <c r="Q1143" s="206"/>
      <c r="R1143" s="206"/>
      <c r="S1143" s="206"/>
      <c r="T1143" s="207"/>
      <c r="AT1143" s="208" t="s">
        <v>163</v>
      </c>
      <c r="AU1143" s="208" t="s">
        <v>86</v>
      </c>
      <c r="AV1143" s="13" t="s">
        <v>84</v>
      </c>
      <c r="AW1143" s="13" t="s">
        <v>36</v>
      </c>
      <c r="AX1143" s="13" t="s">
        <v>76</v>
      </c>
      <c r="AY1143" s="208" t="s">
        <v>150</v>
      </c>
    </row>
    <row r="1144" spans="1:65" s="13" customFormat="1" ht="11.25">
      <c r="B1144" s="199"/>
      <c r="C1144" s="200"/>
      <c r="D1144" s="193" t="s">
        <v>163</v>
      </c>
      <c r="E1144" s="201" t="s">
        <v>19</v>
      </c>
      <c r="F1144" s="202" t="s">
        <v>577</v>
      </c>
      <c r="G1144" s="200"/>
      <c r="H1144" s="201" t="s">
        <v>19</v>
      </c>
      <c r="I1144" s="203"/>
      <c r="J1144" s="200"/>
      <c r="K1144" s="200"/>
      <c r="L1144" s="204"/>
      <c r="M1144" s="205"/>
      <c r="N1144" s="206"/>
      <c r="O1144" s="206"/>
      <c r="P1144" s="206"/>
      <c r="Q1144" s="206"/>
      <c r="R1144" s="206"/>
      <c r="S1144" s="206"/>
      <c r="T1144" s="207"/>
      <c r="AT1144" s="208" t="s">
        <v>163</v>
      </c>
      <c r="AU1144" s="208" t="s">
        <v>86</v>
      </c>
      <c r="AV1144" s="13" t="s">
        <v>84</v>
      </c>
      <c r="AW1144" s="13" t="s">
        <v>36</v>
      </c>
      <c r="AX1144" s="13" t="s">
        <v>76</v>
      </c>
      <c r="AY1144" s="208" t="s">
        <v>150</v>
      </c>
    </row>
    <row r="1145" spans="1:65" s="14" customFormat="1" ht="11.25">
      <c r="B1145" s="209"/>
      <c r="C1145" s="210"/>
      <c r="D1145" s="193" t="s">
        <v>163</v>
      </c>
      <c r="E1145" s="211" t="s">
        <v>19</v>
      </c>
      <c r="F1145" s="212" t="s">
        <v>443</v>
      </c>
      <c r="G1145" s="210"/>
      <c r="H1145" s="213">
        <v>29</v>
      </c>
      <c r="I1145" s="214"/>
      <c r="J1145" s="210"/>
      <c r="K1145" s="210"/>
      <c r="L1145" s="215"/>
      <c r="M1145" s="216"/>
      <c r="N1145" s="217"/>
      <c r="O1145" s="217"/>
      <c r="P1145" s="217"/>
      <c r="Q1145" s="217"/>
      <c r="R1145" s="217"/>
      <c r="S1145" s="217"/>
      <c r="T1145" s="218"/>
      <c r="AT1145" s="219" t="s">
        <v>163</v>
      </c>
      <c r="AU1145" s="219" t="s">
        <v>86</v>
      </c>
      <c r="AV1145" s="14" t="s">
        <v>86</v>
      </c>
      <c r="AW1145" s="14" t="s">
        <v>36</v>
      </c>
      <c r="AX1145" s="14" t="s">
        <v>76</v>
      </c>
      <c r="AY1145" s="219" t="s">
        <v>150</v>
      </c>
    </row>
    <row r="1146" spans="1:65" s="14" customFormat="1" ht="11.25">
      <c r="B1146" s="209"/>
      <c r="C1146" s="210"/>
      <c r="D1146" s="193" t="s">
        <v>163</v>
      </c>
      <c r="E1146" s="211" t="s">
        <v>19</v>
      </c>
      <c r="F1146" s="212" t="s">
        <v>1411</v>
      </c>
      <c r="G1146" s="210"/>
      <c r="H1146" s="213">
        <v>5.109</v>
      </c>
      <c r="I1146" s="214"/>
      <c r="J1146" s="210"/>
      <c r="K1146" s="210"/>
      <c r="L1146" s="215"/>
      <c r="M1146" s="216"/>
      <c r="N1146" s="217"/>
      <c r="O1146" s="217"/>
      <c r="P1146" s="217"/>
      <c r="Q1146" s="217"/>
      <c r="R1146" s="217"/>
      <c r="S1146" s="217"/>
      <c r="T1146" s="218"/>
      <c r="AT1146" s="219" t="s">
        <v>163</v>
      </c>
      <c r="AU1146" s="219" t="s">
        <v>86</v>
      </c>
      <c r="AV1146" s="14" t="s">
        <v>86</v>
      </c>
      <c r="AW1146" s="14" t="s">
        <v>36</v>
      </c>
      <c r="AX1146" s="14" t="s">
        <v>76</v>
      </c>
      <c r="AY1146" s="219" t="s">
        <v>150</v>
      </c>
    </row>
    <row r="1147" spans="1:65" s="16" customFormat="1" ht="11.25">
      <c r="B1147" s="231"/>
      <c r="C1147" s="232"/>
      <c r="D1147" s="193" t="s">
        <v>163</v>
      </c>
      <c r="E1147" s="233" t="s">
        <v>19</v>
      </c>
      <c r="F1147" s="234" t="s">
        <v>215</v>
      </c>
      <c r="G1147" s="232"/>
      <c r="H1147" s="235">
        <v>34.109000000000002</v>
      </c>
      <c r="I1147" s="236"/>
      <c r="J1147" s="232"/>
      <c r="K1147" s="232"/>
      <c r="L1147" s="237"/>
      <c r="M1147" s="238"/>
      <c r="N1147" s="239"/>
      <c r="O1147" s="239"/>
      <c r="P1147" s="239"/>
      <c r="Q1147" s="239"/>
      <c r="R1147" s="239"/>
      <c r="S1147" s="239"/>
      <c r="T1147" s="240"/>
      <c r="AT1147" s="241" t="s">
        <v>163</v>
      </c>
      <c r="AU1147" s="241" t="s">
        <v>86</v>
      </c>
      <c r="AV1147" s="16" t="s">
        <v>179</v>
      </c>
      <c r="AW1147" s="16" t="s">
        <v>36</v>
      </c>
      <c r="AX1147" s="16" t="s">
        <v>76</v>
      </c>
      <c r="AY1147" s="241" t="s">
        <v>150</v>
      </c>
    </row>
    <row r="1148" spans="1:65" s="13" customFormat="1" ht="11.25">
      <c r="B1148" s="199"/>
      <c r="C1148" s="200"/>
      <c r="D1148" s="193" t="s">
        <v>163</v>
      </c>
      <c r="E1148" s="201" t="s">
        <v>19</v>
      </c>
      <c r="F1148" s="202" t="s">
        <v>174</v>
      </c>
      <c r="G1148" s="200"/>
      <c r="H1148" s="201" t="s">
        <v>19</v>
      </c>
      <c r="I1148" s="203"/>
      <c r="J1148" s="200"/>
      <c r="K1148" s="200"/>
      <c r="L1148" s="204"/>
      <c r="M1148" s="205"/>
      <c r="N1148" s="206"/>
      <c r="O1148" s="206"/>
      <c r="P1148" s="206"/>
      <c r="Q1148" s="206"/>
      <c r="R1148" s="206"/>
      <c r="S1148" s="206"/>
      <c r="T1148" s="207"/>
      <c r="AT1148" s="208" t="s">
        <v>163</v>
      </c>
      <c r="AU1148" s="208" t="s">
        <v>86</v>
      </c>
      <c r="AV1148" s="13" t="s">
        <v>84</v>
      </c>
      <c r="AW1148" s="13" t="s">
        <v>36</v>
      </c>
      <c r="AX1148" s="13" t="s">
        <v>76</v>
      </c>
      <c r="AY1148" s="208" t="s">
        <v>150</v>
      </c>
    </row>
    <row r="1149" spans="1:65" s="13" customFormat="1" ht="11.25">
      <c r="B1149" s="199"/>
      <c r="C1149" s="200"/>
      <c r="D1149" s="193" t="s">
        <v>163</v>
      </c>
      <c r="E1149" s="201" t="s">
        <v>19</v>
      </c>
      <c r="F1149" s="202" t="s">
        <v>552</v>
      </c>
      <c r="G1149" s="200"/>
      <c r="H1149" s="201" t="s">
        <v>19</v>
      </c>
      <c r="I1149" s="203"/>
      <c r="J1149" s="200"/>
      <c r="K1149" s="200"/>
      <c r="L1149" s="204"/>
      <c r="M1149" s="205"/>
      <c r="N1149" s="206"/>
      <c r="O1149" s="206"/>
      <c r="P1149" s="206"/>
      <c r="Q1149" s="206"/>
      <c r="R1149" s="206"/>
      <c r="S1149" s="206"/>
      <c r="T1149" s="207"/>
      <c r="AT1149" s="208" t="s">
        <v>163</v>
      </c>
      <c r="AU1149" s="208" t="s">
        <v>86</v>
      </c>
      <c r="AV1149" s="13" t="s">
        <v>84</v>
      </c>
      <c r="AW1149" s="13" t="s">
        <v>36</v>
      </c>
      <c r="AX1149" s="13" t="s">
        <v>76</v>
      </c>
      <c r="AY1149" s="208" t="s">
        <v>150</v>
      </c>
    </row>
    <row r="1150" spans="1:65" s="14" customFormat="1" ht="11.25">
      <c r="B1150" s="209"/>
      <c r="C1150" s="210"/>
      <c r="D1150" s="193" t="s">
        <v>163</v>
      </c>
      <c r="E1150" s="211" t="s">
        <v>19</v>
      </c>
      <c r="F1150" s="212" t="s">
        <v>553</v>
      </c>
      <c r="G1150" s="210"/>
      <c r="H1150" s="213">
        <v>2.4649999999999999</v>
      </c>
      <c r="I1150" s="214"/>
      <c r="J1150" s="210"/>
      <c r="K1150" s="210"/>
      <c r="L1150" s="215"/>
      <c r="M1150" s="216"/>
      <c r="N1150" s="217"/>
      <c r="O1150" s="217"/>
      <c r="P1150" s="217"/>
      <c r="Q1150" s="217"/>
      <c r="R1150" s="217"/>
      <c r="S1150" s="217"/>
      <c r="T1150" s="218"/>
      <c r="AT1150" s="219" t="s">
        <v>163</v>
      </c>
      <c r="AU1150" s="219" t="s">
        <v>86</v>
      </c>
      <c r="AV1150" s="14" t="s">
        <v>86</v>
      </c>
      <c r="AW1150" s="14" t="s">
        <v>36</v>
      </c>
      <c r="AX1150" s="14" t="s">
        <v>76</v>
      </c>
      <c r="AY1150" s="219" t="s">
        <v>150</v>
      </c>
    </row>
    <row r="1151" spans="1:65" s="14" customFormat="1" ht="11.25">
      <c r="B1151" s="209"/>
      <c r="C1151" s="210"/>
      <c r="D1151" s="193" t="s">
        <v>163</v>
      </c>
      <c r="E1151" s="211" t="s">
        <v>19</v>
      </c>
      <c r="F1151" s="212" t="s">
        <v>554</v>
      </c>
      <c r="G1151" s="210"/>
      <c r="H1151" s="213">
        <v>15.895</v>
      </c>
      <c r="I1151" s="214"/>
      <c r="J1151" s="210"/>
      <c r="K1151" s="210"/>
      <c r="L1151" s="215"/>
      <c r="M1151" s="216"/>
      <c r="N1151" s="217"/>
      <c r="O1151" s="217"/>
      <c r="P1151" s="217"/>
      <c r="Q1151" s="217"/>
      <c r="R1151" s="217"/>
      <c r="S1151" s="217"/>
      <c r="T1151" s="218"/>
      <c r="AT1151" s="219" t="s">
        <v>163</v>
      </c>
      <c r="AU1151" s="219" t="s">
        <v>86</v>
      </c>
      <c r="AV1151" s="14" t="s">
        <v>86</v>
      </c>
      <c r="AW1151" s="14" t="s">
        <v>36</v>
      </c>
      <c r="AX1151" s="14" t="s">
        <v>76</v>
      </c>
      <c r="AY1151" s="219" t="s">
        <v>150</v>
      </c>
    </row>
    <row r="1152" spans="1:65" s="16" customFormat="1" ht="11.25">
      <c r="B1152" s="231"/>
      <c r="C1152" s="232"/>
      <c r="D1152" s="193" t="s">
        <v>163</v>
      </c>
      <c r="E1152" s="233" t="s">
        <v>19</v>
      </c>
      <c r="F1152" s="234" t="s">
        <v>215</v>
      </c>
      <c r="G1152" s="232"/>
      <c r="H1152" s="235">
        <v>18.36</v>
      </c>
      <c r="I1152" s="236"/>
      <c r="J1152" s="232"/>
      <c r="K1152" s="232"/>
      <c r="L1152" s="237"/>
      <c r="M1152" s="238"/>
      <c r="N1152" s="239"/>
      <c r="O1152" s="239"/>
      <c r="P1152" s="239"/>
      <c r="Q1152" s="239"/>
      <c r="R1152" s="239"/>
      <c r="S1152" s="239"/>
      <c r="T1152" s="240"/>
      <c r="AT1152" s="241" t="s">
        <v>163</v>
      </c>
      <c r="AU1152" s="241" t="s">
        <v>86</v>
      </c>
      <c r="AV1152" s="16" t="s">
        <v>179</v>
      </c>
      <c r="AW1152" s="16" t="s">
        <v>36</v>
      </c>
      <c r="AX1152" s="16" t="s">
        <v>76</v>
      </c>
      <c r="AY1152" s="241" t="s">
        <v>150</v>
      </c>
    </row>
    <row r="1153" spans="1:65" s="13" customFormat="1" ht="11.25">
      <c r="B1153" s="199"/>
      <c r="C1153" s="200"/>
      <c r="D1153" s="193" t="s">
        <v>163</v>
      </c>
      <c r="E1153" s="201" t="s">
        <v>19</v>
      </c>
      <c r="F1153" s="202" t="s">
        <v>556</v>
      </c>
      <c r="G1153" s="200"/>
      <c r="H1153" s="201" t="s">
        <v>19</v>
      </c>
      <c r="I1153" s="203"/>
      <c r="J1153" s="200"/>
      <c r="K1153" s="200"/>
      <c r="L1153" s="204"/>
      <c r="M1153" s="205"/>
      <c r="N1153" s="206"/>
      <c r="O1153" s="206"/>
      <c r="P1153" s="206"/>
      <c r="Q1153" s="206"/>
      <c r="R1153" s="206"/>
      <c r="S1153" s="206"/>
      <c r="T1153" s="207"/>
      <c r="AT1153" s="208" t="s">
        <v>163</v>
      </c>
      <c r="AU1153" s="208" t="s">
        <v>86</v>
      </c>
      <c r="AV1153" s="13" t="s">
        <v>84</v>
      </c>
      <c r="AW1153" s="13" t="s">
        <v>36</v>
      </c>
      <c r="AX1153" s="13" t="s">
        <v>76</v>
      </c>
      <c r="AY1153" s="208" t="s">
        <v>150</v>
      </c>
    </row>
    <row r="1154" spans="1:65" s="14" customFormat="1" ht="11.25">
      <c r="B1154" s="209"/>
      <c r="C1154" s="210"/>
      <c r="D1154" s="193" t="s">
        <v>163</v>
      </c>
      <c r="E1154" s="211" t="s">
        <v>19</v>
      </c>
      <c r="F1154" s="212" t="s">
        <v>557</v>
      </c>
      <c r="G1154" s="210"/>
      <c r="H1154" s="213">
        <v>14.443</v>
      </c>
      <c r="I1154" s="214"/>
      <c r="J1154" s="210"/>
      <c r="K1154" s="210"/>
      <c r="L1154" s="215"/>
      <c r="M1154" s="216"/>
      <c r="N1154" s="217"/>
      <c r="O1154" s="217"/>
      <c r="P1154" s="217"/>
      <c r="Q1154" s="217"/>
      <c r="R1154" s="217"/>
      <c r="S1154" s="217"/>
      <c r="T1154" s="218"/>
      <c r="AT1154" s="219" t="s">
        <v>163</v>
      </c>
      <c r="AU1154" s="219" t="s">
        <v>86</v>
      </c>
      <c r="AV1154" s="14" t="s">
        <v>86</v>
      </c>
      <c r="AW1154" s="14" t="s">
        <v>36</v>
      </c>
      <c r="AX1154" s="14" t="s">
        <v>76</v>
      </c>
      <c r="AY1154" s="219" t="s">
        <v>150</v>
      </c>
    </row>
    <row r="1155" spans="1:65" s="14" customFormat="1" ht="11.25">
      <c r="B1155" s="209"/>
      <c r="C1155" s="210"/>
      <c r="D1155" s="193" t="s">
        <v>163</v>
      </c>
      <c r="E1155" s="211" t="s">
        <v>19</v>
      </c>
      <c r="F1155" s="212" t="s">
        <v>558</v>
      </c>
      <c r="G1155" s="210"/>
      <c r="H1155" s="213">
        <v>35.963999999999999</v>
      </c>
      <c r="I1155" s="214"/>
      <c r="J1155" s="210"/>
      <c r="K1155" s="210"/>
      <c r="L1155" s="215"/>
      <c r="M1155" s="216"/>
      <c r="N1155" s="217"/>
      <c r="O1155" s="217"/>
      <c r="P1155" s="217"/>
      <c r="Q1155" s="217"/>
      <c r="R1155" s="217"/>
      <c r="S1155" s="217"/>
      <c r="T1155" s="218"/>
      <c r="AT1155" s="219" t="s">
        <v>163</v>
      </c>
      <c r="AU1155" s="219" t="s">
        <v>86</v>
      </c>
      <c r="AV1155" s="14" t="s">
        <v>86</v>
      </c>
      <c r="AW1155" s="14" t="s">
        <v>36</v>
      </c>
      <c r="AX1155" s="14" t="s">
        <v>76</v>
      </c>
      <c r="AY1155" s="219" t="s">
        <v>150</v>
      </c>
    </row>
    <row r="1156" spans="1:65" s="16" customFormat="1" ht="11.25">
      <c r="B1156" s="231"/>
      <c r="C1156" s="232"/>
      <c r="D1156" s="193" t="s">
        <v>163</v>
      </c>
      <c r="E1156" s="233" t="s">
        <v>19</v>
      </c>
      <c r="F1156" s="234" t="s">
        <v>215</v>
      </c>
      <c r="G1156" s="232"/>
      <c r="H1156" s="235">
        <v>50.406999999999996</v>
      </c>
      <c r="I1156" s="236"/>
      <c r="J1156" s="232"/>
      <c r="K1156" s="232"/>
      <c r="L1156" s="237"/>
      <c r="M1156" s="238"/>
      <c r="N1156" s="239"/>
      <c r="O1156" s="239"/>
      <c r="P1156" s="239"/>
      <c r="Q1156" s="239"/>
      <c r="R1156" s="239"/>
      <c r="S1156" s="239"/>
      <c r="T1156" s="240"/>
      <c r="AT1156" s="241" t="s">
        <v>163</v>
      </c>
      <c r="AU1156" s="241" t="s">
        <v>86</v>
      </c>
      <c r="AV1156" s="16" t="s">
        <v>179</v>
      </c>
      <c r="AW1156" s="16" t="s">
        <v>36</v>
      </c>
      <c r="AX1156" s="16" t="s">
        <v>76</v>
      </c>
      <c r="AY1156" s="241" t="s">
        <v>150</v>
      </c>
    </row>
    <row r="1157" spans="1:65" s="13" customFormat="1" ht="11.25">
      <c r="B1157" s="199"/>
      <c r="C1157" s="200"/>
      <c r="D1157" s="193" t="s">
        <v>163</v>
      </c>
      <c r="E1157" s="201" t="s">
        <v>19</v>
      </c>
      <c r="F1157" s="202" t="s">
        <v>561</v>
      </c>
      <c r="G1157" s="200"/>
      <c r="H1157" s="201" t="s">
        <v>19</v>
      </c>
      <c r="I1157" s="203"/>
      <c r="J1157" s="200"/>
      <c r="K1157" s="200"/>
      <c r="L1157" s="204"/>
      <c r="M1157" s="205"/>
      <c r="N1157" s="206"/>
      <c r="O1157" s="206"/>
      <c r="P1157" s="206"/>
      <c r="Q1157" s="206"/>
      <c r="R1157" s="206"/>
      <c r="S1157" s="206"/>
      <c r="T1157" s="207"/>
      <c r="AT1157" s="208" t="s">
        <v>163</v>
      </c>
      <c r="AU1157" s="208" t="s">
        <v>86</v>
      </c>
      <c r="AV1157" s="13" t="s">
        <v>84</v>
      </c>
      <c r="AW1157" s="13" t="s">
        <v>36</v>
      </c>
      <c r="AX1157" s="13" t="s">
        <v>76</v>
      </c>
      <c r="AY1157" s="208" t="s">
        <v>150</v>
      </c>
    </row>
    <row r="1158" spans="1:65" s="14" customFormat="1" ht="11.25">
      <c r="B1158" s="209"/>
      <c r="C1158" s="210"/>
      <c r="D1158" s="193" t="s">
        <v>163</v>
      </c>
      <c r="E1158" s="211" t="s">
        <v>19</v>
      </c>
      <c r="F1158" s="212" t="s">
        <v>562</v>
      </c>
      <c r="G1158" s="210"/>
      <c r="H1158" s="213">
        <v>12.455</v>
      </c>
      <c r="I1158" s="214"/>
      <c r="J1158" s="210"/>
      <c r="K1158" s="210"/>
      <c r="L1158" s="215"/>
      <c r="M1158" s="216"/>
      <c r="N1158" s="217"/>
      <c r="O1158" s="217"/>
      <c r="P1158" s="217"/>
      <c r="Q1158" s="217"/>
      <c r="R1158" s="217"/>
      <c r="S1158" s="217"/>
      <c r="T1158" s="218"/>
      <c r="AT1158" s="219" t="s">
        <v>163</v>
      </c>
      <c r="AU1158" s="219" t="s">
        <v>86</v>
      </c>
      <c r="AV1158" s="14" t="s">
        <v>86</v>
      </c>
      <c r="AW1158" s="14" t="s">
        <v>36</v>
      </c>
      <c r="AX1158" s="14" t="s">
        <v>76</v>
      </c>
      <c r="AY1158" s="219" t="s">
        <v>150</v>
      </c>
    </row>
    <row r="1159" spans="1:65" s="14" customFormat="1" ht="11.25">
      <c r="B1159" s="209"/>
      <c r="C1159" s="210"/>
      <c r="D1159" s="193" t="s">
        <v>163</v>
      </c>
      <c r="E1159" s="211" t="s">
        <v>19</v>
      </c>
      <c r="F1159" s="212" t="s">
        <v>563</v>
      </c>
      <c r="G1159" s="210"/>
      <c r="H1159" s="213">
        <v>32.634</v>
      </c>
      <c r="I1159" s="214"/>
      <c r="J1159" s="210"/>
      <c r="K1159" s="210"/>
      <c r="L1159" s="215"/>
      <c r="M1159" s="216"/>
      <c r="N1159" s="217"/>
      <c r="O1159" s="217"/>
      <c r="P1159" s="217"/>
      <c r="Q1159" s="217"/>
      <c r="R1159" s="217"/>
      <c r="S1159" s="217"/>
      <c r="T1159" s="218"/>
      <c r="AT1159" s="219" t="s">
        <v>163</v>
      </c>
      <c r="AU1159" s="219" t="s">
        <v>86</v>
      </c>
      <c r="AV1159" s="14" t="s">
        <v>86</v>
      </c>
      <c r="AW1159" s="14" t="s">
        <v>36</v>
      </c>
      <c r="AX1159" s="14" t="s">
        <v>76</v>
      </c>
      <c r="AY1159" s="219" t="s">
        <v>150</v>
      </c>
    </row>
    <row r="1160" spans="1:65" s="16" customFormat="1" ht="11.25">
      <c r="B1160" s="231"/>
      <c r="C1160" s="232"/>
      <c r="D1160" s="193" t="s">
        <v>163</v>
      </c>
      <c r="E1160" s="233" t="s">
        <v>19</v>
      </c>
      <c r="F1160" s="234" t="s">
        <v>215</v>
      </c>
      <c r="G1160" s="232"/>
      <c r="H1160" s="235">
        <v>45.088999999999999</v>
      </c>
      <c r="I1160" s="236"/>
      <c r="J1160" s="232"/>
      <c r="K1160" s="232"/>
      <c r="L1160" s="237"/>
      <c r="M1160" s="238"/>
      <c r="N1160" s="239"/>
      <c r="O1160" s="239"/>
      <c r="P1160" s="239"/>
      <c r="Q1160" s="239"/>
      <c r="R1160" s="239"/>
      <c r="S1160" s="239"/>
      <c r="T1160" s="240"/>
      <c r="AT1160" s="241" t="s">
        <v>163</v>
      </c>
      <c r="AU1160" s="241" t="s">
        <v>86</v>
      </c>
      <c r="AV1160" s="16" t="s">
        <v>179</v>
      </c>
      <c r="AW1160" s="16" t="s">
        <v>36</v>
      </c>
      <c r="AX1160" s="16" t="s">
        <v>76</v>
      </c>
      <c r="AY1160" s="241" t="s">
        <v>150</v>
      </c>
    </row>
    <row r="1161" spans="1:65" s="15" customFormat="1" ht="11.25">
      <c r="B1161" s="220"/>
      <c r="C1161" s="221"/>
      <c r="D1161" s="193" t="s">
        <v>163</v>
      </c>
      <c r="E1161" s="222" t="s">
        <v>19</v>
      </c>
      <c r="F1161" s="223" t="s">
        <v>178</v>
      </c>
      <c r="G1161" s="221"/>
      <c r="H1161" s="224">
        <v>147.965</v>
      </c>
      <c r="I1161" s="225"/>
      <c r="J1161" s="221"/>
      <c r="K1161" s="221"/>
      <c r="L1161" s="226"/>
      <c r="M1161" s="227"/>
      <c r="N1161" s="228"/>
      <c r="O1161" s="228"/>
      <c r="P1161" s="228"/>
      <c r="Q1161" s="228"/>
      <c r="R1161" s="228"/>
      <c r="S1161" s="228"/>
      <c r="T1161" s="229"/>
      <c r="AT1161" s="230" t="s">
        <v>163</v>
      </c>
      <c r="AU1161" s="230" t="s">
        <v>86</v>
      </c>
      <c r="AV1161" s="15" t="s">
        <v>158</v>
      </c>
      <c r="AW1161" s="15" t="s">
        <v>36</v>
      </c>
      <c r="AX1161" s="15" t="s">
        <v>84</v>
      </c>
      <c r="AY1161" s="230" t="s">
        <v>150</v>
      </c>
    </row>
    <row r="1162" spans="1:65" s="2" customFormat="1" ht="24">
      <c r="A1162" s="36"/>
      <c r="B1162" s="37"/>
      <c r="C1162" s="180" t="s">
        <v>1421</v>
      </c>
      <c r="D1162" s="180" t="s">
        <v>153</v>
      </c>
      <c r="E1162" s="181" t="s">
        <v>1422</v>
      </c>
      <c r="F1162" s="182" t="s">
        <v>1423</v>
      </c>
      <c r="G1162" s="183" t="s">
        <v>167</v>
      </c>
      <c r="H1162" s="184">
        <v>438.81900000000002</v>
      </c>
      <c r="I1162" s="185"/>
      <c r="J1162" s="186">
        <f>ROUND(I1162*H1162,2)</f>
        <v>0</v>
      </c>
      <c r="K1162" s="182" t="s">
        <v>168</v>
      </c>
      <c r="L1162" s="41"/>
      <c r="M1162" s="187" t="s">
        <v>19</v>
      </c>
      <c r="N1162" s="188" t="s">
        <v>47</v>
      </c>
      <c r="O1162" s="66"/>
      <c r="P1162" s="189">
        <f>O1162*H1162</f>
        <v>0</v>
      </c>
      <c r="Q1162" s="189">
        <v>1.3999999999999999E-4</v>
      </c>
      <c r="R1162" s="189">
        <f>Q1162*H1162</f>
        <v>6.1434659999999995E-2</v>
      </c>
      <c r="S1162" s="189">
        <v>0</v>
      </c>
      <c r="T1162" s="190">
        <f>S1162*H1162</f>
        <v>0</v>
      </c>
      <c r="U1162" s="36"/>
      <c r="V1162" s="36"/>
      <c r="W1162" s="36"/>
      <c r="X1162" s="36"/>
      <c r="Y1162" s="36"/>
      <c r="Z1162" s="36"/>
      <c r="AA1162" s="36"/>
      <c r="AB1162" s="36"/>
      <c r="AC1162" s="36"/>
      <c r="AD1162" s="36"/>
      <c r="AE1162" s="36"/>
      <c r="AR1162" s="191" t="s">
        <v>314</v>
      </c>
      <c r="AT1162" s="191" t="s">
        <v>153</v>
      </c>
      <c r="AU1162" s="191" t="s">
        <v>86</v>
      </c>
      <c r="AY1162" s="19" t="s">
        <v>150</v>
      </c>
      <c r="BE1162" s="192">
        <f>IF(N1162="základní",J1162,0)</f>
        <v>0</v>
      </c>
      <c r="BF1162" s="192">
        <f>IF(N1162="snížená",J1162,0)</f>
        <v>0</v>
      </c>
      <c r="BG1162" s="192">
        <f>IF(N1162="zákl. přenesená",J1162,0)</f>
        <v>0</v>
      </c>
      <c r="BH1162" s="192">
        <f>IF(N1162="sníž. přenesená",J1162,0)</f>
        <v>0</v>
      </c>
      <c r="BI1162" s="192">
        <f>IF(N1162="nulová",J1162,0)</f>
        <v>0</v>
      </c>
      <c r="BJ1162" s="19" t="s">
        <v>84</v>
      </c>
      <c r="BK1162" s="192">
        <f>ROUND(I1162*H1162,2)</f>
        <v>0</v>
      </c>
      <c r="BL1162" s="19" t="s">
        <v>314</v>
      </c>
      <c r="BM1162" s="191" t="s">
        <v>1424</v>
      </c>
    </row>
    <row r="1163" spans="1:65" s="2" customFormat="1" ht="19.5">
      <c r="A1163" s="36"/>
      <c r="B1163" s="37"/>
      <c r="C1163" s="38"/>
      <c r="D1163" s="193" t="s">
        <v>160</v>
      </c>
      <c r="E1163" s="38"/>
      <c r="F1163" s="194" t="s">
        <v>1425</v>
      </c>
      <c r="G1163" s="38"/>
      <c r="H1163" s="38"/>
      <c r="I1163" s="195"/>
      <c r="J1163" s="38"/>
      <c r="K1163" s="38"/>
      <c r="L1163" s="41"/>
      <c r="M1163" s="196"/>
      <c r="N1163" s="197"/>
      <c r="O1163" s="66"/>
      <c r="P1163" s="66"/>
      <c r="Q1163" s="66"/>
      <c r="R1163" s="66"/>
      <c r="S1163" s="66"/>
      <c r="T1163" s="67"/>
      <c r="U1163" s="36"/>
      <c r="V1163" s="36"/>
      <c r="W1163" s="36"/>
      <c r="X1163" s="36"/>
      <c r="Y1163" s="36"/>
      <c r="Z1163" s="36"/>
      <c r="AA1163" s="36"/>
      <c r="AB1163" s="36"/>
      <c r="AC1163" s="36"/>
      <c r="AD1163" s="36"/>
      <c r="AE1163" s="36"/>
      <c r="AT1163" s="19" t="s">
        <v>160</v>
      </c>
      <c r="AU1163" s="19" t="s">
        <v>86</v>
      </c>
    </row>
    <row r="1164" spans="1:65" s="13" customFormat="1" ht="22.5">
      <c r="B1164" s="199"/>
      <c r="C1164" s="200"/>
      <c r="D1164" s="193" t="s">
        <v>163</v>
      </c>
      <c r="E1164" s="201" t="s">
        <v>19</v>
      </c>
      <c r="F1164" s="202" t="s">
        <v>1426</v>
      </c>
      <c r="G1164" s="200"/>
      <c r="H1164" s="201" t="s">
        <v>19</v>
      </c>
      <c r="I1164" s="203"/>
      <c r="J1164" s="200"/>
      <c r="K1164" s="200"/>
      <c r="L1164" s="204"/>
      <c r="M1164" s="205"/>
      <c r="N1164" s="206"/>
      <c r="O1164" s="206"/>
      <c r="P1164" s="206"/>
      <c r="Q1164" s="206"/>
      <c r="R1164" s="206"/>
      <c r="S1164" s="206"/>
      <c r="T1164" s="207"/>
      <c r="AT1164" s="208" t="s">
        <v>163</v>
      </c>
      <c r="AU1164" s="208" t="s">
        <v>86</v>
      </c>
      <c r="AV1164" s="13" t="s">
        <v>84</v>
      </c>
      <c r="AW1164" s="13" t="s">
        <v>36</v>
      </c>
      <c r="AX1164" s="13" t="s">
        <v>76</v>
      </c>
      <c r="AY1164" s="208" t="s">
        <v>150</v>
      </c>
    </row>
    <row r="1165" spans="1:65" s="13" customFormat="1" ht="11.25">
      <c r="B1165" s="199"/>
      <c r="C1165" s="200"/>
      <c r="D1165" s="193" t="s">
        <v>163</v>
      </c>
      <c r="E1165" s="201" t="s">
        <v>19</v>
      </c>
      <c r="F1165" s="202" t="s">
        <v>193</v>
      </c>
      <c r="G1165" s="200"/>
      <c r="H1165" s="201" t="s">
        <v>19</v>
      </c>
      <c r="I1165" s="203"/>
      <c r="J1165" s="200"/>
      <c r="K1165" s="200"/>
      <c r="L1165" s="204"/>
      <c r="M1165" s="205"/>
      <c r="N1165" s="206"/>
      <c r="O1165" s="206"/>
      <c r="P1165" s="206"/>
      <c r="Q1165" s="206"/>
      <c r="R1165" s="206"/>
      <c r="S1165" s="206"/>
      <c r="T1165" s="207"/>
      <c r="AT1165" s="208" t="s">
        <v>163</v>
      </c>
      <c r="AU1165" s="208" t="s">
        <v>86</v>
      </c>
      <c r="AV1165" s="13" t="s">
        <v>84</v>
      </c>
      <c r="AW1165" s="13" t="s">
        <v>36</v>
      </c>
      <c r="AX1165" s="13" t="s">
        <v>76</v>
      </c>
      <c r="AY1165" s="208" t="s">
        <v>150</v>
      </c>
    </row>
    <row r="1166" spans="1:65" s="14" customFormat="1" ht="11.25">
      <c r="B1166" s="209"/>
      <c r="C1166" s="210"/>
      <c r="D1166" s="193" t="s">
        <v>163</v>
      </c>
      <c r="E1166" s="211" t="s">
        <v>19</v>
      </c>
      <c r="F1166" s="212" t="s">
        <v>766</v>
      </c>
      <c r="G1166" s="210"/>
      <c r="H1166" s="213">
        <v>88.424000000000007</v>
      </c>
      <c r="I1166" s="214"/>
      <c r="J1166" s="210"/>
      <c r="K1166" s="210"/>
      <c r="L1166" s="215"/>
      <c r="M1166" s="216"/>
      <c r="N1166" s="217"/>
      <c r="O1166" s="217"/>
      <c r="P1166" s="217"/>
      <c r="Q1166" s="217"/>
      <c r="R1166" s="217"/>
      <c r="S1166" s="217"/>
      <c r="T1166" s="218"/>
      <c r="AT1166" s="219" t="s">
        <v>163</v>
      </c>
      <c r="AU1166" s="219" t="s">
        <v>86</v>
      </c>
      <c r="AV1166" s="14" t="s">
        <v>86</v>
      </c>
      <c r="AW1166" s="14" t="s">
        <v>36</v>
      </c>
      <c r="AX1166" s="14" t="s">
        <v>76</v>
      </c>
      <c r="AY1166" s="219" t="s">
        <v>150</v>
      </c>
    </row>
    <row r="1167" spans="1:65" s="14" customFormat="1" ht="11.25">
      <c r="B1167" s="209"/>
      <c r="C1167" s="210"/>
      <c r="D1167" s="193" t="s">
        <v>163</v>
      </c>
      <c r="E1167" s="211" t="s">
        <v>19</v>
      </c>
      <c r="F1167" s="212" t="s">
        <v>370</v>
      </c>
      <c r="G1167" s="210"/>
      <c r="H1167" s="213">
        <v>1.9</v>
      </c>
      <c r="I1167" s="214"/>
      <c r="J1167" s="210"/>
      <c r="K1167" s="210"/>
      <c r="L1167" s="215"/>
      <c r="M1167" s="216"/>
      <c r="N1167" s="217"/>
      <c r="O1167" s="217"/>
      <c r="P1167" s="217"/>
      <c r="Q1167" s="217"/>
      <c r="R1167" s="217"/>
      <c r="S1167" s="217"/>
      <c r="T1167" s="218"/>
      <c r="AT1167" s="219" t="s">
        <v>163</v>
      </c>
      <c r="AU1167" s="219" t="s">
        <v>86</v>
      </c>
      <c r="AV1167" s="14" t="s">
        <v>86</v>
      </c>
      <c r="AW1167" s="14" t="s">
        <v>36</v>
      </c>
      <c r="AX1167" s="14" t="s">
        <v>76</v>
      </c>
      <c r="AY1167" s="219" t="s">
        <v>150</v>
      </c>
    </row>
    <row r="1168" spans="1:65" s="14" customFormat="1" ht="11.25">
      <c r="B1168" s="209"/>
      <c r="C1168" s="210"/>
      <c r="D1168" s="193" t="s">
        <v>163</v>
      </c>
      <c r="E1168" s="211" t="s">
        <v>19</v>
      </c>
      <c r="F1168" s="212" t="s">
        <v>767</v>
      </c>
      <c r="G1168" s="210"/>
      <c r="H1168" s="213">
        <v>6.21</v>
      </c>
      <c r="I1168" s="214"/>
      <c r="J1168" s="210"/>
      <c r="K1168" s="210"/>
      <c r="L1168" s="215"/>
      <c r="M1168" s="216"/>
      <c r="N1168" s="217"/>
      <c r="O1168" s="217"/>
      <c r="P1168" s="217"/>
      <c r="Q1168" s="217"/>
      <c r="R1168" s="217"/>
      <c r="S1168" s="217"/>
      <c r="T1168" s="218"/>
      <c r="AT1168" s="219" t="s">
        <v>163</v>
      </c>
      <c r="AU1168" s="219" t="s">
        <v>86</v>
      </c>
      <c r="AV1168" s="14" t="s">
        <v>86</v>
      </c>
      <c r="AW1168" s="14" t="s">
        <v>36</v>
      </c>
      <c r="AX1168" s="14" t="s">
        <v>76</v>
      </c>
      <c r="AY1168" s="219" t="s">
        <v>150</v>
      </c>
    </row>
    <row r="1169" spans="2:51" s="14" customFormat="1" ht="11.25">
      <c r="B1169" s="209"/>
      <c r="C1169" s="210"/>
      <c r="D1169" s="193" t="s">
        <v>163</v>
      </c>
      <c r="E1169" s="211" t="s">
        <v>19</v>
      </c>
      <c r="F1169" s="212" t="s">
        <v>768</v>
      </c>
      <c r="G1169" s="210"/>
      <c r="H1169" s="213">
        <v>1.056</v>
      </c>
      <c r="I1169" s="214"/>
      <c r="J1169" s="210"/>
      <c r="K1169" s="210"/>
      <c r="L1169" s="215"/>
      <c r="M1169" s="216"/>
      <c r="N1169" s="217"/>
      <c r="O1169" s="217"/>
      <c r="P1169" s="217"/>
      <c r="Q1169" s="217"/>
      <c r="R1169" s="217"/>
      <c r="S1169" s="217"/>
      <c r="T1169" s="218"/>
      <c r="AT1169" s="219" t="s">
        <v>163</v>
      </c>
      <c r="AU1169" s="219" t="s">
        <v>86</v>
      </c>
      <c r="AV1169" s="14" t="s">
        <v>86</v>
      </c>
      <c r="AW1169" s="14" t="s">
        <v>36</v>
      </c>
      <c r="AX1169" s="14" t="s">
        <v>76</v>
      </c>
      <c r="AY1169" s="219" t="s">
        <v>150</v>
      </c>
    </row>
    <row r="1170" spans="2:51" s="14" customFormat="1" ht="11.25">
      <c r="B1170" s="209"/>
      <c r="C1170" s="210"/>
      <c r="D1170" s="193" t="s">
        <v>163</v>
      </c>
      <c r="E1170" s="211" t="s">
        <v>19</v>
      </c>
      <c r="F1170" s="212" t="s">
        <v>769</v>
      </c>
      <c r="G1170" s="210"/>
      <c r="H1170" s="213">
        <v>0.51800000000000002</v>
      </c>
      <c r="I1170" s="214"/>
      <c r="J1170" s="210"/>
      <c r="K1170" s="210"/>
      <c r="L1170" s="215"/>
      <c r="M1170" s="216"/>
      <c r="N1170" s="217"/>
      <c r="O1170" s="217"/>
      <c r="P1170" s="217"/>
      <c r="Q1170" s="217"/>
      <c r="R1170" s="217"/>
      <c r="S1170" s="217"/>
      <c r="T1170" s="218"/>
      <c r="AT1170" s="219" t="s">
        <v>163</v>
      </c>
      <c r="AU1170" s="219" t="s">
        <v>86</v>
      </c>
      <c r="AV1170" s="14" t="s">
        <v>86</v>
      </c>
      <c r="AW1170" s="14" t="s">
        <v>36</v>
      </c>
      <c r="AX1170" s="14" t="s">
        <v>76</v>
      </c>
      <c r="AY1170" s="219" t="s">
        <v>150</v>
      </c>
    </row>
    <row r="1171" spans="2:51" s="16" customFormat="1" ht="11.25">
      <c r="B1171" s="231"/>
      <c r="C1171" s="232"/>
      <c r="D1171" s="193" t="s">
        <v>163</v>
      </c>
      <c r="E1171" s="233" t="s">
        <v>19</v>
      </c>
      <c r="F1171" s="234" t="s">
        <v>215</v>
      </c>
      <c r="G1171" s="232"/>
      <c r="H1171" s="235">
        <v>98.108000000000004</v>
      </c>
      <c r="I1171" s="236"/>
      <c r="J1171" s="232"/>
      <c r="K1171" s="232"/>
      <c r="L1171" s="237"/>
      <c r="M1171" s="238"/>
      <c r="N1171" s="239"/>
      <c r="O1171" s="239"/>
      <c r="P1171" s="239"/>
      <c r="Q1171" s="239"/>
      <c r="R1171" s="239"/>
      <c r="S1171" s="239"/>
      <c r="T1171" s="240"/>
      <c r="AT1171" s="241" t="s">
        <v>163</v>
      </c>
      <c r="AU1171" s="241" t="s">
        <v>86</v>
      </c>
      <c r="AV1171" s="16" t="s">
        <v>179</v>
      </c>
      <c r="AW1171" s="16" t="s">
        <v>36</v>
      </c>
      <c r="AX1171" s="16" t="s">
        <v>76</v>
      </c>
      <c r="AY1171" s="241" t="s">
        <v>150</v>
      </c>
    </row>
    <row r="1172" spans="2:51" s="13" customFormat="1" ht="11.25">
      <c r="B1172" s="199"/>
      <c r="C1172" s="200"/>
      <c r="D1172" s="193" t="s">
        <v>163</v>
      </c>
      <c r="E1172" s="201" t="s">
        <v>19</v>
      </c>
      <c r="F1172" s="202" t="s">
        <v>195</v>
      </c>
      <c r="G1172" s="200"/>
      <c r="H1172" s="201" t="s">
        <v>19</v>
      </c>
      <c r="I1172" s="203"/>
      <c r="J1172" s="200"/>
      <c r="K1172" s="200"/>
      <c r="L1172" s="204"/>
      <c r="M1172" s="205"/>
      <c r="N1172" s="206"/>
      <c r="O1172" s="206"/>
      <c r="P1172" s="206"/>
      <c r="Q1172" s="206"/>
      <c r="R1172" s="206"/>
      <c r="S1172" s="206"/>
      <c r="T1172" s="207"/>
      <c r="AT1172" s="208" t="s">
        <v>163</v>
      </c>
      <c r="AU1172" s="208" t="s">
        <v>86</v>
      </c>
      <c r="AV1172" s="13" t="s">
        <v>84</v>
      </c>
      <c r="AW1172" s="13" t="s">
        <v>36</v>
      </c>
      <c r="AX1172" s="13" t="s">
        <v>76</v>
      </c>
      <c r="AY1172" s="208" t="s">
        <v>150</v>
      </c>
    </row>
    <row r="1173" spans="2:51" s="14" customFormat="1" ht="11.25">
      <c r="B1173" s="209"/>
      <c r="C1173" s="210"/>
      <c r="D1173" s="193" t="s">
        <v>163</v>
      </c>
      <c r="E1173" s="211" t="s">
        <v>19</v>
      </c>
      <c r="F1173" s="212" t="s">
        <v>378</v>
      </c>
      <c r="G1173" s="210"/>
      <c r="H1173" s="213">
        <v>110.676</v>
      </c>
      <c r="I1173" s="214"/>
      <c r="J1173" s="210"/>
      <c r="K1173" s="210"/>
      <c r="L1173" s="215"/>
      <c r="M1173" s="216"/>
      <c r="N1173" s="217"/>
      <c r="O1173" s="217"/>
      <c r="P1173" s="217"/>
      <c r="Q1173" s="217"/>
      <c r="R1173" s="217"/>
      <c r="S1173" s="217"/>
      <c r="T1173" s="218"/>
      <c r="AT1173" s="219" t="s">
        <v>163</v>
      </c>
      <c r="AU1173" s="219" t="s">
        <v>86</v>
      </c>
      <c r="AV1173" s="14" t="s">
        <v>86</v>
      </c>
      <c r="AW1173" s="14" t="s">
        <v>36</v>
      </c>
      <c r="AX1173" s="14" t="s">
        <v>76</v>
      </c>
      <c r="AY1173" s="219" t="s">
        <v>150</v>
      </c>
    </row>
    <row r="1174" spans="2:51" s="14" customFormat="1" ht="11.25">
      <c r="B1174" s="209"/>
      <c r="C1174" s="210"/>
      <c r="D1174" s="193" t="s">
        <v>163</v>
      </c>
      <c r="E1174" s="211" t="s">
        <v>19</v>
      </c>
      <c r="F1174" s="212" t="s">
        <v>370</v>
      </c>
      <c r="G1174" s="210"/>
      <c r="H1174" s="213">
        <v>1.9</v>
      </c>
      <c r="I1174" s="214"/>
      <c r="J1174" s="210"/>
      <c r="K1174" s="210"/>
      <c r="L1174" s="215"/>
      <c r="M1174" s="216"/>
      <c r="N1174" s="217"/>
      <c r="O1174" s="217"/>
      <c r="P1174" s="217"/>
      <c r="Q1174" s="217"/>
      <c r="R1174" s="217"/>
      <c r="S1174" s="217"/>
      <c r="T1174" s="218"/>
      <c r="AT1174" s="219" t="s">
        <v>163</v>
      </c>
      <c r="AU1174" s="219" t="s">
        <v>86</v>
      </c>
      <c r="AV1174" s="14" t="s">
        <v>86</v>
      </c>
      <c r="AW1174" s="14" t="s">
        <v>36</v>
      </c>
      <c r="AX1174" s="14" t="s">
        <v>76</v>
      </c>
      <c r="AY1174" s="219" t="s">
        <v>150</v>
      </c>
    </row>
    <row r="1175" spans="2:51" s="14" customFormat="1" ht="11.25">
      <c r="B1175" s="209"/>
      <c r="C1175" s="210"/>
      <c r="D1175" s="193" t="s">
        <v>163</v>
      </c>
      <c r="E1175" s="211" t="s">
        <v>19</v>
      </c>
      <c r="F1175" s="212" t="s">
        <v>771</v>
      </c>
      <c r="G1175" s="210"/>
      <c r="H1175" s="213">
        <v>4.1399999999999997</v>
      </c>
      <c r="I1175" s="214"/>
      <c r="J1175" s="210"/>
      <c r="K1175" s="210"/>
      <c r="L1175" s="215"/>
      <c r="M1175" s="216"/>
      <c r="N1175" s="217"/>
      <c r="O1175" s="217"/>
      <c r="P1175" s="217"/>
      <c r="Q1175" s="217"/>
      <c r="R1175" s="217"/>
      <c r="S1175" s="217"/>
      <c r="T1175" s="218"/>
      <c r="AT1175" s="219" t="s">
        <v>163</v>
      </c>
      <c r="AU1175" s="219" t="s">
        <v>86</v>
      </c>
      <c r="AV1175" s="14" t="s">
        <v>86</v>
      </c>
      <c r="AW1175" s="14" t="s">
        <v>36</v>
      </c>
      <c r="AX1175" s="14" t="s">
        <v>76</v>
      </c>
      <c r="AY1175" s="219" t="s">
        <v>150</v>
      </c>
    </row>
    <row r="1176" spans="2:51" s="14" customFormat="1" ht="11.25">
      <c r="B1176" s="209"/>
      <c r="C1176" s="210"/>
      <c r="D1176" s="193" t="s">
        <v>163</v>
      </c>
      <c r="E1176" s="211" t="s">
        <v>19</v>
      </c>
      <c r="F1176" s="212" t="s">
        <v>768</v>
      </c>
      <c r="G1176" s="210"/>
      <c r="H1176" s="213">
        <v>1.056</v>
      </c>
      <c r="I1176" s="214"/>
      <c r="J1176" s="210"/>
      <c r="K1176" s="210"/>
      <c r="L1176" s="215"/>
      <c r="M1176" s="216"/>
      <c r="N1176" s="217"/>
      <c r="O1176" s="217"/>
      <c r="P1176" s="217"/>
      <c r="Q1176" s="217"/>
      <c r="R1176" s="217"/>
      <c r="S1176" s="217"/>
      <c r="T1176" s="218"/>
      <c r="AT1176" s="219" t="s">
        <v>163</v>
      </c>
      <c r="AU1176" s="219" t="s">
        <v>86</v>
      </c>
      <c r="AV1176" s="14" t="s">
        <v>86</v>
      </c>
      <c r="AW1176" s="14" t="s">
        <v>36</v>
      </c>
      <c r="AX1176" s="14" t="s">
        <v>76</v>
      </c>
      <c r="AY1176" s="219" t="s">
        <v>150</v>
      </c>
    </row>
    <row r="1177" spans="2:51" s="14" customFormat="1" ht="11.25">
      <c r="B1177" s="209"/>
      <c r="C1177" s="210"/>
      <c r="D1177" s="193" t="s">
        <v>163</v>
      </c>
      <c r="E1177" s="211" t="s">
        <v>19</v>
      </c>
      <c r="F1177" s="212" t="s">
        <v>772</v>
      </c>
      <c r="G1177" s="210"/>
      <c r="H1177" s="213">
        <v>1.0349999999999999</v>
      </c>
      <c r="I1177" s="214"/>
      <c r="J1177" s="210"/>
      <c r="K1177" s="210"/>
      <c r="L1177" s="215"/>
      <c r="M1177" s="216"/>
      <c r="N1177" s="217"/>
      <c r="O1177" s="217"/>
      <c r="P1177" s="217"/>
      <c r="Q1177" s="217"/>
      <c r="R1177" s="217"/>
      <c r="S1177" s="217"/>
      <c r="T1177" s="218"/>
      <c r="AT1177" s="219" t="s">
        <v>163</v>
      </c>
      <c r="AU1177" s="219" t="s">
        <v>86</v>
      </c>
      <c r="AV1177" s="14" t="s">
        <v>86</v>
      </c>
      <c r="AW1177" s="14" t="s">
        <v>36</v>
      </c>
      <c r="AX1177" s="14" t="s">
        <v>76</v>
      </c>
      <c r="AY1177" s="219" t="s">
        <v>150</v>
      </c>
    </row>
    <row r="1178" spans="2:51" s="13" customFormat="1" ht="11.25">
      <c r="B1178" s="199"/>
      <c r="C1178" s="200"/>
      <c r="D1178" s="193" t="s">
        <v>163</v>
      </c>
      <c r="E1178" s="201" t="s">
        <v>19</v>
      </c>
      <c r="F1178" s="202" t="s">
        <v>1418</v>
      </c>
      <c r="G1178" s="200"/>
      <c r="H1178" s="201" t="s">
        <v>19</v>
      </c>
      <c r="I1178" s="203"/>
      <c r="J1178" s="200"/>
      <c r="K1178" s="200"/>
      <c r="L1178" s="204"/>
      <c r="M1178" s="205"/>
      <c r="N1178" s="206"/>
      <c r="O1178" s="206"/>
      <c r="P1178" s="206"/>
      <c r="Q1178" s="206"/>
      <c r="R1178" s="206"/>
      <c r="S1178" s="206"/>
      <c r="T1178" s="207"/>
      <c r="AT1178" s="208" t="s">
        <v>163</v>
      </c>
      <c r="AU1178" s="208" t="s">
        <v>86</v>
      </c>
      <c r="AV1178" s="13" t="s">
        <v>84</v>
      </c>
      <c r="AW1178" s="13" t="s">
        <v>36</v>
      </c>
      <c r="AX1178" s="13" t="s">
        <v>76</v>
      </c>
      <c r="AY1178" s="208" t="s">
        <v>150</v>
      </c>
    </row>
    <row r="1179" spans="2:51" s="14" customFormat="1" ht="11.25">
      <c r="B1179" s="209"/>
      <c r="C1179" s="210"/>
      <c r="D1179" s="193" t="s">
        <v>163</v>
      </c>
      <c r="E1179" s="211" t="s">
        <v>19</v>
      </c>
      <c r="F1179" s="212" t="s">
        <v>775</v>
      </c>
      <c r="G1179" s="210"/>
      <c r="H1179" s="213">
        <v>-21.010999999999999</v>
      </c>
      <c r="I1179" s="214"/>
      <c r="J1179" s="210"/>
      <c r="K1179" s="210"/>
      <c r="L1179" s="215"/>
      <c r="M1179" s="216"/>
      <c r="N1179" s="217"/>
      <c r="O1179" s="217"/>
      <c r="P1179" s="217"/>
      <c r="Q1179" s="217"/>
      <c r="R1179" s="217"/>
      <c r="S1179" s="217"/>
      <c r="T1179" s="218"/>
      <c r="AT1179" s="219" t="s">
        <v>163</v>
      </c>
      <c r="AU1179" s="219" t="s">
        <v>86</v>
      </c>
      <c r="AV1179" s="14" t="s">
        <v>86</v>
      </c>
      <c r="AW1179" s="14" t="s">
        <v>36</v>
      </c>
      <c r="AX1179" s="14" t="s">
        <v>76</v>
      </c>
      <c r="AY1179" s="219" t="s">
        <v>150</v>
      </c>
    </row>
    <row r="1180" spans="2:51" s="16" customFormat="1" ht="11.25">
      <c r="B1180" s="231"/>
      <c r="C1180" s="232"/>
      <c r="D1180" s="193" t="s">
        <v>163</v>
      </c>
      <c r="E1180" s="233" t="s">
        <v>19</v>
      </c>
      <c r="F1180" s="234" t="s">
        <v>215</v>
      </c>
      <c r="G1180" s="232"/>
      <c r="H1180" s="235">
        <v>97.796000000000006</v>
      </c>
      <c r="I1180" s="236"/>
      <c r="J1180" s="232"/>
      <c r="K1180" s="232"/>
      <c r="L1180" s="237"/>
      <c r="M1180" s="238"/>
      <c r="N1180" s="239"/>
      <c r="O1180" s="239"/>
      <c r="P1180" s="239"/>
      <c r="Q1180" s="239"/>
      <c r="R1180" s="239"/>
      <c r="S1180" s="239"/>
      <c r="T1180" s="240"/>
      <c r="AT1180" s="241" t="s">
        <v>163</v>
      </c>
      <c r="AU1180" s="241" t="s">
        <v>86</v>
      </c>
      <c r="AV1180" s="16" t="s">
        <v>179</v>
      </c>
      <c r="AW1180" s="16" t="s">
        <v>36</v>
      </c>
      <c r="AX1180" s="16" t="s">
        <v>76</v>
      </c>
      <c r="AY1180" s="241" t="s">
        <v>150</v>
      </c>
    </row>
    <row r="1181" spans="2:51" s="13" customFormat="1" ht="11.25">
      <c r="B1181" s="199"/>
      <c r="C1181" s="200"/>
      <c r="D1181" s="193" t="s">
        <v>163</v>
      </c>
      <c r="E1181" s="201" t="s">
        <v>19</v>
      </c>
      <c r="F1181" s="202" t="s">
        <v>197</v>
      </c>
      <c r="G1181" s="200"/>
      <c r="H1181" s="201" t="s">
        <v>19</v>
      </c>
      <c r="I1181" s="203"/>
      <c r="J1181" s="200"/>
      <c r="K1181" s="200"/>
      <c r="L1181" s="204"/>
      <c r="M1181" s="205"/>
      <c r="N1181" s="206"/>
      <c r="O1181" s="206"/>
      <c r="P1181" s="206"/>
      <c r="Q1181" s="206"/>
      <c r="R1181" s="206"/>
      <c r="S1181" s="206"/>
      <c r="T1181" s="207"/>
      <c r="AT1181" s="208" t="s">
        <v>163</v>
      </c>
      <c r="AU1181" s="208" t="s">
        <v>86</v>
      </c>
      <c r="AV1181" s="13" t="s">
        <v>84</v>
      </c>
      <c r="AW1181" s="13" t="s">
        <v>36</v>
      </c>
      <c r="AX1181" s="13" t="s">
        <v>76</v>
      </c>
      <c r="AY1181" s="208" t="s">
        <v>150</v>
      </c>
    </row>
    <row r="1182" spans="2:51" s="14" customFormat="1" ht="11.25">
      <c r="B1182" s="209"/>
      <c r="C1182" s="210"/>
      <c r="D1182" s="193" t="s">
        <v>163</v>
      </c>
      <c r="E1182" s="211" t="s">
        <v>19</v>
      </c>
      <c r="F1182" s="212" t="s">
        <v>776</v>
      </c>
      <c r="G1182" s="210"/>
      <c r="H1182" s="213">
        <v>88.286000000000001</v>
      </c>
      <c r="I1182" s="214"/>
      <c r="J1182" s="210"/>
      <c r="K1182" s="210"/>
      <c r="L1182" s="215"/>
      <c r="M1182" s="216"/>
      <c r="N1182" s="217"/>
      <c r="O1182" s="217"/>
      <c r="P1182" s="217"/>
      <c r="Q1182" s="217"/>
      <c r="R1182" s="217"/>
      <c r="S1182" s="217"/>
      <c r="T1182" s="218"/>
      <c r="AT1182" s="219" t="s">
        <v>163</v>
      </c>
      <c r="AU1182" s="219" t="s">
        <v>86</v>
      </c>
      <c r="AV1182" s="14" t="s">
        <v>86</v>
      </c>
      <c r="AW1182" s="14" t="s">
        <v>36</v>
      </c>
      <c r="AX1182" s="14" t="s">
        <v>76</v>
      </c>
      <c r="AY1182" s="219" t="s">
        <v>150</v>
      </c>
    </row>
    <row r="1183" spans="2:51" s="14" customFormat="1" ht="11.25">
      <c r="B1183" s="209"/>
      <c r="C1183" s="210"/>
      <c r="D1183" s="193" t="s">
        <v>163</v>
      </c>
      <c r="E1183" s="211" t="s">
        <v>19</v>
      </c>
      <c r="F1183" s="212" t="s">
        <v>370</v>
      </c>
      <c r="G1183" s="210"/>
      <c r="H1183" s="213">
        <v>1.9</v>
      </c>
      <c r="I1183" s="214"/>
      <c r="J1183" s="210"/>
      <c r="K1183" s="210"/>
      <c r="L1183" s="215"/>
      <c r="M1183" s="216"/>
      <c r="N1183" s="217"/>
      <c r="O1183" s="217"/>
      <c r="P1183" s="217"/>
      <c r="Q1183" s="217"/>
      <c r="R1183" s="217"/>
      <c r="S1183" s="217"/>
      <c r="T1183" s="218"/>
      <c r="AT1183" s="219" t="s">
        <v>163</v>
      </c>
      <c r="AU1183" s="219" t="s">
        <v>86</v>
      </c>
      <c r="AV1183" s="14" t="s">
        <v>86</v>
      </c>
      <c r="AW1183" s="14" t="s">
        <v>36</v>
      </c>
      <c r="AX1183" s="14" t="s">
        <v>76</v>
      </c>
      <c r="AY1183" s="219" t="s">
        <v>150</v>
      </c>
    </row>
    <row r="1184" spans="2:51" s="14" customFormat="1" ht="11.25">
      <c r="B1184" s="209"/>
      <c r="C1184" s="210"/>
      <c r="D1184" s="193" t="s">
        <v>163</v>
      </c>
      <c r="E1184" s="211" t="s">
        <v>19</v>
      </c>
      <c r="F1184" s="212" t="s">
        <v>771</v>
      </c>
      <c r="G1184" s="210"/>
      <c r="H1184" s="213">
        <v>4.1399999999999997</v>
      </c>
      <c r="I1184" s="214"/>
      <c r="J1184" s="210"/>
      <c r="K1184" s="210"/>
      <c r="L1184" s="215"/>
      <c r="M1184" s="216"/>
      <c r="N1184" s="217"/>
      <c r="O1184" s="217"/>
      <c r="P1184" s="217"/>
      <c r="Q1184" s="217"/>
      <c r="R1184" s="217"/>
      <c r="S1184" s="217"/>
      <c r="T1184" s="218"/>
      <c r="AT1184" s="219" t="s">
        <v>163</v>
      </c>
      <c r="AU1184" s="219" t="s">
        <v>86</v>
      </c>
      <c r="AV1184" s="14" t="s">
        <v>86</v>
      </c>
      <c r="AW1184" s="14" t="s">
        <v>36</v>
      </c>
      <c r="AX1184" s="14" t="s">
        <v>76</v>
      </c>
      <c r="AY1184" s="219" t="s">
        <v>150</v>
      </c>
    </row>
    <row r="1185" spans="1:65" s="14" customFormat="1" ht="11.25">
      <c r="B1185" s="209"/>
      <c r="C1185" s="210"/>
      <c r="D1185" s="193" t="s">
        <v>163</v>
      </c>
      <c r="E1185" s="211" t="s">
        <v>19</v>
      </c>
      <c r="F1185" s="212" t="s">
        <v>768</v>
      </c>
      <c r="G1185" s="210"/>
      <c r="H1185" s="213">
        <v>1.056</v>
      </c>
      <c r="I1185" s="214"/>
      <c r="J1185" s="210"/>
      <c r="K1185" s="210"/>
      <c r="L1185" s="215"/>
      <c r="M1185" s="216"/>
      <c r="N1185" s="217"/>
      <c r="O1185" s="217"/>
      <c r="P1185" s="217"/>
      <c r="Q1185" s="217"/>
      <c r="R1185" s="217"/>
      <c r="S1185" s="217"/>
      <c r="T1185" s="218"/>
      <c r="AT1185" s="219" t="s">
        <v>163</v>
      </c>
      <c r="AU1185" s="219" t="s">
        <v>86</v>
      </c>
      <c r="AV1185" s="14" t="s">
        <v>86</v>
      </c>
      <c r="AW1185" s="14" t="s">
        <v>36</v>
      </c>
      <c r="AX1185" s="14" t="s">
        <v>76</v>
      </c>
      <c r="AY1185" s="219" t="s">
        <v>150</v>
      </c>
    </row>
    <row r="1186" spans="1:65" s="14" customFormat="1" ht="11.25">
      <c r="B1186" s="209"/>
      <c r="C1186" s="210"/>
      <c r="D1186" s="193" t="s">
        <v>163</v>
      </c>
      <c r="E1186" s="211" t="s">
        <v>19</v>
      </c>
      <c r="F1186" s="212" t="s">
        <v>777</v>
      </c>
      <c r="G1186" s="210"/>
      <c r="H1186" s="213">
        <v>1.7250000000000001</v>
      </c>
      <c r="I1186" s="214"/>
      <c r="J1186" s="210"/>
      <c r="K1186" s="210"/>
      <c r="L1186" s="215"/>
      <c r="M1186" s="216"/>
      <c r="N1186" s="217"/>
      <c r="O1186" s="217"/>
      <c r="P1186" s="217"/>
      <c r="Q1186" s="217"/>
      <c r="R1186" s="217"/>
      <c r="S1186" s="217"/>
      <c r="T1186" s="218"/>
      <c r="AT1186" s="219" t="s">
        <v>163</v>
      </c>
      <c r="AU1186" s="219" t="s">
        <v>86</v>
      </c>
      <c r="AV1186" s="14" t="s">
        <v>86</v>
      </c>
      <c r="AW1186" s="14" t="s">
        <v>36</v>
      </c>
      <c r="AX1186" s="14" t="s">
        <v>76</v>
      </c>
      <c r="AY1186" s="219" t="s">
        <v>150</v>
      </c>
    </row>
    <row r="1187" spans="1:65" s="16" customFormat="1" ht="11.25">
      <c r="B1187" s="231"/>
      <c r="C1187" s="232"/>
      <c r="D1187" s="193" t="s">
        <v>163</v>
      </c>
      <c r="E1187" s="233" t="s">
        <v>19</v>
      </c>
      <c r="F1187" s="234" t="s">
        <v>215</v>
      </c>
      <c r="G1187" s="232"/>
      <c r="H1187" s="235">
        <v>97.106999999999999</v>
      </c>
      <c r="I1187" s="236"/>
      <c r="J1187" s="232"/>
      <c r="K1187" s="232"/>
      <c r="L1187" s="237"/>
      <c r="M1187" s="238"/>
      <c r="N1187" s="239"/>
      <c r="O1187" s="239"/>
      <c r="P1187" s="239"/>
      <c r="Q1187" s="239"/>
      <c r="R1187" s="239"/>
      <c r="S1187" s="239"/>
      <c r="T1187" s="240"/>
      <c r="AT1187" s="241" t="s">
        <v>163</v>
      </c>
      <c r="AU1187" s="241" t="s">
        <v>86</v>
      </c>
      <c r="AV1187" s="16" t="s">
        <v>179</v>
      </c>
      <c r="AW1187" s="16" t="s">
        <v>36</v>
      </c>
      <c r="AX1187" s="16" t="s">
        <v>76</v>
      </c>
      <c r="AY1187" s="241" t="s">
        <v>150</v>
      </c>
    </row>
    <row r="1188" spans="1:65" s="13" customFormat="1" ht="11.25">
      <c r="B1188" s="199"/>
      <c r="C1188" s="200"/>
      <c r="D1188" s="193" t="s">
        <v>163</v>
      </c>
      <c r="E1188" s="201" t="s">
        <v>19</v>
      </c>
      <c r="F1188" s="202" t="s">
        <v>385</v>
      </c>
      <c r="G1188" s="200"/>
      <c r="H1188" s="201" t="s">
        <v>19</v>
      </c>
      <c r="I1188" s="203"/>
      <c r="J1188" s="200"/>
      <c r="K1188" s="200"/>
      <c r="L1188" s="204"/>
      <c r="M1188" s="205"/>
      <c r="N1188" s="206"/>
      <c r="O1188" s="206"/>
      <c r="P1188" s="206"/>
      <c r="Q1188" s="206"/>
      <c r="R1188" s="206"/>
      <c r="S1188" s="206"/>
      <c r="T1188" s="207"/>
      <c r="AT1188" s="208" t="s">
        <v>163</v>
      </c>
      <c r="AU1188" s="208" t="s">
        <v>86</v>
      </c>
      <c r="AV1188" s="13" t="s">
        <v>84</v>
      </c>
      <c r="AW1188" s="13" t="s">
        <v>36</v>
      </c>
      <c r="AX1188" s="13" t="s">
        <v>76</v>
      </c>
      <c r="AY1188" s="208" t="s">
        <v>150</v>
      </c>
    </row>
    <row r="1189" spans="1:65" s="14" customFormat="1" ht="11.25">
      <c r="B1189" s="209"/>
      <c r="C1189" s="210"/>
      <c r="D1189" s="193" t="s">
        <v>163</v>
      </c>
      <c r="E1189" s="211" t="s">
        <v>19</v>
      </c>
      <c r="F1189" s="212" t="s">
        <v>386</v>
      </c>
      <c r="G1189" s="210"/>
      <c r="H1189" s="213">
        <v>3.234</v>
      </c>
      <c r="I1189" s="214"/>
      <c r="J1189" s="210"/>
      <c r="K1189" s="210"/>
      <c r="L1189" s="215"/>
      <c r="M1189" s="216"/>
      <c r="N1189" s="217"/>
      <c r="O1189" s="217"/>
      <c r="P1189" s="217"/>
      <c r="Q1189" s="217"/>
      <c r="R1189" s="217"/>
      <c r="S1189" s="217"/>
      <c r="T1189" s="218"/>
      <c r="AT1189" s="219" t="s">
        <v>163</v>
      </c>
      <c r="AU1189" s="219" t="s">
        <v>86</v>
      </c>
      <c r="AV1189" s="14" t="s">
        <v>86</v>
      </c>
      <c r="AW1189" s="14" t="s">
        <v>36</v>
      </c>
      <c r="AX1189" s="14" t="s">
        <v>76</v>
      </c>
      <c r="AY1189" s="219" t="s">
        <v>150</v>
      </c>
    </row>
    <row r="1190" spans="1:65" s="14" customFormat="1" ht="11.25">
      <c r="B1190" s="209"/>
      <c r="C1190" s="210"/>
      <c r="D1190" s="193" t="s">
        <v>163</v>
      </c>
      <c r="E1190" s="211" t="s">
        <v>19</v>
      </c>
      <c r="F1190" s="212" t="s">
        <v>387</v>
      </c>
      <c r="G1190" s="210"/>
      <c r="H1190" s="213">
        <v>5.6509999999999998</v>
      </c>
      <c r="I1190" s="214"/>
      <c r="J1190" s="210"/>
      <c r="K1190" s="210"/>
      <c r="L1190" s="215"/>
      <c r="M1190" s="216"/>
      <c r="N1190" s="217"/>
      <c r="O1190" s="217"/>
      <c r="P1190" s="217"/>
      <c r="Q1190" s="217"/>
      <c r="R1190" s="217"/>
      <c r="S1190" s="217"/>
      <c r="T1190" s="218"/>
      <c r="AT1190" s="219" t="s">
        <v>163</v>
      </c>
      <c r="AU1190" s="219" t="s">
        <v>86</v>
      </c>
      <c r="AV1190" s="14" t="s">
        <v>86</v>
      </c>
      <c r="AW1190" s="14" t="s">
        <v>36</v>
      </c>
      <c r="AX1190" s="14" t="s">
        <v>76</v>
      </c>
      <c r="AY1190" s="219" t="s">
        <v>150</v>
      </c>
    </row>
    <row r="1191" spans="1:65" s="14" customFormat="1" ht="11.25">
      <c r="B1191" s="209"/>
      <c r="C1191" s="210"/>
      <c r="D1191" s="193" t="s">
        <v>163</v>
      </c>
      <c r="E1191" s="211" t="s">
        <v>19</v>
      </c>
      <c r="F1191" s="212" t="s">
        <v>780</v>
      </c>
      <c r="G1191" s="210"/>
      <c r="H1191" s="213">
        <v>2.4180000000000001</v>
      </c>
      <c r="I1191" s="214"/>
      <c r="J1191" s="210"/>
      <c r="K1191" s="210"/>
      <c r="L1191" s="215"/>
      <c r="M1191" s="216"/>
      <c r="N1191" s="217"/>
      <c r="O1191" s="217"/>
      <c r="P1191" s="217"/>
      <c r="Q1191" s="217"/>
      <c r="R1191" s="217"/>
      <c r="S1191" s="217"/>
      <c r="T1191" s="218"/>
      <c r="AT1191" s="219" t="s">
        <v>163</v>
      </c>
      <c r="AU1191" s="219" t="s">
        <v>86</v>
      </c>
      <c r="AV1191" s="14" t="s">
        <v>86</v>
      </c>
      <c r="AW1191" s="14" t="s">
        <v>36</v>
      </c>
      <c r="AX1191" s="14" t="s">
        <v>76</v>
      </c>
      <c r="AY1191" s="219" t="s">
        <v>150</v>
      </c>
    </row>
    <row r="1192" spans="1:65" s="16" customFormat="1" ht="11.25">
      <c r="B1192" s="231"/>
      <c r="C1192" s="232"/>
      <c r="D1192" s="193" t="s">
        <v>163</v>
      </c>
      <c r="E1192" s="233" t="s">
        <v>19</v>
      </c>
      <c r="F1192" s="234" t="s">
        <v>215</v>
      </c>
      <c r="G1192" s="232"/>
      <c r="H1192" s="235">
        <v>11.303000000000001</v>
      </c>
      <c r="I1192" s="236"/>
      <c r="J1192" s="232"/>
      <c r="K1192" s="232"/>
      <c r="L1192" s="237"/>
      <c r="M1192" s="238"/>
      <c r="N1192" s="239"/>
      <c r="O1192" s="239"/>
      <c r="P1192" s="239"/>
      <c r="Q1192" s="239"/>
      <c r="R1192" s="239"/>
      <c r="S1192" s="239"/>
      <c r="T1192" s="240"/>
      <c r="AT1192" s="241" t="s">
        <v>163</v>
      </c>
      <c r="AU1192" s="241" t="s">
        <v>86</v>
      </c>
      <c r="AV1192" s="16" t="s">
        <v>179</v>
      </c>
      <c r="AW1192" s="16" t="s">
        <v>36</v>
      </c>
      <c r="AX1192" s="16" t="s">
        <v>76</v>
      </c>
      <c r="AY1192" s="241" t="s">
        <v>150</v>
      </c>
    </row>
    <row r="1193" spans="1:65" s="13" customFormat="1" ht="11.25">
      <c r="B1193" s="199"/>
      <c r="C1193" s="200"/>
      <c r="D1193" s="193" t="s">
        <v>163</v>
      </c>
      <c r="E1193" s="201" t="s">
        <v>19</v>
      </c>
      <c r="F1193" s="202" t="s">
        <v>1427</v>
      </c>
      <c r="G1193" s="200"/>
      <c r="H1193" s="201" t="s">
        <v>19</v>
      </c>
      <c r="I1193" s="203"/>
      <c r="J1193" s="200"/>
      <c r="K1193" s="200"/>
      <c r="L1193" s="204"/>
      <c r="M1193" s="205"/>
      <c r="N1193" s="206"/>
      <c r="O1193" s="206"/>
      <c r="P1193" s="206"/>
      <c r="Q1193" s="206"/>
      <c r="R1193" s="206"/>
      <c r="S1193" s="206"/>
      <c r="T1193" s="207"/>
      <c r="AT1193" s="208" t="s">
        <v>163</v>
      </c>
      <c r="AU1193" s="208" t="s">
        <v>86</v>
      </c>
      <c r="AV1193" s="13" t="s">
        <v>84</v>
      </c>
      <c r="AW1193" s="13" t="s">
        <v>36</v>
      </c>
      <c r="AX1193" s="13" t="s">
        <v>76</v>
      </c>
      <c r="AY1193" s="208" t="s">
        <v>150</v>
      </c>
    </row>
    <row r="1194" spans="1:65" s="14" customFormat="1" ht="11.25">
      <c r="B1194" s="209"/>
      <c r="C1194" s="210"/>
      <c r="D1194" s="193" t="s">
        <v>163</v>
      </c>
      <c r="E1194" s="211" t="s">
        <v>19</v>
      </c>
      <c r="F1194" s="212" t="s">
        <v>1428</v>
      </c>
      <c r="G1194" s="210"/>
      <c r="H1194" s="213">
        <v>130.89599999999999</v>
      </c>
      <c r="I1194" s="214"/>
      <c r="J1194" s="210"/>
      <c r="K1194" s="210"/>
      <c r="L1194" s="215"/>
      <c r="M1194" s="216"/>
      <c r="N1194" s="217"/>
      <c r="O1194" s="217"/>
      <c r="P1194" s="217"/>
      <c r="Q1194" s="217"/>
      <c r="R1194" s="217"/>
      <c r="S1194" s="217"/>
      <c r="T1194" s="218"/>
      <c r="AT1194" s="219" t="s">
        <v>163</v>
      </c>
      <c r="AU1194" s="219" t="s">
        <v>86</v>
      </c>
      <c r="AV1194" s="14" t="s">
        <v>86</v>
      </c>
      <c r="AW1194" s="14" t="s">
        <v>36</v>
      </c>
      <c r="AX1194" s="14" t="s">
        <v>76</v>
      </c>
      <c r="AY1194" s="219" t="s">
        <v>150</v>
      </c>
    </row>
    <row r="1195" spans="1:65" s="14" customFormat="1" ht="22.5">
      <c r="B1195" s="209"/>
      <c r="C1195" s="210"/>
      <c r="D1195" s="193" t="s">
        <v>163</v>
      </c>
      <c r="E1195" s="211" t="s">
        <v>19</v>
      </c>
      <c r="F1195" s="212" t="s">
        <v>1429</v>
      </c>
      <c r="G1195" s="210"/>
      <c r="H1195" s="213">
        <v>0.68400000000000005</v>
      </c>
      <c r="I1195" s="214"/>
      <c r="J1195" s="210"/>
      <c r="K1195" s="210"/>
      <c r="L1195" s="215"/>
      <c r="M1195" s="216"/>
      <c r="N1195" s="217"/>
      <c r="O1195" s="217"/>
      <c r="P1195" s="217"/>
      <c r="Q1195" s="217"/>
      <c r="R1195" s="217"/>
      <c r="S1195" s="217"/>
      <c r="T1195" s="218"/>
      <c r="AT1195" s="219" t="s">
        <v>163</v>
      </c>
      <c r="AU1195" s="219" t="s">
        <v>86</v>
      </c>
      <c r="AV1195" s="14" t="s">
        <v>86</v>
      </c>
      <c r="AW1195" s="14" t="s">
        <v>36</v>
      </c>
      <c r="AX1195" s="14" t="s">
        <v>76</v>
      </c>
      <c r="AY1195" s="219" t="s">
        <v>150</v>
      </c>
    </row>
    <row r="1196" spans="1:65" s="14" customFormat="1" ht="22.5">
      <c r="B1196" s="209"/>
      <c r="C1196" s="210"/>
      <c r="D1196" s="193" t="s">
        <v>163</v>
      </c>
      <c r="E1196" s="211" t="s">
        <v>19</v>
      </c>
      <c r="F1196" s="212" t="s">
        <v>1430</v>
      </c>
      <c r="G1196" s="210"/>
      <c r="H1196" s="213">
        <v>2.9249999999999998</v>
      </c>
      <c r="I1196" s="214"/>
      <c r="J1196" s="210"/>
      <c r="K1196" s="210"/>
      <c r="L1196" s="215"/>
      <c r="M1196" s="216"/>
      <c r="N1196" s="217"/>
      <c r="O1196" s="217"/>
      <c r="P1196" s="217"/>
      <c r="Q1196" s="217"/>
      <c r="R1196" s="217"/>
      <c r="S1196" s="217"/>
      <c r="T1196" s="218"/>
      <c r="AT1196" s="219" t="s">
        <v>163</v>
      </c>
      <c r="AU1196" s="219" t="s">
        <v>86</v>
      </c>
      <c r="AV1196" s="14" t="s">
        <v>86</v>
      </c>
      <c r="AW1196" s="14" t="s">
        <v>36</v>
      </c>
      <c r="AX1196" s="14" t="s">
        <v>76</v>
      </c>
      <c r="AY1196" s="219" t="s">
        <v>150</v>
      </c>
    </row>
    <row r="1197" spans="1:65" s="16" customFormat="1" ht="11.25">
      <c r="B1197" s="231"/>
      <c r="C1197" s="232"/>
      <c r="D1197" s="193" t="s">
        <v>163</v>
      </c>
      <c r="E1197" s="233" t="s">
        <v>19</v>
      </c>
      <c r="F1197" s="234" t="s">
        <v>215</v>
      </c>
      <c r="G1197" s="232"/>
      <c r="H1197" s="235">
        <v>134.505</v>
      </c>
      <c r="I1197" s="236"/>
      <c r="J1197" s="232"/>
      <c r="K1197" s="232"/>
      <c r="L1197" s="237"/>
      <c r="M1197" s="238"/>
      <c r="N1197" s="239"/>
      <c r="O1197" s="239"/>
      <c r="P1197" s="239"/>
      <c r="Q1197" s="239"/>
      <c r="R1197" s="239"/>
      <c r="S1197" s="239"/>
      <c r="T1197" s="240"/>
      <c r="AT1197" s="241" t="s">
        <v>163</v>
      </c>
      <c r="AU1197" s="241" t="s">
        <v>86</v>
      </c>
      <c r="AV1197" s="16" t="s">
        <v>179</v>
      </c>
      <c r="AW1197" s="16" t="s">
        <v>36</v>
      </c>
      <c r="AX1197" s="16" t="s">
        <v>76</v>
      </c>
      <c r="AY1197" s="241" t="s">
        <v>150</v>
      </c>
    </row>
    <row r="1198" spans="1:65" s="15" customFormat="1" ht="11.25">
      <c r="B1198" s="220"/>
      <c r="C1198" s="221"/>
      <c r="D1198" s="193" t="s">
        <v>163</v>
      </c>
      <c r="E1198" s="222" t="s">
        <v>19</v>
      </c>
      <c r="F1198" s="223" t="s">
        <v>178</v>
      </c>
      <c r="G1198" s="221"/>
      <c r="H1198" s="224">
        <v>438.81900000000002</v>
      </c>
      <c r="I1198" s="225"/>
      <c r="J1198" s="221"/>
      <c r="K1198" s="221"/>
      <c r="L1198" s="226"/>
      <c r="M1198" s="227"/>
      <c r="N1198" s="228"/>
      <c r="O1198" s="228"/>
      <c r="P1198" s="228"/>
      <c r="Q1198" s="228"/>
      <c r="R1198" s="228"/>
      <c r="S1198" s="228"/>
      <c r="T1198" s="229"/>
      <c r="AT1198" s="230" t="s">
        <v>163</v>
      </c>
      <c r="AU1198" s="230" t="s">
        <v>86</v>
      </c>
      <c r="AV1198" s="15" t="s">
        <v>158</v>
      </c>
      <c r="AW1198" s="15" t="s">
        <v>36</v>
      </c>
      <c r="AX1198" s="15" t="s">
        <v>84</v>
      </c>
      <c r="AY1198" s="230" t="s">
        <v>150</v>
      </c>
    </row>
    <row r="1199" spans="1:65" s="2" customFormat="1" ht="24">
      <c r="A1199" s="36"/>
      <c r="B1199" s="37"/>
      <c r="C1199" s="180" t="s">
        <v>1431</v>
      </c>
      <c r="D1199" s="180" t="s">
        <v>153</v>
      </c>
      <c r="E1199" s="181" t="s">
        <v>1432</v>
      </c>
      <c r="F1199" s="182" t="s">
        <v>1433</v>
      </c>
      <c r="G1199" s="183" t="s">
        <v>167</v>
      </c>
      <c r="H1199" s="184">
        <v>147.965</v>
      </c>
      <c r="I1199" s="185"/>
      <c r="J1199" s="186">
        <f>ROUND(I1199*H1199,2)</f>
        <v>0</v>
      </c>
      <c r="K1199" s="182" t="s">
        <v>168</v>
      </c>
      <c r="L1199" s="41"/>
      <c r="M1199" s="187" t="s">
        <v>19</v>
      </c>
      <c r="N1199" s="188" t="s">
        <v>47</v>
      </c>
      <c r="O1199" s="66"/>
      <c r="P1199" s="189">
        <f>O1199*H1199</f>
        <v>0</v>
      </c>
      <c r="Q1199" s="189">
        <v>2.9E-4</v>
      </c>
      <c r="R1199" s="189">
        <f>Q1199*H1199</f>
        <v>4.2909849999999999E-2</v>
      </c>
      <c r="S1199" s="189">
        <v>0</v>
      </c>
      <c r="T1199" s="190">
        <f>S1199*H1199</f>
        <v>0</v>
      </c>
      <c r="U1199" s="36"/>
      <c r="V1199" s="36"/>
      <c r="W1199" s="36"/>
      <c r="X1199" s="36"/>
      <c r="Y1199" s="36"/>
      <c r="Z1199" s="36"/>
      <c r="AA1199" s="36"/>
      <c r="AB1199" s="36"/>
      <c r="AC1199" s="36"/>
      <c r="AD1199" s="36"/>
      <c r="AE1199" s="36"/>
      <c r="AR1199" s="191" t="s">
        <v>314</v>
      </c>
      <c r="AT1199" s="191" t="s">
        <v>153</v>
      </c>
      <c r="AU1199" s="191" t="s">
        <v>86</v>
      </c>
      <c r="AY1199" s="19" t="s">
        <v>150</v>
      </c>
      <c r="BE1199" s="192">
        <f>IF(N1199="základní",J1199,0)</f>
        <v>0</v>
      </c>
      <c r="BF1199" s="192">
        <f>IF(N1199="snížená",J1199,0)</f>
        <v>0</v>
      </c>
      <c r="BG1199" s="192">
        <f>IF(N1199="zákl. přenesená",J1199,0)</f>
        <v>0</v>
      </c>
      <c r="BH1199" s="192">
        <f>IF(N1199="sníž. přenesená",J1199,0)</f>
        <v>0</v>
      </c>
      <c r="BI1199" s="192">
        <f>IF(N1199="nulová",J1199,0)</f>
        <v>0</v>
      </c>
      <c r="BJ1199" s="19" t="s">
        <v>84</v>
      </c>
      <c r="BK1199" s="192">
        <f>ROUND(I1199*H1199,2)</f>
        <v>0</v>
      </c>
      <c r="BL1199" s="19" t="s">
        <v>314</v>
      </c>
      <c r="BM1199" s="191" t="s">
        <v>1434</v>
      </c>
    </row>
    <row r="1200" spans="1:65" s="2" customFormat="1" ht="19.5">
      <c r="A1200" s="36"/>
      <c r="B1200" s="37"/>
      <c r="C1200" s="38"/>
      <c r="D1200" s="193" t="s">
        <v>160</v>
      </c>
      <c r="E1200" s="38"/>
      <c r="F1200" s="194" t="s">
        <v>1435</v>
      </c>
      <c r="G1200" s="38"/>
      <c r="H1200" s="38"/>
      <c r="I1200" s="195"/>
      <c r="J1200" s="38"/>
      <c r="K1200" s="38"/>
      <c r="L1200" s="41"/>
      <c r="M1200" s="196"/>
      <c r="N1200" s="197"/>
      <c r="O1200" s="66"/>
      <c r="P1200" s="66"/>
      <c r="Q1200" s="66"/>
      <c r="R1200" s="66"/>
      <c r="S1200" s="66"/>
      <c r="T1200" s="67"/>
      <c r="U1200" s="36"/>
      <c r="V1200" s="36"/>
      <c r="W1200" s="36"/>
      <c r="X1200" s="36"/>
      <c r="Y1200" s="36"/>
      <c r="Z1200" s="36"/>
      <c r="AA1200" s="36"/>
      <c r="AB1200" s="36"/>
      <c r="AC1200" s="36"/>
      <c r="AD1200" s="36"/>
      <c r="AE1200" s="36"/>
      <c r="AT1200" s="19" t="s">
        <v>160</v>
      </c>
      <c r="AU1200" s="19" t="s">
        <v>86</v>
      </c>
    </row>
    <row r="1201" spans="2:51" s="13" customFormat="1" ht="11.25">
      <c r="B1201" s="199"/>
      <c r="C1201" s="200"/>
      <c r="D1201" s="193" t="s">
        <v>163</v>
      </c>
      <c r="E1201" s="201" t="s">
        <v>19</v>
      </c>
      <c r="F1201" s="202" t="s">
        <v>171</v>
      </c>
      <c r="G1201" s="200"/>
      <c r="H1201" s="201" t="s">
        <v>19</v>
      </c>
      <c r="I1201" s="203"/>
      <c r="J1201" s="200"/>
      <c r="K1201" s="200"/>
      <c r="L1201" s="204"/>
      <c r="M1201" s="205"/>
      <c r="N1201" s="206"/>
      <c r="O1201" s="206"/>
      <c r="P1201" s="206"/>
      <c r="Q1201" s="206"/>
      <c r="R1201" s="206"/>
      <c r="S1201" s="206"/>
      <c r="T1201" s="207"/>
      <c r="AT1201" s="208" t="s">
        <v>163</v>
      </c>
      <c r="AU1201" s="208" t="s">
        <v>86</v>
      </c>
      <c r="AV1201" s="13" t="s">
        <v>84</v>
      </c>
      <c r="AW1201" s="13" t="s">
        <v>36</v>
      </c>
      <c r="AX1201" s="13" t="s">
        <v>76</v>
      </c>
      <c r="AY1201" s="208" t="s">
        <v>150</v>
      </c>
    </row>
    <row r="1202" spans="2:51" s="13" customFormat="1" ht="11.25">
      <c r="B1202" s="199"/>
      <c r="C1202" s="200"/>
      <c r="D1202" s="193" t="s">
        <v>163</v>
      </c>
      <c r="E1202" s="201" t="s">
        <v>19</v>
      </c>
      <c r="F1202" s="202" t="s">
        <v>577</v>
      </c>
      <c r="G1202" s="200"/>
      <c r="H1202" s="201" t="s">
        <v>19</v>
      </c>
      <c r="I1202" s="203"/>
      <c r="J1202" s="200"/>
      <c r="K1202" s="200"/>
      <c r="L1202" s="204"/>
      <c r="M1202" s="205"/>
      <c r="N1202" s="206"/>
      <c r="O1202" s="206"/>
      <c r="P1202" s="206"/>
      <c r="Q1202" s="206"/>
      <c r="R1202" s="206"/>
      <c r="S1202" s="206"/>
      <c r="T1202" s="207"/>
      <c r="AT1202" s="208" t="s">
        <v>163</v>
      </c>
      <c r="AU1202" s="208" t="s">
        <v>86</v>
      </c>
      <c r="AV1202" s="13" t="s">
        <v>84</v>
      </c>
      <c r="AW1202" s="13" t="s">
        <v>36</v>
      </c>
      <c r="AX1202" s="13" t="s">
        <v>76</v>
      </c>
      <c r="AY1202" s="208" t="s">
        <v>150</v>
      </c>
    </row>
    <row r="1203" spans="2:51" s="14" customFormat="1" ht="11.25">
      <c r="B1203" s="209"/>
      <c r="C1203" s="210"/>
      <c r="D1203" s="193" t="s">
        <v>163</v>
      </c>
      <c r="E1203" s="211" t="s">
        <v>19</v>
      </c>
      <c r="F1203" s="212" t="s">
        <v>443</v>
      </c>
      <c r="G1203" s="210"/>
      <c r="H1203" s="213">
        <v>29</v>
      </c>
      <c r="I1203" s="214"/>
      <c r="J1203" s="210"/>
      <c r="K1203" s="210"/>
      <c r="L1203" s="215"/>
      <c r="M1203" s="216"/>
      <c r="N1203" s="217"/>
      <c r="O1203" s="217"/>
      <c r="P1203" s="217"/>
      <c r="Q1203" s="217"/>
      <c r="R1203" s="217"/>
      <c r="S1203" s="217"/>
      <c r="T1203" s="218"/>
      <c r="AT1203" s="219" t="s">
        <v>163</v>
      </c>
      <c r="AU1203" s="219" t="s">
        <v>86</v>
      </c>
      <c r="AV1203" s="14" t="s">
        <v>86</v>
      </c>
      <c r="AW1203" s="14" t="s">
        <v>36</v>
      </c>
      <c r="AX1203" s="14" t="s">
        <v>76</v>
      </c>
      <c r="AY1203" s="219" t="s">
        <v>150</v>
      </c>
    </row>
    <row r="1204" spans="2:51" s="14" customFormat="1" ht="11.25">
      <c r="B1204" s="209"/>
      <c r="C1204" s="210"/>
      <c r="D1204" s="193" t="s">
        <v>163</v>
      </c>
      <c r="E1204" s="211" t="s">
        <v>19</v>
      </c>
      <c r="F1204" s="212" t="s">
        <v>1411</v>
      </c>
      <c r="G1204" s="210"/>
      <c r="H1204" s="213">
        <v>5.109</v>
      </c>
      <c r="I1204" s="214"/>
      <c r="J1204" s="210"/>
      <c r="K1204" s="210"/>
      <c r="L1204" s="215"/>
      <c r="M1204" s="216"/>
      <c r="N1204" s="217"/>
      <c r="O1204" s="217"/>
      <c r="P1204" s="217"/>
      <c r="Q1204" s="217"/>
      <c r="R1204" s="217"/>
      <c r="S1204" s="217"/>
      <c r="T1204" s="218"/>
      <c r="AT1204" s="219" t="s">
        <v>163</v>
      </c>
      <c r="AU1204" s="219" t="s">
        <v>86</v>
      </c>
      <c r="AV1204" s="14" t="s">
        <v>86</v>
      </c>
      <c r="AW1204" s="14" t="s">
        <v>36</v>
      </c>
      <c r="AX1204" s="14" t="s">
        <v>76</v>
      </c>
      <c r="AY1204" s="219" t="s">
        <v>150</v>
      </c>
    </row>
    <row r="1205" spans="2:51" s="16" customFormat="1" ht="11.25">
      <c r="B1205" s="231"/>
      <c r="C1205" s="232"/>
      <c r="D1205" s="193" t="s">
        <v>163</v>
      </c>
      <c r="E1205" s="233" t="s">
        <v>19</v>
      </c>
      <c r="F1205" s="234" t="s">
        <v>215</v>
      </c>
      <c r="G1205" s="232"/>
      <c r="H1205" s="235">
        <v>34.109000000000002</v>
      </c>
      <c r="I1205" s="236"/>
      <c r="J1205" s="232"/>
      <c r="K1205" s="232"/>
      <c r="L1205" s="237"/>
      <c r="M1205" s="238"/>
      <c r="N1205" s="239"/>
      <c r="O1205" s="239"/>
      <c r="P1205" s="239"/>
      <c r="Q1205" s="239"/>
      <c r="R1205" s="239"/>
      <c r="S1205" s="239"/>
      <c r="T1205" s="240"/>
      <c r="AT1205" s="241" t="s">
        <v>163</v>
      </c>
      <c r="AU1205" s="241" t="s">
        <v>86</v>
      </c>
      <c r="AV1205" s="16" t="s">
        <v>179</v>
      </c>
      <c r="AW1205" s="16" t="s">
        <v>36</v>
      </c>
      <c r="AX1205" s="16" t="s">
        <v>76</v>
      </c>
      <c r="AY1205" s="241" t="s">
        <v>150</v>
      </c>
    </row>
    <row r="1206" spans="2:51" s="13" customFormat="1" ht="11.25">
      <c r="B1206" s="199"/>
      <c r="C1206" s="200"/>
      <c r="D1206" s="193" t="s">
        <v>163</v>
      </c>
      <c r="E1206" s="201" t="s">
        <v>19</v>
      </c>
      <c r="F1206" s="202" t="s">
        <v>174</v>
      </c>
      <c r="G1206" s="200"/>
      <c r="H1206" s="201" t="s">
        <v>19</v>
      </c>
      <c r="I1206" s="203"/>
      <c r="J1206" s="200"/>
      <c r="K1206" s="200"/>
      <c r="L1206" s="204"/>
      <c r="M1206" s="205"/>
      <c r="N1206" s="206"/>
      <c r="O1206" s="206"/>
      <c r="P1206" s="206"/>
      <c r="Q1206" s="206"/>
      <c r="R1206" s="206"/>
      <c r="S1206" s="206"/>
      <c r="T1206" s="207"/>
      <c r="AT1206" s="208" t="s">
        <v>163</v>
      </c>
      <c r="AU1206" s="208" t="s">
        <v>86</v>
      </c>
      <c r="AV1206" s="13" t="s">
        <v>84</v>
      </c>
      <c r="AW1206" s="13" t="s">
        <v>36</v>
      </c>
      <c r="AX1206" s="13" t="s">
        <v>76</v>
      </c>
      <c r="AY1206" s="208" t="s">
        <v>150</v>
      </c>
    </row>
    <row r="1207" spans="2:51" s="13" customFormat="1" ht="11.25">
      <c r="B1207" s="199"/>
      <c r="C1207" s="200"/>
      <c r="D1207" s="193" t="s">
        <v>163</v>
      </c>
      <c r="E1207" s="201" t="s">
        <v>19</v>
      </c>
      <c r="F1207" s="202" t="s">
        <v>552</v>
      </c>
      <c r="G1207" s="200"/>
      <c r="H1207" s="201" t="s">
        <v>19</v>
      </c>
      <c r="I1207" s="203"/>
      <c r="J1207" s="200"/>
      <c r="K1207" s="200"/>
      <c r="L1207" s="204"/>
      <c r="M1207" s="205"/>
      <c r="N1207" s="206"/>
      <c r="O1207" s="206"/>
      <c r="P1207" s="206"/>
      <c r="Q1207" s="206"/>
      <c r="R1207" s="206"/>
      <c r="S1207" s="206"/>
      <c r="T1207" s="207"/>
      <c r="AT1207" s="208" t="s">
        <v>163</v>
      </c>
      <c r="AU1207" s="208" t="s">
        <v>86</v>
      </c>
      <c r="AV1207" s="13" t="s">
        <v>84</v>
      </c>
      <c r="AW1207" s="13" t="s">
        <v>36</v>
      </c>
      <c r="AX1207" s="13" t="s">
        <v>76</v>
      </c>
      <c r="AY1207" s="208" t="s">
        <v>150</v>
      </c>
    </row>
    <row r="1208" spans="2:51" s="14" customFormat="1" ht="11.25">
      <c r="B1208" s="209"/>
      <c r="C1208" s="210"/>
      <c r="D1208" s="193" t="s">
        <v>163</v>
      </c>
      <c r="E1208" s="211" t="s">
        <v>19</v>
      </c>
      <c r="F1208" s="212" t="s">
        <v>553</v>
      </c>
      <c r="G1208" s="210"/>
      <c r="H1208" s="213">
        <v>2.4649999999999999</v>
      </c>
      <c r="I1208" s="214"/>
      <c r="J1208" s="210"/>
      <c r="K1208" s="210"/>
      <c r="L1208" s="215"/>
      <c r="M1208" s="216"/>
      <c r="N1208" s="217"/>
      <c r="O1208" s="217"/>
      <c r="P1208" s="217"/>
      <c r="Q1208" s="217"/>
      <c r="R1208" s="217"/>
      <c r="S1208" s="217"/>
      <c r="T1208" s="218"/>
      <c r="AT1208" s="219" t="s">
        <v>163</v>
      </c>
      <c r="AU1208" s="219" t="s">
        <v>86</v>
      </c>
      <c r="AV1208" s="14" t="s">
        <v>86</v>
      </c>
      <c r="AW1208" s="14" t="s">
        <v>36</v>
      </c>
      <c r="AX1208" s="14" t="s">
        <v>76</v>
      </c>
      <c r="AY1208" s="219" t="s">
        <v>150</v>
      </c>
    </row>
    <row r="1209" spans="2:51" s="14" customFormat="1" ht="11.25">
      <c r="B1209" s="209"/>
      <c r="C1209" s="210"/>
      <c r="D1209" s="193" t="s">
        <v>163</v>
      </c>
      <c r="E1209" s="211" t="s">
        <v>19</v>
      </c>
      <c r="F1209" s="212" t="s">
        <v>554</v>
      </c>
      <c r="G1209" s="210"/>
      <c r="H1209" s="213">
        <v>15.895</v>
      </c>
      <c r="I1209" s="214"/>
      <c r="J1209" s="210"/>
      <c r="K1209" s="210"/>
      <c r="L1209" s="215"/>
      <c r="M1209" s="216"/>
      <c r="N1209" s="217"/>
      <c r="O1209" s="217"/>
      <c r="P1209" s="217"/>
      <c r="Q1209" s="217"/>
      <c r="R1209" s="217"/>
      <c r="S1209" s="217"/>
      <c r="T1209" s="218"/>
      <c r="AT1209" s="219" t="s">
        <v>163</v>
      </c>
      <c r="AU1209" s="219" t="s">
        <v>86</v>
      </c>
      <c r="AV1209" s="14" t="s">
        <v>86</v>
      </c>
      <c r="AW1209" s="14" t="s">
        <v>36</v>
      </c>
      <c r="AX1209" s="14" t="s">
        <v>76</v>
      </c>
      <c r="AY1209" s="219" t="s">
        <v>150</v>
      </c>
    </row>
    <row r="1210" spans="2:51" s="16" customFormat="1" ht="11.25">
      <c r="B1210" s="231"/>
      <c r="C1210" s="232"/>
      <c r="D1210" s="193" t="s">
        <v>163</v>
      </c>
      <c r="E1210" s="233" t="s">
        <v>19</v>
      </c>
      <c r="F1210" s="234" t="s">
        <v>215</v>
      </c>
      <c r="G1210" s="232"/>
      <c r="H1210" s="235">
        <v>18.36</v>
      </c>
      <c r="I1210" s="236"/>
      <c r="J1210" s="232"/>
      <c r="K1210" s="232"/>
      <c r="L1210" s="237"/>
      <c r="M1210" s="238"/>
      <c r="N1210" s="239"/>
      <c r="O1210" s="239"/>
      <c r="P1210" s="239"/>
      <c r="Q1210" s="239"/>
      <c r="R1210" s="239"/>
      <c r="S1210" s="239"/>
      <c r="T1210" s="240"/>
      <c r="AT1210" s="241" t="s">
        <v>163</v>
      </c>
      <c r="AU1210" s="241" t="s">
        <v>86</v>
      </c>
      <c r="AV1210" s="16" t="s">
        <v>179</v>
      </c>
      <c r="AW1210" s="16" t="s">
        <v>36</v>
      </c>
      <c r="AX1210" s="16" t="s">
        <v>76</v>
      </c>
      <c r="AY1210" s="241" t="s">
        <v>150</v>
      </c>
    </row>
    <row r="1211" spans="2:51" s="13" customFormat="1" ht="11.25">
      <c r="B1211" s="199"/>
      <c r="C1211" s="200"/>
      <c r="D1211" s="193" t="s">
        <v>163</v>
      </c>
      <c r="E1211" s="201" t="s">
        <v>19</v>
      </c>
      <c r="F1211" s="202" t="s">
        <v>556</v>
      </c>
      <c r="G1211" s="200"/>
      <c r="H1211" s="201" t="s">
        <v>19</v>
      </c>
      <c r="I1211" s="203"/>
      <c r="J1211" s="200"/>
      <c r="K1211" s="200"/>
      <c r="L1211" s="204"/>
      <c r="M1211" s="205"/>
      <c r="N1211" s="206"/>
      <c r="O1211" s="206"/>
      <c r="P1211" s="206"/>
      <c r="Q1211" s="206"/>
      <c r="R1211" s="206"/>
      <c r="S1211" s="206"/>
      <c r="T1211" s="207"/>
      <c r="AT1211" s="208" t="s">
        <v>163</v>
      </c>
      <c r="AU1211" s="208" t="s">
        <v>86</v>
      </c>
      <c r="AV1211" s="13" t="s">
        <v>84</v>
      </c>
      <c r="AW1211" s="13" t="s">
        <v>36</v>
      </c>
      <c r="AX1211" s="13" t="s">
        <v>76</v>
      </c>
      <c r="AY1211" s="208" t="s">
        <v>150</v>
      </c>
    </row>
    <row r="1212" spans="2:51" s="14" customFormat="1" ht="11.25">
      <c r="B1212" s="209"/>
      <c r="C1212" s="210"/>
      <c r="D1212" s="193" t="s">
        <v>163</v>
      </c>
      <c r="E1212" s="211" t="s">
        <v>19</v>
      </c>
      <c r="F1212" s="212" t="s">
        <v>557</v>
      </c>
      <c r="G1212" s="210"/>
      <c r="H1212" s="213">
        <v>14.443</v>
      </c>
      <c r="I1212" s="214"/>
      <c r="J1212" s="210"/>
      <c r="K1212" s="210"/>
      <c r="L1212" s="215"/>
      <c r="M1212" s="216"/>
      <c r="N1212" s="217"/>
      <c r="O1212" s="217"/>
      <c r="P1212" s="217"/>
      <c r="Q1212" s="217"/>
      <c r="R1212" s="217"/>
      <c r="S1212" s="217"/>
      <c r="T1212" s="218"/>
      <c r="AT1212" s="219" t="s">
        <v>163</v>
      </c>
      <c r="AU1212" s="219" t="s">
        <v>86</v>
      </c>
      <c r="AV1212" s="14" t="s">
        <v>86</v>
      </c>
      <c r="AW1212" s="14" t="s">
        <v>36</v>
      </c>
      <c r="AX1212" s="14" t="s">
        <v>76</v>
      </c>
      <c r="AY1212" s="219" t="s">
        <v>150</v>
      </c>
    </row>
    <row r="1213" spans="2:51" s="14" customFormat="1" ht="11.25">
      <c r="B1213" s="209"/>
      <c r="C1213" s="210"/>
      <c r="D1213" s="193" t="s">
        <v>163</v>
      </c>
      <c r="E1213" s="211" t="s">
        <v>19</v>
      </c>
      <c r="F1213" s="212" t="s">
        <v>558</v>
      </c>
      <c r="G1213" s="210"/>
      <c r="H1213" s="213">
        <v>35.963999999999999</v>
      </c>
      <c r="I1213" s="214"/>
      <c r="J1213" s="210"/>
      <c r="K1213" s="210"/>
      <c r="L1213" s="215"/>
      <c r="M1213" s="216"/>
      <c r="N1213" s="217"/>
      <c r="O1213" s="217"/>
      <c r="P1213" s="217"/>
      <c r="Q1213" s="217"/>
      <c r="R1213" s="217"/>
      <c r="S1213" s="217"/>
      <c r="T1213" s="218"/>
      <c r="AT1213" s="219" t="s">
        <v>163</v>
      </c>
      <c r="AU1213" s="219" t="s">
        <v>86</v>
      </c>
      <c r="AV1213" s="14" t="s">
        <v>86</v>
      </c>
      <c r="AW1213" s="14" t="s">
        <v>36</v>
      </c>
      <c r="AX1213" s="14" t="s">
        <v>76</v>
      </c>
      <c r="AY1213" s="219" t="s">
        <v>150</v>
      </c>
    </row>
    <row r="1214" spans="2:51" s="16" customFormat="1" ht="11.25">
      <c r="B1214" s="231"/>
      <c r="C1214" s="232"/>
      <c r="D1214" s="193" t="s">
        <v>163</v>
      </c>
      <c r="E1214" s="233" t="s">
        <v>19</v>
      </c>
      <c r="F1214" s="234" t="s">
        <v>215</v>
      </c>
      <c r="G1214" s="232"/>
      <c r="H1214" s="235">
        <v>50.406999999999996</v>
      </c>
      <c r="I1214" s="236"/>
      <c r="J1214" s="232"/>
      <c r="K1214" s="232"/>
      <c r="L1214" s="237"/>
      <c r="M1214" s="238"/>
      <c r="N1214" s="239"/>
      <c r="O1214" s="239"/>
      <c r="P1214" s="239"/>
      <c r="Q1214" s="239"/>
      <c r="R1214" s="239"/>
      <c r="S1214" s="239"/>
      <c r="T1214" s="240"/>
      <c r="AT1214" s="241" t="s">
        <v>163</v>
      </c>
      <c r="AU1214" s="241" t="s">
        <v>86</v>
      </c>
      <c r="AV1214" s="16" t="s">
        <v>179</v>
      </c>
      <c r="AW1214" s="16" t="s">
        <v>36</v>
      </c>
      <c r="AX1214" s="16" t="s">
        <v>76</v>
      </c>
      <c r="AY1214" s="241" t="s">
        <v>150</v>
      </c>
    </row>
    <row r="1215" spans="2:51" s="13" customFormat="1" ht="11.25">
      <c r="B1215" s="199"/>
      <c r="C1215" s="200"/>
      <c r="D1215" s="193" t="s">
        <v>163</v>
      </c>
      <c r="E1215" s="201" t="s">
        <v>19</v>
      </c>
      <c r="F1215" s="202" t="s">
        <v>561</v>
      </c>
      <c r="G1215" s="200"/>
      <c r="H1215" s="201" t="s">
        <v>19</v>
      </c>
      <c r="I1215" s="203"/>
      <c r="J1215" s="200"/>
      <c r="K1215" s="200"/>
      <c r="L1215" s="204"/>
      <c r="M1215" s="205"/>
      <c r="N1215" s="206"/>
      <c r="O1215" s="206"/>
      <c r="P1215" s="206"/>
      <c r="Q1215" s="206"/>
      <c r="R1215" s="206"/>
      <c r="S1215" s="206"/>
      <c r="T1215" s="207"/>
      <c r="AT1215" s="208" t="s">
        <v>163</v>
      </c>
      <c r="AU1215" s="208" t="s">
        <v>86</v>
      </c>
      <c r="AV1215" s="13" t="s">
        <v>84</v>
      </c>
      <c r="AW1215" s="13" t="s">
        <v>36</v>
      </c>
      <c r="AX1215" s="13" t="s">
        <v>76</v>
      </c>
      <c r="AY1215" s="208" t="s">
        <v>150</v>
      </c>
    </row>
    <row r="1216" spans="2:51" s="14" customFormat="1" ht="11.25">
      <c r="B1216" s="209"/>
      <c r="C1216" s="210"/>
      <c r="D1216" s="193" t="s">
        <v>163</v>
      </c>
      <c r="E1216" s="211" t="s">
        <v>19</v>
      </c>
      <c r="F1216" s="212" t="s">
        <v>562</v>
      </c>
      <c r="G1216" s="210"/>
      <c r="H1216" s="213">
        <v>12.455</v>
      </c>
      <c r="I1216" s="214"/>
      <c r="J1216" s="210"/>
      <c r="K1216" s="210"/>
      <c r="L1216" s="215"/>
      <c r="M1216" s="216"/>
      <c r="N1216" s="217"/>
      <c r="O1216" s="217"/>
      <c r="P1216" s="217"/>
      <c r="Q1216" s="217"/>
      <c r="R1216" s="217"/>
      <c r="S1216" s="217"/>
      <c r="T1216" s="218"/>
      <c r="AT1216" s="219" t="s">
        <v>163</v>
      </c>
      <c r="AU1216" s="219" t="s">
        <v>86</v>
      </c>
      <c r="AV1216" s="14" t="s">
        <v>86</v>
      </c>
      <c r="AW1216" s="14" t="s">
        <v>36</v>
      </c>
      <c r="AX1216" s="14" t="s">
        <v>76</v>
      </c>
      <c r="AY1216" s="219" t="s">
        <v>150</v>
      </c>
    </row>
    <row r="1217" spans="1:65" s="14" customFormat="1" ht="11.25">
      <c r="B1217" s="209"/>
      <c r="C1217" s="210"/>
      <c r="D1217" s="193" t="s">
        <v>163</v>
      </c>
      <c r="E1217" s="211" t="s">
        <v>19</v>
      </c>
      <c r="F1217" s="212" t="s">
        <v>563</v>
      </c>
      <c r="G1217" s="210"/>
      <c r="H1217" s="213">
        <v>32.634</v>
      </c>
      <c r="I1217" s="214"/>
      <c r="J1217" s="210"/>
      <c r="K1217" s="210"/>
      <c r="L1217" s="215"/>
      <c r="M1217" s="216"/>
      <c r="N1217" s="217"/>
      <c r="O1217" s="217"/>
      <c r="P1217" s="217"/>
      <c r="Q1217" s="217"/>
      <c r="R1217" s="217"/>
      <c r="S1217" s="217"/>
      <c r="T1217" s="218"/>
      <c r="AT1217" s="219" t="s">
        <v>163</v>
      </c>
      <c r="AU1217" s="219" t="s">
        <v>86</v>
      </c>
      <c r="AV1217" s="14" t="s">
        <v>86</v>
      </c>
      <c r="AW1217" s="14" t="s">
        <v>36</v>
      </c>
      <c r="AX1217" s="14" t="s">
        <v>76</v>
      </c>
      <c r="AY1217" s="219" t="s">
        <v>150</v>
      </c>
    </row>
    <row r="1218" spans="1:65" s="16" customFormat="1" ht="11.25">
      <c r="B1218" s="231"/>
      <c r="C1218" s="232"/>
      <c r="D1218" s="193" t="s">
        <v>163</v>
      </c>
      <c r="E1218" s="233" t="s">
        <v>19</v>
      </c>
      <c r="F1218" s="234" t="s">
        <v>215</v>
      </c>
      <c r="G1218" s="232"/>
      <c r="H1218" s="235">
        <v>45.088999999999999</v>
      </c>
      <c r="I1218" s="236"/>
      <c r="J1218" s="232"/>
      <c r="K1218" s="232"/>
      <c r="L1218" s="237"/>
      <c r="M1218" s="238"/>
      <c r="N1218" s="239"/>
      <c r="O1218" s="239"/>
      <c r="P1218" s="239"/>
      <c r="Q1218" s="239"/>
      <c r="R1218" s="239"/>
      <c r="S1218" s="239"/>
      <c r="T1218" s="240"/>
      <c r="AT1218" s="241" t="s">
        <v>163</v>
      </c>
      <c r="AU1218" s="241" t="s">
        <v>86</v>
      </c>
      <c r="AV1218" s="16" t="s">
        <v>179</v>
      </c>
      <c r="AW1218" s="16" t="s">
        <v>36</v>
      </c>
      <c r="AX1218" s="16" t="s">
        <v>76</v>
      </c>
      <c r="AY1218" s="241" t="s">
        <v>150</v>
      </c>
    </row>
    <row r="1219" spans="1:65" s="15" customFormat="1" ht="11.25">
      <c r="B1219" s="220"/>
      <c r="C1219" s="221"/>
      <c r="D1219" s="193" t="s">
        <v>163</v>
      </c>
      <c r="E1219" s="222" t="s">
        <v>19</v>
      </c>
      <c r="F1219" s="223" t="s">
        <v>178</v>
      </c>
      <c r="G1219" s="221"/>
      <c r="H1219" s="224">
        <v>147.965</v>
      </c>
      <c r="I1219" s="225"/>
      <c r="J1219" s="221"/>
      <c r="K1219" s="221"/>
      <c r="L1219" s="226"/>
      <c r="M1219" s="227"/>
      <c r="N1219" s="228"/>
      <c r="O1219" s="228"/>
      <c r="P1219" s="228"/>
      <c r="Q1219" s="228"/>
      <c r="R1219" s="228"/>
      <c r="S1219" s="228"/>
      <c r="T1219" s="229"/>
      <c r="AT1219" s="230" t="s">
        <v>163</v>
      </c>
      <c r="AU1219" s="230" t="s">
        <v>86</v>
      </c>
      <c r="AV1219" s="15" t="s">
        <v>158</v>
      </c>
      <c r="AW1219" s="15" t="s">
        <v>36</v>
      </c>
      <c r="AX1219" s="15" t="s">
        <v>84</v>
      </c>
      <c r="AY1219" s="230" t="s">
        <v>150</v>
      </c>
    </row>
    <row r="1220" spans="1:65" s="2" customFormat="1" ht="24">
      <c r="A1220" s="36"/>
      <c r="B1220" s="37"/>
      <c r="C1220" s="180" t="s">
        <v>1436</v>
      </c>
      <c r="D1220" s="180" t="s">
        <v>153</v>
      </c>
      <c r="E1220" s="181" t="s">
        <v>1432</v>
      </c>
      <c r="F1220" s="182" t="s">
        <v>1433</v>
      </c>
      <c r="G1220" s="183" t="s">
        <v>167</v>
      </c>
      <c r="H1220" s="184">
        <v>438.81900000000002</v>
      </c>
      <c r="I1220" s="185"/>
      <c r="J1220" s="186">
        <f>ROUND(I1220*H1220,2)</f>
        <v>0</v>
      </c>
      <c r="K1220" s="182" t="s">
        <v>168</v>
      </c>
      <c r="L1220" s="41"/>
      <c r="M1220" s="187" t="s">
        <v>19</v>
      </c>
      <c r="N1220" s="188" t="s">
        <v>47</v>
      </c>
      <c r="O1220" s="66"/>
      <c r="P1220" s="189">
        <f>O1220*H1220</f>
        <v>0</v>
      </c>
      <c r="Q1220" s="189">
        <v>2.9E-4</v>
      </c>
      <c r="R1220" s="189">
        <f>Q1220*H1220</f>
        <v>0.12725751000000002</v>
      </c>
      <c r="S1220" s="189">
        <v>0</v>
      </c>
      <c r="T1220" s="190">
        <f>S1220*H1220</f>
        <v>0</v>
      </c>
      <c r="U1220" s="36"/>
      <c r="V1220" s="36"/>
      <c r="W1220" s="36"/>
      <c r="X1220" s="36"/>
      <c r="Y1220" s="36"/>
      <c r="Z1220" s="36"/>
      <c r="AA1220" s="36"/>
      <c r="AB1220" s="36"/>
      <c r="AC1220" s="36"/>
      <c r="AD1220" s="36"/>
      <c r="AE1220" s="36"/>
      <c r="AR1220" s="191" t="s">
        <v>314</v>
      </c>
      <c r="AT1220" s="191" t="s">
        <v>153</v>
      </c>
      <c r="AU1220" s="191" t="s">
        <v>86</v>
      </c>
      <c r="AY1220" s="19" t="s">
        <v>150</v>
      </c>
      <c r="BE1220" s="192">
        <f>IF(N1220="základní",J1220,0)</f>
        <v>0</v>
      </c>
      <c r="BF1220" s="192">
        <f>IF(N1220="snížená",J1220,0)</f>
        <v>0</v>
      </c>
      <c r="BG1220" s="192">
        <f>IF(N1220="zákl. přenesená",J1220,0)</f>
        <v>0</v>
      </c>
      <c r="BH1220" s="192">
        <f>IF(N1220="sníž. přenesená",J1220,0)</f>
        <v>0</v>
      </c>
      <c r="BI1220" s="192">
        <f>IF(N1220="nulová",J1220,0)</f>
        <v>0</v>
      </c>
      <c r="BJ1220" s="19" t="s">
        <v>84</v>
      </c>
      <c r="BK1220" s="192">
        <f>ROUND(I1220*H1220,2)</f>
        <v>0</v>
      </c>
      <c r="BL1220" s="19" t="s">
        <v>314</v>
      </c>
      <c r="BM1220" s="191" t="s">
        <v>1437</v>
      </c>
    </row>
    <row r="1221" spans="1:65" s="2" customFormat="1" ht="19.5">
      <c r="A1221" s="36"/>
      <c r="B1221" s="37"/>
      <c r="C1221" s="38"/>
      <c r="D1221" s="193" t="s">
        <v>160</v>
      </c>
      <c r="E1221" s="38"/>
      <c r="F1221" s="194" t="s">
        <v>1435</v>
      </c>
      <c r="G1221" s="38"/>
      <c r="H1221" s="38"/>
      <c r="I1221" s="195"/>
      <c r="J1221" s="38"/>
      <c r="K1221" s="38"/>
      <c r="L1221" s="41"/>
      <c r="M1221" s="196"/>
      <c r="N1221" s="197"/>
      <c r="O1221" s="66"/>
      <c r="P1221" s="66"/>
      <c r="Q1221" s="66"/>
      <c r="R1221" s="66"/>
      <c r="S1221" s="66"/>
      <c r="T1221" s="67"/>
      <c r="U1221" s="36"/>
      <c r="V1221" s="36"/>
      <c r="W1221" s="36"/>
      <c r="X1221" s="36"/>
      <c r="Y1221" s="36"/>
      <c r="Z1221" s="36"/>
      <c r="AA1221" s="36"/>
      <c r="AB1221" s="36"/>
      <c r="AC1221" s="36"/>
      <c r="AD1221" s="36"/>
      <c r="AE1221" s="36"/>
      <c r="AT1221" s="19" t="s">
        <v>160</v>
      </c>
      <c r="AU1221" s="19" t="s">
        <v>86</v>
      </c>
    </row>
    <row r="1222" spans="1:65" s="13" customFormat="1" ht="11.25">
      <c r="B1222" s="199"/>
      <c r="C1222" s="200"/>
      <c r="D1222" s="193" t="s">
        <v>163</v>
      </c>
      <c r="E1222" s="201" t="s">
        <v>19</v>
      </c>
      <c r="F1222" s="202" t="s">
        <v>1438</v>
      </c>
      <c r="G1222" s="200"/>
      <c r="H1222" s="201" t="s">
        <v>19</v>
      </c>
      <c r="I1222" s="203"/>
      <c r="J1222" s="200"/>
      <c r="K1222" s="200"/>
      <c r="L1222" s="204"/>
      <c r="M1222" s="205"/>
      <c r="N1222" s="206"/>
      <c r="O1222" s="206"/>
      <c r="P1222" s="206"/>
      <c r="Q1222" s="206"/>
      <c r="R1222" s="206"/>
      <c r="S1222" s="206"/>
      <c r="T1222" s="207"/>
      <c r="AT1222" s="208" t="s">
        <v>163</v>
      </c>
      <c r="AU1222" s="208" t="s">
        <v>86</v>
      </c>
      <c r="AV1222" s="13" t="s">
        <v>84</v>
      </c>
      <c r="AW1222" s="13" t="s">
        <v>36</v>
      </c>
      <c r="AX1222" s="13" t="s">
        <v>76</v>
      </c>
      <c r="AY1222" s="208" t="s">
        <v>150</v>
      </c>
    </row>
    <row r="1223" spans="1:65" s="13" customFormat="1" ht="22.5">
      <c r="B1223" s="199"/>
      <c r="C1223" s="200"/>
      <c r="D1223" s="193" t="s">
        <v>163</v>
      </c>
      <c r="E1223" s="201" t="s">
        <v>19</v>
      </c>
      <c r="F1223" s="202" t="s">
        <v>1426</v>
      </c>
      <c r="G1223" s="200"/>
      <c r="H1223" s="201" t="s">
        <v>19</v>
      </c>
      <c r="I1223" s="203"/>
      <c r="J1223" s="200"/>
      <c r="K1223" s="200"/>
      <c r="L1223" s="204"/>
      <c r="M1223" s="205"/>
      <c r="N1223" s="206"/>
      <c r="O1223" s="206"/>
      <c r="P1223" s="206"/>
      <c r="Q1223" s="206"/>
      <c r="R1223" s="206"/>
      <c r="S1223" s="206"/>
      <c r="T1223" s="207"/>
      <c r="AT1223" s="208" t="s">
        <v>163</v>
      </c>
      <c r="AU1223" s="208" t="s">
        <v>86</v>
      </c>
      <c r="AV1223" s="13" t="s">
        <v>84</v>
      </c>
      <c r="AW1223" s="13" t="s">
        <v>36</v>
      </c>
      <c r="AX1223" s="13" t="s">
        <v>76</v>
      </c>
      <c r="AY1223" s="208" t="s">
        <v>150</v>
      </c>
    </row>
    <row r="1224" spans="1:65" s="13" customFormat="1" ht="11.25">
      <c r="B1224" s="199"/>
      <c r="C1224" s="200"/>
      <c r="D1224" s="193" t="s">
        <v>163</v>
      </c>
      <c r="E1224" s="201" t="s">
        <v>19</v>
      </c>
      <c r="F1224" s="202" t="s">
        <v>193</v>
      </c>
      <c r="G1224" s="200"/>
      <c r="H1224" s="201" t="s">
        <v>19</v>
      </c>
      <c r="I1224" s="203"/>
      <c r="J1224" s="200"/>
      <c r="K1224" s="200"/>
      <c r="L1224" s="204"/>
      <c r="M1224" s="205"/>
      <c r="N1224" s="206"/>
      <c r="O1224" s="206"/>
      <c r="P1224" s="206"/>
      <c r="Q1224" s="206"/>
      <c r="R1224" s="206"/>
      <c r="S1224" s="206"/>
      <c r="T1224" s="207"/>
      <c r="AT1224" s="208" t="s">
        <v>163</v>
      </c>
      <c r="AU1224" s="208" t="s">
        <v>86</v>
      </c>
      <c r="AV1224" s="13" t="s">
        <v>84</v>
      </c>
      <c r="AW1224" s="13" t="s">
        <v>36</v>
      </c>
      <c r="AX1224" s="13" t="s">
        <v>76</v>
      </c>
      <c r="AY1224" s="208" t="s">
        <v>150</v>
      </c>
    </row>
    <row r="1225" spans="1:65" s="14" customFormat="1" ht="11.25">
      <c r="B1225" s="209"/>
      <c r="C1225" s="210"/>
      <c r="D1225" s="193" t="s">
        <v>163</v>
      </c>
      <c r="E1225" s="211" t="s">
        <v>19</v>
      </c>
      <c r="F1225" s="212" t="s">
        <v>766</v>
      </c>
      <c r="G1225" s="210"/>
      <c r="H1225" s="213">
        <v>88.424000000000007</v>
      </c>
      <c r="I1225" s="214"/>
      <c r="J1225" s="210"/>
      <c r="K1225" s="210"/>
      <c r="L1225" s="215"/>
      <c r="M1225" s="216"/>
      <c r="N1225" s="217"/>
      <c r="O1225" s="217"/>
      <c r="P1225" s="217"/>
      <c r="Q1225" s="217"/>
      <c r="R1225" s="217"/>
      <c r="S1225" s="217"/>
      <c r="T1225" s="218"/>
      <c r="AT1225" s="219" t="s">
        <v>163</v>
      </c>
      <c r="AU1225" s="219" t="s">
        <v>86</v>
      </c>
      <c r="AV1225" s="14" t="s">
        <v>86</v>
      </c>
      <c r="AW1225" s="14" t="s">
        <v>36</v>
      </c>
      <c r="AX1225" s="14" t="s">
        <v>76</v>
      </c>
      <c r="AY1225" s="219" t="s">
        <v>150</v>
      </c>
    </row>
    <row r="1226" spans="1:65" s="14" customFormat="1" ht="11.25">
      <c r="B1226" s="209"/>
      <c r="C1226" s="210"/>
      <c r="D1226" s="193" t="s">
        <v>163</v>
      </c>
      <c r="E1226" s="211" t="s">
        <v>19</v>
      </c>
      <c r="F1226" s="212" t="s">
        <v>370</v>
      </c>
      <c r="G1226" s="210"/>
      <c r="H1226" s="213">
        <v>1.9</v>
      </c>
      <c r="I1226" s="214"/>
      <c r="J1226" s="210"/>
      <c r="K1226" s="210"/>
      <c r="L1226" s="215"/>
      <c r="M1226" s="216"/>
      <c r="N1226" s="217"/>
      <c r="O1226" s="217"/>
      <c r="P1226" s="217"/>
      <c r="Q1226" s="217"/>
      <c r="R1226" s="217"/>
      <c r="S1226" s="217"/>
      <c r="T1226" s="218"/>
      <c r="AT1226" s="219" t="s">
        <v>163</v>
      </c>
      <c r="AU1226" s="219" t="s">
        <v>86</v>
      </c>
      <c r="AV1226" s="14" t="s">
        <v>86</v>
      </c>
      <c r="AW1226" s="14" t="s">
        <v>36</v>
      </c>
      <c r="AX1226" s="14" t="s">
        <v>76</v>
      </c>
      <c r="AY1226" s="219" t="s">
        <v>150</v>
      </c>
    </row>
    <row r="1227" spans="1:65" s="14" customFormat="1" ht="11.25">
      <c r="B1227" s="209"/>
      <c r="C1227" s="210"/>
      <c r="D1227" s="193" t="s">
        <v>163</v>
      </c>
      <c r="E1227" s="211" t="s">
        <v>19</v>
      </c>
      <c r="F1227" s="212" t="s">
        <v>767</v>
      </c>
      <c r="G1227" s="210"/>
      <c r="H1227" s="213">
        <v>6.21</v>
      </c>
      <c r="I1227" s="214"/>
      <c r="J1227" s="210"/>
      <c r="K1227" s="210"/>
      <c r="L1227" s="215"/>
      <c r="M1227" s="216"/>
      <c r="N1227" s="217"/>
      <c r="O1227" s="217"/>
      <c r="P1227" s="217"/>
      <c r="Q1227" s="217"/>
      <c r="R1227" s="217"/>
      <c r="S1227" s="217"/>
      <c r="T1227" s="218"/>
      <c r="AT1227" s="219" t="s">
        <v>163</v>
      </c>
      <c r="AU1227" s="219" t="s">
        <v>86</v>
      </c>
      <c r="AV1227" s="14" t="s">
        <v>86</v>
      </c>
      <c r="AW1227" s="14" t="s">
        <v>36</v>
      </c>
      <c r="AX1227" s="14" t="s">
        <v>76</v>
      </c>
      <c r="AY1227" s="219" t="s">
        <v>150</v>
      </c>
    </row>
    <row r="1228" spans="1:65" s="14" customFormat="1" ht="11.25">
      <c r="B1228" s="209"/>
      <c r="C1228" s="210"/>
      <c r="D1228" s="193" t="s">
        <v>163</v>
      </c>
      <c r="E1228" s="211" t="s">
        <v>19</v>
      </c>
      <c r="F1228" s="212" t="s">
        <v>768</v>
      </c>
      <c r="G1228" s="210"/>
      <c r="H1228" s="213">
        <v>1.056</v>
      </c>
      <c r="I1228" s="214"/>
      <c r="J1228" s="210"/>
      <c r="K1228" s="210"/>
      <c r="L1228" s="215"/>
      <c r="M1228" s="216"/>
      <c r="N1228" s="217"/>
      <c r="O1228" s="217"/>
      <c r="P1228" s="217"/>
      <c r="Q1228" s="217"/>
      <c r="R1228" s="217"/>
      <c r="S1228" s="217"/>
      <c r="T1228" s="218"/>
      <c r="AT1228" s="219" t="s">
        <v>163</v>
      </c>
      <c r="AU1228" s="219" t="s">
        <v>86</v>
      </c>
      <c r="AV1228" s="14" t="s">
        <v>86</v>
      </c>
      <c r="AW1228" s="14" t="s">
        <v>36</v>
      </c>
      <c r="AX1228" s="14" t="s">
        <v>76</v>
      </c>
      <c r="AY1228" s="219" t="s">
        <v>150</v>
      </c>
    </row>
    <row r="1229" spans="1:65" s="14" customFormat="1" ht="11.25">
      <c r="B1229" s="209"/>
      <c r="C1229" s="210"/>
      <c r="D1229" s="193" t="s">
        <v>163</v>
      </c>
      <c r="E1229" s="211" t="s">
        <v>19</v>
      </c>
      <c r="F1229" s="212" t="s">
        <v>769</v>
      </c>
      <c r="G1229" s="210"/>
      <c r="H1229" s="213">
        <v>0.51800000000000002</v>
      </c>
      <c r="I1229" s="214"/>
      <c r="J1229" s="210"/>
      <c r="K1229" s="210"/>
      <c r="L1229" s="215"/>
      <c r="M1229" s="216"/>
      <c r="N1229" s="217"/>
      <c r="O1229" s="217"/>
      <c r="P1229" s="217"/>
      <c r="Q1229" s="217"/>
      <c r="R1229" s="217"/>
      <c r="S1229" s="217"/>
      <c r="T1229" s="218"/>
      <c r="AT1229" s="219" t="s">
        <v>163</v>
      </c>
      <c r="AU1229" s="219" t="s">
        <v>86</v>
      </c>
      <c r="AV1229" s="14" t="s">
        <v>86</v>
      </c>
      <c r="AW1229" s="14" t="s">
        <v>36</v>
      </c>
      <c r="AX1229" s="14" t="s">
        <v>76</v>
      </c>
      <c r="AY1229" s="219" t="s">
        <v>150</v>
      </c>
    </row>
    <row r="1230" spans="1:65" s="16" customFormat="1" ht="11.25">
      <c r="B1230" s="231"/>
      <c r="C1230" s="232"/>
      <c r="D1230" s="193" t="s">
        <v>163</v>
      </c>
      <c r="E1230" s="233" t="s">
        <v>19</v>
      </c>
      <c r="F1230" s="234" t="s">
        <v>215</v>
      </c>
      <c r="G1230" s="232"/>
      <c r="H1230" s="235">
        <v>98.108000000000004</v>
      </c>
      <c r="I1230" s="236"/>
      <c r="J1230" s="232"/>
      <c r="K1230" s="232"/>
      <c r="L1230" s="237"/>
      <c r="M1230" s="238"/>
      <c r="N1230" s="239"/>
      <c r="O1230" s="239"/>
      <c r="P1230" s="239"/>
      <c r="Q1230" s="239"/>
      <c r="R1230" s="239"/>
      <c r="S1230" s="239"/>
      <c r="T1230" s="240"/>
      <c r="AT1230" s="241" t="s">
        <v>163</v>
      </c>
      <c r="AU1230" s="241" t="s">
        <v>86</v>
      </c>
      <c r="AV1230" s="16" t="s">
        <v>179</v>
      </c>
      <c r="AW1230" s="16" t="s">
        <v>36</v>
      </c>
      <c r="AX1230" s="16" t="s">
        <v>76</v>
      </c>
      <c r="AY1230" s="241" t="s">
        <v>150</v>
      </c>
    </row>
    <row r="1231" spans="1:65" s="13" customFormat="1" ht="11.25">
      <c r="B1231" s="199"/>
      <c r="C1231" s="200"/>
      <c r="D1231" s="193" t="s">
        <v>163</v>
      </c>
      <c r="E1231" s="201" t="s">
        <v>19</v>
      </c>
      <c r="F1231" s="202" t="s">
        <v>195</v>
      </c>
      <c r="G1231" s="200"/>
      <c r="H1231" s="201" t="s">
        <v>19</v>
      </c>
      <c r="I1231" s="203"/>
      <c r="J1231" s="200"/>
      <c r="K1231" s="200"/>
      <c r="L1231" s="204"/>
      <c r="M1231" s="205"/>
      <c r="N1231" s="206"/>
      <c r="O1231" s="206"/>
      <c r="P1231" s="206"/>
      <c r="Q1231" s="206"/>
      <c r="R1231" s="206"/>
      <c r="S1231" s="206"/>
      <c r="T1231" s="207"/>
      <c r="AT1231" s="208" t="s">
        <v>163</v>
      </c>
      <c r="AU1231" s="208" t="s">
        <v>86</v>
      </c>
      <c r="AV1231" s="13" t="s">
        <v>84</v>
      </c>
      <c r="AW1231" s="13" t="s">
        <v>36</v>
      </c>
      <c r="AX1231" s="13" t="s">
        <v>76</v>
      </c>
      <c r="AY1231" s="208" t="s">
        <v>150</v>
      </c>
    </row>
    <row r="1232" spans="1:65" s="14" customFormat="1" ht="11.25">
      <c r="B1232" s="209"/>
      <c r="C1232" s="210"/>
      <c r="D1232" s="193" t="s">
        <v>163</v>
      </c>
      <c r="E1232" s="211" t="s">
        <v>19</v>
      </c>
      <c r="F1232" s="212" t="s">
        <v>378</v>
      </c>
      <c r="G1232" s="210"/>
      <c r="H1232" s="213">
        <v>110.676</v>
      </c>
      <c r="I1232" s="214"/>
      <c r="J1232" s="210"/>
      <c r="K1232" s="210"/>
      <c r="L1232" s="215"/>
      <c r="M1232" s="216"/>
      <c r="N1232" s="217"/>
      <c r="O1232" s="217"/>
      <c r="P1232" s="217"/>
      <c r="Q1232" s="217"/>
      <c r="R1232" s="217"/>
      <c r="S1232" s="217"/>
      <c r="T1232" s="218"/>
      <c r="AT1232" s="219" t="s">
        <v>163</v>
      </c>
      <c r="AU1232" s="219" t="s">
        <v>86</v>
      </c>
      <c r="AV1232" s="14" t="s">
        <v>86</v>
      </c>
      <c r="AW1232" s="14" t="s">
        <v>36</v>
      </c>
      <c r="AX1232" s="14" t="s">
        <v>76</v>
      </c>
      <c r="AY1232" s="219" t="s">
        <v>150</v>
      </c>
    </row>
    <row r="1233" spans="2:51" s="14" customFormat="1" ht="11.25">
      <c r="B1233" s="209"/>
      <c r="C1233" s="210"/>
      <c r="D1233" s="193" t="s">
        <v>163</v>
      </c>
      <c r="E1233" s="211" t="s">
        <v>19</v>
      </c>
      <c r="F1233" s="212" t="s">
        <v>370</v>
      </c>
      <c r="G1233" s="210"/>
      <c r="H1233" s="213">
        <v>1.9</v>
      </c>
      <c r="I1233" s="214"/>
      <c r="J1233" s="210"/>
      <c r="K1233" s="210"/>
      <c r="L1233" s="215"/>
      <c r="M1233" s="216"/>
      <c r="N1233" s="217"/>
      <c r="O1233" s="217"/>
      <c r="P1233" s="217"/>
      <c r="Q1233" s="217"/>
      <c r="R1233" s="217"/>
      <c r="S1233" s="217"/>
      <c r="T1233" s="218"/>
      <c r="AT1233" s="219" t="s">
        <v>163</v>
      </c>
      <c r="AU1233" s="219" t="s">
        <v>86</v>
      </c>
      <c r="AV1233" s="14" t="s">
        <v>86</v>
      </c>
      <c r="AW1233" s="14" t="s">
        <v>36</v>
      </c>
      <c r="AX1233" s="14" t="s">
        <v>76</v>
      </c>
      <c r="AY1233" s="219" t="s">
        <v>150</v>
      </c>
    </row>
    <row r="1234" spans="2:51" s="14" customFormat="1" ht="11.25">
      <c r="B1234" s="209"/>
      <c r="C1234" s="210"/>
      <c r="D1234" s="193" t="s">
        <v>163</v>
      </c>
      <c r="E1234" s="211" t="s">
        <v>19</v>
      </c>
      <c r="F1234" s="212" t="s">
        <v>771</v>
      </c>
      <c r="G1234" s="210"/>
      <c r="H1234" s="213">
        <v>4.1399999999999997</v>
      </c>
      <c r="I1234" s="214"/>
      <c r="J1234" s="210"/>
      <c r="K1234" s="210"/>
      <c r="L1234" s="215"/>
      <c r="M1234" s="216"/>
      <c r="N1234" s="217"/>
      <c r="O1234" s="217"/>
      <c r="P1234" s="217"/>
      <c r="Q1234" s="217"/>
      <c r="R1234" s="217"/>
      <c r="S1234" s="217"/>
      <c r="T1234" s="218"/>
      <c r="AT1234" s="219" t="s">
        <v>163</v>
      </c>
      <c r="AU1234" s="219" t="s">
        <v>86</v>
      </c>
      <c r="AV1234" s="14" t="s">
        <v>86</v>
      </c>
      <c r="AW1234" s="14" t="s">
        <v>36</v>
      </c>
      <c r="AX1234" s="14" t="s">
        <v>76</v>
      </c>
      <c r="AY1234" s="219" t="s">
        <v>150</v>
      </c>
    </row>
    <row r="1235" spans="2:51" s="14" customFormat="1" ht="11.25">
      <c r="B1235" s="209"/>
      <c r="C1235" s="210"/>
      <c r="D1235" s="193" t="s">
        <v>163</v>
      </c>
      <c r="E1235" s="211" t="s">
        <v>19</v>
      </c>
      <c r="F1235" s="212" t="s">
        <v>768</v>
      </c>
      <c r="G1235" s="210"/>
      <c r="H1235" s="213">
        <v>1.056</v>
      </c>
      <c r="I1235" s="214"/>
      <c r="J1235" s="210"/>
      <c r="K1235" s="210"/>
      <c r="L1235" s="215"/>
      <c r="M1235" s="216"/>
      <c r="N1235" s="217"/>
      <c r="O1235" s="217"/>
      <c r="P1235" s="217"/>
      <c r="Q1235" s="217"/>
      <c r="R1235" s="217"/>
      <c r="S1235" s="217"/>
      <c r="T1235" s="218"/>
      <c r="AT1235" s="219" t="s">
        <v>163</v>
      </c>
      <c r="AU1235" s="219" t="s">
        <v>86</v>
      </c>
      <c r="AV1235" s="14" t="s">
        <v>86</v>
      </c>
      <c r="AW1235" s="14" t="s">
        <v>36</v>
      </c>
      <c r="AX1235" s="14" t="s">
        <v>76</v>
      </c>
      <c r="AY1235" s="219" t="s">
        <v>150</v>
      </c>
    </row>
    <row r="1236" spans="2:51" s="14" customFormat="1" ht="11.25">
      <c r="B1236" s="209"/>
      <c r="C1236" s="210"/>
      <c r="D1236" s="193" t="s">
        <v>163</v>
      </c>
      <c r="E1236" s="211" t="s">
        <v>19</v>
      </c>
      <c r="F1236" s="212" t="s">
        <v>772</v>
      </c>
      <c r="G1236" s="210"/>
      <c r="H1236" s="213">
        <v>1.0349999999999999</v>
      </c>
      <c r="I1236" s="214"/>
      <c r="J1236" s="210"/>
      <c r="K1236" s="210"/>
      <c r="L1236" s="215"/>
      <c r="M1236" s="216"/>
      <c r="N1236" s="217"/>
      <c r="O1236" s="217"/>
      <c r="P1236" s="217"/>
      <c r="Q1236" s="217"/>
      <c r="R1236" s="217"/>
      <c r="S1236" s="217"/>
      <c r="T1236" s="218"/>
      <c r="AT1236" s="219" t="s">
        <v>163</v>
      </c>
      <c r="AU1236" s="219" t="s">
        <v>86</v>
      </c>
      <c r="AV1236" s="14" t="s">
        <v>86</v>
      </c>
      <c r="AW1236" s="14" t="s">
        <v>36</v>
      </c>
      <c r="AX1236" s="14" t="s">
        <v>76</v>
      </c>
      <c r="AY1236" s="219" t="s">
        <v>150</v>
      </c>
    </row>
    <row r="1237" spans="2:51" s="13" customFormat="1" ht="11.25">
      <c r="B1237" s="199"/>
      <c r="C1237" s="200"/>
      <c r="D1237" s="193" t="s">
        <v>163</v>
      </c>
      <c r="E1237" s="201" t="s">
        <v>19</v>
      </c>
      <c r="F1237" s="202" t="s">
        <v>1418</v>
      </c>
      <c r="G1237" s="200"/>
      <c r="H1237" s="201" t="s">
        <v>19</v>
      </c>
      <c r="I1237" s="203"/>
      <c r="J1237" s="200"/>
      <c r="K1237" s="200"/>
      <c r="L1237" s="204"/>
      <c r="M1237" s="205"/>
      <c r="N1237" s="206"/>
      <c r="O1237" s="206"/>
      <c r="P1237" s="206"/>
      <c r="Q1237" s="206"/>
      <c r="R1237" s="206"/>
      <c r="S1237" s="206"/>
      <c r="T1237" s="207"/>
      <c r="AT1237" s="208" t="s">
        <v>163</v>
      </c>
      <c r="AU1237" s="208" t="s">
        <v>86</v>
      </c>
      <c r="AV1237" s="13" t="s">
        <v>84</v>
      </c>
      <c r="AW1237" s="13" t="s">
        <v>36</v>
      </c>
      <c r="AX1237" s="13" t="s">
        <v>76</v>
      </c>
      <c r="AY1237" s="208" t="s">
        <v>150</v>
      </c>
    </row>
    <row r="1238" spans="2:51" s="14" customFormat="1" ht="11.25">
      <c r="B1238" s="209"/>
      <c r="C1238" s="210"/>
      <c r="D1238" s="193" t="s">
        <v>163</v>
      </c>
      <c r="E1238" s="211" t="s">
        <v>19</v>
      </c>
      <c r="F1238" s="212" t="s">
        <v>775</v>
      </c>
      <c r="G1238" s="210"/>
      <c r="H1238" s="213">
        <v>-21.010999999999999</v>
      </c>
      <c r="I1238" s="214"/>
      <c r="J1238" s="210"/>
      <c r="K1238" s="210"/>
      <c r="L1238" s="215"/>
      <c r="M1238" s="216"/>
      <c r="N1238" s="217"/>
      <c r="O1238" s="217"/>
      <c r="P1238" s="217"/>
      <c r="Q1238" s="217"/>
      <c r="R1238" s="217"/>
      <c r="S1238" s="217"/>
      <c r="T1238" s="218"/>
      <c r="AT1238" s="219" t="s">
        <v>163</v>
      </c>
      <c r="AU1238" s="219" t="s">
        <v>86</v>
      </c>
      <c r="AV1238" s="14" t="s">
        <v>86</v>
      </c>
      <c r="AW1238" s="14" t="s">
        <v>36</v>
      </c>
      <c r="AX1238" s="14" t="s">
        <v>76</v>
      </c>
      <c r="AY1238" s="219" t="s">
        <v>150</v>
      </c>
    </row>
    <row r="1239" spans="2:51" s="16" customFormat="1" ht="11.25">
      <c r="B1239" s="231"/>
      <c r="C1239" s="232"/>
      <c r="D1239" s="193" t="s">
        <v>163</v>
      </c>
      <c r="E1239" s="233" t="s">
        <v>19</v>
      </c>
      <c r="F1239" s="234" t="s">
        <v>215</v>
      </c>
      <c r="G1239" s="232"/>
      <c r="H1239" s="235">
        <v>97.796000000000006</v>
      </c>
      <c r="I1239" s="236"/>
      <c r="J1239" s="232"/>
      <c r="K1239" s="232"/>
      <c r="L1239" s="237"/>
      <c r="M1239" s="238"/>
      <c r="N1239" s="239"/>
      <c r="O1239" s="239"/>
      <c r="P1239" s="239"/>
      <c r="Q1239" s="239"/>
      <c r="R1239" s="239"/>
      <c r="S1239" s="239"/>
      <c r="T1239" s="240"/>
      <c r="AT1239" s="241" t="s">
        <v>163</v>
      </c>
      <c r="AU1239" s="241" t="s">
        <v>86</v>
      </c>
      <c r="AV1239" s="16" t="s">
        <v>179</v>
      </c>
      <c r="AW1239" s="16" t="s">
        <v>36</v>
      </c>
      <c r="AX1239" s="16" t="s">
        <v>76</v>
      </c>
      <c r="AY1239" s="241" t="s">
        <v>150</v>
      </c>
    </row>
    <row r="1240" spans="2:51" s="13" customFormat="1" ht="11.25">
      <c r="B1240" s="199"/>
      <c r="C1240" s="200"/>
      <c r="D1240" s="193" t="s">
        <v>163</v>
      </c>
      <c r="E1240" s="201" t="s">
        <v>19</v>
      </c>
      <c r="F1240" s="202" t="s">
        <v>197</v>
      </c>
      <c r="G1240" s="200"/>
      <c r="H1240" s="201" t="s">
        <v>19</v>
      </c>
      <c r="I1240" s="203"/>
      <c r="J1240" s="200"/>
      <c r="K1240" s="200"/>
      <c r="L1240" s="204"/>
      <c r="M1240" s="205"/>
      <c r="N1240" s="206"/>
      <c r="O1240" s="206"/>
      <c r="P1240" s="206"/>
      <c r="Q1240" s="206"/>
      <c r="R1240" s="206"/>
      <c r="S1240" s="206"/>
      <c r="T1240" s="207"/>
      <c r="AT1240" s="208" t="s">
        <v>163</v>
      </c>
      <c r="AU1240" s="208" t="s">
        <v>86</v>
      </c>
      <c r="AV1240" s="13" t="s">
        <v>84</v>
      </c>
      <c r="AW1240" s="13" t="s">
        <v>36</v>
      </c>
      <c r="AX1240" s="13" t="s">
        <v>76</v>
      </c>
      <c r="AY1240" s="208" t="s">
        <v>150</v>
      </c>
    </row>
    <row r="1241" spans="2:51" s="14" customFormat="1" ht="11.25">
      <c r="B1241" s="209"/>
      <c r="C1241" s="210"/>
      <c r="D1241" s="193" t="s">
        <v>163</v>
      </c>
      <c r="E1241" s="211" t="s">
        <v>19</v>
      </c>
      <c r="F1241" s="212" t="s">
        <v>776</v>
      </c>
      <c r="G1241" s="210"/>
      <c r="H1241" s="213">
        <v>88.286000000000001</v>
      </c>
      <c r="I1241" s="214"/>
      <c r="J1241" s="210"/>
      <c r="K1241" s="210"/>
      <c r="L1241" s="215"/>
      <c r="M1241" s="216"/>
      <c r="N1241" s="217"/>
      <c r="O1241" s="217"/>
      <c r="P1241" s="217"/>
      <c r="Q1241" s="217"/>
      <c r="R1241" s="217"/>
      <c r="S1241" s="217"/>
      <c r="T1241" s="218"/>
      <c r="AT1241" s="219" t="s">
        <v>163</v>
      </c>
      <c r="AU1241" s="219" t="s">
        <v>86</v>
      </c>
      <c r="AV1241" s="14" t="s">
        <v>86</v>
      </c>
      <c r="AW1241" s="14" t="s">
        <v>36</v>
      </c>
      <c r="AX1241" s="14" t="s">
        <v>76</v>
      </c>
      <c r="AY1241" s="219" t="s">
        <v>150</v>
      </c>
    </row>
    <row r="1242" spans="2:51" s="14" customFormat="1" ht="11.25">
      <c r="B1242" s="209"/>
      <c r="C1242" s="210"/>
      <c r="D1242" s="193" t="s">
        <v>163</v>
      </c>
      <c r="E1242" s="211" t="s">
        <v>19</v>
      </c>
      <c r="F1242" s="212" t="s">
        <v>370</v>
      </c>
      <c r="G1242" s="210"/>
      <c r="H1242" s="213">
        <v>1.9</v>
      </c>
      <c r="I1242" s="214"/>
      <c r="J1242" s="210"/>
      <c r="K1242" s="210"/>
      <c r="L1242" s="215"/>
      <c r="M1242" s="216"/>
      <c r="N1242" s="217"/>
      <c r="O1242" s="217"/>
      <c r="P1242" s="217"/>
      <c r="Q1242" s="217"/>
      <c r="R1242" s="217"/>
      <c r="S1242" s="217"/>
      <c r="T1242" s="218"/>
      <c r="AT1242" s="219" t="s">
        <v>163</v>
      </c>
      <c r="AU1242" s="219" t="s">
        <v>86</v>
      </c>
      <c r="AV1242" s="14" t="s">
        <v>86</v>
      </c>
      <c r="AW1242" s="14" t="s">
        <v>36</v>
      </c>
      <c r="AX1242" s="14" t="s">
        <v>76</v>
      </c>
      <c r="AY1242" s="219" t="s">
        <v>150</v>
      </c>
    </row>
    <row r="1243" spans="2:51" s="14" customFormat="1" ht="11.25">
      <c r="B1243" s="209"/>
      <c r="C1243" s="210"/>
      <c r="D1243" s="193" t="s">
        <v>163</v>
      </c>
      <c r="E1243" s="211" t="s">
        <v>19</v>
      </c>
      <c r="F1243" s="212" t="s">
        <v>771</v>
      </c>
      <c r="G1243" s="210"/>
      <c r="H1243" s="213">
        <v>4.1399999999999997</v>
      </c>
      <c r="I1243" s="214"/>
      <c r="J1243" s="210"/>
      <c r="K1243" s="210"/>
      <c r="L1243" s="215"/>
      <c r="M1243" s="216"/>
      <c r="N1243" s="217"/>
      <c r="O1243" s="217"/>
      <c r="P1243" s="217"/>
      <c r="Q1243" s="217"/>
      <c r="R1243" s="217"/>
      <c r="S1243" s="217"/>
      <c r="T1243" s="218"/>
      <c r="AT1243" s="219" t="s">
        <v>163</v>
      </c>
      <c r="AU1243" s="219" t="s">
        <v>86</v>
      </c>
      <c r="AV1243" s="14" t="s">
        <v>86</v>
      </c>
      <c r="AW1243" s="14" t="s">
        <v>36</v>
      </c>
      <c r="AX1243" s="14" t="s">
        <v>76</v>
      </c>
      <c r="AY1243" s="219" t="s">
        <v>150</v>
      </c>
    </row>
    <row r="1244" spans="2:51" s="14" customFormat="1" ht="11.25">
      <c r="B1244" s="209"/>
      <c r="C1244" s="210"/>
      <c r="D1244" s="193" t="s">
        <v>163</v>
      </c>
      <c r="E1244" s="211" t="s">
        <v>19</v>
      </c>
      <c r="F1244" s="212" t="s">
        <v>768</v>
      </c>
      <c r="G1244" s="210"/>
      <c r="H1244" s="213">
        <v>1.056</v>
      </c>
      <c r="I1244" s="214"/>
      <c r="J1244" s="210"/>
      <c r="K1244" s="210"/>
      <c r="L1244" s="215"/>
      <c r="M1244" s="216"/>
      <c r="N1244" s="217"/>
      <c r="O1244" s="217"/>
      <c r="P1244" s="217"/>
      <c r="Q1244" s="217"/>
      <c r="R1244" s="217"/>
      <c r="S1244" s="217"/>
      <c r="T1244" s="218"/>
      <c r="AT1244" s="219" t="s">
        <v>163</v>
      </c>
      <c r="AU1244" s="219" t="s">
        <v>86</v>
      </c>
      <c r="AV1244" s="14" t="s">
        <v>86</v>
      </c>
      <c r="AW1244" s="14" t="s">
        <v>36</v>
      </c>
      <c r="AX1244" s="14" t="s">
        <v>76</v>
      </c>
      <c r="AY1244" s="219" t="s">
        <v>150</v>
      </c>
    </row>
    <row r="1245" spans="2:51" s="14" customFormat="1" ht="11.25">
      <c r="B1245" s="209"/>
      <c r="C1245" s="210"/>
      <c r="D1245" s="193" t="s">
        <v>163</v>
      </c>
      <c r="E1245" s="211" t="s">
        <v>19</v>
      </c>
      <c r="F1245" s="212" t="s">
        <v>777</v>
      </c>
      <c r="G1245" s="210"/>
      <c r="H1245" s="213">
        <v>1.7250000000000001</v>
      </c>
      <c r="I1245" s="214"/>
      <c r="J1245" s="210"/>
      <c r="K1245" s="210"/>
      <c r="L1245" s="215"/>
      <c r="M1245" s="216"/>
      <c r="N1245" s="217"/>
      <c r="O1245" s="217"/>
      <c r="P1245" s="217"/>
      <c r="Q1245" s="217"/>
      <c r="R1245" s="217"/>
      <c r="S1245" s="217"/>
      <c r="T1245" s="218"/>
      <c r="AT1245" s="219" t="s">
        <v>163</v>
      </c>
      <c r="AU1245" s="219" t="s">
        <v>86</v>
      </c>
      <c r="AV1245" s="14" t="s">
        <v>86</v>
      </c>
      <c r="AW1245" s="14" t="s">
        <v>36</v>
      </c>
      <c r="AX1245" s="14" t="s">
        <v>76</v>
      </c>
      <c r="AY1245" s="219" t="s">
        <v>150</v>
      </c>
    </row>
    <row r="1246" spans="2:51" s="16" customFormat="1" ht="11.25">
      <c r="B1246" s="231"/>
      <c r="C1246" s="232"/>
      <c r="D1246" s="193" t="s">
        <v>163</v>
      </c>
      <c r="E1246" s="233" t="s">
        <v>19</v>
      </c>
      <c r="F1246" s="234" t="s">
        <v>215</v>
      </c>
      <c r="G1246" s="232"/>
      <c r="H1246" s="235">
        <v>97.106999999999999</v>
      </c>
      <c r="I1246" s="236"/>
      <c r="J1246" s="232"/>
      <c r="K1246" s="232"/>
      <c r="L1246" s="237"/>
      <c r="M1246" s="238"/>
      <c r="N1246" s="239"/>
      <c r="O1246" s="239"/>
      <c r="P1246" s="239"/>
      <c r="Q1246" s="239"/>
      <c r="R1246" s="239"/>
      <c r="S1246" s="239"/>
      <c r="T1246" s="240"/>
      <c r="AT1246" s="241" t="s">
        <v>163</v>
      </c>
      <c r="AU1246" s="241" t="s">
        <v>86</v>
      </c>
      <c r="AV1246" s="16" t="s">
        <v>179</v>
      </c>
      <c r="AW1246" s="16" t="s">
        <v>36</v>
      </c>
      <c r="AX1246" s="16" t="s">
        <v>76</v>
      </c>
      <c r="AY1246" s="241" t="s">
        <v>150</v>
      </c>
    </row>
    <row r="1247" spans="2:51" s="13" customFormat="1" ht="11.25">
      <c r="B1247" s="199"/>
      <c r="C1247" s="200"/>
      <c r="D1247" s="193" t="s">
        <v>163</v>
      </c>
      <c r="E1247" s="201" t="s">
        <v>19</v>
      </c>
      <c r="F1247" s="202" t="s">
        <v>385</v>
      </c>
      <c r="G1247" s="200"/>
      <c r="H1247" s="201" t="s">
        <v>19</v>
      </c>
      <c r="I1247" s="203"/>
      <c r="J1247" s="200"/>
      <c r="K1247" s="200"/>
      <c r="L1247" s="204"/>
      <c r="M1247" s="205"/>
      <c r="N1247" s="206"/>
      <c r="O1247" s="206"/>
      <c r="P1247" s="206"/>
      <c r="Q1247" s="206"/>
      <c r="R1247" s="206"/>
      <c r="S1247" s="206"/>
      <c r="T1247" s="207"/>
      <c r="AT1247" s="208" t="s">
        <v>163</v>
      </c>
      <c r="AU1247" s="208" t="s">
        <v>86</v>
      </c>
      <c r="AV1247" s="13" t="s">
        <v>84</v>
      </c>
      <c r="AW1247" s="13" t="s">
        <v>36</v>
      </c>
      <c r="AX1247" s="13" t="s">
        <v>76</v>
      </c>
      <c r="AY1247" s="208" t="s">
        <v>150</v>
      </c>
    </row>
    <row r="1248" spans="2:51" s="14" customFormat="1" ht="11.25">
      <c r="B1248" s="209"/>
      <c r="C1248" s="210"/>
      <c r="D1248" s="193" t="s">
        <v>163</v>
      </c>
      <c r="E1248" s="211" t="s">
        <v>19</v>
      </c>
      <c r="F1248" s="212" t="s">
        <v>386</v>
      </c>
      <c r="G1248" s="210"/>
      <c r="H1248" s="213">
        <v>3.234</v>
      </c>
      <c r="I1248" s="214"/>
      <c r="J1248" s="210"/>
      <c r="K1248" s="210"/>
      <c r="L1248" s="215"/>
      <c r="M1248" s="216"/>
      <c r="N1248" s="217"/>
      <c r="O1248" s="217"/>
      <c r="P1248" s="217"/>
      <c r="Q1248" s="217"/>
      <c r="R1248" s="217"/>
      <c r="S1248" s="217"/>
      <c r="T1248" s="218"/>
      <c r="AT1248" s="219" t="s">
        <v>163</v>
      </c>
      <c r="AU1248" s="219" t="s">
        <v>86</v>
      </c>
      <c r="AV1248" s="14" t="s">
        <v>86</v>
      </c>
      <c r="AW1248" s="14" t="s">
        <v>36</v>
      </c>
      <c r="AX1248" s="14" t="s">
        <v>76</v>
      </c>
      <c r="AY1248" s="219" t="s">
        <v>150</v>
      </c>
    </row>
    <row r="1249" spans="1:65" s="14" customFormat="1" ht="11.25">
      <c r="B1249" s="209"/>
      <c r="C1249" s="210"/>
      <c r="D1249" s="193" t="s">
        <v>163</v>
      </c>
      <c r="E1249" s="211" t="s">
        <v>19</v>
      </c>
      <c r="F1249" s="212" t="s">
        <v>387</v>
      </c>
      <c r="G1249" s="210"/>
      <c r="H1249" s="213">
        <v>5.6509999999999998</v>
      </c>
      <c r="I1249" s="214"/>
      <c r="J1249" s="210"/>
      <c r="K1249" s="210"/>
      <c r="L1249" s="215"/>
      <c r="M1249" s="216"/>
      <c r="N1249" s="217"/>
      <c r="O1249" s="217"/>
      <c r="P1249" s="217"/>
      <c r="Q1249" s="217"/>
      <c r="R1249" s="217"/>
      <c r="S1249" s="217"/>
      <c r="T1249" s="218"/>
      <c r="AT1249" s="219" t="s">
        <v>163</v>
      </c>
      <c r="AU1249" s="219" t="s">
        <v>86</v>
      </c>
      <c r="AV1249" s="14" t="s">
        <v>86</v>
      </c>
      <c r="AW1249" s="14" t="s">
        <v>36</v>
      </c>
      <c r="AX1249" s="14" t="s">
        <v>76</v>
      </c>
      <c r="AY1249" s="219" t="s">
        <v>150</v>
      </c>
    </row>
    <row r="1250" spans="1:65" s="14" customFormat="1" ht="11.25">
      <c r="B1250" s="209"/>
      <c r="C1250" s="210"/>
      <c r="D1250" s="193" t="s">
        <v>163</v>
      </c>
      <c r="E1250" s="211" t="s">
        <v>19</v>
      </c>
      <c r="F1250" s="212" t="s">
        <v>780</v>
      </c>
      <c r="G1250" s="210"/>
      <c r="H1250" s="213">
        <v>2.4180000000000001</v>
      </c>
      <c r="I1250" s="214"/>
      <c r="J1250" s="210"/>
      <c r="K1250" s="210"/>
      <c r="L1250" s="215"/>
      <c r="M1250" s="216"/>
      <c r="N1250" s="217"/>
      <c r="O1250" s="217"/>
      <c r="P1250" s="217"/>
      <c r="Q1250" s="217"/>
      <c r="R1250" s="217"/>
      <c r="S1250" s="217"/>
      <c r="T1250" s="218"/>
      <c r="AT1250" s="219" t="s">
        <v>163</v>
      </c>
      <c r="AU1250" s="219" t="s">
        <v>86</v>
      </c>
      <c r="AV1250" s="14" t="s">
        <v>86</v>
      </c>
      <c r="AW1250" s="14" t="s">
        <v>36</v>
      </c>
      <c r="AX1250" s="14" t="s">
        <v>76</v>
      </c>
      <c r="AY1250" s="219" t="s">
        <v>150</v>
      </c>
    </row>
    <row r="1251" spans="1:65" s="16" customFormat="1" ht="11.25">
      <c r="B1251" s="231"/>
      <c r="C1251" s="232"/>
      <c r="D1251" s="193" t="s">
        <v>163</v>
      </c>
      <c r="E1251" s="233" t="s">
        <v>19</v>
      </c>
      <c r="F1251" s="234" t="s">
        <v>215</v>
      </c>
      <c r="G1251" s="232"/>
      <c r="H1251" s="235">
        <v>11.303000000000001</v>
      </c>
      <c r="I1251" s="236"/>
      <c r="J1251" s="232"/>
      <c r="K1251" s="232"/>
      <c r="L1251" s="237"/>
      <c r="M1251" s="238"/>
      <c r="N1251" s="239"/>
      <c r="O1251" s="239"/>
      <c r="P1251" s="239"/>
      <c r="Q1251" s="239"/>
      <c r="R1251" s="239"/>
      <c r="S1251" s="239"/>
      <c r="T1251" s="240"/>
      <c r="AT1251" s="241" t="s">
        <v>163</v>
      </c>
      <c r="AU1251" s="241" t="s">
        <v>86</v>
      </c>
      <c r="AV1251" s="16" t="s">
        <v>179</v>
      </c>
      <c r="AW1251" s="16" t="s">
        <v>36</v>
      </c>
      <c r="AX1251" s="16" t="s">
        <v>76</v>
      </c>
      <c r="AY1251" s="241" t="s">
        <v>150</v>
      </c>
    </row>
    <row r="1252" spans="1:65" s="13" customFormat="1" ht="11.25">
      <c r="B1252" s="199"/>
      <c r="C1252" s="200"/>
      <c r="D1252" s="193" t="s">
        <v>163</v>
      </c>
      <c r="E1252" s="201" t="s">
        <v>19</v>
      </c>
      <c r="F1252" s="202" t="s">
        <v>1427</v>
      </c>
      <c r="G1252" s="200"/>
      <c r="H1252" s="201" t="s">
        <v>19</v>
      </c>
      <c r="I1252" s="203"/>
      <c r="J1252" s="200"/>
      <c r="K1252" s="200"/>
      <c r="L1252" s="204"/>
      <c r="M1252" s="205"/>
      <c r="N1252" s="206"/>
      <c r="O1252" s="206"/>
      <c r="P1252" s="206"/>
      <c r="Q1252" s="206"/>
      <c r="R1252" s="206"/>
      <c r="S1252" s="206"/>
      <c r="T1252" s="207"/>
      <c r="AT1252" s="208" t="s">
        <v>163</v>
      </c>
      <c r="AU1252" s="208" t="s">
        <v>86</v>
      </c>
      <c r="AV1252" s="13" t="s">
        <v>84</v>
      </c>
      <c r="AW1252" s="13" t="s">
        <v>36</v>
      </c>
      <c r="AX1252" s="13" t="s">
        <v>76</v>
      </c>
      <c r="AY1252" s="208" t="s">
        <v>150</v>
      </c>
    </row>
    <row r="1253" spans="1:65" s="14" customFormat="1" ht="11.25">
      <c r="B1253" s="209"/>
      <c r="C1253" s="210"/>
      <c r="D1253" s="193" t="s">
        <v>163</v>
      </c>
      <c r="E1253" s="211" t="s">
        <v>19</v>
      </c>
      <c r="F1253" s="212" t="s">
        <v>1428</v>
      </c>
      <c r="G1253" s="210"/>
      <c r="H1253" s="213">
        <v>130.89599999999999</v>
      </c>
      <c r="I1253" s="214"/>
      <c r="J1253" s="210"/>
      <c r="K1253" s="210"/>
      <c r="L1253" s="215"/>
      <c r="M1253" s="216"/>
      <c r="N1253" s="217"/>
      <c r="O1253" s="217"/>
      <c r="P1253" s="217"/>
      <c r="Q1253" s="217"/>
      <c r="R1253" s="217"/>
      <c r="S1253" s="217"/>
      <c r="T1253" s="218"/>
      <c r="AT1253" s="219" t="s">
        <v>163</v>
      </c>
      <c r="AU1253" s="219" t="s">
        <v>86</v>
      </c>
      <c r="AV1253" s="14" t="s">
        <v>86</v>
      </c>
      <c r="AW1253" s="14" t="s">
        <v>36</v>
      </c>
      <c r="AX1253" s="14" t="s">
        <v>76</v>
      </c>
      <c r="AY1253" s="219" t="s">
        <v>150</v>
      </c>
    </row>
    <row r="1254" spans="1:65" s="14" customFormat="1" ht="22.5">
      <c r="B1254" s="209"/>
      <c r="C1254" s="210"/>
      <c r="D1254" s="193" t="s">
        <v>163</v>
      </c>
      <c r="E1254" s="211" t="s">
        <v>19</v>
      </c>
      <c r="F1254" s="212" t="s">
        <v>1429</v>
      </c>
      <c r="G1254" s="210"/>
      <c r="H1254" s="213">
        <v>0.68400000000000005</v>
      </c>
      <c r="I1254" s="214"/>
      <c r="J1254" s="210"/>
      <c r="K1254" s="210"/>
      <c r="L1254" s="215"/>
      <c r="M1254" s="216"/>
      <c r="N1254" s="217"/>
      <c r="O1254" s="217"/>
      <c r="P1254" s="217"/>
      <c r="Q1254" s="217"/>
      <c r="R1254" s="217"/>
      <c r="S1254" s="217"/>
      <c r="T1254" s="218"/>
      <c r="AT1254" s="219" t="s">
        <v>163</v>
      </c>
      <c r="AU1254" s="219" t="s">
        <v>86</v>
      </c>
      <c r="AV1254" s="14" t="s">
        <v>86</v>
      </c>
      <c r="AW1254" s="14" t="s">
        <v>36</v>
      </c>
      <c r="AX1254" s="14" t="s">
        <v>76</v>
      </c>
      <c r="AY1254" s="219" t="s">
        <v>150</v>
      </c>
    </row>
    <row r="1255" spans="1:65" s="14" customFormat="1" ht="22.5">
      <c r="B1255" s="209"/>
      <c r="C1255" s="210"/>
      <c r="D1255" s="193" t="s">
        <v>163</v>
      </c>
      <c r="E1255" s="211" t="s">
        <v>19</v>
      </c>
      <c r="F1255" s="212" t="s">
        <v>1430</v>
      </c>
      <c r="G1255" s="210"/>
      <c r="H1255" s="213">
        <v>2.9249999999999998</v>
      </c>
      <c r="I1255" s="214"/>
      <c r="J1255" s="210"/>
      <c r="K1255" s="210"/>
      <c r="L1255" s="215"/>
      <c r="M1255" s="216"/>
      <c r="N1255" s="217"/>
      <c r="O1255" s="217"/>
      <c r="P1255" s="217"/>
      <c r="Q1255" s="217"/>
      <c r="R1255" s="217"/>
      <c r="S1255" s="217"/>
      <c r="T1255" s="218"/>
      <c r="AT1255" s="219" t="s">
        <v>163</v>
      </c>
      <c r="AU1255" s="219" t="s">
        <v>86</v>
      </c>
      <c r="AV1255" s="14" t="s">
        <v>86</v>
      </c>
      <c r="AW1255" s="14" t="s">
        <v>36</v>
      </c>
      <c r="AX1255" s="14" t="s">
        <v>76</v>
      </c>
      <c r="AY1255" s="219" t="s">
        <v>150</v>
      </c>
    </row>
    <row r="1256" spans="1:65" s="16" customFormat="1" ht="11.25">
      <c r="B1256" s="231"/>
      <c r="C1256" s="232"/>
      <c r="D1256" s="193" t="s">
        <v>163</v>
      </c>
      <c r="E1256" s="233" t="s">
        <v>19</v>
      </c>
      <c r="F1256" s="234" t="s">
        <v>215</v>
      </c>
      <c r="G1256" s="232"/>
      <c r="H1256" s="235">
        <v>134.505</v>
      </c>
      <c r="I1256" s="236"/>
      <c r="J1256" s="232"/>
      <c r="K1256" s="232"/>
      <c r="L1256" s="237"/>
      <c r="M1256" s="238"/>
      <c r="N1256" s="239"/>
      <c r="O1256" s="239"/>
      <c r="P1256" s="239"/>
      <c r="Q1256" s="239"/>
      <c r="R1256" s="239"/>
      <c r="S1256" s="239"/>
      <c r="T1256" s="240"/>
      <c r="AT1256" s="241" t="s">
        <v>163</v>
      </c>
      <c r="AU1256" s="241" t="s">
        <v>86</v>
      </c>
      <c r="AV1256" s="16" t="s">
        <v>179</v>
      </c>
      <c r="AW1256" s="16" t="s">
        <v>36</v>
      </c>
      <c r="AX1256" s="16" t="s">
        <v>76</v>
      </c>
      <c r="AY1256" s="241" t="s">
        <v>150</v>
      </c>
    </row>
    <row r="1257" spans="1:65" s="15" customFormat="1" ht="11.25">
      <c r="B1257" s="220"/>
      <c r="C1257" s="221"/>
      <c r="D1257" s="193" t="s">
        <v>163</v>
      </c>
      <c r="E1257" s="222" t="s">
        <v>19</v>
      </c>
      <c r="F1257" s="223" t="s">
        <v>178</v>
      </c>
      <c r="G1257" s="221"/>
      <c r="H1257" s="224">
        <v>438.81900000000002</v>
      </c>
      <c r="I1257" s="225"/>
      <c r="J1257" s="221"/>
      <c r="K1257" s="221"/>
      <c r="L1257" s="226"/>
      <c r="M1257" s="227"/>
      <c r="N1257" s="228"/>
      <c r="O1257" s="228"/>
      <c r="P1257" s="228"/>
      <c r="Q1257" s="228"/>
      <c r="R1257" s="228"/>
      <c r="S1257" s="228"/>
      <c r="T1257" s="229"/>
      <c r="AT1257" s="230" t="s">
        <v>163</v>
      </c>
      <c r="AU1257" s="230" t="s">
        <v>86</v>
      </c>
      <c r="AV1257" s="15" t="s">
        <v>158</v>
      </c>
      <c r="AW1257" s="15" t="s">
        <v>36</v>
      </c>
      <c r="AX1257" s="15" t="s">
        <v>84</v>
      </c>
      <c r="AY1257" s="230" t="s">
        <v>150</v>
      </c>
    </row>
    <row r="1258" spans="1:65" s="2" customFormat="1" ht="24">
      <c r="A1258" s="36"/>
      <c r="B1258" s="37"/>
      <c r="C1258" s="180" t="s">
        <v>1439</v>
      </c>
      <c r="D1258" s="180" t="s">
        <v>153</v>
      </c>
      <c r="E1258" s="181" t="s">
        <v>1440</v>
      </c>
      <c r="F1258" s="182" t="s">
        <v>1441</v>
      </c>
      <c r="G1258" s="183" t="s">
        <v>156</v>
      </c>
      <c r="H1258" s="184">
        <v>3</v>
      </c>
      <c r="I1258" s="185"/>
      <c r="J1258" s="186">
        <f>ROUND(I1258*H1258,2)</f>
        <v>0</v>
      </c>
      <c r="K1258" s="182" t="s">
        <v>157</v>
      </c>
      <c r="L1258" s="41"/>
      <c r="M1258" s="187" t="s">
        <v>19</v>
      </c>
      <c r="N1258" s="188" t="s">
        <v>47</v>
      </c>
      <c r="O1258" s="66"/>
      <c r="P1258" s="189">
        <f>O1258*H1258</f>
        <v>0</v>
      </c>
      <c r="Q1258" s="189">
        <v>0</v>
      </c>
      <c r="R1258" s="189">
        <f>Q1258*H1258</f>
        <v>0</v>
      </c>
      <c r="S1258" s="189">
        <v>0</v>
      </c>
      <c r="T1258" s="190">
        <f>S1258*H1258</f>
        <v>0</v>
      </c>
      <c r="U1258" s="36"/>
      <c r="V1258" s="36"/>
      <c r="W1258" s="36"/>
      <c r="X1258" s="36"/>
      <c r="Y1258" s="36"/>
      <c r="Z1258" s="36"/>
      <c r="AA1258" s="36"/>
      <c r="AB1258" s="36"/>
      <c r="AC1258" s="36"/>
      <c r="AD1258" s="36"/>
      <c r="AE1258" s="36"/>
      <c r="AR1258" s="191" t="s">
        <v>314</v>
      </c>
      <c r="AT1258" s="191" t="s">
        <v>153</v>
      </c>
      <c r="AU1258" s="191" t="s">
        <v>86</v>
      </c>
      <c r="AY1258" s="19" t="s">
        <v>150</v>
      </c>
      <c r="BE1258" s="192">
        <f>IF(N1258="základní",J1258,0)</f>
        <v>0</v>
      </c>
      <c r="BF1258" s="192">
        <f>IF(N1258="snížená",J1258,0)</f>
        <v>0</v>
      </c>
      <c r="BG1258" s="192">
        <f>IF(N1258="zákl. přenesená",J1258,0)</f>
        <v>0</v>
      </c>
      <c r="BH1258" s="192">
        <f>IF(N1258="sníž. přenesená",J1258,0)</f>
        <v>0</v>
      </c>
      <c r="BI1258" s="192">
        <f>IF(N1258="nulová",J1258,0)</f>
        <v>0</v>
      </c>
      <c r="BJ1258" s="19" t="s">
        <v>84</v>
      </c>
      <c r="BK1258" s="192">
        <f>ROUND(I1258*H1258,2)</f>
        <v>0</v>
      </c>
      <c r="BL1258" s="19" t="s">
        <v>314</v>
      </c>
      <c r="BM1258" s="191" t="s">
        <v>1442</v>
      </c>
    </row>
    <row r="1259" spans="1:65" s="2" customFormat="1" ht="19.5">
      <c r="A1259" s="36"/>
      <c r="B1259" s="37"/>
      <c r="C1259" s="38"/>
      <c r="D1259" s="193" t="s">
        <v>160</v>
      </c>
      <c r="E1259" s="38"/>
      <c r="F1259" s="194" t="s">
        <v>1441</v>
      </c>
      <c r="G1259" s="38"/>
      <c r="H1259" s="38"/>
      <c r="I1259" s="195"/>
      <c r="J1259" s="38"/>
      <c r="K1259" s="38"/>
      <c r="L1259" s="41"/>
      <c r="M1259" s="256"/>
      <c r="N1259" s="257"/>
      <c r="O1259" s="258"/>
      <c r="P1259" s="258"/>
      <c r="Q1259" s="258"/>
      <c r="R1259" s="258"/>
      <c r="S1259" s="258"/>
      <c r="T1259" s="259"/>
      <c r="U1259" s="36"/>
      <c r="V1259" s="36"/>
      <c r="W1259" s="36"/>
      <c r="X1259" s="36"/>
      <c r="Y1259" s="36"/>
      <c r="Z1259" s="36"/>
      <c r="AA1259" s="36"/>
      <c r="AB1259" s="36"/>
      <c r="AC1259" s="36"/>
      <c r="AD1259" s="36"/>
      <c r="AE1259" s="36"/>
      <c r="AT1259" s="19" t="s">
        <v>160</v>
      </c>
      <c r="AU1259" s="19" t="s">
        <v>86</v>
      </c>
    </row>
    <row r="1260" spans="1:65" s="2" customFormat="1" ht="6.95" customHeight="1">
      <c r="A1260" s="36"/>
      <c r="B1260" s="49"/>
      <c r="C1260" s="50"/>
      <c r="D1260" s="50"/>
      <c r="E1260" s="50"/>
      <c r="F1260" s="50"/>
      <c r="G1260" s="50"/>
      <c r="H1260" s="50"/>
      <c r="I1260" s="50"/>
      <c r="J1260" s="50"/>
      <c r="K1260" s="50"/>
      <c r="L1260" s="41"/>
      <c r="M1260" s="36"/>
      <c r="O1260" s="36"/>
      <c r="P1260" s="36"/>
      <c r="Q1260" s="36"/>
      <c r="R1260" s="36"/>
      <c r="S1260" s="36"/>
      <c r="T1260" s="36"/>
      <c r="U1260" s="36"/>
      <c r="V1260" s="36"/>
      <c r="W1260" s="36"/>
      <c r="X1260" s="36"/>
      <c r="Y1260" s="36"/>
      <c r="Z1260" s="36"/>
      <c r="AA1260" s="36"/>
      <c r="AB1260" s="36"/>
      <c r="AC1260" s="36"/>
      <c r="AD1260" s="36"/>
      <c r="AE1260" s="36"/>
    </row>
  </sheetData>
  <sheetProtection algorithmName="SHA-512" hashValue="9hixZJBJ27J1A0J/n1uQJkcwNsAtPM5wOCGM/NJf5D+NCLXRjX0NoEDk2aYAZIzh7oLciYT9aD//03GvA5Fdrg==" saltValue="SAVWZ3fm8qgVCkHzZm/cJcTJJUNwplTNZyaMyVuObIwFOblmT1rXpibsCZZ0wcTCdZbBM3YKZJOiJzSihar6iw==" spinCount="100000" sheet="1" objects="1" scenarios="1" formatColumns="0" formatRows="0" autoFilter="0"/>
  <autoFilter ref="C95:K1259"/>
  <mergeCells count="9">
    <mergeCell ref="E50:H50"/>
    <mergeCell ref="E86:H86"/>
    <mergeCell ref="E88:H88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404"/>
  <sheetViews>
    <sheetView showGridLines="0" workbookViewId="0">
      <selection activeCell="D6" sqref="D6"/>
    </sheetView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71"/>
      <c r="M2" s="371"/>
      <c r="N2" s="371"/>
      <c r="O2" s="371"/>
      <c r="P2" s="371"/>
      <c r="Q2" s="371"/>
      <c r="R2" s="371"/>
      <c r="S2" s="371"/>
      <c r="T2" s="371"/>
      <c r="U2" s="371"/>
      <c r="V2" s="371"/>
      <c r="AT2" s="19" t="s">
        <v>92</v>
      </c>
    </row>
    <row r="3" spans="1:46" s="1" customFormat="1" ht="6.95" customHeight="1">
      <c r="B3" s="110"/>
      <c r="C3" s="111"/>
      <c r="D3" s="111"/>
      <c r="E3" s="111"/>
      <c r="F3" s="111"/>
      <c r="G3" s="111"/>
      <c r="H3" s="111"/>
      <c r="I3" s="111"/>
      <c r="J3" s="111"/>
      <c r="K3" s="111"/>
      <c r="L3" s="22"/>
      <c r="AT3" s="19" t="s">
        <v>86</v>
      </c>
    </row>
    <row r="4" spans="1:46" s="1" customFormat="1" ht="24.95" customHeight="1">
      <c r="B4" s="22"/>
      <c r="D4" s="112" t="s">
        <v>116</v>
      </c>
      <c r="L4" s="22"/>
      <c r="M4" s="113" t="s">
        <v>10</v>
      </c>
      <c r="AT4" s="19" t="s">
        <v>4</v>
      </c>
    </row>
    <row r="5" spans="1:46" s="1" customFormat="1" ht="6.95" customHeight="1">
      <c r="B5" s="22"/>
      <c r="L5" s="22"/>
    </row>
    <row r="6" spans="1:46" s="1" customFormat="1" ht="12" customHeight="1">
      <c r="B6" s="22"/>
      <c r="D6" s="114" t="s">
        <v>16</v>
      </c>
      <c r="L6" s="22"/>
    </row>
    <row r="7" spans="1:46" s="1" customFormat="1" ht="16.5" customHeight="1">
      <c r="B7" s="22"/>
      <c r="E7" s="388" t="str">
        <f>'Rekapitulace stavby'!K6</f>
        <v>Renovace výukových učeben U-10, U-11, U-12</v>
      </c>
      <c r="F7" s="389"/>
      <c r="G7" s="389"/>
      <c r="H7" s="389"/>
      <c r="L7" s="22"/>
    </row>
    <row r="8" spans="1:46" s="2" customFormat="1" ht="12" customHeight="1">
      <c r="A8" s="36"/>
      <c r="B8" s="41"/>
      <c r="C8" s="36"/>
      <c r="D8" s="114" t="s">
        <v>117</v>
      </c>
      <c r="E8" s="36"/>
      <c r="F8" s="36"/>
      <c r="G8" s="36"/>
      <c r="H8" s="36"/>
      <c r="I8" s="36"/>
      <c r="J8" s="36"/>
      <c r="K8" s="36"/>
      <c r="L8" s="115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pans="1:46" s="2" customFormat="1" ht="16.5" customHeight="1">
      <c r="A9" s="36"/>
      <c r="B9" s="41"/>
      <c r="C9" s="36"/>
      <c r="D9" s="36"/>
      <c r="E9" s="390" t="s">
        <v>1443</v>
      </c>
      <c r="F9" s="391"/>
      <c r="G9" s="391"/>
      <c r="H9" s="391"/>
      <c r="I9" s="36"/>
      <c r="J9" s="36"/>
      <c r="K9" s="36"/>
      <c r="L9" s="115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pans="1:46" s="2" customFormat="1" ht="11.25">
      <c r="A10" s="36"/>
      <c r="B10" s="41"/>
      <c r="C10" s="36"/>
      <c r="D10" s="36"/>
      <c r="E10" s="36"/>
      <c r="F10" s="36"/>
      <c r="G10" s="36"/>
      <c r="H10" s="36"/>
      <c r="I10" s="36"/>
      <c r="J10" s="36"/>
      <c r="K10" s="36"/>
      <c r="L10" s="115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pans="1:46" s="2" customFormat="1" ht="12" customHeight="1">
      <c r="A11" s="36"/>
      <c r="B11" s="41"/>
      <c r="C11" s="36"/>
      <c r="D11" s="114" t="s">
        <v>18</v>
      </c>
      <c r="E11" s="36"/>
      <c r="F11" s="105" t="s">
        <v>19</v>
      </c>
      <c r="G11" s="36"/>
      <c r="H11" s="36"/>
      <c r="I11" s="114" t="s">
        <v>20</v>
      </c>
      <c r="J11" s="105" t="s">
        <v>19</v>
      </c>
      <c r="K11" s="36"/>
      <c r="L11" s="115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pans="1:46" s="2" customFormat="1" ht="12" customHeight="1">
      <c r="A12" s="36"/>
      <c r="B12" s="41"/>
      <c r="C12" s="36"/>
      <c r="D12" s="114" t="s">
        <v>21</v>
      </c>
      <c r="E12" s="36"/>
      <c r="F12" s="105" t="s">
        <v>22</v>
      </c>
      <c r="G12" s="36"/>
      <c r="H12" s="36"/>
      <c r="I12" s="114" t="s">
        <v>23</v>
      </c>
      <c r="J12" s="116" t="str">
        <f>'Rekapitulace stavby'!AN8</f>
        <v>2.4.2021</v>
      </c>
      <c r="K12" s="36"/>
      <c r="L12" s="115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pans="1:46" s="2" customFormat="1" ht="10.9" customHeight="1">
      <c r="A13" s="36"/>
      <c r="B13" s="41"/>
      <c r="C13" s="36"/>
      <c r="D13" s="36"/>
      <c r="E13" s="36"/>
      <c r="F13" s="36"/>
      <c r="G13" s="36"/>
      <c r="H13" s="36"/>
      <c r="I13" s="36"/>
      <c r="J13" s="36"/>
      <c r="K13" s="36"/>
      <c r="L13" s="115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pans="1:46" s="2" customFormat="1" ht="12" customHeight="1">
      <c r="A14" s="36"/>
      <c r="B14" s="41"/>
      <c r="C14" s="36"/>
      <c r="D14" s="114" t="s">
        <v>25</v>
      </c>
      <c r="E14" s="36"/>
      <c r="F14" s="36"/>
      <c r="G14" s="36"/>
      <c r="H14" s="36"/>
      <c r="I14" s="114" t="s">
        <v>26</v>
      </c>
      <c r="J14" s="105" t="s">
        <v>27</v>
      </c>
      <c r="K14" s="36"/>
      <c r="L14" s="115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pans="1:46" s="2" customFormat="1" ht="18" customHeight="1">
      <c r="A15" s="36"/>
      <c r="B15" s="41"/>
      <c r="C15" s="36"/>
      <c r="D15" s="36"/>
      <c r="E15" s="105" t="s">
        <v>28</v>
      </c>
      <c r="F15" s="36"/>
      <c r="G15" s="36"/>
      <c r="H15" s="36"/>
      <c r="I15" s="114" t="s">
        <v>29</v>
      </c>
      <c r="J15" s="105" t="s">
        <v>30</v>
      </c>
      <c r="K15" s="36"/>
      <c r="L15" s="115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pans="1:46" s="2" customFormat="1" ht="6.95" customHeight="1">
      <c r="A16" s="36"/>
      <c r="B16" s="41"/>
      <c r="C16" s="36"/>
      <c r="D16" s="36"/>
      <c r="E16" s="36"/>
      <c r="F16" s="36"/>
      <c r="G16" s="36"/>
      <c r="H16" s="36"/>
      <c r="I16" s="36"/>
      <c r="J16" s="36"/>
      <c r="K16" s="36"/>
      <c r="L16" s="115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pans="1:31" s="2" customFormat="1" ht="12" customHeight="1">
      <c r="A17" s="36"/>
      <c r="B17" s="41"/>
      <c r="C17" s="36"/>
      <c r="D17" s="114" t="s">
        <v>31</v>
      </c>
      <c r="E17" s="36"/>
      <c r="F17" s="36"/>
      <c r="G17" s="36"/>
      <c r="H17" s="36"/>
      <c r="I17" s="114" t="s">
        <v>26</v>
      </c>
      <c r="J17" s="32" t="str">
        <f>'Rekapitulace stavby'!AN13</f>
        <v>Vyplň údaj</v>
      </c>
      <c r="K17" s="36"/>
      <c r="L17" s="115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pans="1:31" s="2" customFormat="1" ht="18" customHeight="1">
      <c r="A18" s="36"/>
      <c r="B18" s="41"/>
      <c r="C18" s="36"/>
      <c r="D18" s="36"/>
      <c r="E18" s="392" t="str">
        <f>'Rekapitulace stavby'!E14</f>
        <v>Vyplň údaj</v>
      </c>
      <c r="F18" s="393"/>
      <c r="G18" s="393"/>
      <c r="H18" s="393"/>
      <c r="I18" s="114" t="s">
        <v>29</v>
      </c>
      <c r="J18" s="32" t="str">
        <f>'Rekapitulace stavby'!AN14</f>
        <v>Vyplň údaj</v>
      </c>
      <c r="K18" s="36"/>
      <c r="L18" s="115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pans="1:31" s="2" customFormat="1" ht="6.95" customHeight="1">
      <c r="A19" s="36"/>
      <c r="B19" s="41"/>
      <c r="C19" s="36"/>
      <c r="D19" s="36"/>
      <c r="E19" s="36"/>
      <c r="F19" s="36"/>
      <c r="G19" s="36"/>
      <c r="H19" s="36"/>
      <c r="I19" s="36"/>
      <c r="J19" s="36"/>
      <c r="K19" s="36"/>
      <c r="L19" s="115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pans="1:31" s="2" customFormat="1" ht="12" customHeight="1">
      <c r="A20" s="36"/>
      <c r="B20" s="41"/>
      <c r="C20" s="36"/>
      <c r="D20" s="114" t="s">
        <v>33</v>
      </c>
      <c r="E20" s="36"/>
      <c r="F20" s="36"/>
      <c r="G20" s="36"/>
      <c r="H20" s="36"/>
      <c r="I20" s="114" t="s">
        <v>26</v>
      </c>
      <c r="J20" s="105" t="s">
        <v>34</v>
      </c>
      <c r="K20" s="36"/>
      <c r="L20" s="115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pans="1:31" s="2" customFormat="1" ht="18" customHeight="1">
      <c r="A21" s="36"/>
      <c r="B21" s="41"/>
      <c r="C21" s="36"/>
      <c r="D21" s="36"/>
      <c r="E21" s="105" t="s">
        <v>35</v>
      </c>
      <c r="F21" s="36"/>
      <c r="G21" s="36"/>
      <c r="H21" s="36"/>
      <c r="I21" s="114" t="s">
        <v>29</v>
      </c>
      <c r="J21" s="105" t="s">
        <v>19</v>
      </c>
      <c r="K21" s="36"/>
      <c r="L21" s="115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pans="1:31" s="2" customFormat="1" ht="6.95" customHeight="1">
      <c r="A22" s="36"/>
      <c r="B22" s="41"/>
      <c r="C22" s="36"/>
      <c r="D22" s="36"/>
      <c r="E22" s="36"/>
      <c r="F22" s="36"/>
      <c r="G22" s="36"/>
      <c r="H22" s="36"/>
      <c r="I22" s="36"/>
      <c r="J22" s="36"/>
      <c r="K22" s="36"/>
      <c r="L22" s="115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pans="1:31" s="2" customFormat="1" ht="12" customHeight="1">
      <c r="A23" s="36"/>
      <c r="B23" s="41"/>
      <c r="C23" s="36"/>
      <c r="D23" s="114" t="s">
        <v>37</v>
      </c>
      <c r="E23" s="36"/>
      <c r="F23" s="36"/>
      <c r="G23" s="36"/>
      <c r="H23" s="36"/>
      <c r="I23" s="114" t="s">
        <v>26</v>
      </c>
      <c r="J23" s="105" t="s">
        <v>38</v>
      </c>
      <c r="K23" s="36"/>
      <c r="L23" s="115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pans="1:31" s="2" customFormat="1" ht="18" customHeight="1">
      <c r="A24" s="36"/>
      <c r="B24" s="41"/>
      <c r="C24" s="36"/>
      <c r="D24" s="36"/>
      <c r="E24" s="105" t="s">
        <v>39</v>
      </c>
      <c r="F24" s="36"/>
      <c r="G24" s="36"/>
      <c r="H24" s="36"/>
      <c r="I24" s="114" t="s">
        <v>29</v>
      </c>
      <c r="J24" s="105" t="s">
        <v>19</v>
      </c>
      <c r="K24" s="36"/>
      <c r="L24" s="115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pans="1:31" s="2" customFormat="1" ht="6.95" customHeight="1">
      <c r="A25" s="36"/>
      <c r="B25" s="41"/>
      <c r="C25" s="36"/>
      <c r="D25" s="36"/>
      <c r="E25" s="36"/>
      <c r="F25" s="36"/>
      <c r="G25" s="36"/>
      <c r="H25" s="36"/>
      <c r="I25" s="36"/>
      <c r="J25" s="36"/>
      <c r="K25" s="36"/>
      <c r="L25" s="115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pans="1:31" s="2" customFormat="1" ht="12" customHeight="1">
      <c r="A26" s="36"/>
      <c r="B26" s="41"/>
      <c r="C26" s="36"/>
      <c r="D26" s="114" t="s">
        <v>40</v>
      </c>
      <c r="E26" s="36"/>
      <c r="F26" s="36"/>
      <c r="G26" s="36"/>
      <c r="H26" s="36"/>
      <c r="I26" s="36"/>
      <c r="J26" s="36"/>
      <c r="K26" s="36"/>
      <c r="L26" s="115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pans="1:31" s="8" customFormat="1" ht="16.5" customHeight="1">
      <c r="A27" s="117"/>
      <c r="B27" s="118"/>
      <c r="C27" s="117"/>
      <c r="D27" s="117"/>
      <c r="E27" s="394" t="s">
        <v>19</v>
      </c>
      <c r="F27" s="394"/>
      <c r="G27" s="394"/>
      <c r="H27" s="394"/>
      <c r="I27" s="117"/>
      <c r="J27" s="117"/>
      <c r="K27" s="117"/>
      <c r="L27" s="119"/>
      <c r="S27" s="117"/>
      <c r="T27" s="117"/>
      <c r="U27" s="117"/>
      <c r="V27" s="117"/>
      <c r="W27" s="117"/>
      <c r="X27" s="117"/>
      <c r="Y27" s="117"/>
      <c r="Z27" s="117"/>
      <c r="AA27" s="117"/>
      <c r="AB27" s="117"/>
      <c r="AC27" s="117"/>
      <c r="AD27" s="117"/>
      <c r="AE27" s="117"/>
    </row>
    <row r="28" spans="1:31" s="2" customFormat="1" ht="6.95" customHeight="1">
      <c r="A28" s="36"/>
      <c r="B28" s="41"/>
      <c r="C28" s="36"/>
      <c r="D28" s="36"/>
      <c r="E28" s="36"/>
      <c r="F28" s="36"/>
      <c r="G28" s="36"/>
      <c r="H28" s="36"/>
      <c r="I28" s="36"/>
      <c r="J28" s="36"/>
      <c r="K28" s="36"/>
      <c r="L28" s="115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pans="1:31" s="2" customFormat="1" ht="6.95" customHeight="1">
      <c r="A29" s="36"/>
      <c r="B29" s="41"/>
      <c r="C29" s="36"/>
      <c r="D29" s="120"/>
      <c r="E29" s="120"/>
      <c r="F29" s="120"/>
      <c r="G29" s="120"/>
      <c r="H29" s="120"/>
      <c r="I29" s="120"/>
      <c r="J29" s="120"/>
      <c r="K29" s="120"/>
      <c r="L29" s="115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pans="1:31" s="2" customFormat="1" ht="25.35" customHeight="1">
      <c r="A30" s="36"/>
      <c r="B30" s="41"/>
      <c r="C30" s="36"/>
      <c r="D30" s="121" t="s">
        <v>42</v>
      </c>
      <c r="E30" s="36"/>
      <c r="F30" s="36"/>
      <c r="G30" s="36"/>
      <c r="H30" s="36"/>
      <c r="I30" s="36"/>
      <c r="J30" s="122">
        <f>ROUND(J91, 2)</f>
        <v>0</v>
      </c>
      <c r="K30" s="36"/>
      <c r="L30" s="115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pans="1:31" s="2" customFormat="1" ht="6.95" customHeight="1">
      <c r="A31" s="36"/>
      <c r="B31" s="41"/>
      <c r="C31" s="36"/>
      <c r="D31" s="120"/>
      <c r="E31" s="120"/>
      <c r="F31" s="120"/>
      <c r="G31" s="120"/>
      <c r="H31" s="120"/>
      <c r="I31" s="120"/>
      <c r="J31" s="120"/>
      <c r="K31" s="120"/>
      <c r="L31" s="115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pans="1:31" s="2" customFormat="1" ht="14.45" customHeight="1">
      <c r="A32" s="36"/>
      <c r="B32" s="41"/>
      <c r="C32" s="36"/>
      <c r="D32" s="36"/>
      <c r="E32" s="36"/>
      <c r="F32" s="123" t="s">
        <v>44</v>
      </c>
      <c r="G32" s="36"/>
      <c r="H32" s="36"/>
      <c r="I32" s="123" t="s">
        <v>43</v>
      </c>
      <c r="J32" s="123" t="s">
        <v>45</v>
      </c>
      <c r="K32" s="36"/>
      <c r="L32" s="115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pans="1:31" s="2" customFormat="1" ht="14.45" customHeight="1">
      <c r="A33" s="36"/>
      <c r="B33" s="41"/>
      <c r="C33" s="36"/>
      <c r="D33" s="124" t="s">
        <v>46</v>
      </c>
      <c r="E33" s="114" t="s">
        <v>47</v>
      </c>
      <c r="F33" s="125">
        <f>ROUND((SUM(BE91:BE403)),  2)</f>
        <v>0</v>
      </c>
      <c r="G33" s="36"/>
      <c r="H33" s="36"/>
      <c r="I33" s="126">
        <v>0.21</v>
      </c>
      <c r="J33" s="125">
        <f>ROUND(((SUM(BE91:BE403))*I33),  2)</f>
        <v>0</v>
      </c>
      <c r="K33" s="36"/>
      <c r="L33" s="115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pans="1:31" s="2" customFormat="1" ht="14.45" customHeight="1">
      <c r="A34" s="36"/>
      <c r="B34" s="41"/>
      <c r="C34" s="36"/>
      <c r="D34" s="36"/>
      <c r="E34" s="114" t="s">
        <v>48</v>
      </c>
      <c r="F34" s="125">
        <f>ROUND((SUM(BF91:BF403)),  2)</f>
        <v>0</v>
      </c>
      <c r="G34" s="36"/>
      <c r="H34" s="36"/>
      <c r="I34" s="126">
        <v>0.15</v>
      </c>
      <c r="J34" s="125">
        <f>ROUND(((SUM(BF91:BF403))*I34),  2)</f>
        <v>0</v>
      </c>
      <c r="K34" s="36"/>
      <c r="L34" s="115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pans="1:31" s="2" customFormat="1" ht="14.45" hidden="1" customHeight="1">
      <c r="A35" s="36"/>
      <c r="B35" s="41"/>
      <c r="C35" s="36"/>
      <c r="D35" s="36"/>
      <c r="E35" s="114" t="s">
        <v>49</v>
      </c>
      <c r="F35" s="125">
        <f>ROUND((SUM(BG91:BG403)),  2)</f>
        <v>0</v>
      </c>
      <c r="G35" s="36"/>
      <c r="H35" s="36"/>
      <c r="I35" s="126">
        <v>0.21</v>
      </c>
      <c r="J35" s="125">
        <f>0</f>
        <v>0</v>
      </c>
      <c r="K35" s="36"/>
      <c r="L35" s="115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pans="1:31" s="2" customFormat="1" ht="14.45" hidden="1" customHeight="1">
      <c r="A36" s="36"/>
      <c r="B36" s="41"/>
      <c r="C36" s="36"/>
      <c r="D36" s="36"/>
      <c r="E36" s="114" t="s">
        <v>50</v>
      </c>
      <c r="F36" s="125">
        <f>ROUND((SUM(BH91:BH403)),  2)</f>
        <v>0</v>
      </c>
      <c r="G36" s="36"/>
      <c r="H36" s="36"/>
      <c r="I36" s="126">
        <v>0.15</v>
      </c>
      <c r="J36" s="125">
        <f>0</f>
        <v>0</v>
      </c>
      <c r="K36" s="36"/>
      <c r="L36" s="115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pans="1:31" s="2" customFormat="1" ht="14.45" hidden="1" customHeight="1">
      <c r="A37" s="36"/>
      <c r="B37" s="41"/>
      <c r="C37" s="36"/>
      <c r="D37" s="36"/>
      <c r="E37" s="114" t="s">
        <v>51</v>
      </c>
      <c r="F37" s="125">
        <f>ROUND((SUM(BI91:BI403)),  2)</f>
        <v>0</v>
      </c>
      <c r="G37" s="36"/>
      <c r="H37" s="36"/>
      <c r="I37" s="126">
        <v>0</v>
      </c>
      <c r="J37" s="125">
        <f>0</f>
        <v>0</v>
      </c>
      <c r="K37" s="36"/>
      <c r="L37" s="115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pans="1:31" s="2" customFormat="1" ht="6.95" customHeight="1">
      <c r="A38" s="36"/>
      <c r="B38" s="41"/>
      <c r="C38" s="36"/>
      <c r="D38" s="36"/>
      <c r="E38" s="36"/>
      <c r="F38" s="36"/>
      <c r="G38" s="36"/>
      <c r="H38" s="36"/>
      <c r="I38" s="36"/>
      <c r="J38" s="36"/>
      <c r="K38" s="36"/>
      <c r="L38" s="115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pans="1:31" s="2" customFormat="1" ht="25.35" customHeight="1">
      <c r="A39" s="36"/>
      <c r="B39" s="41"/>
      <c r="C39" s="127"/>
      <c r="D39" s="128" t="s">
        <v>52</v>
      </c>
      <c r="E39" s="129"/>
      <c r="F39" s="129"/>
      <c r="G39" s="130" t="s">
        <v>53</v>
      </c>
      <c r="H39" s="131" t="s">
        <v>54</v>
      </c>
      <c r="I39" s="129"/>
      <c r="J39" s="132">
        <f>SUM(J30:J37)</f>
        <v>0</v>
      </c>
      <c r="K39" s="133"/>
      <c r="L39" s="115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pans="1:31" s="2" customFormat="1" ht="14.45" customHeight="1">
      <c r="A40" s="36"/>
      <c r="B40" s="134"/>
      <c r="C40" s="135"/>
      <c r="D40" s="135"/>
      <c r="E40" s="135"/>
      <c r="F40" s="135"/>
      <c r="G40" s="135"/>
      <c r="H40" s="135"/>
      <c r="I40" s="135"/>
      <c r="J40" s="135"/>
      <c r="K40" s="135"/>
      <c r="L40" s="115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4" spans="1:31" s="2" customFormat="1" ht="6.95" customHeight="1">
      <c r="A44" s="36"/>
      <c r="B44" s="136"/>
      <c r="C44" s="137"/>
      <c r="D44" s="137"/>
      <c r="E44" s="137"/>
      <c r="F44" s="137"/>
      <c r="G44" s="137"/>
      <c r="H44" s="137"/>
      <c r="I44" s="137"/>
      <c r="J44" s="137"/>
      <c r="K44" s="137"/>
      <c r="L44" s="115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pans="1:31" s="2" customFormat="1" ht="24.95" customHeight="1">
      <c r="A45" s="36"/>
      <c r="B45" s="37"/>
      <c r="C45" s="25" t="s">
        <v>119</v>
      </c>
      <c r="D45" s="38"/>
      <c r="E45" s="38"/>
      <c r="F45" s="38"/>
      <c r="G45" s="38"/>
      <c r="H45" s="38"/>
      <c r="I45" s="38"/>
      <c r="J45" s="38"/>
      <c r="K45" s="38"/>
      <c r="L45" s="115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spans="1:31" s="2" customFormat="1" ht="6.95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115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pans="1:31" s="2" customFormat="1" ht="12" customHeight="1">
      <c r="A47" s="36"/>
      <c r="B47" s="37"/>
      <c r="C47" s="31" t="s">
        <v>16</v>
      </c>
      <c r="D47" s="38"/>
      <c r="E47" s="38"/>
      <c r="F47" s="38"/>
      <c r="G47" s="38"/>
      <c r="H47" s="38"/>
      <c r="I47" s="38"/>
      <c r="J47" s="38"/>
      <c r="K47" s="38"/>
      <c r="L47" s="115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pans="1:31" s="2" customFormat="1" ht="16.5" customHeight="1">
      <c r="A48" s="36"/>
      <c r="B48" s="37"/>
      <c r="C48" s="38"/>
      <c r="D48" s="38"/>
      <c r="E48" s="395" t="str">
        <f>E7</f>
        <v>Renovace výukových učeben U-10, U-11, U-12</v>
      </c>
      <c r="F48" s="396"/>
      <c r="G48" s="396"/>
      <c r="H48" s="396"/>
      <c r="I48" s="38"/>
      <c r="J48" s="38"/>
      <c r="K48" s="38"/>
      <c r="L48" s="115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pans="1:47" s="2" customFormat="1" ht="12" customHeight="1">
      <c r="A49" s="36"/>
      <c r="B49" s="37"/>
      <c r="C49" s="31" t="s">
        <v>117</v>
      </c>
      <c r="D49" s="38"/>
      <c r="E49" s="38"/>
      <c r="F49" s="38"/>
      <c r="G49" s="38"/>
      <c r="H49" s="38"/>
      <c r="I49" s="38"/>
      <c r="J49" s="38"/>
      <c r="K49" s="38"/>
      <c r="L49" s="115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pans="1:47" s="2" customFormat="1" ht="16.5" customHeight="1">
      <c r="A50" s="36"/>
      <c r="B50" s="37"/>
      <c r="C50" s="38"/>
      <c r="D50" s="38"/>
      <c r="E50" s="349" t="str">
        <f>E9</f>
        <v>003 - Elektroinstalace</v>
      </c>
      <c r="F50" s="397"/>
      <c r="G50" s="397"/>
      <c r="H50" s="397"/>
      <c r="I50" s="38"/>
      <c r="J50" s="38"/>
      <c r="K50" s="38"/>
      <c r="L50" s="115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pans="1:47" s="2" customFormat="1" ht="6.95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115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pans="1:47" s="2" customFormat="1" ht="12" customHeight="1">
      <c r="A52" s="36"/>
      <c r="B52" s="37"/>
      <c r="C52" s="31" t="s">
        <v>21</v>
      </c>
      <c r="D52" s="38"/>
      <c r="E52" s="38"/>
      <c r="F52" s="29" t="str">
        <f>F12</f>
        <v>Praha 6, Veleslavín, José Martího 269/31</v>
      </c>
      <c r="G52" s="38"/>
      <c r="H52" s="38"/>
      <c r="I52" s="31" t="s">
        <v>23</v>
      </c>
      <c r="J52" s="61" t="str">
        <f>IF(J12="","",J12)</f>
        <v>2.4.2021</v>
      </c>
      <c r="K52" s="38"/>
      <c r="L52" s="115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pans="1:47" s="2" customFormat="1" ht="6.95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115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pans="1:47" s="2" customFormat="1" ht="15.2" customHeight="1">
      <c r="A54" s="36"/>
      <c r="B54" s="37"/>
      <c r="C54" s="31" t="s">
        <v>25</v>
      </c>
      <c r="D54" s="38"/>
      <c r="E54" s="38"/>
      <c r="F54" s="29" t="str">
        <f>E15</f>
        <v>UNIVERZITA KARLOVA V PRAZE_x000D_
_x000D_
, FTVS</v>
      </c>
      <c r="G54" s="38"/>
      <c r="H54" s="38"/>
      <c r="I54" s="31" t="s">
        <v>33</v>
      </c>
      <c r="J54" s="34" t="str">
        <f>E21</f>
        <v>Werkplan s.r.o.</v>
      </c>
      <c r="K54" s="38"/>
      <c r="L54" s="115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pans="1:47" s="2" customFormat="1" ht="15.2" customHeight="1">
      <c r="A55" s="36"/>
      <c r="B55" s="37"/>
      <c r="C55" s="31" t="s">
        <v>31</v>
      </c>
      <c r="D55" s="38"/>
      <c r="E55" s="38"/>
      <c r="F55" s="29" t="str">
        <f>IF(E18="","",E18)</f>
        <v>Vyplň údaj</v>
      </c>
      <c r="G55" s="38"/>
      <c r="H55" s="38"/>
      <c r="I55" s="31" t="s">
        <v>37</v>
      </c>
      <c r="J55" s="34" t="str">
        <f>E24</f>
        <v>Ing. Pavel Vochozka</v>
      </c>
      <c r="K55" s="38"/>
      <c r="L55" s="115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pans="1:47" s="2" customFormat="1" ht="10.35" customHeight="1">
      <c r="A56" s="36"/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115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pans="1:47" s="2" customFormat="1" ht="29.25" customHeight="1">
      <c r="A57" s="36"/>
      <c r="B57" s="37"/>
      <c r="C57" s="138" t="s">
        <v>120</v>
      </c>
      <c r="D57" s="139"/>
      <c r="E57" s="139"/>
      <c r="F57" s="139"/>
      <c r="G57" s="139"/>
      <c r="H57" s="139"/>
      <c r="I57" s="139"/>
      <c r="J57" s="140" t="s">
        <v>121</v>
      </c>
      <c r="K57" s="139"/>
      <c r="L57" s="115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pans="1:47" s="2" customFormat="1" ht="10.35" customHeight="1">
      <c r="A58" s="36"/>
      <c r="B58" s="37"/>
      <c r="C58" s="38"/>
      <c r="D58" s="38"/>
      <c r="E58" s="38"/>
      <c r="F58" s="38"/>
      <c r="G58" s="38"/>
      <c r="H58" s="38"/>
      <c r="I58" s="38"/>
      <c r="J58" s="38"/>
      <c r="K58" s="38"/>
      <c r="L58" s="115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pans="1:47" s="2" customFormat="1" ht="22.9" customHeight="1">
      <c r="A59" s="36"/>
      <c r="B59" s="37"/>
      <c r="C59" s="141" t="s">
        <v>74</v>
      </c>
      <c r="D59" s="38"/>
      <c r="E59" s="38"/>
      <c r="F59" s="38"/>
      <c r="G59" s="38"/>
      <c r="H59" s="38"/>
      <c r="I59" s="38"/>
      <c r="J59" s="79">
        <f>J91</f>
        <v>0</v>
      </c>
      <c r="K59" s="38"/>
      <c r="L59" s="115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U59" s="19" t="s">
        <v>122</v>
      </c>
    </row>
    <row r="60" spans="1:47" s="9" customFormat="1" ht="24.95" customHeight="1">
      <c r="B60" s="142"/>
      <c r="C60" s="143"/>
      <c r="D60" s="144" t="s">
        <v>126</v>
      </c>
      <c r="E60" s="145"/>
      <c r="F60" s="145"/>
      <c r="G60" s="145"/>
      <c r="H60" s="145"/>
      <c r="I60" s="145"/>
      <c r="J60" s="146">
        <f>J92</f>
        <v>0</v>
      </c>
      <c r="K60" s="143"/>
      <c r="L60" s="147"/>
    </row>
    <row r="61" spans="1:47" s="10" customFormat="1" ht="19.899999999999999" customHeight="1">
      <c r="B61" s="148"/>
      <c r="C61" s="99"/>
      <c r="D61" s="149" t="s">
        <v>1444</v>
      </c>
      <c r="E61" s="150"/>
      <c r="F61" s="150"/>
      <c r="G61" s="150"/>
      <c r="H61" s="150"/>
      <c r="I61" s="150"/>
      <c r="J61" s="151">
        <f>J93</f>
        <v>0</v>
      </c>
      <c r="K61" s="99"/>
      <c r="L61" s="152"/>
    </row>
    <row r="62" spans="1:47" s="10" customFormat="1" ht="19.899999999999999" customHeight="1">
      <c r="B62" s="148"/>
      <c r="C62" s="99"/>
      <c r="D62" s="149" t="s">
        <v>1445</v>
      </c>
      <c r="E62" s="150"/>
      <c r="F62" s="150"/>
      <c r="G62" s="150"/>
      <c r="H62" s="150"/>
      <c r="I62" s="150"/>
      <c r="J62" s="151">
        <f>J206</f>
        <v>0</v>
      </c>
      <c r="K62" s="99"/>
      <c r="L62" s="152"/>
    </row>
    <row r="63" spans="1:47" s="9" customFormat="1" ht="24.95" customHeight="1">
      <c r="B63" s="142"/>
      <c r="C63" s="143"/>
      <c r="D63" s="144" t="s">
        <v>1446</v>
      </c>
      <c r="E63" s="145"/>
      <c r="F63" s="145"/>
      <c r="G63" s="145"/>
      <c r="H63" s="145"/>
      <c r="I63" s="145"/>
      <c r="J63" s="146">
        <f>J213</f>
        <v>0</v>
      </c>
      <c r="K63" s="143"/>
      <c r="L63" s="147"/>
    </row>
    <row r="64" spans="1:47" s="10" customFormat="1" ht="19.899999999999999" customHeight="1">
      <c r="B64" s="148"/>
      <c r="C64" s="99"/>
      <c r="D64" s="149" t="s">
        <v>1447</v>
      </c>
      <c r="E64" s="150"/>
      <c r="F64" s="150"/>
      <c r="G64" s="150"/>
      <c r="H64" s="150"/>
      <c r="I64" s="150"/>
      <c r="J64" s="151">
        <f>J214</f>
        <v>0</v>
      </c>
      <c r="K64" s="99"/>
      <c r="L64" s="152"/>
    </row>
    <row r="65" spans="1:31" s="10" customFormat="1" ht="19.899999999999999" customHeight="1">
      <c r="B65" s="148"/>
      <c r="C65" s="99"/>
      <c r="D65" s="149" t="s">
        <v>1448</v>
      </c>
      <c r="E65" s="150"/>
      <c r="F65" s="150"/>
      <c r="G65" s="150"/>
      <c r="H65" s="150"/>
      <c r="I65" s="150"/>
      <c r="J65" s="151">
        <f>J282</f>
        <v>0</v>
      </c>
      <c r="K65" s="99"/>
      <c r="L65" s="152"/>
    </row>
    <row r="66" spans="1:31" s="10" customFormat="1" ht="19.899999999999999" customHeight="1">
      <c r="B66" s="148"/>
      <c r="C66" s="99"/>
      <c r="D66" s="149" t="s">
        <v>1449</v>
      </c>
      <c r="E66" s="150"/>
      <c r="F66" s="150"/>
      <c r="G66" s="150"/>
      <c r="H66" s="150"/>
      <c r="I66" s="150"/>
      <c r="J66" s="151">
        <f>J326</f>
        <v>0</v>
      </c>
      <c r="K66" s="99"/>
      <c r="L66" s="152"/>
    </row>
    <row r="67" spans="1:31" s="10" customFormat="1" ht="19.899999999999999" customHeight="1">
      <c r="B67" s="148"/>
      <c r="C67" s="99"/>
      <c r="D67" s="149" t="s">
        <v>1450</v>
      </c>
      <c r="E67" s="150"/>
      <c r="F67" s="150"/>
      <c r="G67" s="150"/>
      <c r="H67" s="150"/>
      <c r="I67" s="150"/>
      <c r="J67" s="151">
        <f>J347</f>
        <v>0</v>
      </c>
      <c r="K67" s="99"/>
      <c r="L67" s="152"/>
    </row>
    <row r="68" spans="1:31" s="10" customFormat="1" ht="19.899999999999999" customHeight="1">
      <c r="B68" s="148"/>
      <c r="C68" s="99"/>
      <c r="D68" s="149" t="s">
        <v>1451</v>
      </c>
      <c r="E68" s="150"/>
      <c r="F68" s="150"/>
      <c r="G68" s="150"/>
      <c r="H68" s="150"/>
      <c r="I68" s="150"/>
      <c r="J68" s="151">
        <f>J376</f>
        <v>0</v>
      </c>
      <c r="K68" s="99"/>
      <c r="L68" s="152"/>
    </row>
    <row r="69" spans="1:31" s="10" customFormat="1" ht="19.899999999999999" customHeight="1">
      <c r="B69" s="148"/>
      <c r="C69" s="99"/>
      <c r="D69" s="149" t="s">
        <v>1452</v>
      </c>
      <c r="E69" s="150"/>
      <c r="F69" s="150"/>
      <c r="G69" s="150"/>
      <c r="H69" s="150"/>
      <c r="I69" s="150"/>
      <c r="J69" s="151">
        <f>J379</f>
        <v>0</v>
      </c>
      <c r="K69" s="99"/>
      <c r="L69" s="152"/>
    </row>
    <row r="70" spans="1:31" s="9" customFormat="1" ht="24.95" customHeight="1">
      <c r="B70" s="142"/>
      <c r="C70" s="143"/>
      <c r="D70" s="144" t="s">
        <v>1453</v>
      </c>
      <c r="E70" s="145"/>
      <c r="F70" s="145"/>
      <c r="G70" s="145"/>
      <c r="H70" s="145"/>
      <c r="I70" s="145"/>
      <c r="J70" s="146">
        <f>J392</f>
        <v>0</v>
      </c>
      <c r="K70" s="143"/>
      <c r="L70" s="147"/>
    </row>
    <row r="71" spans="1:31" s="10" customFormat="1" ht="19.899999999999999" customHeight="1">
      <c r="B71" s="148"/>
      <c r="C71" s="99"/>
      <c r="D71" s="149" t="s">
        <v>1454</v>
      </c>
      <c r="E71" s="150"/>
      <c r="F71" s="150"/>
      <c r="G71" s="150"/>
      <c r="H71" s="150"/>
      <c r="I71" s="150"/>
      <c r="J71" s="151">
        <f>J393</f>
        <v>0</v>
      </c>
      <c r="K71" s="99"/>
      <c r="L71" s="152"/>
    </row>
    <row r="72" spans="1:31" s="2" customFormat="1" ht="21.75" customHeight="1">
      <c r="A72" s="36"/>
      <c r="B72" s="37"/>
      <c r="C72" s="38"/>
      <c r="D72" s="38"/>
      <c r="E72" s="38"/>
      <c r="F72" s="38"/>
      <c r="G72" s="38"/>
      <c r="H72" s="38"/>
      <c r="I72" s="38"/>
      <c r="J72" s="38"/>
      <c r="K72" s="38"/>
      <c r="L72" s="115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3" spans="1:31" s="2" customFormat="1" ht="6.95" customHeight="1">
      <c r="A73" s="36"/>
      <c r="B73" s="49"/>
      <c r="C73" s="50"/>
      <c r="D73" s="50"/>
      <c r="E73" s="50"/>
      <c r="F73" s="50"/>
      <c r="G73" s="50"/>
      <c r="H73" s="50"/>
      <c r="I73" s="50"/>
      <c r="J73" s="50"/>
      <c r="K73" s="50"/>
      <c r="L73" s="115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7" spans="1:31" s="2" customFormat="1" ht="6.95" customHeight="1">
      <c r="A77" s="36"/>
      <c r="B77" s="51"/>
      <c r="C77" s="52"/>
      <c r="D77" s="52"/>
      <c r="E77" s="52"/>
      <c r="F77" s="52"/>
      <c r="G77" s="52"/>
      <c r="H77" s="52"/>
      <c r="I77" s="52"/>
      <c r="J77" s="52"/>
      <c r="K77" s="52"/>
      <c r="L77" s="115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pans="1:31" s="2" customFormat="1" ht="24.95" customHeight="1">
      <c r="A78" s="36"/>
      <c r="B78" s="37"/>
      <c r="C78" s="25" t="s">
        <v>135</v>
      </c>
      <c r="D78" s="38"/>
      <c r="E78" s="38"/>
      <c r="F78" s="38"/>
      <c r="G78" s="38"/>
      <c r="H78" s="38"/>
      <c r="I78" s="38"/>
      <c r="J78" s="38"/>
      <c r="K78" s="38"/>
      <c r="L78" s="115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pans="1:31" s="2" customFormat="1" ht="6.95" customHeight="1">
      <c r="A79" s="36"/>
      <c r="B79" s="37"/>
      <c r="C79" s="38"/>
      <c r="D79" s="38"/>
      <c r="E79" s="38"/>
      <c r="F79" s="38"/>
      <c r="G79" s="38"/>
      <c r="H79" s="38"/>
      <c r="I79" s="38"/>
      <c r="J79" s="38"/>
      <c r="K79" s="38"/>
      <c r="L79" s="115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pans="1:31" s="2" customFormat="1" ht="12" customHeight="1">
      <c r="A80" s="36"/>
      <c r="B80" s="37"/>
      <c r="C80" s="31" t="s">
        <v>16</v>
      </c>
      <c r="D80" s="38"/>
      <c r="E80" s="38"/>
      <c r="F80" s="38"/>
      <c r="G80" s="38"/>
      <c r="H80" s="38"/>
      <c r="I80" s="38"/>
      <c r="J80" s="38"/>
      <c r="K80" s="38"/>
      <c r="L80" s="115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pans="1:65" s="2" customFormat="1" ht="16.5" customHeight="1">
      <c r="A81" s="36"/>
      <c r="B81" s="37"/>
      <c r="C81" s="38"/>
      <c r="D81" s="38"/>
      <c r="E81" s="395" t="str">
        <f>E7</f>
        <v>Renovace výukových učeben U-10, U-11, U-12</v>
      </c>
      <c r="F81" s="396"/>
      <c r="G81" s="396"/>
      <c r="H81" s="396"/>
      <c r="I81" s="38"/>
      <c r="J81" s="38"/>
      <c r="K81" s="38"/>
      <c r="L81" s="115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pans="1:65" s="2" customFormat="1" ht="12" customHeight="1">
      <c r="A82" s="36"/>
      <c r="B82" s="37"/>
      <c r="C82" s="31" t="s">
        <v>117</v>
      </c>
      <c r="D82" s="38"/>
      <c r="E82" s="38"/>
      <c r="F82" s="38"/>
      <c r="G82" s="38"/>
      <c r="H82" s="38"/>
      <c r="I82" s="38"/>
      <c r="J82" s="38"/>
      <c r="K82" s="38"/>
      <c r="L82" s="115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pans="1:65" s="2" customFormat="1" ht="16.5" customHeight="1">
      <c r="A83" s="36"/>
      <c r="B83" s="37"/>
      <c r="C83" s="38"/>
      <c r="D83" s="38"/>
      <c r="E83" s="349" t="str">
        <f>E9</f>
        <v>003 - Elektroinstalace</v>
      </c>
      <c r="F83" s="397"/>
      <c r="G83" s="397"/>
      <c r="H83" s="397"/>
      <c r="I83" s="38"/>
      <c r="J83" s="38"/>
      <c r="K83" s="38"/>
      <c r="L83" s="115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pans="1:65" s="2" customFormat="1" ht="6.95" customHeight="1">
      <c r="A84" s="36"/>
      <c r="B84" s="37"/>
      <c r="C84" s="38"/>
      <c r="D84" s="38"/>
      <c r="E84" s="38"/>
      <c r="F84" s="38"/>
      <c r="G84" s="38"/>
      <c r="H84" s="38"/>
      <c r="I84" s="38"/>
      <c r="J84" s="38"/>
      <c r="K84" s="38"/>
      <c r="L84" s="115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pans="1:65" s="2" customFormat="1" ht="12" customHeight="1">
      <c r="A85" s="36"/>
      <c r="B85" s="37"/>
      <c r="C85" s="31" t="s">
        <v>21</v>
      </c>
      <c r="D85" s="38"/>
      <c r="E85" s="38"/>
      <c r="F85" s="29" t="str">
        <f>F12</f>
        <v>Praha 6, Veleslavín, José Martího 269/31</v>
      </c>
      <c r="G85" s="38"/>
      <c r="H85" s="38"/>
      <c r="I85" s="31" t="s">
        <v>23</v>
      </c>
      <c r="J85" s="61" t="str">
        <f>IF(J12="","",J12)</f>
        <v>2.4.2021</v>
      </c>
      <c r="K85" s="38"/>
      <c r="L85" s="115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pans="1:65" s="2" customFormat="1" ht="6.95" customHeight="1">
      <c r="A86" s="36"/>
      <c r="B86" s="37"/>
      <c r="C86" s="38"/>
      <c r="D86" s="38"/>
      <c r="E86" s="38"/>
      <c r="F86" s="38"/>
      <c r="G86" s="38"/>
      <c r="H86" s="38"/>
      <c r="I86" s="38"/>
      <c r="J86" s="38"/>
      <c r="K86" s="38"/>
      <c r="L86" s="115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pans="1:65" s="2" customFormat="1" ht="15.2" customHeight="1">
      <c r="A87" s="36"/>
      <c r="B87" s="37"/>
      <c r="C87" s="31" t="s">
        <v>25</v>
      </c>
      <c r="D87" s="38"/>
      <c r="E87" s="38"/>
      <c r="F87" s="29" t="str">
        <f>E15</f>
        <v>UNIVERZITA KARLOVA V PRAZE_x000D_
_x000D_
, FTVS</v>
      </c>
      <c r="G87" s="38"/>
      <c r="H87" s="38"/>
      <c r="I87" s="31" t="s">
        <v>33</v>
      </c>
      <c r="J87" s="34" t="str">
        <f>E21</f>
        <v>Werkplan s.r.o.</v>
      </c>
      <c r="K87" s="38"/>
      <c r="L87" s="115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pans="1:65" s="2" customFormat="1" ht="15.2" customHeight="1">
      <c r="A88" s="36"/>
      <c r="B88" s="37"/>
      <c r="C88" s="31" t="s">
        <v>31</v>
      </c>
      <c r="D88" s="38"/>
      <c r="E88" s="38"/>
      <c r="F88" s="29" t="str">
        <f>IF(E18="","",E18)</f>
        <v>Vyplň údaj</v>
      </c>
      <c r="G88" s="38"/>
      <c r="H88" s="38"/>
      <c r="I88" s="31" t="s">
        <v>37</v>
      </c>
      <c r="J88" s="34" t="str">
        <f>E24</f>
        <v>Ing. Pavel Vochozka</v>
      </c>
      <c r="K88" s="38"/>
      <c r="L88" s="115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pans="1:65" s="2" customFormat="1" ht="10.35" customHeight="1">
      <c r="A89" s="36"/>
      <c r="B89" s="37"/>
      <c r="C89" s="38"/>
      <c r="D89" s="38"/>
      <c r="E89" s="38"/>
      <c r="F89" s="38"/>
      <c r="G89" s="38"/>
      <c r="H89" s="38"/>
      <c r="I89" s="38"/>
      <c r="J89" s="38"/>
      <c r="K89" s="38"/>
      <c r="L89" s="115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pans="1:65" s="11" customFormat="1" ht="29.25" customHeight="1">
      <c r="A90" s="153"/>
      <c r="B90" s="154"/>
      <c r="C90" s="155" t="s">
        <v>136</v>
      </c>
      <c r="D90" s="156" t="s">
        <v>61</v>
      </c>
      <c r="E90" s="156" t="s">
        <v>57</v>
      </c>
      <c r="F90" s="156" t="s">
        <v>58</v>
      </c>
      <c r="G90" s="156" t="s">
        <v>137</v>
      </c>
      <c r="H90" s="156" t="s">
        <v>138</v>
      </c>
      <c r="I90" s="156" t="s">
        <v>139</v>
      </c>
      <c r="J90" s="156" t="s">
        <v>121</v>
      </c>
      <c r="K90" s="157" t="s">
        <v>140</v>
      </c>
      <c r="L90" s="158"/>
      <c r="M90" s="70" t="s">
        <v>19</v>
      </c>
      <c r="N90" s="71" t="s">
        <v>46</v>
      </c>
      <c r="O90" s="71" t="s">
        <v>141</v>
      </c>
      <c r="P90" s="71" t="s">
        <v>142</v>
      </c>
      <c r="Q90" s="71" t="s">
        <v>143</v>
      </c>
      <c r="R90" s="71" t="s">
        <v>144</v>
      </c>
      <c r="S90" s="71" t="s">
        <v>145</v>
      </c>
      <c r="T90" s="72" t="s">
        <v>146</v>
      </c>
      <c r="U90" s="153"/>
      <c r="V90" s="153"/>
      <c r="W90" s="153"/>
      <c r="X90" s="153"/>
      <c r="Y90" s="153"/>
      <c r="Z90" s="153"/>
      <c r="AA90" s="153"/>
      <c r="AB90" s="153"/>
      <c r="AC90" s="153"/>
      <c r="AD90" s="153"/>
      <c r="AE90" s="153"/>
    </row>
    <row r="91" spans="1:65" s="2" customFormat="1" ht="22.9" customHeight="1">
      <c r="A91" s="36"/>
      <c r="B91" s="37"/>
      <c r="C91" s="77" t="s">
        <v>147</v>
      </c>
      <c r="D91" s="38"/>
      <c r="E91" s="38"/>
      <c r="F91" s="38"/>
      <c r="G91" s="38"/>
      <c r="H91" s="38"/>
      <c r="I91" s="38"/>
      <c r="J91" s="159">
        <f>BK91</f>
        <v>0</v>
      </c>
      <c r="K91" s="38"/>
      <c r="L91" s="41"/>
      <c r="M91" s="73"/>
      <c r="N91" s="160"/>
      <c r="O91" s="74"/>
      <c r="P91" s="161">
        <f>P92+P213+P392</f>
        <v>0</v>
      </c>
      <c r="Q91" s="74"/>
      <c r="R91" s="161">
        <f>R92+R213+R392</f>
        <v>1.8734870000000001</v>
      </c>
      <c r="S91" s="74"/>
      <c r="T91" s="162">
        <f>T92+T213+T392</f>
        <v>2.4500000000000002</v>
      </c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T91" s="19" t="s">
        <v>75</v>
      </c>
      <c r="AU91" s="19" t="s">
        <v>122</v>
      </c>
      <c r="BK91" s="163">
        <f>BK92+BK213+BK392</f>
        <v>0</v>
      </c>
    </row>
    <row r="92" spans="1:65" s="12" customFormat="1" ht="25.9" customHeight="1">
      <c r="B92" s="164"/>
      <c r="C92" s="165"/>
      <c r="D92" s="166" t="s">
        <v>75</v>
      </c>
      <c r="E92" s="167" t="s">
        <v>460</v>
      </c>
      <c r="F92" s="167" t="s">
        <v>461</v>
      </c>
      <c r="G92" s="165"/>
      <c r="H92" s="165"/>
      <c r="I92" s="168"/>
      <c r="J92" s="169">
        <f>BK92</f>
        <v>0</v>
      </c>
      <c r="K92" s="165"/>
      <c r="L92" s="170"/>
      <c r="M92" s="171"/>
      <c r="N92" s="172"/>
      <c r="O92" s="172"/>
      <c r="P92" s="173">
        <f>P93+P206</f>
        <v>0</v>
      </c>
      <c r="Q92" s="172"/>
      <c r="R92" s="173">
        <f>R93+R206</f>
        <v>8.9744999999999991E-2</v>
      </c>
      <c r="S92" s="172"/>
      <c r="T92" s="174">
        <f>T93+T206</f>
        <v>0</v>
      </c>
      <c r="AR92" s="175" t="s">
        <v>86</v>
      </c>
      <c r="AT92" s="176" t="s">
        <v>75</v>
      </c>
      <c r="AU92" s="176" t="s">
        <v>76</v>
      </c>
      <c r="AY92" s="175" t="s">
        <v>150</v>
      </c>
      <c r="BK92" s="177">
        <f>BK93+BK206</f>
        <v>0</v>
      </c>
    </row>
    <row r="93" spans="1:65" s="12" customFormat="1" ht="22.9" customHeight="1">
      <c r="B93" s="164"/>
      <c r="C93" s="165"/>
      <c r="D93" s="166" t="s">
        <v>75</v>
      </c>
      <c r="E93" s="178" t="s">
        <v>1455</v>
      </c>
      <c r="F93" s="178" t="s">
        <v>1456</v>
      </c>
      <c r="G93" s="165"/>
      <c r="H93" s="165"/>
      <c r="I93" s="168"/>
      <c r="J93" s="179">
        <f>BK93</f>
        <v>0</v>
      </c>
      <c r="K93" s="165"/>
      <c r="L93" s="170"/>
      <c r="M93" s="171"/>
      <c r="N93" s="172"/>
      <c r="O93" s="172"/>
      <c r="P93" s="173">
        <f>SUM(P94:P205)</f>
        <v>0</v>
      </c>
      <c r="Q93" s="172"/>
      <c r="R93" s="173">
        <f>SUM(R94:R205)</f>
        <v>8.9744999999999991E-2</v>
      </c>
      <c r="S93" s="172"/>
      <c r="T93" s="174">
        <f>SUM(T94:T205)</f>
        <v>0</v>
      </c>
      <c r="AR93" s="175" t="s">
        <v>86</v>
      </c>
      <c r="AT93" s="176" t="s">
        <v>75</v>
      </c>
      <c r="AU93" s="176" t="s">
        <v>84</v>
      </c>
      <c r="AY93" s="175" t="s">
        <v>150</v>
      </c>
      <c r="BK93" s="177">
        <f>SUM(BK94:BK205)</f>
        <v>0</v>
      </c>
    </row>
    <row r="94" spans="1:65" s="2" customFormat="1" ht="24">
      <c r="A94" s="36"/>
      <c r="B94" s="37"/>
      <c r="C94" s="180" t="s">
        <v>84</v>
      </c>
      <c r="D94" s="180" t="s">
        <v>153</v>
      </c>
      <c r="E94" s="181" t="s">
        <v>1457</v>
      </c>
      <c r="F94" s="182" t="s">
        <v>1458</v>
      </c>
      <c r="G94" s="183" t="s">
        <v>328</v>
      </c>
      <c r="H94" s="184">
        <v>180</v>
      </c>
      <c r="I94" s="185"/>
      <c r="J94" s="186">
        <f>ROUND(I94*H94,2)</f>
        <v>0</v>
      </c>
      <c r="K94" s="182" t="s">
        <v>168</v>
      </c>
      <c r="L94" s="41"/>
      <c r="M94" s="187" t="s">
        <v>19</v>
      </c>
      <c r="N94" s="188" t="s">
        <v>47</v>
      </c>
      <c r="O94" s="66"/>
      <c r="P94" s="189">
        <f>O94*H94</f>
        <v>0</v>
      </c>
      <c r="Q94" s="189">
        <v>0</v>
      </c>
      <c r="R94" s="189">
        <f>Q94*H94</f>
        <v>0</v>
      </c>
      <c r="S94" s="189">
        <v>0</v>
      </c>
      <c r="T94" s="190">
        <f>S94*H94</f>
        <v>0</v>
      </c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R94" s="191" t="s">
        <v>314</v>
      </c>
      <c r="AT94" s="191" t="s">
        <v>153</v>
      </c>
      <c r="AU94" s="191" t="s">
        <v>86</v>
      </c>
      <c r="AY94" s="19" t="s">
        <v>150</v>
      </c>
      <c r="BE94" s="192">
        <f>IF(N94="základní",J94,0)</f>
        <v>0</v>
      </c>
      <c r="BF94" s="192">
        <f>IF(N94="snížená",J94,0)</f>
        <v>0</v>
      </c>
      <c r="BG94" s="192">
        <f>IF(N94="zákl. přenesená",J94,0)</f>
        <v>0</v>
      </c>
      <c r="BH94" s="192">
        <f>IF(N94="sníž. přenesená",J94,0)</f>
        <v>0</v>
      </c>
      <c r="BI94" s="192">
        <f>IF(N94="nulová",J94,0)</f>
        <v>0</v>
      </c>
      <c r="BJ94" s="19" t="s">
        <v>84</v>
      </c>
      <c r="BK94" s="192">
        <f>ROUND(I94*H94,2)</f>
        <v>0</v>
      </c>
      <c r="BL94" s="19" t="s">
        <v>314</v>
      </c>
      <c r="BM94" s="191" t="s">
        <v>1459</v>
      </c>
    </row>
    <row r="95" spans="1:65" s="2" customFormat="1" ht="29.25">
      <c r="A95" s="36"/>
      <c r="B95" s="37"/>
      <c r="C95" s="38"/>
      <c r="D95" s="193" t="s">
        <v>160</v>
      </c>
      <c r="E95" s="38"/>
      <c r="F95" s="194" t="s">
        <v>1460</v>
      </c>
      <c r="G95" s="38"/>
      <c r="H95" s="38"/>
      <c r="I95" s="195"/>
      <c r="J95" s="38"/>
      <c r="K95" s="38"/>
      <c r="L95" s="41"/>
      <c r="M95" s="196"/>
      <c r="N95" s="197"/>
      <c r="O95" s="66"/>
      <c r="P95" s="66"/>
      <c r="Q95" s="66"/>
      <c r="R95" s="66"/>
      <c r="S95" s="66"/>
      <c r="T95" s="67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  <c r="AT95" s="19" t="s">
        <v>160</v>
      </c>
      <c r="AU95" s="19" t="s">
        <v>86</v>
      </c>
    </row>
    <row r="96" spans="1:65" s="2" customFormat="1" ht="24.2" customHeight="1">
      <c r="A96" s="36"/>
      <c r="B96" s="37"/>
      <c r="C96" s="245" t="s">
        <v>86</v>
      </c>
      <c r="D96" s="245" t="s">
        <v>641</v>
      </c>
      <c r="E96" s="246" t="s">
        <v>1461</v>
      </c>
      <c r="F96" s="247" t="s">
        <v>1462</v>
      </c>
      <c r="G96" s="248" t="s">
        <v>641</v>
      </c>
      <c r="H96" s="249">
        <v>189</v>
      </c>
      <c r="I96" s="250"/>
      <c r="J96" s="251">
        <f>ROUND(I96*H96,2)</f>
        <v>0</v>
      </c>
      <c r="K96" s="247" t="s">
        <v>1463</v>
      </c>
      <c r="L96" s="252"/>
      <c r="M96" s="253" t="s">
        <v>19</v>
      </c>
      <c r="N96" s="254" t="s">
        <v>47</v>
      </c>
      <c r="O96" s="66"/>
      <c r="P96" s="189">
        <f>O96*H96</f>
        <v>0</v>
      </c>
      <c r="Q96" s="189">
        <v>0</v>
      </c>
      <c r="R96" s="189">
        <f>Q96*H96</f>
        <v>0</v>
      </c>
      <c r="S96" s="189">
        <v>0</v>
      </c>
      <c r="T96" s="190">
        <f>S96*H96</f>
        <v>0</v>
      </c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R96" s="191" t="s">
        <v>464</v>
      </c>
      <c r="AT96" s="191" t="s">
        <v>641</v>
      </c>
      <c r="AU96" s="191" t="s">
        <v>86</v>
      </c>
      <c r="AY96" s="19" t="s">
        <v>150</v>
      </c>
      <c r="BE96" s="192">
        <f>IF(N96="základní",J96,0)</f>
        <v>0</v>
      </c>
      <c r="BF96" s="192">
        <f>IF(N96="snížená",J96,0)</f>
        <v>0</v>
      </c>
      <c r="BG96" s="192">
        <f>IF(N96="zákl. přenesená",J96,0)</f>
        <v>0</v>
      </c>
      <c r="BH96" s="192">
        <f>IF(N96="sníž. přenesená",J96,0)</f>
        <v>0</v>
      </c>
      <c r="BI96" s="192">
        <f>IF(N96="nulová",J96,0)</f>
        <v>0</v>
      </c>
      <c r="BJ96" s="19" t="s">
        <v>84</v>
      </c>
      <c r="BK96" s="192">
        <f>ROUND(I96*H96,2)</f>
        <v>0</v>
      </c>
      <c r="BL96" s="19" t="s">
        <v>314</v>
      </c>
      <c r="BM96" s="191" t="s">
        <v>1464</v>
      </c>
    </row>
    <row r="97" spans="1:65" s="2" customFormat="1" ht="11.25">
      <c r="A97" s="36"/>
      <c r="B97" s="37"/>
      <c r="C97" s="38"/>
      <c r="D97" s="193" t="s">
        <v>160</v>
      </c>
      <c r="E97" s="38"/>
      <c r="F97" s="194" t="s">
        <v>1462</v>
      </c>
      <c r="G97" s="38"/>
      <c r="H97" s="38"/>
      <c r="I97" s="195"/>
      <c r="J97" s="38"/>
      <c r="K97" s="38"/>
      <c r="L97" s="41"/>
      <c r="M97" s="196"/>
      <c r="N97" s="197"/>
      <c r="O97" s="66"/>
      <c r="P97" s="66"/>
      <c r="Q97" s="66"/>
      <c r="R97" s="66"/>
      <c r="S97" s="66"/>
      <c r="T97" s="67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T97" s="19" t="s">
        <v>160</v>
      </c>
      <c r="AU97" s="19" t="s">
        <v>86</v>
      </c>
    </row>
    <row r="98" spans="1:65" s="2" customFormat="1" ht="48.75">
      <c r="A98" s="36"/>
      <c r="B98" s="37"/>
      <c r="C98" s="38"/>
      <c r="D98" s="193" t="s">
        <v>161</v>
      </c>
      <c r="E98" s="38"/>
      <c r="F98" s="198" t="s">
        <v>1465</v>
      </c>
      <c r="G98" s="38"/>
      <c r="H98" s="38"/>
      <c r="I98" s="195"/>
      <c r="J98" s="38"/>
      <c r="K98" s="38"/>
      <c r="L98" s="41"/>
      <c r="M98" s="196"/>
      <c r="N98" s="197"/>
      <c r="O98" s="66"/>
      <c r="P98" s="66"/>
      <c r="Q98" s="66"/>
      <c r="R98" s="66"/>
      <c r="S98" s="66"/>
      <c r="T98" s="67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T98" s="19" t="s">
        <v>161</v>
      </c>
      <c r="AU98" s="19" t="s">
        <v>86</v>
      </c>
    </row>
    <row r="99" spans="1:65" s="14" customFormat="1" ht="11.25">
      <c r="B99" s="209"/>
      <c r="C99" s="210"/>
      <c r="D99" s="193" t="s">
        <v>163</v>
      </c>
      <c r="E99" s="210"/>
      <c r="F99" s="212" t="s">
        <v>1466</v>
      </c>
      <c r="G99" s="210"/>
      <c r="H99" s="213">
        <v>189</v>
      </c>
      <c r="I99" s="214"/>
      <c r="J99" s="210"/>
      <c r="K99" s="210"/>
      <c r="L99" s="215"/>
      <c r="M99" s="216"/>
      <c r="N99" s="217"/>
      <c r="O99" s="217"/>
      <c r="P99" s="217"/>
      <c r="Q99" s="217"/>
      <c r="R99" s="217"/>
      <c r="S99" s="217"/>
      <c r="T99" s="218"/>
      <c r="AT99" s="219" t="s">
        <v>163</v>
      </c>
      <c r="AU99" s="219" t="s">
        <v>86</v>
      </c>
      <c r="AV99" s="14" t="s">
        <v>86</v>
      </c>
      <c r="AW99" s="14" t="s">
        <v>4</v>
      </c>
      <c r="AX99" s="14" t="s">
        <v>84</v>
      </c>
      <c r="AY99" s="219" t="s">
        <v>150</v>
      </c>
    </row>
    <row r="100" spans="1:65" s="2" customFormat="1" ht="24">
      <c r="A100" s="36"/>
      <c r="B100" s="37"/>
      <c r="C100" s="180" t="s">
        <v>179</v>
      </c>
      <c r="D100" s="180" t="s">
        <v>153</v>
      </c>
      <c r="E100" s="181" t="s">
        <v>1467</v>
      </c>
      <c r="F100" s="182" t="s">
        <v>1468</v>
      </c>
      <c r="G100" s="183" t="s">
        <v>328</v>
      </c>
      <c r="H100" s="184">
        <v>240</v>
      </c>
      <c r="I100" s="185"/>
      <c r="J100" s="186">
        <f>ROUND(I100*H100,2)</f>
        <v>0</v>
      </c>
      <c r="K100" s="182" t="s">
        <v>168</v>
      </c>
      <c r="L100" s="41"/>
      <c r="M100" s="187" t="s">
        <v>19</v>
      </c>
      <c r="N100" s="188" t="s">
        <v>47</v>
      </c>
      <c r="O100" s="66"/>
      <c r="P100" s="189">
        <f>O100*H100</f>
        <v>0</v>
      </c>
      <c r="Q100" s="189">
        <v>0</v>
      </c>
      <c r="R100" s="189">
        <f>Q100*H100</f>
        <v>0</v>
      </c>
      <c r="S100" s="189">
        <v>0</v>
      </c>
      <c r="T100" s="190">
        <f>S100*H100</f>
        <v>0</v>
      </c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R100" s="191" t="s">
        <v>314</v>
      </c>
      <c r="AT100" s="191" t="s">
        <v>153</v>
      </c>
      <c r="AU100" s="191" t="s">
        <v>86</v>
      </c>
      <c r="AY100" s="19" t="s">
        <v>150</v>
      </c>
      <c r="BE100" s="192">
        <f>IF(N100="základní",J100,0)</f>
        <v>0</v>
      </c>
      <c r="BF100" s="192">
        <f>IF(N100="snížená",J100,0)</f>
        <v>0</v>
      </c>
      <c r="BG100" s="192">
        <f>IF(N100="zákl. přenesená",J100,0)</f>
        <v>0</v>
      </c>
      <c r="BH100" s="192">
        <f>IF(N100="sníž. přenesená",J100,0)</f>
        <v>0</v>
      </c>
      <c r="BI100" s="192">
        <f>IF(N100="nulová",J100,0)</f>
        <v>0</v>
      </c>
      <c r="BJ100" s="19" t="s">
        <v>84</v>
      </c>
      <c r="BK100" s="192">
        <f>ROUND(I100*H100,2)</f>
        <v>0</v>
      </c>
      <c r="BL100" s="19" t="s">
        <v>314</v>
      </c>
      <c r="BM100" s="191" t="s">
        <v>1469</v>
      </c>
    </row>
    <row r="101" spans="1:65" s="2" customFormat="1" ht="29.25">
      <c r="A101" s="36"/>
      <c r="B101" s="37"/>
      <c r="C101" s="38"/>
      <c r="D101" s="193" t="s">
        <v>160</v>
      </c>
      <c r="E101" s="38"/>
      <c r="F101" s="194" t="s">
        <v>1470</v>
      </c>
      <c r="G101" s="38"/>
      <c r="H101" s="38"/>
      <c r="I101" s="195"/>
      <c r="J101" s="38"/>
      <c r="K101" s="38"/>
      <c r="L101" s="41"/>
      <c r="M101" s="196"/>
      <c r="N101" s="197"/>
      <c r="O101" s="66"/>
      <c r="P101" s="66"/>
      <c r="Q101" s="66"/>
      <c r="R101" s="66"/>
      <c r="S101" s="66"/>
      <c r="T101" s="67"/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  <c r="AT101" s="19" t="s">
        <v>160</v>
      </c>
      <c r="AU101" s="19" t="s">
        <v>86</v>
      </c>
    </row>
    <row r="102" spans="1:65" s="2" customFormat="1" ht="21.75" customHeight="1">
      <c r="A102" s="36"/>
      <c r="B102" s="37"/>
      <c r="C102" s="245" t="s">
        <v>158</v>
      </c>
      <c r="D102" s="245" t="s">
        <v>641</v>
      </c>
      <c r="E102" s="246" t="s">
        <v>1471</v>
      </c>
      <c r="F102" s="247" t="s">
        <v>1472</v>
      </c>
      <c r="G102" s="248" t="s">
        <v>328</v>
      </c>
      <c r="H102" s="249">
        <v>252</v>
      </c>
      <c r="I102" s="250"/>
      <c r="J102" s="251">
        <f>ROUND(I102*H102,2)</f>
        <v>0</v>
      </c>
      <c r="K102" s="247" t="s">
        <v>168</v>
      </c>
      <c r="L102" s="252"/>
      <c r="M102" s="253" t="s">
        <v>19</v>
      </c>
      <c r="N102" s="254" t="s">
        <v>47</v>
      </c>
      <c r="O102" s="66"/>
      <c r="P102" s="189">
        <f>O102*H102</f>
        <v>0</v>
      </c>
      <c r="Q102" s="189">
        <v>1.6000000000000001E-4</v>
      </c>
      <c r="R102" s="189">
        <f>Q102*H102</f>
        <v>4.0320000000000002E-2</v>
      </c>
      <c r="S102" s="189">
        <v>0</v>
      </c>
      <c r="T102" s="190">
        <f>S102*H102</f>
        <v>0</v>
      </c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  <c r="AR102" s="191" t="s">
        <v>464</v>
      </c>
      <c r="AT102" s="191" t="s">
        <v>641</v>
      </c>
      <c r="AU102" s="191" t="s">
        <v>86</v>
      </c>
      <c r="AY102" s="19" t="s">
        <v>150</v>
      </c>
      <c r="BE102" s="192">
        <f>IF(N102="základní",J102,0)</f>
        <v>0</v>
      </c>
      <c r="BF102" s="192">
        <f>IF(N102="snížená",J102,0)</f>
        <v>0</v>
      </c>
      <c r="BG102" s="192">
        <f>IF(N102="zákl. přenesená",J102,0)</f>
        <v>0</v>
      </c>
      <c r="BH102" s="192">
        <f>IF(N102="sníž. přenesená",J102,0)</f>
        <v>0</v>
      </c>
      <c r="BI102" s="192">
        <f>IF(N102="nulová",J102,0)</f>
        <v>0</v>
      </c>
      <c r="BJ102" s="19" t="s">
        <v>84</v>
      </c>
      <c r="BK102" s="192">
        <f>ROUND(I102*H102,2)</f>
        <v>0</v>
      </c>
      <c r="BL102" s="19" t="s">
        <v>314</v>
      </c>
      <c r="BM102" s="191" t="s">
        <v>1473</v>
      </c>
    </row>
    <row r="103" spans="1:65" s="2" customFormat="1" ht="11.25">
      <c r="A103" s="36"/>
      <c r="B103" s="37"/>
      <c r="C103" s="38"/>
      <c r="D103" s="193" t="s">
        <v>160</v>
      </c>
      <c r="E103" s="38"/>
      <c r="F103" s="194" t="s">
        <v>1472</v>
      </c>
      <c r="G103" s="38"/>
      <c r="H103" s="38"/>
      <c r="I103" s="195"/>
      <c r="J103" s="38"/>
      <c r="K103" s="38"/>
      <c r="L103" s="41"/>
      <c r="M103" s="196"/>
      <c r="N103" s="197"/>
      <c r="O103" s="66"/>
      <c r="P103" s="66"/>
      <c r="Q103" s="66"/>
      <c r="R103" s="66"/>
      <c r="S103" s="66"/>
      <c r="T103" s="67"/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T103" s="19" t="s">
        <v>160</v>
      </c>
      <c r="AU103" s="19" t="s">
        <v>86</v>
      </c>
    </row>
    <row r="104" spans="1:65" s="14" customFormat="1" ht="11.25">
      <c r="B104" s="209"/>
      <c r="C104" s="210"/>
      <c r="D104" s="193" t="s">
        <v>163</v>
      </c>
      <c r="E104" s="210"/>
      <c r="F104" s="212" t="s">
        <v>1474</v>
      </c>
      <c r="G104" s="210"/>
      <c r="H104" s="213">
        <v>252</v>
      </c>
      <c r="I104" s="214"/>
      <c r="J104" s="210"/>
      <c r="K104" s="210"/>
      <c r="L104" s="215"/>
      <c r="M104" s="216"/>
      <c r="N104" s="217"/>
      <c r="O104" s="217"/>
      <c r="P104" s="217"/>
      <c r="Q104" s="217"/>
      <c r="R104" s="217"/>
      <c r="S104" s="217"/>
      <c r="T104" s="218"/>
      <c r="AT104" s="219" t="s">
        <v>163</v>
      </c>
      <c r="AU104" s="219" t="s">
        <v>86</v>
      </c>
      <c r="AV104" s="14" t="s">
        <v>86</v>
      </c>
      <c r="AW104" s="14" t="s">
        <v>4</v>
      </c>
      <c r="AX104" s="14" t="s">
        <v>84</v>
      </c>
      <c r="AY104" s="219" t="s">
        <v>150</v>
      </c>
    </row>
    <row r="105" spans="1:65" s="2" customFormat="1" ht="24.2" customHeight="1">
      <c r="A105" s="36"/>
      <c r="B105" s="37"/>
      <c r="C105" s="245" t="s">
        <v>199</v>
      </c>
      <c r="D105" s="245" t="s">
        <v>641</v>
      </c>
      <c r="E105" s="246" t="s">
        <v>1475</v>
      </c>
      <c r="F105" s="247" t="s">
        <v>1476</v>
      </c>
      <c r="G105" s="248" t="s">
        <v>1288</v>
      </c>
      <c r="H105" s="249">
        <v>90</v>
      </c>
      <c r="I105" s="250"/>
      <c r="J105" s="251">
        <f>ROUND(I105*H105,2)</f>
        <v>0</v>
      </c>
      <c r="K105" s="247" t="s">
        <v>1463</v>
      </c>
      <c r="L105" s="252"/>
      <c r="M105" s="253" t="s">
        <v>19</v>
      </c>
      <c r="N105" s="254" t="s">
        <v>47</v>
      </c>
      <c r="O105" s="66"/>
      <c r="P105" s="189">
        <f>O105*H105</f>
        <v>0</v>
      </c>
      <c r="Q105" s="189">
        <v>0</v>
      </c>
      <c r="R105" s="189">
        <f>Q105*H105</f>
        <v>0</v>
      </c>
      <c r="S105" s="189">
        <v>0</v>
      </c>
      <c r="T105" s="190">
        <f>S105*H105</f>
        <v>0</v>
      </c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  <c r="AR105" s="191" t="s">
        <v>464</v>
      </c>
      <c r="AT105" s="191" t="s">
        <v>641</v>
      </c>
      <c r="AU105" s="191" t="s">
        <v>86</v>
      </c>
      <c r="AY105" s="19" t="s">
        <v>150</v>
      </c>
      <c r="BE105" s="192">
        <f>IF(N105="základní",J105,0)</f>
        <v>0</v>
      </c>
      <c r="BF105" s="192">
        <f>IF(N105="snížená",J105,0)</f>
        <v>0</v>
      </c>
      <c r="BG105" s="192">
        <f>IF(N105="zákl. přenesená",J105,0)</f>
        <v>0</v>
      </c>
      <c r="BH105" s="192">
        <f>IF(N105="sníž. přenesená",J105,0)</f>
        <v>0</v>
      </c>
      <c r="BI105" s="192">
        <f>IF(N105="nulová",J105,0)</f>
        <v>0</v>
      </c>
      <c r="BJ105" s="19" t="s">
        <v>84</v>
      </c>
      <c r="BK105" s="192">
        <f>ROUND(I105*H105,2)</f>
        <v>0</v>
      </c>
      <c r="BL105" s="19" t="s">
        <v>314</v>
      </c>
      <c r="BM105" s="191" t="s">
        <v>438</v>
      </c>
    </row>
    <row r="106" spans="1:65" s="2" customFormat="1" ht="11.25">
      <c r="A106" s="36"/>
      <c r="B106" s="37"/>
      <c r="C106" s="38"/>
      <c r="D106" s="193" t="s">
        <v>160</v>
      </c>
      <c r="E106" s="38"/>
      <c r="F106" s="194" t="s">
        <v>1476</v>
      </c>
      <c r="G106" s="38"/>
      <c r="H106" s="38"/>
      <c r="I106" s="195"/>
      <c r="J106" s="38"/>
      <c r="K106" s="38"/>
      <c r="L106" s="41"/>
      <c r="M106" s="196"/>
      <c r="N106" s="197"/>
      <c r="O106" s="66"/>
      <c r="P106" s="66"/>
      <c r="Q106" s="66"/>
      <c r="R106" s="66"/>
      <c r="S106" s="66"/>
      <c r="T106" s="67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  <c r="AT106" s="19" t="s">
        <v>160</v>
      </c>
      <c r="AU106" s="19" t="s">
        <v>86</v>
      </c>
    </row>
    <row r="107" spans="1:65" s="2" customFormat="1" ht="24">
      <c r="A107" s="36"/>
      <c r="B107" s="37"/>
      <c r="C107" s="180" t="s">
        <v>206</v>
      </c>
      <c r="D107" s="180" t="s">
        <v>153</v>
      </c>
      <c r="E107" s="181" t="s">
        <v>1477</v>
      </c>
      <c r="F107" s="182" t="s">
        <v>1478</v>
      </c>
      <c r="G107" s="183" t="s">
        <v>328</v>
      </c>
      <c r="H107" s="184">
        <v>90</v>
      </c>
      <c r="I107" s="185"/>
      <c r="J107" s="186">
        <f>ROUND(I107*H107,2)</f>
        <v>0</v>
      </c>
      <c r="K107" s="182" t="s">
        <v>168</v>
      </c>
      <c r="L107" s="41"/>
      <c r="M107" s="187" t="s">
        <v>19</v>
      </c>
      <c r="N107" s="188" t="s">
        <v>47</v>
      </c>
      <c r="O107" s="66"/>
      <c r="P107" s="189">
        <f>O107*H107</f>
        <v>0</v>
      </c>
      <c r="Q107" s="189">
        <v>0</v>
      </c>
      <c r="R107" s="189">
        <f>Q107*H107</f>
        <v>0</v>
      </c>
      <c r="S107" s="189">
        <v>0</v>
      </c>
      <c r="T107" s="190">
        <f>S107*H107</f>
        <v>0</v>
      </c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  <c r="AR107" s="191" t="s">
        <v>314</v>
      </c>
      <c r="AT107" s="191" t="s">
        <v>153</v>
      </c>
      <c r="AU107" s="191" t="s">
        <v>86</v>
      </c>
      <c r="AY107" s="19" t="s">
        <v>150</v>
      </c>
      <c r="BE107" s="192">
        <f>IF(N107="základní",J107,0)</f>
        <v>0</v>
      </c>
      <c r="BF107" s="192">
        <f>IF(N107="snížená",J107,0)</f>
        <v>0</v>
      </c>
      <c r="BG107" s="192">
        <f>IF(N107="zákl. přenesená",J107,0)</f>
        <v>0</v>
      </c>
      <c r="BH107" s="192">
        <f>IF(N107="sníž. přenesená",J107,0)</f>
        <v>0</v>
      </c>
      <c r="BI107" s="192">
        <f>IF(N107="nulová",J107,0)</f>
        <v>0</v>
      </c>
      <c r="BJ107" s="19" t="s">
        <v>84</v>
      </c>
      <c r="BK107" s="192">
        <f>ROUND(I107*H107,2)</f>
        <v>0</v>
      </c>
      <c r="BL107" s="19" t="s">
        <v>314</v>
      </c>
      <c r="BM107" s="191" t="s">
        <v>1479</v>
      </c>
    </row>
    <row r="108" spans="1:65" s="2" customFormat="1" ht="19.5">
      <c r="A108" s="36"/>
      <c r="B108" s="37"/>
      <c r="C108" s="38"/>
      <c r="D108" s="193" t="s">
        <v>160</v>
      </c>
      <c r="E108" s="38"/>
      <c r="F108" s="194" t="s">
        <v>1480</v>
      </c>
      <c r="G108" s="38"/>
      <c r="H108" s="38"/>
      <c r="I108" s="195"/>
      <c r="J108" s="38"/>
      <c r="K108" s="38"/>
      <c r="L108" s="41"/>
      <c r="M108" s="196"/>
      <c r="N108" s="197"/>
      <c r="O108" s="66"/>
      <c r="P108" s="66"/>
      <c r="Q108" s="66"/>
      <c r="R108" s="66"/>
      <c r="S108" s="66"/>
      <c r="T108" s="67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  <c r="AT108" s="19" t="s">
        <v>160</v>
      </c>
      <c r="AU108" s="19" t="s">
        <v>86</v>
      </c>
    </row>
    <row r="109" spans="1:65" s="2" customFormat="1" ht="24">
      <c r="A109" s="36"/>
      <c r="B109" s="37"/>
      <c r="C109" s="245" t="s">
        <v>237</v>
      </c>
      <c r="D109" s="245" t="s">
        <v>641</v>
      </c>
      <c r="E109" s="246" t="s">
        <v>1481</v>
      </c>
      <c r="F109" s="247" t="s">
        <v>1482</v>
      </c>
      <c r="G109" s="248" t="s">
        <v>328</v>
      </c>
      <c r="H109" s="249">
        <v>94.5</v>
      </c>
      <c r="I109" s="250"/>
      <c r="J109" s="251">
        <f>ROUND(I109*H109,2)</f>
        <v>0</v>
      </c>
      <c r="K109" s="247" t="s">
        <v>168</v>
      </c>
      <c r="L109" s="252"/>
      <c r="M109" s="253" t="s">
        <v>19</v>
      </c>
      <c r="N109" s="254" t="s">
        <v>47</v>
      </c>
      <c r="O109" s="66"/>
      <c r="P109" s="189">
        <f>O109*H109</f>
        <v>0</v>
      </c>
      <c r="Q109" s="189">
        <v>3.5E-4</v>
      </c>
      <c r="R109" s="189">
        <f>Q109*H109</f>
        <v>3.3075E-2</v>
      </c>
      <c r="S109" s="189">
        <v>0</v>
      </c>
      <c r="T109" s="190">
        <f>S109*H109</f>
        <v>0</v>
      </c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  <c r="AR109" s="191" t="s">
        <v>464</v>
      </c>
      <c r="AT109" s="191" t="s">
        <v>641</v>
      </c>
      <c r="AU109" s="191" t="s">
        <v>86</v>
      </c>
      <c r="AY109" s="19" t="s">
        <v>150</v>
      </c>
      <c r="BE109" s="192">
        <f>IF(N109="základní",J109,0)</f>
        <v>0</v>
      </c>
      <c r="BF109" s="192">
        <f>IF(N109="snížená",J109,0)</f>
        <v>0</v>
      </c>
      <c r="BG109" s="192">
        <f>IF(N109="zákl. přenesená",J109,0)</f>
        <v>0</v>
      </c>
      <c r="BH109" s="192">
        <f>IF(N109="sníž. přenesená",J109,0)</f>
        <v>0</v>
      </c>
      <c r="BI109" s="192">
        <f>IF(N109="nulová",J109,0)</f>
        <v>0</v>
      </c>
      <c r="BJ109" s="19" t="s">
        <v>84</v>
      </c>
      <c r="BK109" s="192">
        <f>ROUND(I109*H109,2)</f>
        <v>0</v>
      </c>
      <c r="BL109" s="19" t="s">
        <v>314</v>
      </c>
      <c r="BM109" s="191" t="s">
        <v>1483</v>
      </c>
    </row>
    <row r="110" spans="1:65" s="2" customFormat="1" ht="19.5">
      <c r="A110" s="36"/>
      <c r="B110" s="37"/>
      <c r="C110" s="38"/>
      <c r="D110" s="193" t="s">
        <v>160</v>
      </c>
      <c r="E110" s="38"/>
      <c r="F110" s="194" t="s">
        <v>1482</v>
      </c>
      <c r="G110" s="38"/>
      <c r="H110" s="38"/>
      <c r="I110" s="195"/>
      <c r="J110" s="38"/>
      <c r="K110" s="38"/>
      <c r="L110" s="41"/>
      <c r="M110" s="196"/>
      <c r="N110" s="197"/>
      <c r="O110" s="66"/>
      <c r="P110" s="66"/>
      <c r="Q110" s="66"/>
      <c r="R110" s="66"/>
      <c r="S110" s="66"/>
      <c r="T110" s="67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  <c r="AT110" s="19" t="s">
        <v>160</v>
      </c>
      <c r="AU110" s="19" t="s">
        <v>86</v>
      </c>
    </row>
    <row r="111" spans="1:65" s="14" customFormat="1" ht="11.25">
      <c r="B111" s="209"/>
      <c r="C111" s="210"/>
      <c r="D111" s="193" t="s">
        <v>163</v>
      </c>
      <c r="E111" s="210"/>
      <c r="F111" s="212" t="s">
        <v>1484</v>
      </c>
      <c r="G111" s="210"/>
      <c r="H111" s="213">
        <v>94.5</v>
      </c>
      <c r="I111" s="214"/>
      <c r="J111" s="210"/>
      <c r="K111" s="210"/>
      <c r="L111" s="215"/>
      <c r="M111" s="216"/>
      <c r="N111" s="217"/>
      <c r="O111" s="217"/>
      <c r="P111" s="217"/>
      <c r="Q111" s="217"/>
      <c r="R111" s="217"/>
      <c r="S111" s="217"/>
      <c r="T111" s="218"/>
      <c r="AT111" s="219" t="s">
        <v>163</v>
      </c>
      <c r="AU111" s="219" t="s">
        <v>86</v>
      </c>
      <c r="AV111" s="14" t="s">
        <v>86</v>
      </c>
      <c r="AW111" s="14" t="s">
        <v>4</v>
      </c>
      <c r="AX111" s="14" t="s">
        <v>84</v>
      </c>
      <c r="AY111" s="219" t="s">
        <v>150</v>
      </c>
    </row>
    <row r="112" spans="1:65" s="2" customFormat="1" ht="16.5" customHeight="1">
      <c r="A112" s="36"/>
      <c r="B112" s="37"/>
      <c r="C112" s="180" t="s">
        <v>244</v>
      </c>
      <c r="D112" s="180" t="s">
        <v>153</v>
      </c>
      <c r="E112" s="181" t="s">
        <v>1485</v>
      </c>
      <c r="F112" s="182" t="s">
        <v>1486</v>
      </c>
      <c r="G112" s="183" t="s">
        <v>156</v>
      </c>
      <c r="H112" s="184">
        <v>15</v>
      </c>
      <c r="I112" s="185"/>
      <c r="J112" s="186">
        <f>ROUND(I112*H112,2)</f>
        <v>0</v>
      </c>
      <c r="K112" s="182" t="s">
        <v>168</v>
      </c>
      <c r="L112" s="41"/>
      <c r="M112" s="187" t="s">
        <v>19</v>
      </c>
      <c r="N112" s="188" t="s">
        <v>47</v>
      </c>
      <c r="O112" s="66"/>
      <c r="P112" s="189">
        <f>O112*H112</f>
        <v>0</v>
      </c>
      <c r="Q112" s="189">
        <v>0</v>
      </c>
      <c r="R112" s="189">
        <f>Q112*H112</f>
        <v>0</v>
      </c>
      <c r="S112" s="189">
        <v>0</v>
      </c>
      <c r="T112" s="190">
        <f>S112*H112</f>
        <v>0</v>
      </c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  <c r="AR112" s="191" t="s">
        <v>314</v>
      </c>
      <c r="AT112" s="191" t="s">
        <v>153</v>
      </c>
      <c r="AU112" s="191" t="s">
        <v>86</v>
      </c>
      <c r="AY112" s="19" t="s">
        <v>150</v>
      </c>
      <c r="BE112" s="192">
        <f>IF(N112="základní",J112,0)</f>
        <v>0</v>
      </c>
      <c r="BF112" s="192">
        <f>IF(N112="snížená",J112,0)</f>
        <v>0</v>
      </c>
      <c r="BG112" s="192">
        <f>IF(N112="zákl. přenesená",J112,0)</f>
        <v>0</v>
      </c>
      <c r="BH112" s="192">
        <f>IF(N112="sníž. přenesená",J112,0)</f>
        <v>0</v>
      </c>
      <c r="BI112" s="192">
        <f>IF(N112="nulová",J112,0)</f>
        <v>0</v>
      </c>
      <c r="BJ112" s="19" t="s">
        <v>84</v>
      </c>
      <c r="BK112" s="192">
        <f>ROUND(I112*H112,2)</f>
        <v>0</v>
      </c>
      <c r="BL112" s="19" t="s">
        <v>314</v>
      </c>
      <c r="BM112" s="191" t="s">
        <v>1487</v>
      </c>
    </row>
    <row r="113" spans="1:65" s="2" customFormat="1" ht="19.5">
      <c r="A113" s="36"/>
      <c r="B113" s="37"/>
      <c r="C113" s="38"/>
      <c r="D113" s="193" t="s">
        <v>160</v>
      </c>
      <c r="E113" s="38"/>
      <c r="F113" s="194" t="s">
        <v>1488</v>
      </c>
      <c r="G113" s="38"/>
      <c r="H113" s="38"/>
      <c r="I113" s="195"/>
      <c r="J113" s="38"/>
      <c r="K113" s="38"/>
      <c r="L113" s="41"/>
      <c r="M113" s="196"/>
      <c r="N113" s="197"/>
      <c r="O113" s="66"/>
      <c r="P113" s="66"/>
      <c r="Q113" s="66"/>
      <c r="R113" s="66"/>
      <c r="S113" s="66"/>
      <c r="T113" s="67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  <c r="AT113" s="19" t="s">
        <v>160</v>
      </c>
      <c r="AU113" s="19" t="s">
        <v>86</v>
      </c>
    </row>
    <row r="114" spans="1:65" s="2" customFormat="1" ht="24">
      <c r="A114" s="36"/>
      <c r="B114" s="37"/>
      <c r="C114" s="245" t="s">
        <v>151</v>
      </c>
      <c r="D114" s="245" t="s">
        <v>641</v>
      </c>
      <c r="E114" s="246" t="s">
        <v>1489</v>
      </c>
      <c r="F114" s="247" t="s">
        <v>1490</v>
      </c>
      <c r="G114" s="248" t="s">
        <v>156</v>
      </c>
      <c r="H114" s="249">
        <v>15</v>
      </c>
      <c r="I114" s="250"/>
      <c r="J114" s="251">
        <f>ROUND(I114*H114,2)</f>
        <v>0</v>
      </c>
      <c r="K114" s="247" t="s">
        <v>644</v>
      </c>
      <c r="L114" s="252"/>
      <c r="M114" s="253" t="s">
        <v>19</v>
      </c>
      <c r="N114" s="254" t="s">
        <v>47</v>
      </c>
      <c r="O114" s="66"/>
      <c r="P114" s="189">
        <f>O114*H114</f>
        <v>0</v>
      </c>
      <c r="Q114" s="189">
        <v>0</v>
      </c>
      <c r="R114" s="189">
        <f>Q114*H114</f>
        <v>0</v>
      </c>
      <c r="S114" s="189">
        <v>0</v>
      </c>
      <c r="T114" s="190">
        <f>S114*H114</f>
        <v>0</v>
      </c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  <c r="AR114" s="191" t="s">
        <v>464</v>
      </c>
      <c r="AT114" s="191" t="s">
        <v>641</v>
      </c>
      <c r="AU114" s="191" t="s">
        <v>86</v>
      </c>
      <c r="AY114" s="19" t="s">
        <v>150</v>
      </c>
      <c r="BE114" s="192">
        <f>IF(N114="základní",J114,0)</f>
        <v>0</v>
      </c>
      <c r="BF114" s="192">
        <f>IF(N114="snížená",J114,0)</f>
        <v>0</v>
      </c>
      <c r="BG114" s="192">
        <f>IF(N114="zákl. přenesená",J114,0)</f>
        <v>0</v>
      </c>
      <c r="BH114" s="192">
        <f>IF(N114="sníž. přenesená",J114,0)</f>
        <v>0</v>
      </c>
      <c r="BI114" s="192">
        <f>IF(N114="nulová",J114,0)</f>
        <v>0</v>
      </c>
      <c r="BJ114" s="19" t="s">
        <v>84</v>
      </c>
      <c r="BK114" s="192">
        <f>ROUND(I114*H114,2)</f>
        <v>0</v>
      </c>
      <c r="BL114" s="19" t="s">
        <v>314</v>
      </c>
      <c r="BM114" s="191" t="s">
        <v>497</v>
      </c>
    </row>
    <row r="115" spans="1:65" s="2" customFormat="1" ht="11.25">
      <c r="A115" s="36"/>
      <c r="B115" s="37"/>
      <c r="C115" s="38"/>
      <c r="D115" s="193" t="s">
        <v>160</v>
      </c>
      <c r="E115" s="38"/>
      <c r="F115" s="194" t="s">
        <v>1490</v>
      </c>
      <c r="G115" s="38"/>
      <c r="H115" s="38"/>
      <c r="I115" s="195"/>
      <c r="J115" s="38"/>
      <c r="K115" s="38"/>
      <c r="L115" s="41"/>
      <c r="M115" s="196"/>
      <c r="N115" s="197"/>
      <c r="O115" s="66"/>
      <c r="P115" s="66"/>
      <c r="Q115" s="66"/>
      <c r="R115" s="66"/>
      <c r="S115" s="66"/>
      <c r="T115" s="67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  <c r="AT115" s="19" t="s">
        <v>160</v>
      </c>
      <c r="AU115" s="19" t="s">
        <v>86</v>
      </c>
    </row>
    <row r="116" spans="1:65" s="2" customFormat="1" ht="16.5" customHeight="1">
      <c r="A116" s="36"/>
      <c r="B116" s="37"/>
      <c r="C116" s="180" t="s">
        <v>260</v>
      </c>
      <c r="D116" s="180" t="s">
        <v>153</v>
      </c>
      <c r="E116" s="181" t="s">
        <v>1491</v>
      </c>
      <c r="F116" s="182" t="s">
        <v>1492</v>
      </c>
      <c r="G116" s="183" t="s">
        <v>156</v>
      </c>
      <c r="H116" s="184">
        <v>75</v>
      </c>
      <c r="I116" s="185"/>
      <c r="J116" s="186">
        <f>ROUND(I116*H116,2)</f>
        <v>0</v>
      </c>
      <c r="K116" s="182" t="s">
        <v>168</v>
      </c>
      <c r="L116" s="41"/>
      <c r="M116" s="187" t="s">
        <v>19</v>
      </c>
      <c r="N116" s="188" t="s">
        <v>47</v>
      </c>
      <c r="O116" s="66"/>
      <c r="P116" s="189">
        <f>O116*H116</f>
        <v>0</v>
      </c>
      <c r="Q116" s="189">
        <v>0</v>
      </c>
      <c r="R116" s="189">
        <f>Q116*H116</f>
        <v>0</v>
      </c>
      <c r="S116" s="189">
        <v>0</v>
      </c>
      <c r="T116" s="190">
        <f>S116*H116</f>
        <v>0</v>
      </c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  <c r="AR116" s="191" t="s">
        <v>314</v>
      </c>
      <c r="AT116" s="191" t="s">
        <v>153</v>
      </c>
      <c r="AU116" s="191" t="s">
        <v>86</v>
      </c>
      <c r="AY116" s="19" t="s">
        <v>150</v>
      </c>
      <c r="BE116" s="192">
        <f>IF(N116="základní",J116,0)</f>
        <v>0</v>
      </c>
      <c r="BF116" s="192">
        <f>IF(N116="snížená",J116,0)</f>
        <v>0</v>
      </c>
      <c r="BG116" s="192">
        <f>IF(N116="zákl. přenesená",J116,0)</f>
        <v>0</v>
      </c>
      <c r="BH116" s="192">
        <f>IF(N116="sníž. přenesená",J116,0)</f>
        <v>0</v>
      </c>
      <c r="BI116" s="192">
        <f>IF(N116="nulová",J116,0)</f>
        <v>0</v>
      </c>
      <c r="BJ116" s="19" t="s">
        <v>84</v>
      </c>
      <c r="BK116" s="192">
        <f>ROUND(I116*H116,2)</f>
        <v>0</v>
      </c>
      <c r="BL116" s="19" t="s">
        <v>314</v>
      </c>
      <c r="BM116" s="191" t="s">
        <v>1493</v>
      </c>
    </row>
    <row r="117" spans="1:65" s="2" customFormat="1" ht="29.25">
      <c r="A117" s="36"/>
      <c r="B117" s="37"/>
      <c r="C117" s="38"/>
      <c r="D117" s="193" t="s">
        <v>160</v>
      </c>
      <c r="E117" s="38"/>
      <c r="F117" s="194" t="s">
        <v>1494</v>
      </c>
      <c r="G117" s="38"/>
      <c r="H117" s="38"/>
      <c r="I117" s="195"/>
      <c r="J117" s="38"/>
      <c r="K117" s="38"/>
      <c r="L117" s="41"/>
      <c r="M117" s="196"/>
      <c r="N117" s="197"/>
      <c r="O117" s="66"/>
      <c r="P117" s="66"/>
      <c r="Q117" s="66"/>
      <c r="R117" s="66"/>
      <c r="S117" s="66"/>
      <c r="T117" s="67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  <c r="AT117" s="19" t="s">
        <v>160</v>
      </c>
      <c r="AU117" s="19" t="s">
        <v>86</v>
      </c>
    </row>
    <row r="118" spans="1:65" s="2" customFormat="1" ht="24.2" customHeight="1">
      <c r="A118" s="36"/>
      <c r="B118" s="37"/>
      <c r="C118" s="245" t="s">
        <v>271</v>
      </c>
      <c r="D118" s="245" t="s">
        <v>641</v>
      </c>
      <c r="E118" s="246" t="s">
        <v>1495</v>
      </c>
      <c r="F118" s="247" t="s">
        <v>1496</v>
      </c>
      <c r="G118" s="248" t="s">
        <v>156</v>
      </c>
      <c r="H118" s="249">
        <v>75</v>
      </c>
      <c r="I118" s="250"/>
      <c r="J118" s="251">
        <f>ROUND(I118*H118,2)</f>
        <v>0</v>
      </c>
      <c r="K118" s="247" t="s">
        <v>1463</v>
      </c>
      <c r="L118" s="252"/>
      <c r="M118" s="253" t="s">
        <v>19</v>
      </c>
      <c r="N118" s="254" t="s">
        <v>47</v>
      </c>
      <c r="O118" s="66"/>
      <c r="P118" s="189">
        <f>O118*H118</f>
        <v>0</v>
      </c>
      <c r="Q118" s="189">
        <v>0</v>
      </c>
      <c r="R118" s="189">
        <f>Q118*H118</f>
        <v>0</v>
      </c>
      <c r="S118" s="189">
        <v>0</v>
      </c>
      <c r="T118" s="190">
        <f>S118*H118</f>
        <v>0</v>
      </c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  <c r="AR118" s="191" t="s">
        <v>464</v>
      </c>
      <c r="AT118" s="191" t="s">
        <v>641</v>
      </c>
      <c r="AU118" s="191" t="s">
        <v>86</v>
      </c>
      <c r="AY118" s="19" t="s">
        <v>150</v>
      </c>
      <c r="BE118" s="192">
        <f>IF(N118="základní",J118,0)</f>
        <v>0</v>
      </c>
      <c r="BF118" s="192">
        <f>IF(N118="snížená",J118,0)</f>
        <v>0</v>
      </c>
      <c r="BG118" s="192">
        <f>IF(N118="zákl. přenesená",J118,0)</f>
        <v>0</v>
      </c>
      <c r="BH118" s="192">
        <f>IF(N118="sníž. přenesená",J118,0)</f>
        <v>0</v>
      </c>
      <c r="BI118" s="192">
        <f>IF(N118="nulová",J118,0)</f>
        <v>0</v>
      </c>
      <c r="BJ118" s="19" t="s">
        <v>84</v>
      </c>
      <c r="BK118" s="192">
        <f>ROUND(I118*H118,2)</f>
        <v>0</v>
      </c>
      <c r="BL118" s="19" t="s">
        <v>314</v>
      </c>
      <c r="BM118" s="191" t="s">
        <v>1497</v>
      </c>
    </row>
    <row r="119" spans="1:65" s="2" customFormat="1" ht="11.25">
      <c r="A119" s="36"/>
      <c r="B119" s="37"/>
      <c r="C119" s="38"/>
      <c r="D119" s="193" t="s">
        <v>160</v>
      </c>
      <c r="E119" s="38"/>
      <c r="F119" s="194" t="s">
        <v>1496</v>
      </c>
      <c r="G119" s="38"/>
      <c r="H119" s="38"/>
      <c r="I119" s="195"/>
      <c r="J119" s="38"/>
      <c r="K119" s="38"/>
      <c r="L119" s="41"/>
      <c r="M119" s="196"/>
      <c r="N119" s="197"/>
      <c r="O119" s="66"/>
      <c r="P119" s="66"/>
      <c r="Q119" s="66"/>
      <c r="R119" s="66"/>
      <c r="S119" s="66"/>
      <c r="T119" s="67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  <c r="AT119" s="19" t="s">
        <v>160</v>
      </c>
      <c r="AU119" s="19" t="s">
        <v>86</v>
      </c>
    </row>
    <row r="120" spans="1:65" s="2" customFormat="1" ht="39">
      <c r="A120" s="36"/>
      <c r="B120" s="37"/>
      <c r="C120" s="38"/>
      <c r="D120" s="193" t="s">
        <v>161</v>
      </c>
      <c r="E120" s="38"/>
      <c r="F120" s="198" t="s">
        <v>1498</v>
      </c>
      <c r="G120" s="38"/>
      <c r="H120" s="38"/>
      <c r="I120" s="195"/>
      <c r="J120" s="38"/>
      <c r="K120" s="38"/>
      <c r="L120" s="41"/>
      <c r="M120" s="196"/>
      <c r="N120" s="197"/>
      <c r="O120" s="66"/>
      <c r="P120" s="66"/>
      <c r="Q120" s="66"/>
      <c r="R120" s="66"/>
      <c r="S120" s="66"/>
      <c r="T120" s="67"/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  <c r="AT120" s="19" t="s">
        <v>161</v>
      </c>
      <c r="AU120" s="19" t="s">
        <v>86</v>
      </c>
    </row>
    <row r="121" spans="1:65" s="2" customFormat="1" ht="16.5" customHeight="1">
      <c r="A121" s="36"/>
      <c r="B121" s="37"/>
      <c r="C121" s="180" t="s">
        <v>280</v>
      </c>
      <c r="D121" s="180" t="s">
        <v>153</v>
      </c>
      <c r="E121" s="181" t="s">
        <v>1499</v>
      </c>
      <c r="F121" s="182" t="s">
        <v>1500</v>
      </c>
      <c r="G121" s="183" t="s">
        <v>156</v>
      </c>
      <c r="H121" s="184">
        <v>8</v>
      </c>
      <c r="I121" s="185"/>
      <c r="J121" s="186">
        <f>ROUND(I121*H121,2)</f>
        <v>0</v>
      </c>
      <c r="K121" s="182" t="s">
        <v>168</v>
      </c>
      <c r="L121" s="41"/>
      <c r="M121" s="187" t="s">
        <v>19</v>
      </c>
      <c r="N121" s="188" t="s">
        <v>47</v>
      </c>
      <c r="O121" s="66"/>
      <c r="P121" s="189">
        <f>O121*H121</f>
        <v>0</v>
      </c>
      <c r="Q121" s="189">
        <v>0</v>
      </c>
      <c r="R121" s="189">
        <f>Q121*H121</f>
        <v>0</v>
      </c>
      <c r="S121" s="189">
        <v>0</v>
      </c>
      <c r="T121" s="190">
        <f>S121*H121</f>
        <v>0</v>
      </c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R121" s="191" t="s">
        <v>314</v>
      </c>
      <c r="AT121" s="191" t="s">
        <v>153</v>
      </c>
      <c r="AU121" s="191" t="s">
        <v>86</v>
      </c>
      <c r="AY121" s="19" t="s">
        <v>150</v>
      </c>
      <c r="BE121" s="192">
        <f>IF(N121="základní",J121,0)</f>
        <v>0</v>
      </c>
      <c r="BF121" s="192">
        <f>IF(N121="snížená",J121,0)</f>
        <v>0</v>
      </c>
      <c r="BG121" s="192">
        <f>IF(N121="zákl. přenesená",J121,0)</f>
        <v>0</v>
      </c>
      <c r="BH121" s="192">
        <f>IF(N121="sníž. přenesená",J121,0)</f>
        <v>0</v>
      </c>
      <c r="BI121" s="192">
        <f>IF(N121="nulová",J121,0)</f>
        <v>0</v>
      </c>
      <c r="BJ121" s="19" t="s">
        <v>84</v>
      </c>
      <c r="BK121" s="192">
        <f>ROUND(I121*H121,2)</f>
        <v>0</v>
      </c>
      <c r="BL121" s="19" t="s">
        <v>314</v>
      </c>
      <c r="BM121" s="191" t="s">
        <v>1501</v>
      </c>
    </row>
    <row r="122" spans="1:65" s="2" customFormat="1" ht="29.25">
      <c r="A122" s="36"/>
      <c r="B122" s="37"/>
      <c r="C122" s="38"/>
      <c r="D122" s="193" t="s">
        <v>160</v>
      </c>
      <c r="E122" s="38"/>
      <c r="F122" s="194" t="s">
        <v>1502</v>
      </c>
      <c r="G122" s="38"/>
      <c r="H122" s="38"/>
      <c r="I122" s="195"/>
      <c r="J122" s="38"/>
      <c r="K122" s="38"/>
      <c r="L122" s="41"/>
      <c r="M122" s="196"/>
      <c r="N122" s="197"/>
      <c r="O122" s="66"/>
      <c r="P122" s="66"/>
      <c r="Q122" s="66"/>
      <c r="R122" s="66"/>
      <c r="S122" s="66"/>
      <c r="T122" s="67"/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T122" s="19" t="s">
        <v>160</v>
      </c>
      <c r="AU122" s="19" t="s">
        <v>86</v>
      </c>
    </row>
    <row r="123" spans="1:65" s="2" customFormat="1" ht="24.2" customHeight="1">
      <c r="A123" s="36"/>
      <c r="B123" s="37"/>
      <c r="C123" s="245" t="s">
        <v>291</v>
      </c>
      <c r="D123" s="245" t="s">
        <v>641</v>
      </c>
      <c r="E123" s="246" t="s">
        <v>1503</v>
      </c>
      <c r="F123" s="247" t="s">
        <v>1504</v>
      </c>
      <c r="G123" s="248" t="s">
        <v>156</v>
      </c>
      <c r="H123" s="249">
        <v>8</v>
      </c>
      <c r="I123" s="250"/>
      <c r="J123" s="251">
        <f>ROUND(I123*H123,2)</f>
        <v>0</v>
      </c>
      <c r="K123" s="247" t="s">
        <v>1463</v>
      </c>
      <c r="L123" s="252"/>
      <c r="M123" s="253" t="s">
        <v>19</v>
      </c>
      <c r="N123" s="254" t="s">
        <v>47</v>
      </c>
      <c r="O123" s="66"/>
      <c r="P123" s="189">
        <f>O123*H123</f>
        <v>0</v>
      </c>
      <c r="Q123" s="189">
        <v>0</v>
      </c>
      <c r="R123" s="189">
        <f>Q123*H123</f>
        <v>0</v>
      </c>
      <c r="S123" s="189">
        <v>0</v>
      </c>
      <c r="T123" s="190">
        <f>S123*H123</f>
        <v>0</v>
      </c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R123" s="191" t="s">
        <v>464</v>
      </c>
      <c r="AT123" s="191" t="s">
        <v>641</v>
      </c>
      <c r="AU123" s="191" t="s">
        <v>86</v>
      </c>
      <c r="AY123" s="19" t="s">
        <v>150</v>
      </c>
      <c r="BE123" s="192">
        <f>IF(N123="základní",J123,0)</f>
        <v>0</v>
      </c>
      <c r="BF123" s="192">
        <f>IF(N123="snížená",J123,0)</f>
        <v>0</v>
      </c>
      <c r="BG123" s="192">
        <f>IF(N123="zákl. přenesená",J123,0)</f>
        <v>0</v>
      </c>
      <c r="BH123" s="192">
        <f>IF(N123="sníž. přenesená",J123,0)</f>
        <v>0</v>
      </c>
      <c r="BI123" s="192">
        <f>IF(N123="nulová",J123,0)</f>
        <v>0</v>
      </c>
      <c r="BJ123" s="19" t="s">
        <v>84</v>
      </c>
      <c r="BK123" s="192">
        <f>ROUND(I123*H123,2)</f>
        <v>0</v>
      </c>
      <c r="BL123" s="19" t="s">
        <v>314</v>
      </c>
      <c r="BM123" s="191" t="s">
        <v>567</v>
      </c>
    </row>
    <row r="124" spans="1:65" s="2" customFormat="1" ht="11.25">
      <c r="A124" s="36"/>
      <c r="B124" s="37"/>
      <c r="C124" s="38"/>
      <c r="D124" s="193" t="s">
        <v>160</v>
      </c>
      <c r="E124" s="38"/>
      <c r="F124" s="194" t="s">
        <v>1504</v>
      </c>
      <c r="G124" s="38"/>
      <c r="H124" s="38"/>
      <c r="I124" s="195"/>
      <c r="J124" s="38"/>
      <c r="K124" s="38"/>
      <c r="L124" s="41"/>
      <c r="M124" s="196"/>
      <c r="N124" s="197"/>
      <c r="O124" s="66"/>
      <c r="P124" s="66"/>
      <c r="Q124" s="66"/>
      <c r="R124" s="66"/>
      <c r="S124" s="66"/>
      <c r="T124" s="67"/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T124" s="19" t="s">
        <v>160</v>
      </c>
      <c r="AU124" s="19" t="s">
        <v>86</v>
      </c>
    </row>
    <row r="125" spans="1:65" s="2" customFormat="1" ht="24">
      <c r="A125" s="36"/>
      <c r="B125" s="37"/>
      <c r="C125" s="180" t="s">
        <v>298</v>
      </c>
      <c r="D125" s="180" t="s">
        <v>153</v>
      </c>
      <c r="E125" s="181" t="s">
        <v>1505</v>
      </c>
      <c r="F125" s="182" t="s">
        <v>1506</v>
      </c>
      <c r="G125" s="183" t="s">
        <v>156</v>
      </c>
      <c r="H125" s="184">
        <v>5</v>
      </c>
      <c r="I125" s="185"/>
      <c r="J125" s="186">
        <f>ROUND(I125*H125,2)</f>
        <v>0</v>
      </c>
      <c r="K125" s="182" t="s">
        <v>168</v>
      </c>
      <c r="L125" s="41"/>
      <c r="M125" s="187" t="s">
        <v>19</v>
      </c>
      <c r="N125" s="188" t="s">
        <v>47</v>
      </c>
      <c r="O125" s="66"/>
      <c r="P125" s="189">
        <f>O125*H125</f>
        <v>0</v>
      </c>
      <c r="Q125" s="189">
        <v>0</v>
      </c>
      <c r="R125" s="189">
        <f>Q125*H125</f>
        <v>0</v>
      </c>
      <c r="S125" s="189">
        <v>0</v>
      </c>
      <c r="T125" s="190">
        <f>S125*H125</f>
        <v>0</v>
      </c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R125" s="191" t="s">
        <v>314</v>
      </c>
      <c r="AT125" s="191" t="s">
        <v>153</v>
      </c>
      <c r="AU125" s="191" t="s">
        <v>86</v>
      </c>
      <c r="AY125" s="19" t="s">
        <v>150</v>
      </c>
      <c r="BE125" s="192">
        <f>IF(N125="základní",J125,0)</f>
        <v>0</v>
      </c>
      <c r="BF125" s="192">
        <f>IF(N125="snížená",J125,0)</f>
        <v>0</v>
      </c>
      <c r="BG125" s="192">
        <f>IF(N125="zákl. přenesená",J125,0)</f>
        <v>0</v>
      </c>
      <c r="BH125" s="192">
        <f>IF(N125="sníž. přenesená",J125,0)</f>
        <v>0</v>
      </c>
      <c r="BI125" s="192">
        <f>IF(N125="nulová",J125,0)</f>
        <v>0</v>
      </c>
      <c r="BJ125" s="19" t="s">
        <v>84</v>
      </c>
      <c r="BK125" s="192">
        <f>ROUND(I125*H125,2)</f>
        <v>0</v>
      </c>
      <c r="BL125" s="19" t="s">
        <v>314</v>
      </c>
      <c r="BM125" s="191" t="s">
        <v>1507</v>
      </c>
    </row>
    <row r="126" spans="1:65" s="2" customFormat="1" ht="39">
      <c r="A126" s="36"/>
      <c r="B126" s="37"/>
      <c r="C126" s="38"/>
      <c r="D126" s="193" t="s">
        <v>160</v>
      </c>
      <c r="E126" s="38"/>
      <c r="F126" s="194" t="s">
        <v>1508</v>
      </c>
      <c r="G126" s="38"/>
      <c r="H126" s="38"/>
      <c r="I126" s="195"/>
      <c r="J126" s="38"/>
      <c r="K126" s="38"/>
      <c r="L126" s="41"/>
      <c r="M126" s="196"/>
      <c r="N126" s="197"/>
      <c r="O126" s="66"/>
      <c r="P126" s="66"/>
      <c r="Q126" s="66"/>
      <c r="R126" s="66"/>
      <c r="S126" s="66"/>
      <c r="T126" s="67"/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T126" s="19" t="s">
        <v>160</v>
      </c>
      <c r="AU126" s="19" t="s">
        <v>86</v>
      </c>
    </row>
    <row r="127" spans="1:65" s="2" customFormat="1" ht="24.2" customHeight="1">
      <c r="A127" s="36"/>
      <c r="B127" s="37"/>
      <c r="C127" s="245" t="s">
        <v>8</v>
      </c>
      <c r="D127" s="245" t="s">
        <v>641</v>
      </c>
      <c r="E127" s="246" t="s">
        <v>1509</v>
      </c>
      <c r="F127" s="247" t="s">
        <v>1510</v>
      </c>
      <c r="G127" s="248" t="s">
        <v>156</v>
      </c>
      <c r="H127" s="249">
        <v>5</v>
      </c>
      <c r="I127" s="250"/>
      <c r="J127" s="251">
        <f>ROUND(I127*H127,2)</f>
        <v>0</v>
      </c>
      <c r="K127" s="247" t="s">
        <v>1463</v>
      </c>
      <c r="L127" s="252"/>
      <c r="M127" s="253" t="s">
        <v>19</v>
      </c>
      <c r="N127" s="254" t="s">
        <v>47</v>
      </c>
      <c r="O127" s="66"/>
      <c r="P127" s="189">
        <f>O127*H127</f>
        <v>0</v>
      </c>
      <c r="Q127" s="189">
        <v>0</v>
      </c>
      <c r="R127" s="189">
        <f>Q127*H127</f>
        <v>0</v>
      </c>
      <c r="S127" s="189">
        <v>0</v>
      </c>
      <c r="T127" s="190">
        <f>S127*H127</f>
        <v>0</v>
      </c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R127" s="191" t="s">
        <v>464</v>
      </c>
      <c r="AT127" s="191" t="s">
        <v>641</v>
      </c>
      <c r="AU127" s="191" t="s">
        <v>86</v>
      </c>
      <c r="AY127" s="19" t="s">
        <v>150</v>
      </c>
      <c r="BE127" s="192">
        <f>IF(N127="základní",J127,0)</f>
        <v>0</v>
      </c>
      <c r="BF127" s="192">
        <f>IF(N127="snížená",J127,0)</f>
        <v>0</v>
      </c>
      <c r="BG127" s="192">
        <f>IF(N127="zákl. přenesená",J127,0)</f>
        <v>0</v>
      </c>
      <c r="BH127" s="192">
        <f>IF(N127="sníž. přenesená",J127,0)</f>
        <v>0</v>
      </c>
      <c r="BI127" s="192">
        <f>IF(N127="nulová",J127,0)</f>
        <v>0</v>
      </c>
      <c r="BJ127" s="19" t="s">
        <v>84</v>
      </c>
      <c r="BK127" s="192">
        <f>ROUND(I127*H127,2)</f>
        <v>0</v>
      </c>
      <c r="BL127" s="19" t="s">
        <v>314</v>
      </c>
      <c r="BM127" s="191" t="s">
        <v>1511</v>
      </c>
    </row>
    <row r="128" spans="1:65" s="2" customFormat="1" ht="11.25">
      <c r="A128" s="36"/>
      <c r="B128" s="37"/>
      <c r="C128" s="38"/>
      <c r="D128" s="193" t="s">
        <v>160</v>
      </c>
      <c r="E128" s="38"/>
      <c r="F128" s="194" t="s">
        <v>1510</v>
      </c>
      <c r="G128" s="38"/>
      <c r="H128" s="38"/>
      <c r="I128" s="195"/>
      <c r="J128" s="38"/>
      <c r="K128" s="38"/>
      <c r="L128" s="41"/>
      <c r="M128" s="196"/>
      <c r="N128" s="197"/>
      <c r="O128" s="66"/>
      <c r="P128" s="66"/>
      <c r="Q128" s="66"/>
      <c r="R128" s="66"/>
      <c r="S128" s="66"/>
      <c r="T128" s="67"/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T128" s="19" t="s">
        <v>160</v>
      </c>
      <c r="AU128" s="19" t="s">
        <v>86</v>
      </c>
    </row>
    <row r="129" spans="1:65" s="2" customFormat="1" ht="24">
      <c r="A129" s="36"/>
      <c r="B129" s="37"/>
      <c r="C129" s="180" t="s">
        <v>314</v>
      </c>
      <c r="D129" s="180" t="s">
        <v>153</v>
      </c>
      <c r="E129" s="181" t="s">
        <v>1512</v>
      </c>
      <c r="F129" s="182" t="s">
        <v>1513</v>
      </c>
      <c r="G129" s="183" t="s">
        <v>156</v>
      </c>
      <c r="H129" s="184">
        <v>33</v>
      </c>
      <c r="I129" s="185"/>
      <c r="J129" s="186">
        <f>ROUND(I129*H129,2)</f>
        <v>0</v>
      </c>
      <c r="K129" s="182" t="s">
        <v>168</v>
      </c>
      <c r="L129" s="41"/>
      <c r="M129" s="187" t="s">
        <v>19</v>
      </c>
      <c r="N129" s="188" t="s">
        <v>47</v>
      </c>
      <c r="O129" s="66"/>
      <c r="P129" s="189">
        <f>O129*H129</f>
        <v>0</v>
      </c>
      <c r="Q129" s="189">
        <v>0</v>
      </c>
      <c r="R129" s="189">
        <f>Q129*H129</f>
        <v>0</v>
      </c>
      <c r="S129" s="189">
        <v>0</v>
      </c>
      <c r="T129" s="190">
        <f>S129*H129</f>
        <v>0</v>
      </c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R129" s="191" t="s">
        <v>314</v>
      </c>
      <c r="AT129" s="191" t="s">
        <v>153</v>
      </c>
      <c r="AU129" s="191" t="s">
        <v>86</v>
      </c>
      <c r="AY129" s="19" t="s">
        <v>150</v>
      </c>
      <c r="BE129" s="192">
        <f>IF(N129="základní",J129,0)</f>
        <v>0</v>
      </c>
      <c r="BF129" s="192">
        <f>IF(N129="snížená",J129,0)</f>
        <v>0</v>
      </c>
      <c r="BG129" s="192">
        <f>IF(N129="zákl. přenesená",J129,0)</f>
        <v>0</v>
      </c>
      <c r="BH129" s="192">
        <f>IF(N129="sníž. přenesená",J129,0)</f>
        <v>0</v>
      </c>
      <c r="BI129" s="192">
        <f>IF(N129="nulová",J129,0)</f>
        <v>0</v>
      </c>
      <c r="BJ129" s="19" t="s">
        <v>84</v>
      </c>
      <c r="BK129" s="192">
        <f>ROUND(I129*H129,2)</f>
        <v>0</v>
      </c>
      <c r="BL129" s="19" t="s">
        <v>314</v>
      </c>
      <c r="BM129" s="191" t="s">
        <v>1514</v>
      </c>
    </row>
    <row r="130" spans="1:65" s="2" customFormat="1" ht="29.25">
      <c r="A130" s="36"/>
      <c r="B130" s="37"/>
      <c r="C130" s="38"/>
      <c r="D130" s="193" t="s">
        <v>160</v>
      </c>
      <c r="E130" s="38"/>
      <c r="F130" s="194" t="s">
        <v>1515</v>
      </c>
      <c r="G130" s="38"/>
      <c r="H130" s="38"/>
      <c r="I130" s="195"/>
      <c r="J130" s="38"/>
      <c r="K130" s="38"/>
      <c r="L130" s="41"/>
      <c r="M130" s="196"/>
      <c r="N130" s="197"/>
      <c r="O130" s="66"/>
      <c r="P130" s="66"/>
      <c r="Q130" s="66"/>
      <c r="R130" s="66"/>
      <c r="S130" s="66"/>
      <c r="T130" s="67"/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T130" s="19" t="s">
        <v>160</v>
      </c>
      <c r="AU130" s="19" t="s">
        <v>86</v>
      </c>
    </row>
    <row r="131" spans="1:65" s="2" customFormat="1" ht="24">
      <c r="A131" s="36"/>
      <c r="B131" s="37"/>
      <c r="C131" s="180" t="s">
        <v>325</v>
      </c>
      <c r="D131" s="180" t="s">
        <v>153</v>
      </c>
      <c r="E131" s="181" t="s">
        <v>1516</v>
      </c>
      <c r="F131" s="182" t="s">
        <v>1517</v>
      </c>
      <c r="G131" s="183" t="s">
        <v>328</v>
      </c>
      <c r="H131" s="184">
        <v>80</v>
      </c>
      <c r="I131" s="185"/>
      <c r="J131" s="186">
        <f>ROUND(I131*H131,2)</f>
        <v>0</v>
      </c>
      <c r="K131" s="182" t="s">
        <v>168</v>
      </c>
      <c r="L131" s="41"/>
      <c r="M131" s="187" t="s">
        <v>19</v>
      </c>
      <c r="N131" s="188" t="s">
        <v>47</v>
      </c>
      <c r="O131" s="66"/>
      <c r="P131" s="189">
        <f>O131*H131</f>
        <v>0</v>
      </c>
      <c r="Q131" s="189">
        <v>0</v>
      </c>
      <c r="R131" s="189">
        <f>Q131*H131</f>
        <v>0</v>
      </c>
      <c r="S131" s="189">
        <v>0</v>
      </c>
      <c r="T131" s="190">
        <f>S131*H131</f>
        <v>0</v>
      </c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R131" s="191" t="s">
        <v>314</v>
      </c>
      <c r="AT131" s="191" t="s">
        <v>153</v>
      </c>
      <c r="AU131" s="191" t="s">
        <v>86</v>
      </c>
      <c r="AY131" s="19" t="s">
        <v>150</v>
      </c>
      <c r="BE131" s="192">
        <f>IF(N131="základní",J131,0)</f>
        <v>0</v>
      </c>
      <c r="BF131" s="192">
        <f>IF(N131="snížená",J131,0)</f>
        <v>0</v>
      </c>
      <c r="BG131" s="192">
        <f>IF(N131="zákl. přenesená",J131,0)</f>
        <v>0</v>
      </c>
      <c r="BH131" s="192">
        <f>IF(N131="sníž. přenesená",J131,0)</f>
        <v>0</v>
      </c>
      <c r="BI131" s="192">
        <f>IF(N131="nulová",J131,0)</f>
        <v>0</v>
      </c>
      <c r="BJ131" s="19" t="s">
        <v>84</v>
      </c>
      <c r="BK131" s="192">
        <f>ROUND(I131*H131,2)</f>
        <v>0</v>
      </c>
      <c r="BL131" s="19" t="s">
        <v>314</v>
      </c>
      <c r="BM131" s="191" t="s">
        <v>1518</v>
      </c>
    </row>
    <row r="132" spans="1:65" s="2" customFormat="1" ht="19.5">
      <c r="A132" s="36"/>
      <c r="B132" s="37"/>
      <c r="C132" s="38"/>
      <c r="D132" s="193" t="s">
        <v>160</v>
      </c>
      <c r="E132" s="38"/>
      <c r="F132" s="194" t="s">
        <v>1519</v>
      </c>
      <c r="G132" s="38"/>
      <c r="H132" s="38"/>
      <c r="I132" s="195"/>
      <c r="J132" s="38"/>
      <c r="K132" s="38"/>
      <c r="L132" s="41"/>
      <c r="M132" s="196"/>
      <c r="N132" s="197"/>
      <c r="O132" s="66"/>
      <c r="P132" s="66"/>
      <c r="Q132" s="66"/>
      <c r="R132" s="66"/>
      <c r="S132" s="66"/>
      <c r="T132" s="67"/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T132" s="19" t="s">
        <v>160</v>
      </c>
      <c r="AU132" s="19" t="s">
        <v>86</v>
      </c>
    </row>
    <row r="133" spans="1:65" s="2" customFormat="1" ht="24.2" customHeight="1">
      <c r="A133" s="36"/>
      <c r="B133" s="37"/>
      <c r="C133" s="245" t="s">
        <v>341</v>
      </c>
      <c r="D133" s="245" t="s">
        <v>641</v>
      </c>
      <c r="E133" s="246" t="s">
        <v>1520</v>
      </c>
      <c r="F133" s="247" t="s">
        <v>1521</v>
      </c>
      <c r="G133" s="248" t="s">
        <v>1522</v>
      </c>
      <c r="H133" s="249">
        <v>0.08</v>
      </c>
      <c r="I133" s="250"/>
      <c r="J133" s="251">
        <f>ROUND(I133*H133,2)</f>
        <v>0</v>
      </c>
      <c r="K133" s="247" t="s">
        <v>1523</v>
      </c>
      <c r="L133" s="252"/>
      <c r="M133" s="253" t="s">
        <v>19</v>
      </c>
      <c r="N133" s="254" t="s">
        <v>47</v>
      </c>
      <c r="O133" s="66"/>
      <c r="P133" s="189">
        <f>O133*H133</f>
        <v>0</v>
      </c>
      <c r="Q133" s="189">
        <v>0.18</v>
      </c>
      <c r="R133" s="189">
        <f>Q133*H133</f>
        <v>1.44E-2</v>
      </c>
      <c r="S133" s="189">
        <v>0</v>
      </c>
      <c r="T133" s="190">
        <f>S133*H133</f>
        <v>0</v>
      </c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R133" s="191" t="s">
        <v>464</v>
      </c>
      <c r="AT133" s="191" t="s">
        <v>641</v>
      </c>
      <c r="AU133" s="191" t="s">
        <v>86</v>
      </c>
      <c r="AY133" s="19" t="s">
        <v>150</v>
      </c>
      <c r="BE133" s="192">
        <f>IF(N133="základní",J133,0)</f>
        <v>0</v>
      </c>
      <c r="BF133" s="192">
        <f>IF(N133="snížená",J133,0)</f>
        <v>0</v>
      </c>
      <c r="BG133" s="192">
        <f>IF(N133="zákl. přenesená",J133,0)</f>
        <v>0</v>
      </c>
      <c r="BH133" s="192">
        <f>IF(N133="sníž. přenesená",J133,0)</f>
        <v>0</v>
      </c>
      <c r="BI133" s="192">
        <f>IF(N133="nulová",J133,0)</f>
        <v>0</v>
      </c>
      <c r="BJ133" s="19" t="s">
        <v>84</v>
      </c>
      <c r="BK133" s="192">
        <f>ROUND(I133*H133,2)</f>
        <v>0</v>
      </c>
      <c r="BL133" s="19" t="s">
        <v>314</v>
      </c>
      <c r="BM133" s="191" t="s">
        <v>1524</v>
      </c>
    </row>
    <row r="134" spans="1:65" s="2" customFormat="1" ht="11.25">
      <c r="A134" s="36"/>
      <c r="B134" s="37"/>
      <c r="C134" s="38"/>
      <c r="D134" s="193" t="s">
        <v>160</v>
      </c>
      <c r="E134" s="38"/>
      <c r="F134" s="194" t="s">
        <v>1521</v>
      </c>
      <c r="G134" s="38"/>
      <c r="H134" s="38"/>
      <c r="I134" s="195"/>
      <c r="J134" s="38"/>
      <c r="K134" s="38"/>
      <c r="L134" s="41"/>
      <c r="M134" s="196"/>
      <c r="N134" s="197"/>
      <c r="O134" s="66"/>
      <c r="P134" s="66"/>
      <c r="Q134" s="66"/>
      <c r="R134" s="66"/>
      <c r="S134" s="66"/>
      <c r="T134" s="67"/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T134" s="19" t="s">
        <v>160</v>
      </c>
      <c r="AU134" s="19" t="s">
        <v>86</v>
      </c>
    </row>
    <row r="135" spans="1:65" s="2" customFormat="1" ht="19.5">
      <c r="A135" s="36"/>
      <c r="B135" s="37"/>
      <c r="C135" s="38"/>
      <c r="D135" s="193" t="s">
        <v>161</v>
      </c>
      <c r="E135" s="38"/>
      <c r="F135" s="198" t="s">
        <v>1525</v>
      </c>
      <c r="G135" s="38"/>
      <c r="H135" s="38"/>
      <c r="I135" s="195"/>
      <c r="J135" s="38"/>
      <c r="K135" s="38"/>
      <c r="L135" s="41"/>
      <c r="M135" s="196"/>
      <c r="N135" s="197"/>
      <c r="O135" s="66"/>
      <c r="P135" s="66"/>
      <c r="Q135" s="66"/>
      <c r="R135" s="66"/>
      <c r="S135" s="66"/>
      <c r="T135" s="67"/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T135" s="19" t="s">
        <v>161</v>
      </c>
      <c r="AU135" s="19" t="s">
        <v>86</v>
      </c>
    </row>
    <row r="136" spans="1:65" s="14" customFormat="1" ht="11.25">
      <c r="B136" s="209"/>
      <c r="C136" s="210"/>
      <c r="D136" s="193" t="s">
        <v>163</v>
      </c>
      <c r="E136" s="210"/>
      <c r="F136" s="212" t="s">
        <v>1526</v>
      </c>
      <c r="G136" s="210"/>
      <c r="H136" s="213">
        <v>0.08</v>
      </c>
      <c r="I136" s="214"/>
      <c r="J136" s="210"/>
      <c r="K136" s="210"/>
      <c r="L136" s="215"/>
      <c r="M136" s="216"/>
      <c r="N136" s="217"/>
      <c r="O136" s="217"/>
      <c r="P136" s="217"/>
      <c r="Q136" s="217"/>
      <c r="R136" s="217"/>
      <c r="S136" s="217"/>
      <c r="T136" s="218"/>
      <c r="AT136" s="219" t="s">
        <v>163</v>
      </c>
      <c r="AU136" s="219" t="s">
        <v>86</v>
      </c>
      <c r="AV136" s="14" t="s">
        <v>86</v>
      </c>
      <c r="AW136" s="14" t="s">
        <v>4</v>
      </c>
      <c r="AX136" s="14" t="s">
        <v>84</v>
      </c>
      <c r="AY136" s="219" t="s">
        <v>150</v>
      </c>
    </row>
    <row r="137" spans="1:65" s="2" customFormat="1" ht="24">
      <c r="A137" s="36"/>
      <c r="B137" s="37"/>
      <c r="C137" s="180" t="s">
        <v>348</v>
      </c>
      <c r="D137" s="180" t="s">
        <v>153</v>
      </c>
      <c r="E137" s="181" t="s">
        <v>1527</v>
      </c>
      <c r="F137" s="182" t="s">
        <v>1528</v>
      </c>
      <c r="G137" s="183" t="s">
        <v>156</v>
      </c>
      <c r="H137" s="184">
        <v>860</v>
      </c>
      <c r="I137" s="185"/>
      <c r="J137" s="186">
        <f>ROUND(I137*H137,2)</f>
        <v>0</v>
      </c>
      <c r="K137" s="182" t="s">
        <v>168</v>
      </c>
      <c r="L137" s="41"/>
      <c r="M137" s="187" t="s">
        <v>19</v>
      </c>
      <c r="N137" s="188" t="s">
        <v>47</v>
      </c>
      <c r="O137" s="66"/>
      <c r="P137" s="189">
        <f>O137*H137</f>
        <v>0</v>
      </c>
      <c r="Q137" s="189">
        <v>0</v>
      </c>
      <c r="R137" s="189">
        <f>Q137*H137</f>
        <v>0</v>
      </c>
      <c r="S137" s="189">
        <v>0</v>
      </c>
      <c r="T137" s="190">
        <f>S137*H137</f>
        <v>0</v>
      </c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R137" s="191" t="s">
        <v>314</v>
      </c>
      <c r="AT137" s="191" t="s">
        <v>153</v>
      </c>
      <c r="AU137" s="191" t="s">
        <v>86</v>
      </c>
      <c r="AY137" s="19" t="s">
        <v>150</v>
      </c>
      <c r="BE137" s="192">
        <f>IF(N137="základní",J137,0)</f>
        <v>0</v>
      </c>
      <c r="BF137" s="192">
        <f>IF(N137="snížená",J137,0)</f>
        <v>0</v>
      </c>
      <c r="BG137" s="192">
        <f>IF(N137="zákl. přenesená",J137,0)</f>
        <v>0</v>
      </c>
      <c r="BH137" s="192">
        <f>IF(N137="sníž. přenesená",J137,0)</f>
        <v>0</v>
      </c>
      <c r="BI137" s="192">
        <f>IF(N137="nulová",J137,0)</f>
        <v>0</v>
      </c>
      <c r="BJ137" s="19" t="s">
        <v>84</v>
      </c>
      <c r="BK137" s="192">
        <f>ROUND(I137*H137,2)</f>
        <v>0</v>
      </c>
      <c r="BL137" s="19" t="s">
        <v>314</v>
      </c>
      <c r="BM137" s="191" t="s">
        <v>86</v>
      </c>
    </row>
    <row r="138" spans="1:65" s="2" customFormat="1" ht="19.5">
      <c r="A138" s="36"/>
      <c r="B138" s="37"/>
      <c r="C138" s="38"/>
      <c r="D138" s="193" t="s">
        <v>160</v>
      </c>
      <c r="E138" s="38"/>
      <c r="F138" s="194" t="s">
        <v>1529</v>
      </c>
      <c r="G138" s="38"/>
      <c r="H138" s="38"/>
      <c r="I138" s="195"/>
      <c r="J138" s="38"/>
      <c r="K138" s="38"/>
      <c r="L138" s="41"/>
      <c r="M138" s="196"/>
      <c r="N138" s="197"/>
      <c r="O138" s="66"/>
      <c r="P138" s="66"/>
      <c r="Q138" s="66"/>
      <c r="R138" s="66"/>
      <c r="S138" s="66"/>
      <c r="T138" s="67"/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T138" s="19" t="s">
        <v>160</v>
      </c>
      <c r="AU138" s="19" t="s">
        <v>86</v>
      </c>
    </row>
    <row r="139" spans="1:65" s="2" customFormat="1" ht="24">
      <c r="A139" s="36"/>
      <c r="B139" s="37"/>
      <c r="C139" s="180" t="s">
        <v>355</v>
      </c>
      <c r="D139" s="180" t="s">
        <v>153</v>
      </c>
      <c r="E139" s="181" t="s">
        <v>1530</v>
      </c>
      <c r="F139" s="182" t="s">
        <v>1531</v>
      </c>
      <c r="G139" s="183" t="s">
        <v>156</v>
      </c>
      <c r="H139" s="184">
        <v>40</v>
      </c>
      <c r="I139" s="185"/>
      <c r="J139" s="186">
        <f>ROUND(I139*H139,2)</f>
        <v>0</v>
      </c>
      <c r="K139" s="182" t="s">
        <v>168</v>
      </c>
      <c r="L139" s="41"/>
      <c r="M139" s="187" t="s">
        <v>19</v>
      </c>
      <c r="N139" s="188" t="s">
        <v>47</v>
      </c>
      <c r="O139" s="66"/>
      <c r="P139" s="189">
        <f>O139*H139</f>
        <v>0</v>
      </c>
      <c r="Q139" s="189">
        <v>0</v>
      </c>
      <c r="R139" s="189">
        <f>Q139*H139</f>
        <v>0</v>
      </c>
      <c r="S139" s="189">
        <v>0</v>
      </c>
      <c r="T139" s="190">
        <f>S139*H139</f>
        <v>0</v>
      </c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R139" s="191" t="s">
        <v>314</v>
      </c>
      <c r="AT139" s="191" t="s">
        <v>153</v>
      </c>
      <c r="AU139" s="191" t="s">
        <v>86</v>
      </c>
      <c r="AY139" s="19" t="s">
        <v>150</v>
      </c>
      <c r="BE139" s="192">
        <f>IF(N139="základní",J139,0)</f>
        <v>0</v>
      </c>
      <c r="BF139" s="192">
        <f>IF(N139="snížená",J139,0)</f>
        <v>0</v>
      </c>
      <c r="BG139" s="192">
        <f>IF(N139="zákl. přenesená",J139,0)</f>
        <v>0</v>
      </c>
      <c r="BH139" s="192">
        <f>IF(N139="sníž. přenesená",J139,0)</f>
        <v>0</v>
      </c>
      <c r="BI139" s="192">
        <f>IF(N139="nulová",J139,0)</f>
        <v>0</v>
      </c>
      <c r="BJ139" s="19" t="s">
        <v>84</v>
      </c>
      <c r="BK139" s="192">
        <f>ROUND(I139*H139,2)</f>
        <v>0</v>
      </c>
      <c r="BL139" s="19" t="s">
        <v>314</v>
      </c>
      <c r="BM139" s="191" t="s">
        <v>158</v>
      </c>
    </row>
    <row r="140" spans="1:65" s="2" customFormat="1" ht="19.5">
      <c r="A140" s="36"/>
      <c r="B140" s="37"/>
      <c r="C140" s="38"/>
      <c r="D140" s="193" t="s">
        <v>160</v>
      </c>
      <c r="E140" s="38"/>
      <c r="F140" s="194" t="s">
        <v>1532</v>
      </c>
      <c r="G140" s="38"/>
      <c r="H140" s="38"/>
      <c r="I140" s="195"/>
      <c r="J140" s="38"/>
      <c r="K140" s="38"/>
      <c r="L140" s="41"/>
      <c r="M140" s="196"/>
      <c r="N140" s="197"/>
      <c r="O140" s="66"/>
      <c r="P140" s="66"/>
      <c r="Q140" s="66"/>
      <c r="R140" s="66"/>
      <c r="S140" s="66"/>
      <c r="T140" s="67"/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T140" s="19" t="s">
        <v>160</v>
      </c>
      <c r="AU140" s="19" t="s">
        <v>86</v>
      </c>
    </row>
    <row r="141" spans="1:65" s="2" customFormat="1" ht="24">
      <c r="A141" s="36"/>
      <c r="B141" s="37"/>
      <c r="C141" s="180" t="s">
        <v>7</v>
      </c>
      <c r="D141" s="180" t="s">
        <v>153</v>
      </c>
      <c r="E141" s="181" t="s">
        <v>1533</v>
      </c>
      <c r="F141" s="182" t="s">
        <v>1534</v>
      </c>
      <c r="G141" s="183" t="s">
        <v>156</v>
      </c>
      <c r="H141" s="184">
        <v>1</v>
      </c>
      <c r="I141" s="185"/>
      <c r="J141" s="186">
        <f>ROUND(I141*H141,2)</f>
        <v>0</v>
      </c>
      <c r="K141" s="182" t="s">
        <v>168</v>
      </c>
      <c r="L141" s="41"/>
      <c r="M141" s="187" t="s">
        <v>19</v>
      </c>
      <c r="N141" s="188" t="s">
        <v>47</v>
      </c>
      <c r="O141" s="66"/>
      <c r="P141" s="189">
        <f>O141*H141</f>
        <v>0</v>
      </c>
      <c r="Q141" s="189">
        <v>0</v>
      </c>
      <c r="R141" s="189">
        <f>Q141*H141</f>
        <v>0</v>
      </c>
      <c r="S141" s="189">
        <v>0</v>
      </c>
      <c r="T141" s="190">
        <f>S141*H141</f>
        <v>0</v>
      </c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R141" s="191" t="s">
        <v>314</v>
      </c>
      <c r="AT141" s="191" t="s">
        <v>153</v>
      </c>
      <c r="AU141" s="191" t="s">
        <v>86</v>
      </c>
      <c r="AY141" s="19" t="s">
        <v>150</v>
      </c>
      <c r="BE141" s="192">
        <f>IF(N141="základní",J141,0)</f>
        <v>0</v>
      </c>
      <c r="BF141" s="192">
        <f>IF(N141="snížená",J141,0)</f>
        <v>0</v>
      </c>
      <c r="BG141" s="192">
        <f>IF(N141="zákl. přenesená",J141,0)</f>
        <v>0</v>
      </c>
      <c r="BH141" s="192">
        <f>IF(N141="sníž. přenesená",J141,0)</f>
        <v>0</v>
      </c>
      <c r="BI141" s="192">
        <f>IF(N141="nulová",J141,0)</f>
        <v>0</v>
      </c>
      <c r="BJ141" s="19" t="s">
        <v>84</v>
      </c>
      <c r="BK141" s="192">
        <f>ROUND(I141*H141,2)</f>
        <v>0</v>
      </c>
      <c r="BL141" s="19" t="s">
        <v>314</v>
      </c>
      <c r="BM141" s="191" t="s">
        <v>1535</v>
      </c>
    </row>
    <row r="142" spans="1:65" s="2" customFormat="1" ht="19.5">
      <c r="A142" s="36"/>
      <c r="B142" s="37"/>
      <c r="C142" s="38"/>
      <c r="D142" s="193" t="s">
        <v>160</v>
      </c>
      <c r="E142" s="38"/>
      <c r="F142" s="194" t="s">
        <v>1536</v>
      </c>
      <c r="G142" s="38"/>
      <c r="H142" s="38"/>
      <c r="I142" s="195"/>
      <c r="J142" s="38"/>
      <c r="K142" s="38"/>
      <c r="L142" s="41"/>
      <c r="M142" s="196"/>
      <c r="N142" s="197"/>
      <c r="O142" s="66"/>
      <c r="P142" s="66"/>
      <c r="Q142" s="66"/>
      <c r="R142" s="66"/>
      <c r="S142" s="66"/>
      <c r="T142" s="67"/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T142" s="19" t="s">
        <v>160</v>
      </c>
      <c r="AU142" s="19" t="s">
        <v>86</v>
      </c>
    </row>
    <row r="143" spans="1:65" s="2" customFormat="1" ht="21.75" customHeight="1">
      <c r="A143" s="36"/>
      <c r="B143" s="37"/>
      <c r="C143" s="180" t="s">
        <v>390</v>
      </c>
      <c r="D143" s="180" t="s">
        <v>153</v>
      </c>
      <c r="E143" s="181" t="s">
        <v>1537</v>
      </c>
      <c r="F143" s="182" t="s">
        <v>1538</v>
      </c>
      <c r="G143" s="183" t="s">
        <v>156</v>
      </c>
      <c r="H143" s="184">
        <v>1</v>
      </c>
      <c r="I143" s="185"/>
      <c r="J143" s="186">
        <f>ROUND(I143*H143,2)</f>
        <v>0</v>
      </c>
      <c r="K143" s="182" t="s">
        <v>157</v>
      </c>
      <c r="L143" s="41"/>
      <c r="M143" s="187" t="s">
        <v>19</v>
      </c>
      <c r="N143" s="188" t="s">
        <v>47</v>
      </c>
      <c r="O143" s="66"/>
      <c r="P143" s="189">
        <f>O143*H143</f>
        <v>0</v>
      </c>
      <c r="Q143" s="189">
        <v>0</v>
      </c>
      <c r="R143" s="189">
        <f>Q143*H143</f>
        <v>0</v>
      </c>
      <c r="S143" s="189">
        <v>0</v>
      </c>
      <c r="T143" s="190">
        <f>S143*H143</f>
        <v>0</v>
      </c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R143" s="191" t="s">
        <v>314</v>
      </c>
      <c r="AT143" s="191" t="s">
        <v>153</v>
      </c>
      <c r="AU143" s="191" t="s">
        <v>86</v>
      </c>
      <c r="AY143" s="19" t="s">
        <v>150</v>
      </c>
      <c r="BE143" s="192">
        <f>IF(N143="základní",J143,0)</f>
        <v>0</v>
      </c>
      <c r="BF143" s="192">
        <f>IF(N143="snížená",J143,0)</f>
        <v>0</v>
      </c>
      <c r="BG143" s="192">
        <f>IF(N143="zákl. přenesená",J143,0)</f>
        <v>0</v>
      </c>
      <c r="BH143" s="192">
        <f>IF(N143="sníž. přenesená",J143,0)</f>
        <v>0</v>
      </c>
      <c r="BI143" s="192">
        <f>IF(N143="nulová",J143,0)</f>
        <v>0</v>
      </c>
      <c r="BJ143" s="19" t="s">
        <v>84</v>
      </c>
      <c r="BK143" s="192">
        <f>ROUND(I143*H143,2)</f>
        <v>0</v>
      </c>
      <c r="BL143" s="19" t="s">
        <v>314</v>
      </c>
      <c r="BM143" s="191" t="s">
        <v>1539</v>
      </c>
    </row>
    <row r="144" spans="1:65" s="2" customFormat="1" ht="11.25">
      <c r="A144" s="36"/>
      <c r="B144" s="37"/>
      <c r="C144" s="38"/>
      <c r="D144" s="193" t="s">
        <v>160</v>
      </c>
      <c r="E144" s="38"/>
      <c r="F144" s="194" t="s">
        <v>1538</v>
      </c>
      <c r="G144" s="38"/>
      <c r="H144" s="38"/>
      <c r="I144" s="195"/>
      <c r="J144" s="38"/>
      <c r="K144" s="38"/>
      <c r="L144" s="41"/>
      <c r="M144" s="196"/>
      <c r="N144" s="197"/>
      <c r="O144" s="66"/>
      <c r="P144" s="66"/>
      <c r="Q144" s="66"/>
      <c r="R144" s="66"/>
      <c r="S144" s="66"/>
      <c r="T144" s="67"/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T144" s="19" t="s">
        <v>160</v>
      </c>
      <c r="AU144" s="19" t="s">
        <v>86</v>
      </c>
    </row>
    <row r="145" spans="1:65" s="2" customFormat="1" ht="24">
      <c r="A145" s="36"/>
      <c r="B145" s="37"/>
      <c r="C145" s="180" t="s">
        <v>397</v>
      </c>
      <c r="D145" s="180" t="s">
        <v>153</v>
      </c>
      <c r="E145" s="181" t="s">
        <v>1540</v>
      </c>
      <c r="F145" s="182" t="s">
        <v>1541</v>
      </c>
      <c r="G145" s="183" t="s">
        <v>156</v>
      </c>
      <c r="H145" s="184">
        <v>2</v>
      </c>
      <c r="I145" s="185"/>
      <c r="J145" s="186">
        <f>ROUND(I145*H145,2)</f>
        <v>0</v>
      </c>
      <c r="K145" s="182" t="s">
        <v>168</v>
      </c>
      <c r="L145" s="41"/>
      <c r="M145" s="187" t="s">
        <v>19</v>
      </c>
      <c r="N145" s="188" t="s">
        <v>47</v>
      </c>
      <c r="O145" s="66"/>
      <c r="P145" s="189">
        <f>O145*H145</f>
        <v>0</v>
      </c>
      <c r="Q145" s="189">
        <v>0</v>
      </c>
      <c r="R145" s="189">
        <f>Q145*H145</f>
        <v>0</v>
      </c>
      <c r="S145" s="189">
        <v>0</v>
      </c>
      <c r="T145" s="190">
        <f>S145*H145</f>
        <v>0</v>
      </c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R145" s="191" t="s">
        <v>314</v>
      </c>
      <c r="AT145" s="191" t="s">
        <v>153</v>
      </c>
      <c r="AU145" s="191" t="s">
        <v>86</v>
      </c>
      <c r="AY145" s="19" t="s">
        <v>150</v>
      </c>
      <c r="BE145" s="192">
        <f>IF(N145="základní",J145,0)</f>
        <v>0</v>
      </c>
      <c r="BF145" s="192">
        <f>IF(N145="snížená",J145,0)</f>
        <v>0</v>
      </c>
      <c r="BG145" s="192">
        <f>IF(N145="zákl. přenesená",J145,0)</f>
        <v>0</v>
      </c>
      <c r="BH145" s="192">
        <f>IF(N145="sníž. přenesená",J145,0)</f>
        <v>0</v>
      </c>
      <c r="BI145" s="192">
        <f>IF(N145="nulová",J145,0)</f>
        <v>0</v>
      </c>
      <c r="BJ145" s="19" t="s">
        <v>84</v>
      </c>
      <c r="BK145" s="192">
        <f>ROUND(I145*H145,2)</f>
        <v>0</v>
      </c>
      <c r="BL145" s="19" t="s">
        <v>314</v>
      </c>
      <c r="BM145" s="191" t="s">
        <v>1542</v>
      </c>
    </row>
    <row r="146" spans="1:65" s="2" customFormat="1" ht="19.5">
      <c r="A146" s="36"/>
      <c r="B146" s="37"/>
      <c r="C146" s="38"/>
      <c r="D146" s="193" t="s">
        <v>160</v>
      </c>
      <c r="E146" s="38"/>
      <c r="F146" s="194" t="s">
        <v>1543</v>
      </c>
      <c r="G146" s="38"/>
      <c r="H146" s="38"/>
      <c r="I146" s="195"/>
      <c r="J146" s="38"/>
      <c r="K146" s="38"/>
      <c r="L146" s="41"/>
      <c r="M146" s="196"/>
      <c r="N146" s="197"/>
      <c r="O146" s="66"/>
      <c r="P146" s="66"/>
      <c r="Q146" s="66"/>
      <c r="R146" s="66"/>
      <c r="S146" s="66"/>
      <c r="T146" s="67"/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T146" s="19" t="s">
        <v>160</v>
      </c>
      <c r="AU146" s="19" t="s">
        <v>86</v>
      </c>
    </row>
    <row r="147" spans="1:65" s="2" customFormat="1" ht="24.2" customHeight="1">
      <c r="A147" s="36"/>
      <c r="B147" s="37"/>
      <c r="C147" s="245" t="s">
        <v>404</v>
      </c>
      <c r="D147" s="245" t="s">
        <v>641</v>
      </c>
      <c r="E147" s="246" t="s">
        <v>1544</v>
      </c>
      <c r="F147" s="247" t="s">
        <v>1545</v>
      </c>
      <c r="G147" s="248" t="s">
        <v>156</v>
      </c>
      <c r="H147" s="249">
        <v>2</v>
      </c>
      <c r="I147" s="250"/>
      <c r="J147" s="251">
        <f>ROUND(I147*H147,2)</f>
        <v>0</v>
      </c>
      <c r="K147" s="247" t="s">
        <v>1463</v>
      </c>
      <c r="L147" s="252"/>
      <c r="M147" s="253" t="s">
        <v>19</v>
      </c>
      <c r="N147" s="254" t="s">
        <v>47</v>
      </c>
      <c r="O147" s="66"/>
      <c r="P147" s="189">
        <f>O147*H147</f>
        <v>0</v>
      </c>
      <c r="Q147" s="189">
        <v>0</v>
      </c>
      <c r="R147" s="189">
        <f>Q147*H147</f>
        <v>0</v>
      </c>
      <c r="S147" s="189">
        <v>0</v>
      </c>
      <c r="T147" s="190">
        <f>S147*H147</f>
        <v>0</v>
      </c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R147" s="191" t="s">
        <v>464</v>
      </c>
      <c r="AT147" s="191" t="s">
        <v>641</v>
      </c>
      <c r="AU147" s="191" t="s">
        <v>86</v>
      </c>
      <c r="AY147" s="19" t="s">
        <v>150</v>
      </c>
      <c r="BE147" s="192">
        <f>IF(N147="základní",J147,0)</f>
        <v>0</v>
      </c>
      <c r="BF147" s="192">
        <f>IF(N147="snížená",J147,0)</f>
        <v>0</v>
      </c>
      <c r="BG147" s="192">
        <f>IF(N147="zákl. přenesená",J147,0)</f>
        <v>0</v>
      </c>
      <c r="BH147" s="192">
        <f>IF(N147="sníž. přenesená",J147,0)</f>
        <v>0</v>
      </c>
      <c r="BI147" s="192">
        <f>IF(N147="nulová",J147,0)</f>
        <v>0</v>
      </c>
      <c r="BJ147" s="19" t="s">
        <v>84</v>
      </c>
      <c r="BK147" s="192">
        <f>ROUND(I147*H147,2)</f>
        <v>0</v>
      </c>
      <c r="BL147" s="19" t="s">
        <v>314</v>
      </c>
      <c r="BM147" s="191" t="s">
        <v>1198</v>
      </c>
    </row>
    <row r="148" spans="1:65" s="2" customFormat="1" ht="11.25">
      <c r="A148" s="36"/>
      <c r="B148" s="37"/>
      <c r="C148" s="38"/>
      <c r="D148" s="193" t="s">
        <v>160</v>
      </c>
      <c r="E148" s="38"/>
      <c r="F148" s="194" t="s">
        <v>1545</v>
      </c>
      <c r="G148" s="38"/>
      <c r="H148" s="38"/>
      <c r="I148" s="195"/>
      <c r="J148" s="38"/>
      <c r="K148" s="38"/>
      <c r="L148" s="41"/>
      <c r="M148" s="196"/>
      <c r="N148" s="197"/>
      <c r="O148" s="66"/>
      <c r="P148" s="66"/>
      <c r="Q148" s="66"/>
      <c r="R148" s="66"/>
      <c r="S148" s="66"/>
      <c r="T148" s="67"/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T148" s="19" t="s">
        <v>160</v>
      </c>
      <c r="AU148" s="19" t="s">
        <v>86</v>
      </c>
    </row>
    <row r="149" spans="1:65" s="2" customFormat="1" ht="24">
      <c r="A149" s="36"/>
      <c r="B149" s="37"/>
      <c r="C149" s="180" t="s">
        <v>417</v>
      </c>
      <c r="D149" s="180" t="s">
        <v>153</v>
      </c>
      <c r="E149" s="181" t="s">
        <v>1546</v>
      </c>
      <c r="F149" s="182" t="s">
        <v>1547</v>
      </c>
      <c r="G149" s="183" t="s">
        <v>156</v>
      </c>
      <c r="H149" s="184">
        <v>32</v>
      </c>
      <c r="I149" s="185"/>
      <c r="J149" s="186">
        <f>ROUND(I149*H149,2)</f>
        <v>0</v>
      </c>
      <c r="K149" s="182" t="s">
        <v>157</v>
      </c>
      <c r="L149" s="41"/>
      <c r="M149" s="187" t="s">
        <v>19</v>
      </c>
      <c r="N149" s="188" t="s">
        <v>47</v>
      </c>
      <c r="O149" s="66"/>
      <c r="P149" s="189">
        <f>O149*H149</f>
        <v>0</v>
      </c>
      <c r="Q149" s="189">
        <v>0</v>
      </c>
      <c r="R149" s="189">
        <f>Q149*H149</f>
        <v>0</v>
      </c>
      <c r="S149" s="189">
        <v>0</v>
      </c>
      <c r="T149" s="190">
        <f>S149*H149</f>
        <v>0</v>
      </c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R149" s="191" t="s">
        <v>314</v>
      </c>
      <c r="AT149" s="191" t="s">
        <v>153</v>
      </c>
      <c r="AU149" s="191" t="s">
        <v>86</v>
      </c>
      <c r="AY149" s="19" t="s">
        <v>150</v>
      </c>
      <c r="BE149" s="192">
        <f>IF(N149="základní",J149,0)</f>
        <v>0</v>
      </c>
      <c r="BF149" s="192">
        <f>IF(N149="snížená",J149,0)</f>
        <v>0</v>
      </c>
      <c r="BG149" s="192">
        <f>IF(N149="zákl. přenesená",J149,0)</f>
        <v>0</v>
      </c>
      <c r="BH149" s="192">
        <f>IF(N149="sníž. přenesená",J149,0)</f>
        <v>0</v>
      </c>
      <c r="BI149" s="192">
        <f>IF(N149="nulová",J149,0)</f>
        <v>0</v>
      </c>
      <c r="BJ149" s="19" t="s">
        <v>84</v>
      </c>
      <c r="BK149" s="192">
        <f>ROUND(I149*H149,2)</f>
        <v>0</v>
      </c>
      <c r="BL149" s="19" t="s">
        <v>314</v>
      </c>
      <c r="BM149" s="191" t="s">
        <v>1548</v>
      </c>
    </row>
    <row r="150" spans="1:65" s="2" customFormat="1" ht="29.25">
      <c r="A150" s="36"/>
      <c r="B150" s="37"/>
      <c r="C150" s="38"/>
      <c r="D150" s="193" t="s">
        <v>160</v>
      </c>
      <c r="E150" s="38"/>
      <c r="F150" s="194" t="s">
        <v>1549</v>
      </c>
      <c r="G150" s="38"/>
      <c r="H150" s="38"/>
      <c r="I150" s="195"/>
      <c r="J150" s="38"/>
      <c r="K150" s="38"/>
      <c r="L150" s="41"/>
      <c r="M150" s="196"/>
      <c r="N150" s="197"/>
      <c r="O150" s="66"/>
      <c r="P150" s="66"/>
      <c r="Q150" s="66"/>
      <c r="R150" s="66"/>
      <c r="S150" s="66"/>
      <c r="T150" s="67"/>
      <c r="U150" s="36"/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  <c r="AT150" s="19" t="s">
        <v>160</v>
      </c>
      <c r="AU150" s="19" t="s">
        <v>86</v>
      </c>
    </row>
    <row r="151" spans="1:65" s="2" customFormat="1" ht="24">
      <c r="A151" s="36"/>
      <c r="B151" s="37"/>
      <c r="C151" s="245" t="s">
        <v>428</v>
      </c>
      <c r="D151" s="245" t="s">
        <v>641</v>
      </c>
      <c r="E151" s="246" t="s">
        <v>1550</v>
      </c>
      <c r="F151" s="247" t="s">
        <v>1551</v>
      </c>
      <c r="G151" s="248" t="s">
        <v>156</v>
      </c>
      <c r="H151" s="249">
        <v>32</v>
      </c>
      <c r="I151" s="250"/>
      <c r="J151" s="251">
        <f>ROUND(I151*H151,2)</f>
        <v>0</v>
      </c>
      <c r="K151" s="247" t="s">
        <v>644</v>
      </c>
      <c r="L151" s="252"/>
      <c r="M151" s="253" t="s">
        <v>19</v>
      </c>
      <c r="N151" s="254" t="s">
        <v>47</v>
      </c>
      <c r="O151" s="66"/>
      <c r="P151" s="189">
        <f>O151*H151</f>
        <v>0</v>
      </c>
      <c r="Q151" s="189">
        <v>0</v>
      </c>
      <c r="R151" s="189">
        <f>Q151*H151</f>
        <v>0</v>
      </c>
      <c r="S151" s="189">
        <v>0</v>
      </c>
      <c r="T151" s="190">
        <f>S151*H151</f>
        <v>0</v>
      </c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R151" s="191" t="s">
        <v>464</v>
      </c>
      <c r="AT151" s="191" t="s">
        <v>641</v>
      </c>
      <c r="AU151" s="191" t="s">
        <v>86</v>
      </c>
      <c r="AY151" s="19" t="s">
        <v>150</v>
      </c>
      <c r="BE151" s="192">
        <f>IF(N151="základní",J151,0)</f>
        <v>0</v>
      </c>
      <c r="BF151" s="192">
        <f>IF(N151="snížená",J151,0)</f>
        <v>0</v>
      </c>
      <c r="BG151" s="192">
        <f>IF(N151="zákl. přenesená",J151,0)</f>
        <v>0</v>
      </c>
      <c r="BH151" s="192">
        <f>IF(N151="sníž. přenesená",J151,0)</f>
        <v>0</v>
      </c>
      <c r="BI151" s="192">
        <f>IF(N151="nulová",J151,0)</f>
        <v>0</v>
      </c>
      <c r="BJ151" s="19" t="s">
        <v>84</v>
      </c>
      <c r="BK151" s="192">
        <f>ROUND(I151*H151,2)</f>
        <v>0</v>
      </c>
      <c r="BL151" s="19" t="s">
        <v>314</v>
      </c>
      <c r="BM151" s="191" t="s">
        <v>1552</v>
      </c>
    </row>
    <row r="152" spans="1:65" s="2" customFormat="1" ht="19.5">
      <c r="A152" s="36"/>
      <c r="B152" s="37"/>
      <c r="C152" s="38"/>
      <c r="D152" s="193" t="s">
        <v>160</v>
      </c>
      <c r="E152" s="38"/>
      <c r="F152" s="194" t="s">
        <v>1551</v>
      </c>
      <c r="G152" s="38"/>
      <c r="H152" s="38"/>
      <c r="I152" s="195"/>
      <c r="J152" s="38"/>
      <c r="K152" s="38"/>
      <c r="L152" s="41"/>
      <c r="M152" s="196"/>
      <c r="N152" s="197"/>
      <c r="O152" s="66"/>
      <c r="P152" s="66"/>
      <c r="Q152" s="66"/>
      <c r="R152" s="66"/>
      <c r="S152" s="66"/>
      <c r="T152" s="67"/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T152" s="19" t="s">
        <v>160</v>
      </c>
      <c r="AU152" s="19" t="s">
        <v>86</v>
      </c>
    </row>
    <row r="153" spans="1:65" s="2" customFormat="1" ht="24">
      <c r="A153" s="36"/>
      <c r="B153" s="37"/>
      <c r="C153" s="245" t="s">
        <v>433</v>
      </c>
      <c r="D153" s="245" t="s">
        <v>641</v>
      </c>
      <c r="E153" s="246" t="s">
        <v>1553</v>
      </c>
      <c r="F153" s="247" t="s">
        <v>1554</v>
      </c>
      <c r="G153" s="248" t="s">
        <v>156</v>
      </c>
      <c r="H153" s="249">
        <v>30</v>
      </c>
      <c r="I153" s="250"/>
      <c r="J153" s="251">
        <f>ROUND(I153*H153,2)</f>
        <v>0</v>
      </c>
      <c r="K153" s="247" t="s">
        <v>168</v>
      </c>
      <c r="L153" s="252"/>
      <c r="M153" s="253" t="s">
        <v>19</v>
      </c>
      <c r="N153" s="254" t="s">
        <v>47</v>
      </c>
      <c r="O153" s="66"/>
      <c r="P153" s="189">
        <f>O153*H153</f>
        <v>0</v>
      </c>
      <c r="Q153" s="189">
        <v>0</v>
      </c>
      <c r="R153" s="189">
        <f>Q153*H153</f>
        <v>0</v>
      </c>
      <c r="S153" s="189">
        <v>0</v>
      </c>
      <c r="T153" s="190">
        <f>S153*H153</f>
        <v>0</v>
      </c>
      <c r="U153" s="36"/>
      <c r="V153" s="36"/>
      <c r="W153" s="36"/>
      <c r="X153" s="36"/>
      <c r="Y153" s="36"/>
      <c r="Z153" s="36"/>
      <c r="AA153" s="36"/>
      <c r="AB153" s="36"/>
      <c r="AC153" s="36"/>
      <c r="AD153" s="36"/>
      <c r="AE153" s="36"/>
      <c r="AR153" s="191" t="s">
        <v>464</v>
      </c>
      <c r="AT153" s="191" t="s">
        <v>641</v>
      </c>
      <c r="AU153" s="191" t="s">
        <v>86</v>
      </c>
      <c r="AY153" s="19" t="s">
        <v>150</v>
      </c>
      <c r="BE153" s="192">
        <f>IF(N153="základní",J153,0)</f>
        <v>0</v>
      </c>
      <c r="BF153" s="192">
        <f>IF(N153="snížená",J153,0)</f>
        <v>0</v>
      </c>
      <c r="BG153" s="192">
        <f>IF(N153="zákl. přenesená",J153,0)</f>
        <v>0</v>
      </c>
      <c r="BH153" s="192">
        <f>IF(N153="sníž. přenesená",J153,0)</f>
        <v>0</v>
      </c>
      <c r="BI153" s="192">
        <f>IF(N153="nulová",J153,0)</f>
        <v>0</v>
      </c>
      <c r="BJ153" s="19" t="s">
        <v>84</v>
      </c>
      <c r="BK153" s="192">
        <f>ROUND(I153*H153,2)</f>
        <v>0</v>
      </c>
      <c r="BL153" s="19" t="s">
        <v>314</v>
      </c>
      <c r="BM153" s="191" t="s">
        <v>1555</v>
      </c>
    </row>
    <row r="154" spans="1:65" s="2" customFormat="1" ht="19.5">
      <c r="A154" s="36"/>
      <c r="B154" s="37"/>
      <c r="C154" s="38"/>
      <c r="D154" s="193" t="s">
        <v>160</v>
      </c>
      <c r="E154" s="38"/>
      <c r="F154" s="194" t="s">
        <v>1554</v>
      </c>
      <c r="G154" s="38"/>
      <c r="H154" s="38"/>
      <c r="I154" s="195"/>
      <c r="J154" s="38"/>
      <c r="K154" s="38"/>
      <c r="L154" s="41"/>
      <c r="M154" s="196"/>
      <c r="N154" s="197"/>
      <c r="O154" s="66"/>
      <c r="P154" s="66"/>
      <c r="Q154" s="66"/>
      <c r="R154" s="66"/>
      <c r="S154" s="66"/>
      <c r="T154" s="67"/>
      <c r="U154" s="36"/>
      <c r="V154" s="36"/>
      <c r="W154" s="36"/>
      <c r="X154" s="36"/>
      <c r="Y154" s="36"/>
      <c r="Z154" s="36"/>
      <c r="AA154" s="36"/>
      <c r="AB154" s="36"/>
      <c r="AC154" s="36"/>
      <c r="AD154" s="36"/>
      <c r="AE154" s="36"/>
      <c r="AT154" s="19" t="s">
        <v>160</v>
      </c>
      <c r="AU154" s="19" t="s">
        <v>86</v>
      </c>
    </row>
    <row r="155" spans="1:65" s="2" customFormat="1" ht="24">
      <c r="A155" s="36"/>
      <c r="B155" s="37"/>
      <c r="C155" s="245" t="s">
        <v>438</v>
      </c>
      <c r="D155" s="245" t="s">
        <v>641</v>
      </c>
      <c r="E155" s="246" t="s">
        <v>1556</v>
      </c>
      <c r="F155" s="247" t="s">
        <v>1557</v>
      </c>
      <c r="G155" s="248" t="s">
        <v>156</v>
      </c>
      <c r="H155" s="249">
        <v>30</v>
      </c>
      <c r="I155" s="250"/>
      <c r="J155" s="251">
        <f>ROUND(I155*H155,2)</f>
        <v>0</v>
      </c>
      <c r="K155" s="247" t="s">
        <v>168</v>
      </c>
      <c r="L155" s="252"/>
      <c r="M155" s="253" t="s">
        <v>19</v>
      </c>
      <c r="N155" s="254" t="s">
        <v>47</v>
      </c>
      <c r="O155" s="66"/>
      <c r="P155" s="189">
        <f>O155*H155</f>
        <v>0</v>
      </c>
      <c r="Q155" s="189">
        <v>0</v>
      </c>
      <c r="R155" s="189">
        <f>Q155*H155</f>
        <v>0</v>
      </c>
      <c r="S155" s="189">
        <v>0</v>
      </c>
      <c r="T155" s="190">
        <f>S155*H155</f>
        <v>0</v>
      </c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R155" s="191" t="s">
        <v>464</v>
      </c>
      <c r="AT155" s="191" t="s">
        <v>641</v>
      </c>
      <c r="AU155" s="191" t="s">
        <v>86</v>
      </c>
      <c r="AY155" s="19" t="s">
        <v>150</v>
      </c>
      <c r="BE155" s="192">
        <f>IF(N155="základní",J155,0)</f>
        <v>0</v>
      </c>
      <c r="BF155" s="192">
        <f>IF(N155="snížená",J155,0)</f>
        <v>0</v>
      </c>
      <c r="BG155" s="192">
        <f>IF(N155="zákl. přenesená",J155,0)</f>
        <v>0</v>
      </c>
      <c r="BH155" s="192">
        <f>IF(N155="sníž. přenesená",J155,0)</f>
        <v>0</v>
      </c>
      <c r="BI155" s="192">
        <f>IF(N155="nulová",J155,0)</f>
        <v>0</v>
      </c>
      <c r="BJ155" s="19" t="s">
        <v>84</v>
      </c>
      <c r="BK155" s="192">
        <f>ROUND(I155*H155,2)</f>
        <v>0</v>
      </c>
      <c r="BL155" s="19" t="s">
        <v>314</v>
      </c>
      <c r="BM155" s="191" t="s">
        <v>1558</v>
      </c>
    </row>
    <row r="156" spans="1:65" s="2" customFormat="1" ht="19.5">
      <c r="A156" s="36"/>
      <c r="B156" s="37"/>
      <c r="C156" s="38"/>
      <c r="D156" s="193" t="s">
        <v>160</v>
      </c>
      <c r="E156" s="38"/>
      <c r="F156" s="194" t="s">
        <v>1557</v>
      </c>
      <c r="G156" s="38"/>
      <c r="H156" s="38"/>
      <c r="I156" s="195"/>
      <c r="J156" s="38"/>
      <c r="K156" s="38"/>
      <c r="L156" s="41"/>
      <c r="M156" s="196"/>
      <c r="N156" s="197"/>
      <c r="O156" s="66"/>
      <c r="P156" s="66"/>
      <c r="Q156" s="66"/>
      <c r="R156" s="66"/>
      <c r="S156" s="66"/>
      <c r="T156" s="67"/>
      <c r="U156" s="36"/>
      <c r="V156" s="36"/>
      <c r="W156" s="36"/>
      <c r="X156" s="36"/>
      <c r="Y156" s="36"/>
      <c r="Z156" s="36"/>
      <c r="AA156" s="36"/>
      <c r="AB156" s="36"/>
      <c r="AC156" s="36"/>
      <c r="AD156" s="36"/>
      <c r="AE156" s="36"/>
      <c r="AT156" s="19" t="s">
        <v>160</v>
      </c>
      <c r="AU156" s="19" t="s">
        <v>86</v>
      </c>
    </row>
    <row r="157" spans="1:65" s="2" customFormat="1" ht="24">
      <c r="A157" s="36"/>
      <c r="B157" s="37"/>
      <c r="C157" s="245" t="s">
        <v>443</v>
      </c>
      <c r="D157" s="245" t="s">
        <v>641</v>
      </c>
      <c r="E157" s="246" t="s">
        <v>1559</v>
      </c>
      <c r="F157" s="247" t="s">
        <v>1560</v>
      </c>
      <c r="G157" s="248" t="s">
        <v>156</v>
      </c>
      <c r="H157" s="249">
        <v>50</v>
      </c>
      <c r="I157" s="250"/>
      <c r="J157" s="251">
        <f>ROUND(I157*H157,2)</f>
        <v>0</v>
      </c>
      <c r="K157" s="247" t="s">
        <v>168</v>
      </c>
      <c r="L157" s="252"/>
      <c r="M157" s="253" t="s">
        <v>19</v>
      </c>
      <c r="N157" s="254" t="s">
        <v>47</v>
      </c>
      <c r="O157" s="66"/>
      <c r="P157" s="189">
        <f>O157*H157</f>
        <v>0</v>
      </c>
      <c r="Q157" s="189">
        <v>0</v>
      </c>
      <c r="R157" s="189">
        <f>Q157*H157</f>
        <v>0</v>
      </c>
      <c r="S157" s="189">
        <v>0</v>
      </c>
      <c r="T157" s="190">
        <f>S157*H157</f>
        <v>0</v>
      </c>
      <c r="U157" s="36"/>
      <c r="V157" s="36"/>
      <c r="W157" s="36"/>
      <c r="X157" s="36"/>
      <c r="Y157" s="36"/>
      <c r="Z157" s="36"/>
      <c r="AA157" s="36"/>
      <c r="AB157" s="36"/>
      <c r="AC157" s="36"/>
      <c r="AD157" s="36"/>
      <c r="AE157" s="36"/>
      <c r="AR157" s="191" t="s">
        <v>464</v>
      </c>
      <c r="AT157" s="191" t="s">
        <v>641</v>
      </c>
      <c r="AU157" s="191" t="s">
        <v>86</v>
      </c>
      <c r="AY157" s="19" t="s">
        <v>150</v>
      </c>
      <c r="BE157" s="192">
        <f>IF(N157="základní",J157,0)</f>
        <v>0</v>
      </c>
      <c r="BF157" s="192">
        <f>IF(N157="snížená",J157,0)</f>
        <v>0</v>
      </c>
      <c r="BG157" s="192">
        <f>IF(N157="zákl. přenesená",J157,0)</f>
        <v>0</v>
      </c>
      <c r="BH157" s="192">
        <f>IF(N157="sníž. přenesená",J157,0)</f>
        <v>0</v>
      </c>
      <c r="BI157" s="192">
        <f>IF(N157="nulová",J157,0)</f>
        <v>0</v>
      </c>
      <c r="BJ157" s="19" t="s">
        <v>84</v>
      </c>
      <c r="BK157" s="192">
        <f>ROUND(I157*H157,2)</f>
        <v>0</v>
      </c>
      <c r="BL157" s="19" t="s">
        <v>314</v>
      </c>
      <c r="BM157" s="191" t="s">
        <v>1561</v>
      </c>
    </row>
    <row r="158" spans="1:65" s="2" customFormat="1" ht="19.5">
      <c r="A158" s="36"/>
      <c r="B158" s="37"/>
      <c r="C158" s="38"/>
      <c r="D158" s="193" t="s">
        <v>160</v>
      </c>
      <c r="E158" s="38"/>
      <c r="F158" s="194" t="s">
        <v>1560</v>
      </c>
      <c r="G158" s="38"/>
      <c r="H158" s="38"/>
      <c r="I158" s="195"/>
      <c r="J158" s="38"/>
      <c r="K158" s="38"/>
      <c r="L158" s="41"/>
      <c r="M158" s="196"/>
      <c r="N158" s="197"/>
      <c r="O158" s="66"/>
      <c r="P158" s="66"/>
      <c r="Q158" s="66"/>
      <c r="R158" s="66"/>
      <c r="S158" s="66"/>
      <c r="T158" s="67"/>
      <c r="U158" s="36"/>
      <c r="V158" s="36"/>
      <c r="W158" s="36"/>
      <c r="X158" s="36"/>
      <c r="Y158" s="36"/>
      <c r="Z158" s="36"/>
      <c r="AA158" s="36"/>
      <c r="AB158" s="36"/>
      <c r="AC158" s="36"/>
      <c r="AD158" s="36"/>
      <c r="AE158" s="36"/>
      <c r="AT158" s="19" t="s">
        <v>160</v>
      </c>
      <c r="AU158" s="19" t="s">
        <v>86</v>
      </c>
    </row>
    <row r="159" spans="1:65" s="2" customFormat="1" ht="24">
      <c r="A159" s="36"/>
      <c r="B159" s="37"/>
      <c r="C159" s="245" t="s">
        <v>449</v>
      </c>
      <c r="D159" s="245" t="s">
        <v>641</v>
      </c>
      <c r="E159" s="246" t="s">
        <v>1562</v>
      </c>
      <c r="F159" s="247" t="s">
        <v>1563</v>
      </c>
      <c r="G159" s="248" t="s">
        <v>156</v>
      </c>
      <c r="H159" s="249">
        <v>40</v>
      </c>
      <c r="I159" s="250"/>
      <c r="J159" s="251">
        <f>ROUND(I159*H159,2)</f>
        <v>0</v>
      </c>
      <c r="K159" s="247" t="s">
        <v>168</v>
      </c>
      <c r="L159" s="252"/>
      <c r="M159" s="253" t="s">
        <v>19</v>
      </c>
      <c r="N159" s="254" t="s">
        <v>47</v>
      </c>
      <c r="O159" s="66"/>
      <c r="P159" s="189">
        <f>O159*H159</f>
        <v>0</v>
      </c>
      <c r="Q159" s="189">
        <v>0</v>
      </c>
      <c r="R159" s="189">
        <f>Q159*H159</f>
        <v>0</v>
      </c>
      <c r="S159" s="189">
        <v>0</v>
      </c>
      <c r="T159" s="190">
        <f>S159*H159</f>
        <v>0</v>
      </c>
      <c r="U159" s="36"/>
      <c r="V159" s="36"/>
      <c r="W159" s="36"/>
      <c r="X159" s="36"/>
      <c r="Y159" s="36"/>
      <c r="Z159" s="36"/>
      <c r="AA159" s="36"/>
      <c r="AB159" s="36"/>
      <c r="AC159" s="36"/>
      <c r="AD159" s="36"/>
      <c r="AE159" s="36"/>
      <c r="AR159" s="191" t="s">
        <v>464</v>
      </c>
      <c r="AT159" s="191" t="s">
        <v>641</v>
      </c>
      <c r="AU159" s="191" t="s">
        <v>86</v>
      </c>
      <c r="AY159" s="19" t="s">
        <v>150</v>
      </c>
      <c r="BE159" s="192">
        <f>IF(N159="základní",J159,0)</f>
        <v>0</v>
      </c>
      <c r="BF159" s="192">
        <f>IF(N159="snížená",J159,0)</f>
        <v>0</v>
      </c>
      <c r="BG159" s="192">
        <f>IF(N159="zákl. přenesená",J159,0)</f>
        <v>0</v>
      </c>
      <c r="BH159" s="192">
        <f>IF(N159="sníž. přenesená",J159,0)</f>
        <v>0</v>
      </c>
      <c r="BI159" s="192">
        <f>IF(N159="nulová",J159,0)</f>
        <v>0</v>
      </c>
      <c r="BJ159" s="19" t="s">
        <v>84</v>
      </c>
      <c r="BK159" s="192">
        <f>ROUND(I159*H159,2)</f>
        <v>0</v>
      </c>
      <c r="BL159" s="19" t="s">
        <v>314</v>
      </c>
      <c r="BM159" s="191" t="s">
        <v>1564</v>
      </c>
    </row>
    <row r="160" spans="1:65" s="2" customFormat="1" ht="19.5">
      <c r="A160" s="36"/>
      <c r="B160" s="37"/>
      <c r="C160" s="38"/>
      <c r="D160" s="193" t="s">
        <v>160</v>
      </c>
      <c r="E160" s="38"/>
      <c r="F160" s="194" t="s">
        <v>1563</v>
      </c>
      <c r="G160" s="38"/>
      <c r="H160" s="38"/>
      <c r="I160" s="195"/>
      <c r="J160" s="38"/>
      <c r="K160" s="38"/>
      <c r="L160" s="41"/>
      <c r="M160" s="196"/>
      <c r="N160" s="197"/>
      <c r="O160" s="66"/>
      <c r="P160" s="66"/>
      <c r="Q160" s="66"/>
      <c r="R160" s="66"/>
      <c r="S160" s="66"/>
      <c r="T160" s="67"/>
      <c r="U160" s="36"/>
      <c r="V160" s="36"/>
      <c r="W160" s="36"/>
      <c r="X160" s="36"/>
      <c r="Y160" s="36"/>
      <c r="Z160" s="36"/>
      <c r="AA160" s="36"/>
      <c r="AB160" s="36"/>
      <c r="AC160" s="36"/>
      <c r="AD160" s="36"/>
      <c r="AE160" s="36"/>
      <c r="AT160" s="19" t="s">
        <v>160</v>
      </c>
      <c r="AU160" s="19" t="s">
        <v>86</v>
      </c>
    </row>
    <row r="161" spans="1:65" s="2" customFormat="1" ht="24">
      <c r="A161" s="36"/>
      <c r="B161" s="37"/>
      <c r="C161" s="180" t="s">
        <v>454</v>
      </c>
      <c r="D161" s="180" t="s">
        <v>153</v>
      </c>
      <c r="E161" s="181" t="s">
        <v>1565</v>
      </c>
      <c r="F161" s="182" t="s">
        <v>1566</v>
      </c>
      <c r="G161" s="183" t="s">
        <v>156</v>
      </c>
      <c r="H161" s="184">
        <v>1</v>
      </c>
      <c r="I161" s="185"/>
      <c r="J161" s="186">
        <f>ROUND(I161*H161,2)</f>
        <v>0</v>
      </c>
      <c r="K161" s="182" t="s">
        <v>168</v>
      </c>
      <c r="L161" s="41"/>
      <c r="M161" s="187" t="s">
        <v>19</v>
      </c>
      <c r="N161" s="188" t="s">
        <v>47</v>
      </c>
      <c r="O161" s="66"/>
      <c r="P161" s="189">
        <f>O161*H161</f>
        <v>0</v>
      </c>
      <c r="Q161" s="189">
        <v>0</v>
      </c>
      <c r="R161" s="189">
        <f>Q161*H161</f>
        <v>0</v>
      </c>
      <c r="S161" s="189">
        <v>0</v>
      </c>
      <c r="T161" s="190">
        <f>S161*H161</f>
        <v>0</v>
      </c>
      <c r="U161" s="36"/>
      <c r="V161" s="36"/>
      <c r="W161" s="36"/>
      <c r="X161" s="36"/>
      <c r="Y161" s="36"/>
      <c r="Z161" s="36"/>
      <c r="AA161" s="36"/>
      <c r="AB161" s="36"/>
      <c r="AC161" s="36"/>
      <c r="AD161" s="36"/>
      <c r="AE161" s="36"/>
      <c r="AR161" s="191" t="s">
        <v>314</v>
      </c>
      <c r="AT161" s="191" t="s">
        <v>153</v>
      </c>
      <c r="AU161" s="191" t="s">
        <v>86</v>
      </c>
      <c r="AY161" s="19" t="s">
        <v>150</v>
      </c>
      <c r="BE161" s="192">
        <f>IF(N161="základní",J161,0)</f>
        <v>0</v>
      </c>
      <c r="BF161" s="192">
        <f>IF(N161="snížená",J161,0)</f>
        <v>0</v>
      </c>
      <c r="BG161" s="192">
        <f>IF(N161="zákl. přenesená",J161,0)</f>
        <v>0</v>
      </c>
      <c r="BH161" s="192">
        <f>IF(N161="sníž. přenesená",J161,0)</f>
        <v>0</v>
      </c>
      <c r="BI161" s="192">
        <f>IF(N161="nulová",J161,0)</f>
        <v>0</v>
      </c>
      <c r="BJ161" s="19" t="s">
        <v>84</v>
      </c>
      <c r="BK161" s="192">
        <f>ROUND(I161*H161,2)</f>
        <v>0</v>
      </c>
      <c r="BL161" s="19" t="s">
        <v>314</v>
      </c>
      <c r="BM161" s="191" t="s">
        <v>1567</v>
      </c>
    </row>
    <row r="162" spans="1:65" s="2" customFormat="1" ht="29.25">
      <c r="A162" s="36"/>
      <c r="B162" s="37"/>
      <c r="C162" s="38"/>
      <c r="D162" s="193" t="s">
        <v>160</v>
      </c>
      <c r="E162" s="38"/>
      <c r="F162" s="194" t="s">
        <v>1568</v>
      </c>
      <c r="G162" s="38"/>
      <c r="H162" s="38"/>
      <c r="I162" s="195"/>
      <c r="J162" s="38"/>
      <c r="K162" s="38"/>
      <c r="L162" s="41"/>
      <c r="M162" s="196"/>
      <c r="N162" s="197"/>
      <c r="O162" s="66"/>
      <c r="P162" s="66"/>
      <c r="Q162" s="66"/>
      <c r="R162" s="66"/>
      <c r="S162" s="66"/>
      <c r="T162" s="67"/>
      <c r="U162" s="36"/>
      <c r="V162" s="36"/>
      <c r="W162" s="36"/>
      <c r="X162" s="36"/>
      <c r="Y162" s="36"/>
      <c r="Z162" s="36"/>
      <c r="AA162" s="36"/>
      <c r="AB162" s="36"/>
      <c r="AC162" s="36"/>
      <c r="AD162" s="36"/>
      <c r="AE162" s="36"/>
      <c r="AT162" s="19" t="s">
        <v>160</v>
      </c>
      <c r="AU162" s="19" t="s">
        <v>86</v>
      </c>
    </row>
    <row r="163" spans="1:65" s="2" customFormat="1" ht="16.5" customHeight="1">
      <c r="A163" s="36"/>
      <c r="B163" s="37"/>
      <c r="C163" s="245" t="s">
        <v>464</v>
      </c>
      <c r="D163" s="245" t="s">
        <v>641</v>
      </c>
      <c r="E163" s="246" t="s">
        <v>1569</v>
      </c>
      <c r="F163" s="247" t="s">
        <v>1570</v>
      </c>
      <c r="G163" s="248" t="s">
        <v>156</v>
      </c>
      <c r="H163" s="249">
        <v>1</v>
      </c>
      <c r="I163" s="250"/>
      <c r="J163" s="251">
        <f>ROUND(I163*H163,2)</f>
        <v>0</v>
      </c>
      <c r="K163" s="247" t="s">
        <v>1571</v>
      </c>
      <c r="L163" s="252"/>
      <c r="M163" s="253" t="s">
        <v>19</v>
      </c>
      <c r="N163" s="254" t="s">
        <v>47</v>
      </c>
      <c r="O163" s="66"/>
      <c r="P163" s="189">
        <f>O163*H163</f>
        <v>0</v>
      </c>
      <c r="Q163" s="189">
        <v>5.0000000000000002E-5</v>
      </c>
      <c r="R163" s="189">
        <f>Q163*H163</f>
        <v>5.0000000000000002E-5</v>
      </c>
      <c r="S163" s="189">
        <v>0</v>
      </c>
      <c r="T163" s="190">
        <f>S163*H163</f>
        <v>0</v>
      </c>
      <c r="U163" s="36"/>
      <c r="V163" s="36"/>
      <c r="W163" s="36"/>
      <c r="X163" s="36"/>
      <c r="Y163" s="36"/>
      <c r="Z163" s="36"/>
      <c r="AA163" s="36"/>
      <c r="AB163" s="36"/>
      <c r="AC163" s="36"/>
      <c r="AD163" s="36"/>
      <c r="AE163" s="36"/>
      <c r="AR163" s="191" t="s">
        <v>464</v>
      </c>
      <c r="AT163" s="191" t="s">
        <v>641</v>
      </c>
      <c r="AU163" s="191" t="s">
        <v>86</v>
      </c>
      <c r="AY163" s="19" t="s">
        <v>150</v>
      </c>
      <c r="BE163" s="192">
        <f>IF(N163="základní",J163,0)</f>
        <v>0</v>
      </c>
      <c r="BF163" s="192">
        <f>IF(N163="snížená",J163,0)</f>
        <v>0</v>
      </c>
      <c r="BG163" s="192">
        <f>IF(N163="zákl. přenesená",J163,0)</f>
        <v>0</v>
      </c>
      <c r="BH163" s="192">
        <f>IF(N163="sníž. přenesená",J163,0)</f>
        <v>0</v>
      </c>
      <c r="BI163" s="192">
        <f>IF(N163="nulová",J163,0)</f>
        <v>0</v>
      </c>
      <c r="BJ163" s="19" t="s">
        <v>84</v>
      </c>
      <c r="BK163" s="192">
        <f>ROUND(I163*H163,2)</f>
        <v>0</v>
      </c>
      <c r="BL163" s="19" t="s">
        <v>314</v>
      </c>
      <c r="BM163" s="191" t="s">
        <v>1572</v>
      </c>
    </row>
    <row r="164" spans="1:65" s="2" customFormat="1" ht="11.25">
      <c r="A164" s="36"/>
      <c r="B164" s="37"/>
      <c r="C164" s="38"/>
      <c r="D164" s="193" t="s">
        <v>160</v>
      </c>
      <c r="E164" s="38"/>
      <c r="F164" s="194" t="s">
        <v>1570</v>
      </c>
      <c r="G164" s="38"/>
      <c r="H164" s="38"/>
      <c r="I164" s="195"/>
      <c r="J164" s="38"/>
      <c r="K164" s="38"/>
      <c r="L164" s="41"/>
      <c r="M164" s="196"/>
      <c r="N164" s="197"/>
      <c r="O164" s="66"/>
      <c r="P164" s="66"/>
      <c r="Q164" s="66"/>
      <c r="R164" s="66"/>
      <c r="S164" s="66"/>
      <c r="T164" s="67"/>
      <c r="U164" s="36"/>
      <c r="V164" s="36"/>
      <c r="W164" s="36"/>
      <c r="X164" s="36"/>
      <c r="Y164" s="36"/>
      <c r="Z164" s="36"/>
      <c r="AA164" s="36"/>
      <c r="AB164" s="36"/>
      <c r="AC164" s="36"/>
      <c r="AD164" s="36"/>
      <c r="AE164" s="36"/>
      <c r="AT164" s="19" t="s">
        <v>160</v>
      </c>
      <c r="AU164" s="19" t="s">
        <v>86</v>
      </c>
    </row>
    <row r="165" spans="1:65" s="2" customFormat="1" ht="24">
      <c r="A165" s="36"/>
      <c r="B165" s="37"/>
      <c r="C165" s="180" t="s">
        <v>470</v>
      </c>
      <c r="D165" s="180" t="s">
        <v>153</v>
      </c>
      <c r="E165" s="181" t="s">
        <v>1573</v>
      </c>
      <c r="F165" s="182" t="s">
        <v>1574</v>
      </c>
      <c r="G165" s="183" t="s">
        <v>156</v>
      </c>
      <c r="H165" s="184">
        <v>2</v>
      </c>
      <c r="I165" s="185"/>
      <c r="J165" s="186">
        <f>ROUND(I165*H165,2)</f>
        <v>0</v>
      </c>
      <c r="K165" s="182" t="s">
        <v>168</v>
      </c>
      <c r="L165" s="41"/>
      <c r="M165" s="187" t="s">
        <v>19</v>
      </c>
      <c r="N165" s="188" t="s">
        <v>47</v>
      </c>
      <c r="O165" s="66"/>
      <c r="P165" s="189">
        <f>O165*H165</f>
        <v>0</v>
      </c>
      <c r="Q165" s="189">
        <v>0</v>
      </c>
      <c r="R165" s="189">
        <f>Q165*H165</f>
        <v>0</v>
      </c>
      <c r="S165" s="189">
        <v>0</v>
      </c>
      <c r="T165" s="190">
        <f>S165*H165</f>
        <v>0</v>
      </c>
      <c r="U165" s="36"/>
      <c r="V165" s="36"/>
      <c r="W165" s="36"/>
      <c r="X165" s="36"/>
      <c r="Y165" s="36"/>
      <c r="Z165" s="36"/>
      <c r="AA165" s="36"/>
      <c r="AB165" s="36"/>
      <c r="AC165" s="36"/>
      <c r="AD165" s="36"/>
      <c r="AE165" s="36"/>
      <c r="AR165" s="191" t="s">
        <v>314</v>
      </c>
      <c r="AT165" s="191" t="s">
        <v>153</v>
      </c>
      <c r="AU165" s="191" t="s">
        <v>86</v>
      </c>
      <c r="AY165" s="19" t="s">
        <v>150</v>
      </c>
      <c r="BE165" s="192">
        <f>IF(N165="základní",J165,0)</f>
        <v>0</v>
      </c>
      <c r="BF165" s="192">
        <f>IF(N165="snížená",J165,0)</f>
        <v>0</v>
      </c>
      <c r="BG165" s="192">
        <f>IF(N165="zákl. přenesená",J165,0)</f>
        <v>0</v>
      </c>
      <c r="BH165" s="192">
        <f>IF(N165="sníž. přenesená",J165,0)</f>
        <v>0</v>
      </c>
      <c r="BI165" s="192">
        <f>IF(N165="nulová",J165,0)</f>
        <v>0</v>
      </c>
      <c r="BJ165" s="19" t="s">
        <v>84</v>
      </c>
      <c r="BK165" s="192">
        <f>ROUND(I165*H165,2)</f>
        <v>0</v>
      </c>
      <c r="BL165" s="19" t="s">
        <v>314</v>
      </c>
      <c r="BM165" s="191" t="s">
        <v>1575</v>
      </c>
    </row>
    <row r="166" spans="1:65" s="2" customFormat="1" ht="29.25">
      <c r="A166" s="36"/>
      <c r="B166" s="37"/>
      <c r="C166" s="38"/>
      <c r="D166" s="193" t="s">
        <v>160</v>
      </c>
      <c r="E166" s="38"/>
      <c r="F166" s="194" t="s">
        <v>1576</v>
      </c>
      <c r="G166" s="38"/>
      <c r="H166" s="38"/>
      <c r="I166" s="195"/>
      <c r="J166" s="38"/>
      <c r="K166" s="38"/>
      <c r="L166" s="41"/>
      <c r="M166" s="196"/>
      <c r="N166" s="197"/>
      <c r="O166" s="66"/>
      <c r="P166" s="66"/>
      <c r="Q166" s="66"/>
      <c r="R166" s="66"/>
      <c r="S166" s="66"/>
      <c r="T166" s="67"/>
      <c r="U166" s="36"/>
      <c r="V166" s="36"/>
      <c r="W166" s="36"/>
      <c r="X166" s="36"/>
      <c r="Y166" s="36"/>
      <c r="Z166" s="36"/>
      <c r="AA166" s="36"/>
      <c r="AB166" s="36"/>
      <c r="AC166" s="36"/>
      <c r="AD166" s="36"/>
      <c r="AE166" s="36"/>
      <c r="AT166" s="19" t="s">
        <v>160</v>
      </c>
      <c r="AU166" s="19" t="s">
        <v>86</v>
      </c>
    </row>
    <row r="167" spans="1:65" s="2" customFormat="1" ht="16.5" customHeight="1">
      <c r="A167" s="36"/>
      <c r="B167" s="37"/>
      <c r="C167" s="245" t="s">
        <v>477</v>
      </c>
      <c r="D167" s="245" t="s">
        <v>641</v>
      </c>
      <c r="E167" s="246" t="s">
        <v>1577</v>
      </c>
      <c r="F167" s="247" t="s">
        <v>1578</v>
      </c>
      <c r="G167" s="248" t="s">
        <v>156</v>
      </c>
      <c r="H167" s="249">
        <v>2</v>
      </c>
      <c r="I167" s="250"/>
      <c r="J167" s="251">
        <f>ROUND(I167*H167,2)</f>
        <v>0</v>
      </c>
      <c r="K167" s="247" t="s">
        <v>1571</v>
      </c>
      <c r="L167" s="252"/>
      <c r="M167" s="253" t="s">
        <v>19</v>
      </c>
      <c r="N167" s="254" t="s">
        <v>47</v>
      </c>
      <c r="O167" s="66"/>
      <c r="P167" s="189">
        <f>O167*H167</f>
        <v>0</v>
      </c>
      <c r="Q167" s="189">
        <v>5.0000000000000002E-5</v>
      </c>
      <c r="R167" s="189">
        <f>Q167*H167</f>
        <v>1E-4</v>
      </c>
      <c r="S167" s="189">
        <v>0</v>
      </c>
      <c r="T167" s="190">
        <f>S167*H167</f>
        <v>0</v>
      </c>
      <c r="U167" s="36"/>
      <c r="V167" s="36"/>
      <c r="W167" s="36"/>
      <c r="X167" s="36"/>
      <c r="Y167" s="36"/>
      <c r="Z167" s="36"/>
      <c r="AA167" s="36"/>
      <c r="AB167" s="36"/>
      <c r="AC167" s="36"/>
      <c r="AD167" s="36"/>
      <c r="AE167" s="36"/>
      <c r="AR167" s="191" t="s">
        <v>464</v>
      </c>
      <c r="AT167" s="191" t="s">
        <v>641</v>
      </c>
      <c r="AU167" s="191" t="s">
        <v>86</v>
      </c>
      <c r="AY167" s="19" t="s">
        <v>150</v>
      </c>
      <c r="BE167" s="192">
        <f>IF(N167="základní",J167,0)</f>
        <v>0</v>
      </c>
      <c r="BF167" s="192">
        <f>IF(N167="snížená",J167,0)</f>
        <v>0</v>
      </c>
      <c r="BG167" s="192">
        <f>IF(N167="zákl. přenesená",J167,0)</f>
        <v>0</v>
      </c>
      <c r="BH167" s="192">
        <f>IF(N167="sníž. přenesená",J167,0)</f>
        <v>0</v>
      </c>
      <c r="BI167" s="192">
        <f>IF(N167="nulová",J167,0)</f>
        <v>0</v>
      </c>
      <c r="BJ167" s="19" t="s">
        <v>84</v>
      </c>
      <c r="BK167" s="192">
        <f>ROUND(I167*H167,2)</f>
        <v>0</v>
      </c>
      <c r="BL167" s="19" t="s">
        <v>314</v>
      </c>
      <c r="BM167" s="191" t="s">
        <v>1579</v>
      </c>
    </row>
    <row r="168" spans="1:65" s="2" customFormat="1" ht="11.25">
      <c r="A168" s="36"/>
      <c r="B168" s="37"/>
      <c r="C168" s="38"/>
      <c r="D168" s="193" t="s">
        <v>160</v>
      </c>
      <c r="E168" s="38"/>
      <c r="F168" s="194" t="s">
        <v>1578</v>
      </c>
      <c r="G168" s="38"/>
      <c r="H168" s="38"/>
      <c r="I168" s="195"/>
      <c r="J168" s="38"/>
      <c r="K168" s="38"/>
      <c r="L168" s="41"/>
      <c r="M168" s="196"/>
      <c r="N168" s="197"/>
      <c r="O168" s="66"/>
      <c r="P168" s="66"/>
      <c r="Q168" s="66"/>
      <c r="R168" s="66"/>
      <c r="S168" s="66"/>
      <c r="T168" s="67"/>
      <c r="U168" s="36"/>
      <c r="V168" s="36"/>
      <c r="W168" s="36"/>
      <c r="X168" s="36"/>
      <c r="Y168" s="36"/>
      <c r="Z168" s="36"/>
      <c r="AA168" s="36"/>
      <c r="AB168" s="36"/>
      <c r="AC168" s="36"/>
      <c r="AD168" s="36"/>
      <c r="AE168" s="36"/>
      <c r="AT168" s="19" t="s">
        <v>160</v>
      </c>
      <c r="AU168" s="19" t="s">
        <v>86</v>
      </c>
    </row>
    <row r="169" spans="1:65" s="2" customFormat="1" ht="21.75" customHeight="1">
      <c r="A169" s="36"/>
      <c r="B169" s="37"/>
      <c r="C169" s="180" t="s">
        <v>488</v>
      </c>
      <c r="D169" s="180" t="s">
        <v>153</v>
      </c>
      <c r="E169" s="181" t="s">
        <v>1580</v>
      </c>
      <c r="F169" s="182" t="s">
        <v>1581</v>
      </c>
      <c r="G169" s="183" t="s">
        <v>156</v>
      </c>
      <c r="H169" s="184">
        <v>3</v>
      </c>
      <c r="I169" s="185"/>
      <c r="J169" s="186">
        <f>ROUND(I169*H169,2)</f>
        <v>0</v>
      </c>
      <c r="K169" s="182" t="s">
        <v>168</v>
      </c>
      <c r="L169" s="41"/>
      <c r="M169" s="187" t="s">
        <v>19</v>
      </c>
      <c r="N169" s="188" t="s">
        <v>47</v>
      </c>
      <c r="O169" s="66"/>
      <c r="P169" s="189">
        <f>O169*H169</f>
        <v>0</v>
      </c>
      <c r="Q169" s="189">
        <v>0</v>
      </c>
      <c r="R169" s="189">
        <f>Q169*H169</f>
        <v>0</v>
      </c>
      <c r="S169" s="189">
        <v>0</v>
      </c>
      <c r="T169" s="190">
        <f>S169*H169</f>
        <v>0</v>
      </c>
      <c r="U169" s="36"/>
      <c r="V169" s="36"/>
      <c r="W169" s="36"/>
      <c r="X169" s="36"/>
      <c r="Y169" s="36"/>
      <c r="Z169" s="36"/>
      <c r="AA169" s="36"/>
      <c r="AB169" s="36"/>
      <c r="AC169" s="36"/>
      <c r="AD169" s="36"/>
      <c r="AE169" s="36"/>
      <c r="AR169" s="191" t="s">
        <v>314</v>
      </c>
      <c r="AT169" s="191" t="s">
        <v>153</v>
      </c>
      <c r="AU169" s="191" t="s">
        <v>86</v>
      </c>
      <c r="AY169" s="19" t="s">
        <v>150</v>
      </c>
      <c r="BE169" s="192">
        <f>IF(N169="základní",J169,0)</f>
        <v>0</v>
      </c>
      <c r="BF169" s="192">
        <f>IF(N169="snížená",J169,0)</f>
        <v>0</v>
      </c>
      <c r="BG169" s="192">
        <f>IF(N169="zákl. přenesená",J169,0)</f>
        <v>0</v>
      </c>
      <c r="BH169" s="192">
        <f>IF(N169="sníž. přenesená",J169,0)</f>
        <v>0</v>
      </c>
      <c r="BI169" s="192">
        <f>IF(N169="nulová",J169,0)</f>
        <v>0</v>
      </c>
      <c r="BJ169" s="19" t="s">
        <v>84</v>
      </c>
      <c r="BK169" s="192">
        <f>ROUND(I169*H169,2)</f>
        <v>0</v>
      </c>
      <c r="BL169" s="19" t="s">
        <v>314</v>
      </c>
      <c r="BM169" s="191" t="s">
        <v>1582</v>
      </c>
    </row>
    <row r="170" spans="1:65" s="2" customFormat="1" ht="19.5">
      <c r="A170" s="36"/>
      <c r="B170" s="37"/>
      <c r="C170" s="38"/>
      <c r="D170" s="193" t="s">
        <v>160</v>
      </c>
      <c r="E170" s="38"/>
      <c r="F170" s="194" t="s">
        <v>1583</v>
      </c>
      <c r="G170" s="38"/>
      <c r="H170" s="38"/>
      <c r="I170" s="195"/>
      <c r="J170" s="38"/>
      <c r="K170" s="38"/>
      <c r="L170" s="41"/>
      <c r="M170" s="196"/>
      <c r="N170" s="197"/>
      <c r="O170" s="66"/>
      <c r="P170" s="66"/>
      <c r="Q170" s="66"/>
      <c r="R170" s="66"/>
      <c r="S170" s="66"/>
      <c r="T170" s="67"/>
      <c r="U170" s="36"/>
      <c r="V170" s="36"/>
      <c r="W170" s="36"/>
      <c r="X170" s="36"/>
      <c r="Y170" s="36"/>
      <c r="Z170" s="36"/>
      <c r="AA170" s="36"/>
      <c r="AB170" s="36"/>
      <c r="AC170" s="36"/>
      <c r="AD170" s="36"/>
      <c r="AE170" s="36"/>
      <c r="AT170" s="19" t="s">
        <v>160</v>
      </c>
      <c r="AU170" s="19" t="s">
        <v>86</v>
      </c>
    </row>
    <row r="171" spans="1:65" s="2" customFormat="1" ht="16.5" customHeight="1">
      <c r="A171" s="36"/>
      <c r="B171" s="37"/>
      <c r="C171" s="245" t="s">
        <v>497</v>
      </c>
      <c r="D171" s="245" t="s">
        <v>641</v>
      </c>
      <c r="E171" s="246" t="s">
        <v>1584</v>
      </c>
      <c r="F171" s="247" t="s">
        <v>1585</v>
      </c>
      <c r="G171" s="248" t="s">
        <v>156</v>
      </c>
      <c r="H171" s="249">
        <v>3</v>
      </c>
      <c r="I171" s="250"/>
      <c r="J171" s="251">
        <f>ROUND(I171*H171,2)</f>
        <v>0</v>
      </c>
      <c r="K171" s="247" t="s">
        <v>644</v>
      </c>
      <c r="L171" s="252"/>
      <c r="M171" s="253" t="s">
        <v>19</v>
      </c>
      <c r="N171" s="254" t="s">
        <v>47</v>
      </c>
      <c r="O171" s="66"/>
      <c r="P171" s="189">
        <f>O171*H171</f>
        <v>0</v>
      </c>
      <c r="Q171" s="189">
        <v>0</v>
      </c>
      <c r="R171" s="189">
        <f>Q171*H171</f>
        <v>0</v>
      </c>
      <c r="S171" s="189">
        <v>0</v>
      </c>
      <c r="T171" s="190">
        <f>S171*H171</f>
        <v>0</v>
      </c>
      <c r="U171" s="36"/>
      <c r="V171" s="36"/>
      <c r="W171" s="36"/>
      <c r="X171" s="36"/>
      <c r="Y171" s="36"/>
      <c r="Z171" s="36"/>
      <c r="AA171" s="36"/>
      <c r="AB171" s="36"/>
      <c r="AC171" s="36"/>
      <c r="AD171" s="36"/>
      <c r="AE171" s="36"/>
      <c r="AR171" s="191" t="s">
        <v>464</v>
      </c>
      <c r="AT171" s="191" t="s">
        <v>641</v>
      </c>
      <c r="AU171" s="191" t="s">
        <v>86</v>
      </c>
      <c r="AY171" s="19" t="s">
        <v>150</v>
      </c>
      <c r="BE171" s="192">
        <f>IF(N171="základní",J171,0)</f>
        <v>0</v>
      </c>
      <c r="BF171" s="192">
        <f>IF(N171="snížená",J171,0)</f>
        <v>0</v>
      </c>
      <c r="BG171" s="192">
        <f>IF(N171="zákl. přenesená",J171,0)</f>
        <v>0</v>
      </c>
      <c r="BH171" s="192">
        <f>IF(N171="sníž. přenesená",J171,0)</f>
        <v>0</v>
      </c>
      <c r="BI171" s="192">
        <f>IF(N171="nulová",J171,0)</f>
        <v>0</v>
      </c>
      <c r="BJ171" s="19" t="s">
        <v>84</v>
      </c>
      <c r="BK171" s="192">
        <f>ROUND(I171*H171,2)</f>
        <v>0</v>
      </c>
      <c r="BL171" s="19" t="s">
        <v>314</v>
      </c>
      <c r="BM171" s="191" t="s">
        <v>1586</v>
      </c>
    </row>
    <row r="172" spans="1:65" s="2" customFormat="1" ht="11.25">
      <c r="A172" s="36"/>
      <c r="B172" s="37"/>
      <c r="C172" s="38"/>
      <c r="D172" s="193" t="s">
        <v>160</v>
      </c>
      <c r="E172" s="38"/>
      <c r="F172" s="194" t="s">
        <v>1585</v>
      </c>
      <c r="G172" s="38"/>
      <c r="H172" s="38"/>
      <c r="I172" s="195"/>
      <c r="J172" s="38"/>
      <c r="K172" s="38"/>
      <c r="L172" s="41"/>
      <c r="M172" s="196"/>
      <c r="N172" s="197"/>
      <c r="O172" s="66"/>
      <c r="P172" s="66"/>
      <c r="Q172" s="66"/>
      <c r="R172" s="66"/>
      <c r="S172" s="66"/>
      <c r="T172" s="67"/>
      <c r="U172" s="36"/>
      <c r="V172" s="36"/>
      <c r="W172" s="36"/>
      <c r="X172" s="36"/>
      <c r="Y172" s="36"/>
      <c r="Z172" s="36"/>
      <c r="AA172" s="36"/>
      <c r="AB172" s="36"/>
      <c r="AC172" s="36"/>
      <c r="AD172" s="36"/>
      <c r="AE172" s="36"/>
      <c r="AT172" s="19" t="s">
        <v>160</v>
      </c>
      <c r="AU172" s="19" t="s">
        <v>86</v>
      </c>
    </row>
    <row r="173" spans="1:65" s="2" customFormat="1" ht="24">
      <c r="A173" s="36"/>
      <c r="B173" s="37"/>
      <c r="C173" s="180" t="s">
        <v>505</v>
      </c>
      <c r="D173" s="180" t="s">
        <v>153</v>
      </c>
      <c r="E173" s="181" t="s">
        <v>1587</v>
      </c>
      <c r="F173" s="182" t="s">
        <v>1588</v>
      </c>
      <c r="G173" s="183" t="s">
        <v>156</v>
      </c>
      <c r="H173" s="184">
        <v>30</v>
      </c>
      <c r="I173" s="185"/>
      <c r="J173" s="186">
        <f>ROUND(I173*H173,2)</f>
        <v>0</v>
      </c>
      <c r="K173" s="182" t="s">
        <v>168</v>
      </c>
      <c r="L173" s="41"/>
      <c r="M173" s="187" t="s">
        <v>19</v>
      </c>
      <c r="N173" s="188" t="s">
        <v>47</v>
      </c>
      <c r="O173" s="66"/>
      <c r="P173" s="189">
        <f>O173*H173</f>
        <v>0</v>
      </c>
      <c r="Q173" s="189">
        <v>0</v>
      </c>
      <c r="R173" s="189">
        <f>Q173*H173</f>
        <v>0</v>
      </c>
      <c r="S173" s="189">
        <v>0</v>
      </c>
      <c r="T173" s="190">
        <f>S173*H173</f>
        <v>0</v>
      </c>
      <c r="U173" s="36"/>
      <c r="V173" s="36"/>
      <c r="W173" s="36"/>
      <c r="X173" s="36"/>
      <c r="Y173" s="36"/>
      <c r="Z173" s="36"/>
      <c r="AA173" s="36"/>
      <c r="AB173" s="36"/>
      <c r="AC173" s="36"/>
      <c r="AD173" s="36"/>
      <c r="AE173" s="36"/>
      <c r="AR173" s="191" t="s">
        <v>314</v>
      </c>
      <c r="AT173" s="191" t="s">
        <v>153</v>
      </c>
      <c r="AU173" s="191" t="s">
        <v>86</v>
      </c>
      <c r="AY173" s="19" t="s">
        <v>150</v>
      </c>
      <c r="BE173" s="192">
        <f>IF(N173="základní",J173,0)</f>
        <v>0</v>
      </c>
      <c r="BF173" s="192">
        <f>IF(N173="snížená",J173,0)</f>
        <v>0</v>
      </c>
      <c r="BG173" s="192">
        <f>IF(N173="zákl. přenesená",J173,0)</f>
        <v>0</v>
      </c>
      <c r="BH173" s="192">
        <f>IF(N173="sníž. přenesená",J173,0)</f>
        <v>0</v>
      </c>
      <c r="BI173" s="192">
        <f>IF(N173="nulová",J173,0)</f>
        <v>0</v>
      </c>
      <c r="BJ173" s="19" t="s">
        <v>84</v>
      </c>
      <c r="BK173" s="192">
        <f>ROUND(I173*H173,2)</f>
        <v>0</v>
      </c>
      <c r="BL173" s="19" t="s">
        <v>314</v>
      </c>
      <c r="BM173" s="191" t="s">
        <v>1589</v>
      </c>
    </row>
    <row r="174" spans="1:65" s="2" customFormat="1" ht="29.25">
      <c r="A174" s="36"/>
      <c r="B174" s="37"/>
      <c r="C174" s="38"/>
      <c r="D174" s="193" t="s">
        <v>160</v>
      </c>
      <c r="E174" s="38"/>
      <c r="F174" s="194" t="s">
        <v>1590</v>
      </c>
      <c r="G174" s="38"/>
      <c r="H174" s="38"/>
      <c r="I174" s="195"/>
      <c r="J174" s="38"/>
      <c r="K174" s="38"/>
      <c r="L174" s="41"/>
      <c r="M174" s="196"/>
      <c r="N174" s="197"/>
      <c r="O174" s="66"/>
      <c r="P174" s="66"/>
      <c r="Q174" s="66"/>
      <c r="R174" s="66"/>
      <c r="S174" s="66"/>
      <c r="T174" s="67"/>
      <c r="U174" s="36"/>
      <c r="V174" s="36"/>
      <c r="W174" s="36"/>
      <c r="X174" s="36"/>
      <c r="Y174" s="36"/>
      <c r="Z174" s="36"/>
      <c r="AA174" s="36"/>
      <c r="AB174" s="36"/>
      <c r="AC174" s="36"/>
      <c r="AD174" s="36"/>
      <c r="AE174" s="36"/>
      <c r="AT174" s="19" t="s">
        <v>160</v>
      </c>
      <c r="AU174" s="19" t="s">
        <v>86</v>
      </c>
    </row>
    <row r="175" spans="1:65" s="2" customFormat="1" ht="16.5" customHeight="1">
      <c r="A175" s="36"/>
      <c r="B175" s="37"/>
      <c r="C175" s="245" t="s">
        <v>509</v>
      </c>
      <c r="D175" s="245" t="s">
        <v>641</v>
      </c>
      <c r="E175" s="246" t="s">
        <v>1591</v>
      </c>
      <c r="F175" s="247" t="s">
        <v>1592</v>
      </c>
      <c r="G175" s="248" t="s">
        <v>156</v>
      </c>
      <c r="H175" s="249">
        <v>30</v>
      </c>
      <c r="I175" s="250"/>
      <c r="J175" s="251">
        <f>ROUND(I175*H175,2)</f>
        <v>0</v>
      </c>
      <c r="K175" s="247" t="s">
        <v>1571</v>
      </c>
      <c r="L175" s="252"/>
      <c r="M175" s="253" t="s">
        <v>19</v>
      </c>
      <c r="N175" s="254" t="s">
        <v>47</v>
      </c>
      <c r="O175" s="66"/>
      <c r="P175" s="189">
        <f>O175*H175</f>
        <v>0</v>
      </c>
      <c r="Q175" s="189">
        <v>6.0000000000000002E-5</v>
      </c>
      <c r="R175" s="189">
        <f>Q175*H175</f>
        <v>1.8E-3</v>
      </c>
      <c r="S175" s="189">
        <v>0</v>
      </c>
      <c r="T175" s="190">
        <f>S175*H175</f>
        <v>0</v>
      </c>
      <c r="U175" s="36"/>
      <c r="V175" s="36"/>
      <c r="W175" s="36"/>
      <c r="X175" s="36"/>
      <c r="Y175" s="36"/>
      <c r="Z175" s="36"/>
      <c r="AA175" s="36"/>
      <c r="AB175" s="36"/>
      <c r="AC175" s="36"/>
      <c r="AD175" s="36"/>
      <c r="AE175" s="36"/>
      <c r="AR175" s="191" t="s">
        <v>464</v>
      </c>
      <c r="AT175" s="191" t="s">
        <v>641</v>
      </c>
      <c r="AU175" s="191" t="s">
        <v>86</v>
      </c>
      <c r="AY175" s="19" t="s">
        <v>150</v>
      </c>
      <c r="BE175" s="192">
        <f>IF(N175="základní",J175,0)</f>
        <v>0</v>
      </c>
      <c r="BF175" s="192">
        <f>IF(N175="snížená",J175,0)</f>
        <v>0</v>
      </c>
      <c r="BG175" s="192">
        <f>IF(N175="zákl. přenesená",J175,0)</f>
        <v>0</v>
      </c>
      <c r="BH175" s="192">
        <f>IF(N175="sníž. přenesená",J175,0)</f>
        <v>0</v>
      </c>
      <c r="BI175" s="192">
        <f>IF(N175="nulová",J175,0)</f>
        <v>0</v>
      </c>
      <c r="BJ175" s="19" t="s">
        <v>84</v>
      </c>
      <c r="BK175" s="192">
        <f>ROUND(I175*H175,2)</f>
        <v>0</v>
      </c>
      <c r="BL175" s="19" t="s">
        <v>314</v>
      </c>
      <c r="BM175" s="191" t="s">
        <v>1593</v>
      </c>
    </row>
    <row r="176" spans="1:65" s="2" customFormat="1" ht="11.25">
      <c r="A176" s="36"/>
      <c r="B176" s="37"/>
      <c r="C176" s="38"/>
      <c r="D176" s="193" t="s">
        <v>160</v>
      </c>
      <c r="E176" s="38"/>
      <c r="F176" s="194" t="s">
        <v>1592</v>
      </c>
      <c r="G176" s="38"/>
      <c r="H176" s="38"/>
      <c r="I176" s="195"/>
      <c r="J176" s="38"/>
      <c r="K176" s="38"/>
      <c r="L176" s="41"/>
      <c r="M176" s="196"/>
      <c r="N176" s="197"/>
      <c r="O176" s="66"/>
      <c r="P176" s="66"/>
      <c r="Q176" s="66"/>
      <c r="R176" s="66"/>
      <c r="S176" s="66"/>
      <c r="T176" s="67"/>
      <c r="U176" s="36"/>
      <c r="V176" s="36"/>
      <c r="W176" s="36"/>
      <c r="X176" s="36"/>
      <c r="Y176" s="36"/>
      <c r="Z176" s="36"/>
      <c r="AA176" s="36"/>
      <c r="AB176" s="36"/>
      <c r="AC176" s="36"/>
      <c r="AD176" s="36"/>
      <c r="AE176" s="36"/>
      <c r="AT176" s="19" t="s">
        <v>160</v>
      </c>
      <c r="AU176" s="19" t="s">
        <v>86</v>
      </c>
    </row>
    <row r="177" spans="1:65" s="2" customFormat="1" ht="24">
      <c r="A177" s="36"/>
      <c r="B177" s="37"/>
      <c r="C177" s="180" t="s">
        <v>516</v>
      </c>
      <c r="D177" s="180" t="s">
        <v>153</v>
      </c>
      <c r="E177" s="181" t="s">
        <v>1594</v>
      </c>
      <c r="F177" s="182" t="s">
        <v>1595</v>
      </c>
      <c r="G177" s="183" t="s">
        <v>156</v>
      </c>
      <c r="H177" s="184">
        <v>3</v>
      </c>
      <c r="I177" s="185"/>
      <c r="J177" s="186">
        <f>ROUND(I177*H177,2)</f>
        <v>0</v>
      </c>
      <c r="K177" s="182" t="s">
        <v>168</v>
      </c>
      <c r="L177" s="41"/>
      <c r="M177" s="187" t="s">
        <v>19</v>
      </c>
      <c r="N177" s="188" t="s">
        <v>47</v>
      </c>
      <c r="O177" s="66"/>
      <c r="P177" s="189">
        <f>O177*H177</f>
        <v>0</v>
      </c>
      <c r="Q177" s="189">
        <v>0</v>
      </c>
      <c r="R177" s="189">
        <f>Q177*H177</f>
        <v>0</v>
      </c>
      <c r="S177" s="189">
        <v>0</v>
      </c>
      <c r="T177" s="190">
        <f>S177*H177</f>
        <v>0</v>
      </c>
      <c r="U177" s="36"/>
      <c r="V177" s="36"/>
      <c r="W177" s="36"/>
      <c r="X177" s="36"/>
      <c r="Y177" s="36"/>
      <c r="Z177" s="36"/>
      <c r="AA177" s="36"/>
      <c r="AB177" s="36"/>
      <c r="AC177" s="36"/>
      <c r="AD177" s="36"/>
      <c r="AE177" s="36"/>
      <c r="AR177" s="191" t="s">
        <v>314</v>
      </c>
      <c r="AT177" s="191" t="s">
        <v>153</v>
      </c>
      <c r="AU177" s="191" t="s">
        <v>86</v>
      </c>
      <c r="AY177" s="19" t="s">
        <v>150</v>
      </c>
      <c r="BE177" s="192">
        <f>IF(N177="základní",J177,0)</f>
        <v>0</v>
      </c>
      <c r="BF177" s="192">
        <f>IF(N177="snížená",J177,0)</f>
        <v>0</v>
      </c>
      <c r="BG177" s="192">
        <f>IF(N177="zákl. přenesená",J177,0)</f>
        <v>0</v>
      </c>
      <c r="BH177" s="192">
        <f>IF(N177="sníž. přenesená",J177,0)</f>
        <v>0</v>
      </c>
      <c r="BI177" s="192">
        <f>IF(N177="nulová",J177,0)</f>
        <v>0</v>
      </c>
      <c r="BJ177" s="19" t="s">
        <v>84</v>
      </c>
      <c r="BK177" s="192">
        <f>ROUND(I177*H177,2)</f>
        <v>0</v>
      </c>
      <c r="BL177" s="19" t="s">
        <v>314</v>
      </c>
      <c r="BM177" s="191" t="s">
        <v>1596</v>
      </c>
    </row>
    <row r="178" spans="1:65" s="2" customFormat="1" ht="19.5">
      <c r="A178" s="36"/>
      <c r="B178" s="37"/>
      <c r="C178" s="38"/>
      <c r="D178" s="193" t="s">
        <v>160</v>
      </c>
      <c r="E178" s="38"/>
      <c r="F178" s="194" t="s">
        <v>1597</v>
      </c>
      <c r="G178" s="38"/>
      <c r="H178" s="38"/>
      <c r="I178" s="195"/>
      <c r="J178" s="38"/>
      <c r="K178" s="38"/>
      <c r="L178" s="41"/>
      <c r="M178" s="196"/>
      <c r="N178" s="197"/>
      <c r="O178" s="66"/>
      <c r="P178" s="66"/>
      <c r="Q178" s="66"/>
      <c r="R178" s="66"/>
      <c r="S178" s="66"/>
      <c r="T178" s="67"/>
      <c r="U178" s="36"/>
      <c r="V178" s="36"/>
      <c r="W178" s="36"/>
      <c r="X178" s="36"/>
      <c r="Y178" s="36"/>
      <c r="Z178" s="36"/>
      <c r="AA178" s="36"/>
      <c r="AB178" s="36"/>
      <c r="AC178" s="36"/>
      <c r="AD178" s="36"/>
      <c r="AE178" s="36"/>
      <c r="AT178" s="19" t="s">
        <v>160</v>
      </c>
      <c r="AU178" s="19" t="s">
        <v>86</v>
      </c>
    </row>
    <row r="179" spans="1:65" s="2" customFormat="1" ht="24.2" customHeight="1">
      <c r="A179" s="36"/>
      <c r="B179" s="37"/>
      <c r="C179" s="245" t="s">
        <v>522</v>
      </c>
      <c r="D179" s="245" t="s">
        <v>641</v>
      </c>
      <c r="E179" s="246" t="s">
        <v>1598</v>
      </c>
      <c r="F179" s="247" t="s">
        <v>1599</v>
      </c>
      <c r="G179" s="248" t="s">
        <v>156</v>
      </c>
      <c r="H179" s="249">
        <v>3</v>
      </c>
      <c r="I179" s="250"/>
      <c r="J179" s="251">
        <f>ROUND(I179*H179,2)</f>
        <v>0</v>
      </c>
      <c r="K179" s="247" t="s">
        <v>1463</v>
      </c>
      <c r="L179" s="252"/>
      <c r="M179" s="253" t="s">
        <v>19</v>
      </c>
      <c r="N179" s="254" t="s">
        <v>47</v>
      </c>
      <c r="O179" s="66"/>
      <c r="P179" s="189">
        <f>O179*H179</f>
        <v>0</v>
      </c>
      <c r="Q179" s="189">
        <v>0</v>
      </c>
      <c r="R179" s="189">
        <f>Q179*H179</f>
        <v>0</v>
      </c>
      <c r="S179" s="189">
        <v>0</v>
      </c>
      <c r="T179" s="190">
        <f>S179*H179</f>
        <v>0</v>
      </c>
      <c r="U179" s="36"/>
      <c r="V179" s="36"/>
      <c r="W179" s="36"/>
      <c r="X179" s="36"/>
      <c r="Y179" s="36"/>
      <c r="Z179" s="36"/>
      <c r="AA179" s="36"/>
      <c r="AB179" s="36"/>
      <c r="AC179" s="36"/>
      <c r="AD179" s="36"/>
      <c r="AE179" s="36"/>
      <c r="AR179" s="191" t="s">
        <v>464</v>
      </c>
      <c r="AT179" s="191" t="s">
        <v>641</v>
      </c>
      <c r="AU179" s="191" t="s">
        <v>86</v>
      </c>
      <c r="AY179" s="19" t="s">
        <v>150</v>
      </c>
      <c r="BE179" s="192">
        <f>IF(N179="základní",J179,0)</f>
        <v>0</v>
      </c>
      <c r="BF179" s="192">
        <f>IF(N179="snížená",J179,0)</f>
        <v>0</v>
      </c>
      <c r="BG179" s="192">
        <f>IF(N179="zákl. přenesená",J179,0)</f>
        <v>0</v>
      </c>
      <c r="BH179" s="192">
        <f>IF(N179="sníž. přenesená",J179,0)</f>
        <v>0</v>
      </c>
      <c r="BI179" s="192">
        <f>IF(N179="nulová",J179,0)</f>
        <v>0</v>
      </c>
      <c r="BJ179" s="19" t="s">
        <v>84</v>
      </c>
      <c r="BK179" s="192">
        <f>ROUND(I179*H179,2)</f>
        <v>0</v>
      </c>
      <c r="BL179" s="19" t="s">
        <v>314</v>
      </c>
      <c r="BM179" s="191" t="s">
        <v>1101</v>
      </c>
    </row>
    <row r="180" spans="1:65" s="2" customFormat="1" ht="11.25">
      <c r="A180" s="36"/>
      <c r="B180" s="37"/>
      <c r="C180" s="38"/>
      <c r="D180" s="193" t="s">
        <v>160</v>
      </c>
      <c r="E180" s="38"/>
      <c r="F180" s="194" t="s">
        <v>1599</v>
      </c>
      <c r="G180" s="38"/>
      <c r="H180" s="38"/>
      <c r="I180" s="195"/>
      <c r="J180" s="38"/>
      <c r="K180" s="38"/>
      <c r="L180" s="41"/>
      <c r="M180" s="196"/>
      <c r="N180" s="197"/>
      <c r="O180" s="66"/>
      <c r="P180" s="66"/>
      <c r="Q180" s="66"/>
      <c r="R180" s="66"/>
      <c r="S180" s="66"/>
      <c r="T180" s="67"/>
      <c r="U180" s="36"/>
      <c r="V180" s="36"/>
      <c r="W180" s="36"/>
      <c r="X180" s="36"/>
      <c r="Y180" s="36"/>
      <c r="Z180" s="36"/>
      <c r="AA180" s="36"/>
      <c r="AB180" s="36"/>
      <c r="AC180" s="36"/>
      <c r="AD180" s="36"/>
      <c r="AE180" s="36"/>
      <c r="AT180" s="19" t="s">
        <v>160</v>
      </c>
      <c r="AU180" s="19" t="s">
        <v>86</v>
      </c>
    </row>
    <row r="181" spans="1:65" s="2" customFormat="1" ht="24">
      <c r="A181" s="36"/>
      <c r="B181" s="37"/>
      <c r="C181" s="180" t="s">
        <v>530</v>
      </c>
      <c r="D181" s="180" t="s">
        <v>153</v>
      </c>
      <c r="E181" s="181" t="s">
        <v>1600</v>
      </c>
      <c r="F181" s="182" t="s">
        <v>1601</v>
      </c>
      <c r="G181" s="183" t="s">
        <v>156</v>
      </c>
      <c r="H181" s="184">
        <v>3</v>
      </c>
      <c r="I181" s="185"/>
      <c r="J181" s="186">
        <f>ROUND(I181*H181,2)</f>
        <v>0</v>
      </c>
      <c r="K181" s="182" t="s">
        <v>168</v>
      </c>
      <c r="L181" s="41"/>
      <c r="M181" s="187" t="s">
        <v>19</v>
      </c>
      <c r="N181" s="188" t="s">
        <v>47</v>
      </c>
      <c r="O181" s="66"/>
      <c r="P181" s="189">
        <f>O181*H181</f>
        <v>0</v>
      </c>
      <c r="Q181" s="189">
        <v>0</v>
      </c>
      <c r="R181" s="189">
        <f>Q181*H181</f>
        <v>0</v>
      </c>
      <c r="S181" s="189">
        <v>0</v>
      </c>
      <c r="T181" s="190">
        <f>S181*H181</f>
        <v>0</v>
      </c>
      <c r="U181" s="36"/>
      <c r="V181" s="36"/>
      <c r="W181" s="36"/>
      <c r="X181" s="36"/>
      <c r="Y181" s="36"/>
      <c r="Z181" s="36"/>
      <c r="AA181" s="36"/>
      <c r="AB181" s="36"/>
      <c r="AC181" s="36"/>
      <c r="AD181" s="36"/>
      <c r="AE181" s="36"/>
      <c r="AR181" s="191" t="s">
        <v>314</v>
      </c>
      <c r="AT181" s="191" t="s">
        <v>153</v>
      </c>
      <c r="AU181" s="191" t="s">
        <v>86</v>
      </c>
      <c r="AY181" s="19" t="s">
        <v>150</v>
      </c>
      <c r="BE181" s="192">
        <f>IF(N181="základní",J181,0)</f>
        <v>0</v>
      </c>
      <c r="BF181" s="192">
        <f>IF(N181="snížená",J181,0)</f>
        <v>0</v>
      </c>
      <c r="BG181" s="192">
        <f>IF(N181="zákl. přenesená",J181,0)</f>
        <v>0</v>
      </c>
      <c r="BH181" s="192">
        <f>IF(N181="sníž. přenesená",J181,0)</f>
        <v>0</v>
      </c>
      <c r="BI181" s="192">
        <f>IF(N181="nulová",J181,0)</f>
        <v>0</v>
      </c>
      <c r="BJ181" s="19" t="s">
        <v>84</v>
      </c>
      <c r="BK181" s="192">
        <f>ROUND(I181*H181,2)</f>
        <v>0</v>
      </c>
      <c r="BL181" s="19" t="s">
        <v>314</v>
      </c>
      <c r="BM181" s="191" t="s">
        <v>1602</v>
      </c>
    </row>
    <row r="182" spans="1:65" s="2" customFormat="1" ht="19.5">
      <c r="A182" s="36"/>
      <c r="B182" s="37"/>
      <c r="C182" s="38"/>
      <c r="D182" s="193" t="s">
        <v>160</v>
      </c>
      <c r="E182" s="38"/>
      <c r="F182" s="194" t="s">
        <v>1603</v>
      </c>
      <c r="G182" s="38"/>
      <c r="H182" s="38"/>
      <c r="I182" s="195"/>
      <c r="J182" s="38"/>
      <c r="K182" s="38"/>
      <c r="L182" s="41"/>
      <c r="M182" s="196"/>
      <c r="N182" s="197"/>
      <c r="O182" s="66"/>
      <c r="P182" s="66"/>
      <c r="Q182" s="66"/>
      <c r="R182" s="66"/>
      <c r="S182" s="66"/>
      <c r="T182" s="67"/>
      <c r="U182" s="36"/>
      <c r="V182" s="36"/>
      <c r="W182" s="36"/>
      <c r="X182" s="36"/>
      <c r="Y182" s="36"/>
      <c r="Z182" s="36"/>
      <c r="AA182" s="36"/>
      <c r="AB182" s="36"/>
      <c r="AC182" s="36"/>
      <c r="AD182" s="36"/>
      <c r="AE182" s="36"/>
      <c r="AT182" s="19" t="s">
        <v>160</v>
      </c>
      <c r="AU182" s="19" t="s">
        <v>86</v>
      </c>
    </row>
    <row r="183" spans="1:65" s="2" customFormat="1" ht="16.5" customHeight="1">
      <c r="A183" s="36"/>
      <c r="B183" s="37"/>
      <c r="C183" s="245" t="s">
        <v>536</v>
      </c>
      <c r="D183" s="245" t="s">
        <v>641</v>
      </c>
      <c r="E183" s="246" t="s">
        <v>1604</v>
      </c>
      <c r="F183" s="247" t="s">
        <v>1605</v>
      </c>
      <c r="G183" s="248" t="s">
        <v>156</v>
      </c>
      <c r="H183" s="249">
        <v>3</v>
      </c>
      <c r="I183" s="250"/>
      <c r="J183" s="251">
        <f>ROUND(I183*H183,2)</f>
        <v>0</v>
      </c>
      <c r="K183" s="247" t="s">
        <v>644</v>
      </c>
      <c r="L183" s="252"/>
      <c r="M183" s="253" t="s">
        <v>19</v>
      </c>
      <c r="N183" s="254" t="s">
        <v>47</v>
      </c>
      <c r="O183" s="66"/>
      <c r="P183" s="189">
        <f>O183*H183</f>
        <v>0</v>
      </c>
      <c r="Q183" s="189">
        <v>0</v>
      </c>
      <c r="R183" s="189">
        <f>Q183*H183</f>
        <v>0</v>
      </c>
      <c r="S183" s="189">
        <v>0</v>
      </c>
      <c r="T183" s="190">
        <f>S183*H183</f>
        <v>0</v>
      </c>
      <c r="U183" s="36"/>
      <c r="V183" s="36"/>
      <c r="W183" s="36"/>
      <c r="X183" s="36"/>
      <c r="Y183" s="36"/>
      <c r="Z183" s="36"/>
      <c r="AA183" s="36"/>
      <c r="AB183" s="36"/>
      <c r="AC183" s="36"/>
      <c r="AD183" s="36"/>
      <c r="AE183" s="36"/>
      <c r="AR183" s="191" t="s">
        <v>464</v>
      </c>
      <c r="AT183" s="191" t="s">
        <v>641</v>
      </c>
      <c r="AU183" s="191" t="s">
        <v>86</v>
      </c>
      <c r="AY183" s="19" t="s">
        <v>150</v>
      </c>
      <c r="BE183" s="192">
        <f>IF(N183="základní",J183,0)</f>
        <v>0</v>
      </c>
      <c r="BF183" s="192">
        <f>IF(N183="snížená",J183,0)</f>
        <v>0</v>
      </c>
      <c r="BG183" s="192">
        <f>IF(N183="zákl. přenesená",J183,0)</f>
        <v>0</v>
      </c>
      <c r="BH183" s="192">
        <f>IF(N183="sníž. přenesená",J183,0)</f>
        <v>0</v>
      </c>
      <c r="BI183" s="192">
        <f>IF(N183="nulová",J183,0)</f>
        <v>0</v>
      </c>
      <c r="BJ183" s="19" t="s">
        <v>84</v>
      </c>
      <c r="BK183" s="192">
        <f>ROUND(I183*H183,2)</f>
        <v>0</v>
      </c>
      <c r="BL183" s="19" t="s">
        <v>314</v>
      </c>
      <c r="BM183" s="191" t="s">
        <v>1606</v>
      </c>
    </row>
    <row r="184" spans="1:65" s="2" customFormat="1" ht="11.25">
      <c r="A184" s="36"/>
      <c r="B184" s="37"/>
      <c r="C184" s="38"/>
      <c r="D184" s="193" t="s">
        <v>160</v>
      </c>
      <c r="E184" s="38"/>
      <c r="F184" s="194" t="s">
        <v>1605</v>
      </c>
      <c r="G184" s="38"/>
      <c r="H184" s="38"/>
      <c r="I184" s="195"/>
      <c r="J184" s="38"/>
      <c r="K184" s="38"/>
      <c r="L184" s="41"/>
      <c r="M184" s="196"/>
      <c r="N184" s="197"/>
      <c r="O184" s="66"/>
      <c r="P184" s="66"/>
      <c r="Q184" s="66"/>
      <c r="R184" s="66"/>
      <c r="S184" s="66"/>
      <c r="T184" s="67"/>
      <c r="U184" s="36"/>
      <c r="V184" s="36"/>
      <c r="W184" s="36"/>
      <c r="X184" s="36"/>
      <c r="Y184" s="36"/>
      <c r="Z184" s="36"/>
      <c r="AA184" s="36"/>
      <c r="AB184" s="36"/>
      <c r="AC184" s="36"/>
      <c r="AD184" s="36"/>
      <c r="AE184" s="36"/>
      <c r="AT184" s="19" t="s">
        <v>160</v>
      </c>
      <c r="AU184" s="19" t="s">
        <v>86</v>
      </c>
    </row>
    <row r="185" spans="1:65" s="2" customFormat="1" ht="24">
      <c r="A185" s="36"/>
      <c r="B185" s="37"/>
      <c r="C185" s="180" t="s">
        <v>547</v>
      </c>
      <c r="D185" s="180" t="s">
        <v>153</v>
      </c>
      <c r="E185" s="181" t="s">
        <v>1607</v>
      </c>
      <c r="F185" s="182" t="s">
        <v>1608</v>
      </c>
      <c r="G185" s="183" t="s">
        <v>156</v>
      </c>
      <c r="H185" s="184">
        <v>2</v>
      </c>
      <c r="I185" s="185"/>
      <c r="J185" s="186">
        <f>ROUND(I185*H185,2)</f>
        <v>0</v>
      </c>
      <c r="K185" s="182" t="s">
        <v>168</v>
      </c>
      <c r="L185" s="41"/>
      <c r="M185" s="187" t="s">
        <v>19</v>
      </c>
      <c r="N185" s="188" t="s">
        <v>47</v>
      </c>
      <c r="O185" s="66"/>
      <c r="P185" s="189">
        <f>O185*H185</f>
        <v>0</v>
      </c>
      <c r="Q185" s="189">
        <v>0</v>
      </c>
      <c r="R185" s="189">
        <f>Q185*H185</f>
        <v>0</v>
      </c>
      <c r="S185" s="189">
        <v>0</v>
      </c>
      <c r="T185" s="190">
        <f>S185*H185</f>
        <v>0</v>
      </c>
      <c r="U185" s="36"/>
      <c r="V185" s="36"/>
      <c r="W185" s="36"/>
      <c r="X185" s="36"/>
      <c r="Y185" s="36"/>
      <c r="Z185" s="36"/>
      <c r="AA185" s="36"/>
      <c r="AB185" s="36"/>
      <c r="AC185" s="36"/>
      <c r="AD185" s="36"/>
      <c r="AE185" s="36"/>
      <c r="AR185" s="191" t="s">
        <v>314</v>
      </c>
      <c r="AT185" s="191" t="s">
        <v>153</v>
      </c>
      <c r="AU185" s="191" t="s">
        <v>86</v>
      </c>
      <c r="AY185" s="19" t="s">
        <v>150</v>
      </c>
      <c r="BE185" s="192">
        <f>IF(N185="základní",J185,0)</f>
        <v>0</v>
      </c>
      <c r="BF185" s="192">
        <f>IF(N185="snížená",J185,0)</f>
        <v>0</v>
      </c>
      <c r="BG185" s="192">
        <f>IF(N185="zákl. přenesená",J185,0)</f>
        <v>0</v>
      </c>
      <c r="BH185" s="192">
        <f>IF(N185="sníž. přenesená",J185,0)</f>
        <v>0</v>
      </c>
      <c r="BI185" s="192">
        <f>IF(N185="nulová",J185,0)</f>
        <v>0</v>
      </c>
      <c r="BJ185" s="19" t="s">
        <v>84</v>
      </c>
      <c r="BK185" s="192">
        <f>ROUND(I185*H185,2)</f>
        <v>0</v>
      </c>
      <c r="BL185" s="19" t="s">
        <v>314</v>
      </c>
      <c r="BM185" s="191" t="s">
        <v>206</v>
      </c>
    </row>
    <row r="186" spans="1:65" s="2" customFormat="1" ht="19.5">
      <c r="A186" s="36"/>
      <c r="B186" s="37"/>
      <c r="C186" s="38"/>
      <c r="D186" s="193" t="s">
        <v>160</v>
      </c>
      <c r="E186" s="38"/>
      <c r="F186" s="194" t="s">
        <v>1609</v>
      </c>
      <c r="G186" s="38"/>
      <c r="H186" s="38"/>
      <c r="I186" s="195"/>
      <c r="J186" s="38"/>
      <c r="K186" s="38"/>
      <c r="L186" s="41"/>
      <c r="M186" s="196"/>
      <c r="N186" s="197"/>
      <c r="O186" s="66"/>
      <c r="P186" s="66"/>
      <c r="Q186" s="66"/>
      <c r="R186" s="66"/>
      <c r="S186" s="66"/>
      <c r="T186" s="67"/>
      <c r="U186" s="36"/>
      <c r="V186" s="36"/>
      <c r="W186" s="36"/>
      <c r="X186" s="36"/>
      <c r="Y186" s="36"/>
      <c r="Z186" s="36"/>
      <c r="AA186" s="36"/>
      <c r="AB186" s="36"/>
      <c r="AC186" s="36"/>
      <c r="AD186" s="36"/>
      <c r="AE186" s="36"/>
      <c r="AT186" s="19" t="s">
        <v>160</v>
      </c>
      <c r="AU186" s="19" t="s">
        <v>86</v>
      </c>
    </row>
    <row r="187" spans="1:65" s="2" customFormat="1" ht="21.75" customHeight="1">
      <c r="A187" s="36"/>
      <c r="B187" s="37"/>
      <c r="C187" s="245" t="s">
        <v>567</v>
      </c>
      <c r="D187" s="245" t="s">
        <v>641</v>
      </c>
      <c r="E187" s="246" t="s">
        <v>1610</v>
      </c>
      <c r="F187" s="247" t="s">
        <v>1611</v>
      </c>
      <c r="G187" s="248" t="s">
        <v>156</v>
      </c>
      <c r="H187" s="249">
        <v>2</v>
      </c>
      <c r="I187" s="250"/>
      <c r="J187" s="251">
        <f>ROUND(I187*H187,2)</f>
        <v>0</v>
      </c>
      <c r="K187" s="247" t="s">
        <v>644</v>
      </c>
      <c r="L187" s="252"/>
      <c r="M187" s="253" t="s">
        <v>19</v>
      </c>
      <c r="N187" s="254" t="s">
        <v>47</v>
      </c>
      <c r="O187" s="66"/>
      <c r="P187" s="189">
        <f>O187*H187</f>
        <v>0</v>
      </c>
      <c r="Q187" s="189">
        <v>0</v>
      </c>
      <c r="R187" s="189">
        <f>Q187*H187</f>
        <v>0</v>
      </c>
      <c r="S187" s="189">
        <v>0</v>
      </c>
      <c r="T187" s="190">
        <f>S187*H187</f>
        <v>0</v>
      </c>
      <c r="U187" s="36"/>
      <c r="V187" s="36"/>
      <c r="W187" s="36"/>
      <c r="X187" s="36"/>
      <c r="Y187" s="36"/>
      <c r="Z187" s="36"/>
      <c r="AA187" s="36"/>
      <c r="AB187" s="36"/>
      <c r="AC187" s="36"/>
      <c r="AD187" s="36"/>
      <c r="AE187" s="36"/>
      <c r="AR187" s="191" t="s">
        <v>464</v>
      </c>
      <c r="AT187" s="191" t="s">
        <v>641</v>
      </c>
      <c r="AU187" s="191" t="s">
        <v>86</v>
      </c>
      <c r="AY187" s="19" t="s">
        <v>150</v>
      </c>
      <c r="BE187" s="192">
        <f>IF(N187="základní",J187,0)</f>
        <v>0</v>
      </c>
      <c r="BF187" s="192">
        <f>IF(N187="snížená",J187,0)</f>
        <v>0</v>
      </c>
      <c r="BG187" s="192">
        <f>IF(N187="zákl. přenesená",J187,0)</f>
        <v>0</v>
      </c>
      <c r="BH187" s="192">
        <f>IF(N187="sníž. přenesená",J187,0)</f>
        <v>0</v>
      </c>
      <c r="BI187" s="192">
        <f>IF(N187="nulová",J187,0)</f>
        <v>0</v>
      </c>
      <c r="BJ187" s="19" t="s">
        <v>84</v>
      </c>
      <c r="BK187" s="192">
        <f>ROUND(I187*H187,2)</f>
        <v>0</v>
      </c>
      <c r="BL187" s="19" t="s">
        <v>314</v>
      </c>
      <c r="BM187" s="191" t="s">
        <v>1612</v>
      </c>
    </row>
    <row r="188" spans="1:65" s="2" customFormat="1" ht="11.25">
      <c r="A188" s="36"/>
      <c r="B188" s="37"/>
      <c r="C188" s="38"/>
      <c r="D188" s="193" t="s">
        <v>160</v>
      </c>
      <c r="E188" s="38"/>
      <c r="F188" s="194" t="s">
        <v>1613</v>
      </c>
      <c r="G188" s="38"/>
      <c r="H188" s="38"/>
      <c r="I188" s="195"/>
      <c r="J188" s="38"/>
      <c r="K188" s="38"/>
      <c r="L188" s="41"/>
      <c r="M188" s="196"/>
      <c r="N188" s="197"/>
      <c r="O188" s="66"/>
      <c r="P188" s="66"/>
      <c r="Q188" s="66"/>
      <c r="R188" s="66"/>
      <c r="S188" s="66"/>
      <c r="T188" s="67"/>
      <c r="U188" s="36"/>
      <c r="V188" s="36"/>
      <c r="W188" s="36"/>
      <c r="X188" s="36"/>
      <c r="Y188" s="36"/>
      <c r="Z188" s="36"/>
      <c r="AA188" s="36"/>
      <c r="AB188" s="36"/>
      <c r="AC188" s="36"/>
      <c r="AD188" s="36"/>
      <c r="AE188" s="36"/>
      <c r="AT188" s="19" t="s">
        <v>160</v>
      </c>
      <c r="AU188" s="19" t="s">
        <v>86</v>
      </c>
    </row>
    <row r="189" spans="1:65" s="2" customFormat="1" ht="29.25">
      <c r="A189" s="36"/>
      <c r="B189" s="37"/>
      <c r="C189" s="38"/>
      <c r="D189" s="193" t="s">
        <v>161</v>
      </c>
      <c r="E189" s="38"/>
      <c r="F189" s="198" t="s">
        <v>1614</v>
      </c>
      <c r="G189" s="38"/>
      <c r="H189" s="38"/>
      <c r="I189" s="195"/>
      <c r="J189" s="38"/>
      <c r="K189" s="38"/>
      <c r="L189" s="41"/>
      <c r="M189" s="196"/>
      <c r="N189" s="197"/>
      <c r="O189" s="66"/>
      <c r="P189" s="66"/>
      <c r="Q189" s="66"/>
      <c r="R189" s="66"/>
      <c r="S189" s="66"/>
      <c r="T189" s="67"/>
      <c r="U189" s="36"/>
      <c r="V189" s="36"/>
      <c r="W189" s="36"/>
      <c r="X189" s="36"/>
      <c r="Y189" s="36"/>
      <c r="Z189" s="36"/>
      <c r="AA189" s="36"/>
      <c r="AB189" s="36"/>
      <c r="AC189" s="36"/>
      <c r="AD189" s="36"/>
      <c r="AE189" s="36"/>
      <c r="AT189" s="19" t="s">
        <v>161</v>
      </c>
      <c r="AU189" s="19" t="s">
        <v>86</v>
      </c>
    </row>
    <row r="190" spans="1:65" s="2" customFormat="1" ht="24">
      <c r="A190" s="36"/>
      <c r="B190" s="37"/>
      <c r="C190" s="180" t="s">
        <v>583</v>
      </c>
      <c r="D190" s="180" t="s">
        <v>153</v>
      </c>
      <c r="E190" s="181" t="s">
        <v>1615</v>
      </c>
      <c r="F190" s="182" t="s">
        <v>1616</v>
      </c>
      <c r="G190" s="183" t="s">
        <v>156</v>
      </c>
      <c r="H190" s="184">
        <v>1</v>
      </c>
      <c r="I190" s="185"/>
      <c r="J190" s="186">
        <f>ROUND(I190*H190,2)</f>
        <v>0</v>
      </c>
      <c r="K190" s="182" t="s">
        <v>168</v>
      </c>
      <c r="L190" s="41"/>
      <c r="M190" s="187" t="s">
        <v>19</v>
      </c>
      <c r="N190" s="188" t="s">
        <v>47</v>
      </c>
      <c r="O190" s="66"/>
      <c r="P190" s="189">
        <f>O190*H190</f>
        <v>0</v>
      </c>
      <c r="Q190" s="189">
        <v>0</v>
      </c>
      <c r="R190" s="189">
        <f>Q190*H190</f>
        <v>0</v>
      </c>
      <c r="S190" s="189">
        <v>0</v>
      </c>
      <c r="T190" s="190">
        <f>S190*H190</f>
        <v>0</v>
      </c>
      <c r="U190" s="36"/>
      <c r="V190" s="36"/>
      <c r="W190" s="36"/>
      <c r="X190" s="36"/>
      <c r="Y190" s="36"/>
      <c r="Z190" s="36"/>
      <c r="AA190" s="36"/>
      <c r="AB190" s="36"/>
      <c r="AC190" s="36"/>
      <c r="AD190" s="36"/>
      <c r="AE190" s="36"/>
      <c r="AR190" s="191" t="s">
        <v>314</v>
      </c>
      <c r="AT190" s="191" t="s">
        <v>153</v>
      </c>
      <c r="AU190" s="191" t="s">
        <v>86</v>
      </c>
      <c r="AY190" s="19" t="s">
        <v>150</v>
      </c>
      <c r="BE190" s="192">
        <f>IF(N190="základní",J190,0)</f>
        <v>0</v>
      </c>
      <c r="BF190" s="192">
        <f>IF(N190="snížená",J190,0)</f>
        <v>0</v>
      </c>
      <c r="BG190" s="192">
        <f>IF(N190="zákl. přenesená",J190,0)</f>
        <v>0</v>
      </c>
      <c r="BH190" s="192">
        <f>IF(N190="sníž. přenesená",J190,0)</f>
        <v>0</v>
      </c>
      <c r="BI190" s="192">
        <f>IF(N190="nulová",J190,0)</f>
        <v>0</v>
      </c>
      <c r="BJ190" s="19" t="s">
        <v>84</v>
      </c>
      <c r="BK190" s="192">
        <f>ROUND(I190*H190,2)</f>
        <v>0</v>
      </c>
      <c r="BL190" s="19" t="s">
        <v>314</v>
      </c>
      <c r="BM190" s="191" t="s">
        <v>260</v>
      </c>
    </row>
    <row r="191" spans="1:65" s="2" customFormat="1" ht="29.25">
      <c r="A191" s="36"/>
      <c r="B191" s="37"/>
      <c r="C191" s="38"/>
      <c r="D191" s="193" t="s">
        <v>160</v>
      </c>
      <c r="E191" s="38"/>
      <c r="F191" s="194" t="s">
        <v>1617</v>
      </c>
      <c r="G191" s="38"/>
      <c r="H191" s="38"/>
      <c r="I191" s="195"/>
      <c r="J191" s="38"/>
      <c r="K191" s="38"/>
      <c r="L191" s="41"/>
      <c r="M191" s="196"/>
      <c r="N191" s="197"/>
      <c r="O191" s="66"/>
      <c r="P191" s="66"/>
      <c r="Q191" s="66"/>
      <c r="R191" s="66"/>
      <c r="S191" s="66"/>
      <c r="T191" s="67"/>
      <c r="U191" s="36"/>
      <c r="V191" s="36"/>
      <c r="W191" s="36"/>
      <c r="X191" s="36"/>
      <c r="Y191" s="36"/>
      <c r="Z191" s="36"/>
      <c r="AA191" s="36"/>
      <c r="AB191" s="36"/>
      <c r="AC191" s="36"/>
      <c r="AD191" s="36"/>
      <c r="AE191" s="36"/>
      <c r="AT191" s="19" t="s">
        <v>160</v>
      </c>
      <c r="AU191" s="19" t="s">
        <v>86</v>
      </c>
    </row>
    <row r="192" spans="1:65" s="2" customFormat="1" ht="16.5" customHeight="1">
      <c r="A192" s="36"/>
      <c r="B192" s="37"/>
      <c r="C192" s="180" t="s">
        <v>587</v>
      </c>
      <c r="D192" s="180" t="s">
        <v>153</v>
      </c>
      <c r="E192" s="181" t="s">
        <v>1618</v>
      </c>
      <c r="F192" s="182" t="s">
        <v>1619</v>
      </c>
      <c r="G192" s="183" t="s">
        <v>328</v>
      </c>
      <c r="H192" s="184">
        <v>100</v>
      </c>
      <c r="I192" s="185"/>
      <c r="J192" s="186">
        <f>ROUND(I192*H192,2)</f>
        <v>0</v>
      </c>
      <c r="K192" s="182" t="s">
        <v>168</v>
      </c>
      <c r="L192" s="41"/>
      <c r="M192" s="187" t="s">
        <v>19</v>
      </c>
      <c r="N192" s="188" t="s">
        <v>47</v>
      </c>
      <c r="O192" s="66"/>
      <c r="P192" s="189">
        <f>O192*H192</f>
        <v>0</v>
      </c>
      <c r="Q192" s="189">
        <v>0</v>
      </c>
      <c r="R192" s="189">
        <f>Q192*H192</f>
        <v>0</v>
      </c>
      <c r="S192" s="189">
        <v>0</v>
      </c>
      <c r="T192" s="190">
        <f>S192*H192</f>
        <v>0</v>
      </c>
      <c r="U192" s="36"/>
      <c r="V192" s="36"/>
      <c r="W192" s="36"/>
      <c r="X192" s="36"/>
      <c r="Y192" s="36"/>
      <c r="Z192" s="36"/>
      <c r="AA192" s="36"/>
      <c r="AB192" s="36"/>
      <c r="AC192" s="36"/>
      <c r="AD192" s="36"/>
      <c r="AE192" s="36"/>
      <c r="AR192" s="191" t="s">
        <v>314</v>
      </c>
      <c r="AT192" s="191" t="s">
        <v>153</v>
      </c>
      <c r="AU192" s="191" t="s">
        <v>86</v>
      </c>
      <c r="AY192" s="19" t="s">
        <v>150</v>
      </c>
      <c r="BE192" s="192">
        <f>IF(N192="základní",J192,0)</f>
        <v>0</v>
      </c>
      <c r="BF192" s="192">
        <f>IF(N192="snížená",J192,0)</f>
        <v>0</v>
      </c>
      <c r="BG192" s="192">
        <f>IF(N192="zákl. přenesená",J192,0)</f>
        <v>0</v>
      </c>
      <c r="BH192" s="192">
        <f>IF(N192="sníž. přenesená",J192,0)</f>
        <v>0</v>
      </c>
      <c r="BI192" s="192">
        <f>IF(N192="nulová",J192,0)</f>
        <v>0</v>
      </c>
      <c r="BJ192" s="19" t="s">
        <v>84</v>
      </c>
      <c r="BK192" s="192">
        <f>ROUND(I192*H192,2)</f>
        <v>0</v>
      </c>
      <c r="BL192" s="19" t="s">
        <v>314</v>
      </c>
      <c r="BM192" s="191" t="s">
        <v>1620</v>
      </c>
    </row>
    <row r="193" spans="1:65" s="2" customFormat="1" ht="19.5">
      <c r="A193" s="36"/>
      <c r="B193" s="37"/>
      <c r="C193" s="38"/>
      <c r="D193" s="193" t="s">
        <v>160</v>
      </c>
      <c r="E193" s="38"/>
      <c r="F193" s="194" t="s">
        <v>1621</v>
      </c>
      <c r="G193" s="38"/>
      <c r="H193" s="38"/>
      <c r="I193" s="195"/>
      <c r="J193" s="38"/>
      <c r="K193" s="38"/>
      <c r="L193" s="41"/>
      <c r="M193" s="196"/>
      <c r="N193" s="197"/>
      <c r="O193" s="66"/>
      <c r="P193" s="66"/>
      <c r="Q193" s="66"/>
      <c r="R193" s="66"/>
      <c r="S193" s="66"/>
      <c r="T193" s="67"/>
      <c r="U193" s="36"/>
      <c r="V193" s="36"/>
      <c r="W193" s="36"/>
      <c r="X193" s="36"/>
      <c r="Y193" s="36"/>
      <c r="Z193" s="36"/>
      <c r="AA193" s="36"/>
      <c r="AB193" s="36"/>
      <c r="AC193" s="36"/>
      <c r="AD193" s="36"/>
      <c r="AE193" s="36"/>
      <c r="AT193" s="19" t="s">
        <v>160</v>
      </c>
      <c r="AU193" s="19" t="s">
        <v>86</v>
      </c>
    </row>
    <row r="194" spans="1:65" s="2" customFormat="1" ht="24">
      <c r="A194" s="36"/>
      <c r="B194" s="37"/>
      <c r="C194" s="245" t="s">
        <v>948</v>
      </c>
      <c r="D194" s="245" t="s">
        <v>641</v>
      </c>
      <c r="E194" s="246" t="s">
        <v>1622</v>
      </c>
      <c r="F194" s="247" t="s">
        <v>1623</v>
      </c>
      <c r="G194" s="248" t="s">
        <v>328</v>
      </c>
      <c r="H194" s="249">
        <v>100</v>
      </c>
      <c r="I194" s="250"/>
      <c r="J194" s="251">
        <f>ROUND(I194*H194,2)</f>
        <v>0</v>
      </c>
      <c r="K194" s="247" t="s">
        <v>644</v>
      </c>
      <c r="L194" s="252"/>
      <c r="M194" s="253" t="s">
        <v>19</v>
      </c>
      <c r="N194" s="254" t="s">
        <v>47</v>
      </c>
      <c r="O194" s="66"/>
      <c r="P194" s="189">
        <f>O194*H194</f>
        <v>0</v>
      </c>
      <c r="Q194" s="189">
        <v>0</v>
      </c>
      <c r="R194" s="189">
        <f>Q194*H194</f>
        <v>0</v>
      </c>
      <c r="S194" s="189">
        <v>0</v>
      </c>
      <c r="T194" s="190">
        <f>S194*H194</f>
        <v>0</v>
      </c>
      <c r="U194" s="36"/>
      <c r="V194" s="36"/>
      <c r="W194" s="36"/>
      <c r="X194" s="36"/>
      <c r="Y194" s="36"/>
      <c r="Z194" s="36"/>
      <c r="AA194" s="36"/>
      <c r="AB194" s="36"/>
      <c r="AC194" s="36"/>
      <c r="AD194" s="36"/>
      <c r="AE194" s="36"/>
      <c r="AR194" s="191" t="s">
        <v>464</v>
      </c>
      <c r="AT194" s="191" t="s">
        <v>641</v>
      </c>
      <c r="AU194" s="191" t="s">
        <v>86</v>
      </c>
      <c r="AY194" s="19" t="s">
        <v>150</v>
      </c>
      <c r="BE194" s="192">
        <f>IF(N194="základní",J194,0)</f>
        <v>0</v>
      </c>
      <c r="BF194" s="192">
        <f>IF(N194="snížená",J194,0)</f>
        <v>0</v>
      </c>
      <c r="BG194" s="192">
        <f>IF(N194="zákl. přenesená",J194,0)</f>
        <v>0</v>
      </c>
      <c r="BH194" s="192">
        <f>IF(N194="sníž. přenesená",J194,0)</f>
        <v>0</v>
      </c>
      <c r="BI194" s="192">
        <f>IF(N194="nulová",J194,0)</f>
        <v>0</v>
      </c>
      <c r="BJ194" s="19" t="s">
        <v>84</v>
      </c>
      <c r="BK194" s="192">
        <f>ROUND(I194*H194,2)</f>
        <v>0</v>
      </c>
      <c r="BL194" s="19" t="s">
        <v>314</v>
      </c>
      <c r="BM194" s="191" t="s">
        <v>1624</v>
      </c>
    </row>
    <row r="195" spans="1:65" s="2" customFormat="1" ht="19.5">
      <c r="A195" s="36"/>
      <c r="B195" s="37"/>
      <c r="C195" s="38"/>
      <c r="D195" s="193" t="s">
        <v>160</v>
      </c>
      <c r="E195" s="38"/>
      <c r="F195" s="194" t="s">
        <v>1623</v>
      </c>
      <c r="G195" s="38"/>
      <c r="H195" s="38"/>
      <c r="I195" s="195"/>
      <c r="J195" s="38"/>
      <c r="K195" s="38"/>
      <c r="L195" s="41"/>
      <c r="M195" s="196"/>
      <c r="N195" s="197"/>
      <c r="O195" s="66"/>
      <c r="P195" s="66"/>
      <c r="Q195" s="66"/>
      <c r="R195" s="66"/>
      <c r="S195" s="66"/>
      <c r="T195" s="67"/>
      <c r="U195" s="36"/>
      <c r="V195" s="36"/>
      <c r="W195" s="36"/>
      <c r="X195" s="36"/>
      <c r="Y195" s="36"/>
      <c r="Z195" s="36"/>
      <c r="AA195" s="36"/>
      <c r="AB195" s="36"/>
      <c r="AC195" s="36"/>
      <c r="AD195" s="36"/>
      <c r="AE195" s="36"/>
      <c r="AT195" s="19" t="s">
        <v>160</v>
      </c>
      <c r="AU195" s="19" t="s">
        <v>86</v>
      </c>
    </row>
    <row r="196" spans="1:65" s="2" customFormat="1" ht="16.5" customHeight="1">
      <c r="A196" s="36"/>
      <c r="B196" s="37"/>
      <c r="C196" s="180" t="s">
        <v>954</v>
      </c>
      <c r="D196" s="180" t="s">
        <v>153</v>
      </c>
      <c r="E196" s="181" t="s">
        <v>1625</v>
      </c>
      <c r="F196" s="182" t="s">
        <v>1626</v>
      </c>
      <c r="G196" s="183" t="s">
        <v>328</v>
      </c>
      <c r="H196" s="184">
        <v>40</v>
      </c>
      <c r="I196" s="185"/>
      <c r="J196" s="186">
        <f>ROUND(I196*H196,2)</f>
        <v>0</v>
      </c>
      <c r="K196" s="182" t="s">
        <v>168</v>
      </c>
      <c r="L196" s="41"/>
      <c r="M196" s="187" t="s">
        <v>19</v>
      </c>
      <c r="N196" s="188" t="s">
        <v>47</v>
      </c>
      <c r="O196" s="66"/>
      <c r="P196" s="189">
        <f>O196*H196</f>
        <v>0</v>
      </c>
      <c r="Q196" s="189">
        <v>0</v>
      </c>
      <c r="R196" s="189">
        <f>Q196*H196</f>
        <v>0</v>
      </c>
      <c r="S196" s="189">
        <v>0</v>
      </c>
      <c r="T196" s="190">
        <f>S196*H196</f>
        <v>0</v>
      </c>
      <c r="U196" s="36"/>
      <c r="V196" s="36"/>
      <c r="W196" s="36"/>
      <c r="X196" s="36"/>
      <c r="Y196" s="36"/>
      <c r="Z196" s="36"/>
      <c r="AA196" s="36"/>
      <c r="AB196" s="36"/>
      <c r="AC196" s="36"/>
      <c r="AD196" s="36"/>
      <c r="AE196" s="36"/>
      <c r="AR196" s="191" t="s">
        <v>314</v>
      </c>
      <c r="AT196" s="191" t="s">
        <v>153</v>
      </c>
      <c r="AU196" s="191" t="s">
        <v>86</v>
      </c>
      <c r="AY196" s="19" t="s">
        <v>150</v>
      </c>
      <c r="BE196" s="192">
        <f>IF(N196="základní",J196,0)</f>
        <v>0</v>
      </c>
      <c r="BF196" s="192">
        <f>IF(N196="snížená",J196,0)</f>
        <v>0</v>
      </c>
      <c r="BG196" s="192">
        <f>IF(N196="zákl. přenesená",J196,0)</f>
        <v>0</v>
      </c>
      <c r="BH196" s="192">
        <f>IF(N196="sníž. přenesená",J196,0)</f>
        <v>0</v>
      </c>
      <c r="BI196" s="192">
        <f>IF(N196="nulová",J196,0)</f>
        <v>0</v>
      </c>
      <c r="BJ196" s="19" t="s">
        <v>84</v>
      </c>
      <c r="BK196" s="192">
        <f>ROUND(I196*H196,2)</f>
        <v>0</v>
      </c>
      <c r="BL196" s="19" t="s">
        <v>314</v>
      </c>
      <c r="BM196" s="191" t="s">
        <v>1627</v>
      </c>
    </row>
    <row r="197" spans="1:65" s="2" customFormat="1" ht="19.5">
      <c r="A197" s="36"/>
      <c r="B197" s="37"/>
      <c r="C197" s="38"/>
      <c r="D197" s="193" t="s">
        <v>160</v>
      </c>
      <c r="E197" s="38"/>
      <c r="F197" s="194" t="s">
        <v>1628</v>
      </c>
      <c r="G197" s="38"/>
      <c r="H197" s="38"/>
      <c r="I197" s="195"/>
      <c r="J197" s="38"/>
      <c r="K197" s="38"/>
      <c r="L197" s="41"/>
      <c r="M197" s="196"/>
      <c r="N197" s="197"/>
      <c r="O197" s="66"/>
      <c r="P197" s="66"/>
      <c r="Q197" s="66"/>
      <c r="R197" s="66"/>
      <c r="S197" s="66"/>
      <c r="T197" s="67"/>
      <c r="U197" s="36"/>
      <c r="V197" s="36"/>
      <c r="W197" s="36"/>
      <c r="X197" s="36"/>
      <c r="Y197" s="36"/>
      <c r="Z197" s="36"/>
      <c r="AA197" s="36"/>
      <c r="AB197" s="36"/>
      <c r="AC197" s="36"/>
      <c r="AD197" s="36"/>
      <c r="AE197" s="36"/>
      <c r="AT197" s="19" t="s">
        <v>160</v>
      </c>
      <c r="AU197" s="19" t="s">
        <v>86</v>
      </c>
    </row>
    <row r="198" spans="1:65" s="2" customFormat="1" ht="21.75" customHeight="1">
      <c r="A198" s="36"/>
      <c r="B198" s="37"/>
      <c r="C198" s="245" t="s">
        <v>959</v>
      </c>
      <c r="D198" s="245" t="s">
        <v>641</v>
      </c>
      <c r="E198" s="246" t="s">
        <v>1629</v>
      </c>
      <c r="F198" s="247" t="s">
        <v>1630</v>
      </c>
      <c r="G198" s="248" t="s">
        <v>328</v>
      </c>
      <c r="H198" s="249">
        <v>40</v>
      </c>
      <c r="I198" s="250"/>
      <c r="J198" s="251">
        <f>ROUND(I198*H198,2)</f>
        <v>0</v>
      </c>
      <c r="K198" s="247" t="s">
        <v>644</v>
      </c>
      <c r="L198" s="252"/>
      <c r="M198" s="253" t="s">
        <v>19</v>
      </c>
      <c r="N198" s="254" t="s">
        <v>47</v>
      </c>
      <c r="O198" s="66"/>
      <c r="P198" s="189">
        <f>O198*H198</f>
        <v>0</v>
      </c>
      <c r="Q198" s="189">
        <v>0</v>
      </c>
      <c r="R198" s="189">
        <f>Q198*H198</f>
        <v>0</v>
      </c>
      <c r="S198" s="189">
        <v>0</v>
      </c>
      <c r="T198" s="190">
        <f>S198*H198</f>
        <v>0</v>
      </c>
      <c r="U198" s="36"/>
      <c r="V198" s="36"/>
      <c r="W198" s="36"/>
      <c r="X198" s="36"/>
      <c r="Y198" s="36"/>
      <c r="Z198" s="36"/>
      <c r="AA198" s="36"/>
      <c r="AB198" s="36"/>
      <c r="AC198" s="36"/>
      <c r="AD198" s="36"/>
      <c r="AE198" s="36"/>
      <c r="AR198" s="191" t="s">
        <v>464</v>
      </c>
      <c r="AT198" s="191" t="s">
        <v>641</v>
      </c>
      <c r="AU198" s="191" t="s">
        <v>86</v>
      </c>
      <c r="AY198" s="19" t="s">
        <v>150</v>
      </c>
      <c r="BE198" s="192">
        <f>IF(N198="základní",J198,0)</f>
        <v>0</v>
      </c>
      <c r="BF198" s="192">
        <f>IF(N198="snížená",J198,0)</f>
        <v>0</v>
      </c>
      <c r="BG198" s="192">
        <f>IF(N198="zákl. přenesená",J198,0)</f>
        <v>0</v>
      </c>
      <c r="BH198" s="192">
        <f>IF(N198="sníž. přenesená",J198,0)</f>
        <v>0</v>
      </c>
      <c r="BI198" s="192">
        <f>IF(N198="nulová",J198,0)</f>
        <v>0</v>
      </c>
      <c r="BJ198" s="19" t="s">
        <v>84</v>
      </c>
      <c r="BK198" s="192">
        <f>ROUND(I198*H198,2)</f>
        <v>0</v>
      </c>
      <c r="BL198" s="19" t="s">
        <v>314</v>
      </c>
      <c r="BM198" s="191" t="s">
        <v>1631</v>
      </c>
    </row>
    <row r="199" spans="1:65" s="2" customFormat="1" ht="11.25">
      <c r="A199" s="36"/>
      <c r="B199" s="37"/>
      <c r="C199" s="38"/>
      <c r="D199" s="193" t="s">
        <v>160</v>
      </c>
      <c r="E199" s="38"/>
      <c r="F199" s="194" t="s">
        <v>1630</v>
      </c>
      <c r="G199" s="38"/>
      <c r="H199" s="38"/>
      <c r="I199" s="195"/>
      <c r="J199" s="38"/>
      <c r="K199" s="38"/>
      <c r="L199" s="41"/>
      <c r="M199" s="196"/>
      <c r="N199" s="197"/>
      <c r="O199" s="66"/>
      <c r="P199" s="66"/>
      <c r="Q199" s="66"/>
      <c r="R199" s="66"/>
      <c r="S199" s="66"/>
      <c r="T199" s="67"/>
      <c r="U199" s="36"/>
      <c r="V199" s="36"/>
      <c r="W199" s="36"/>
      <c r="X199" s="36"/>
      <c r="Y199" s="36"/>
      <c r="Z199" s="36"/>
      <c r="AA199" s="36"/>
      <c r="AB199" s="36"/>
      <c r="AC199" s="36"/>
      <c r="AD199" s="36"/>
      <c r="AE199" s="36"/>
      <c r="AT199" s="19" t="s">
        <v>160</v>
      </c>
      <c r="AU199" s="19" t="s">
        <v>86</v>
      </c>
    </row>
    <row r="200" spans="1:65" s="2" customFormat="1" ht="21.75" customHeight="1">
      <c r="A200" s="36"/>
      <c r="B200" s="37"/>
      <c r="C200" s="180" t="s">
        <v>930</v>
      </c>
      <c r="D200" s="180" t="s">
        <v>153</v>
      </c>
      <c r="E200" s="181" t="s">
        <v>1632</v>
      </c>
      <c r="F200" s="182" t="s">
        <v>1633</v>
      </c>
      <c r="G200" s="183" t="s">
        <v>156</v>
      </c>
      <c r="H200" s="184">
        <v>4</v>
      </c>
      <c r="I200" s="185"/>
      <c r="J200" s="186">
        <f>ROUND(I200*H200,2)</f>
        <v>0</v>
      </c>
      <c r="K200" s="182" t="s">
        <v>168</v>
      </c>
      <c r="L200" s="41"/>
      <c r="M200" s="187" t="s">
        <v>19</v>
      </c>
      <c r="N200" s="188" t="s">
        <v>47</v>
      </c>
      <c r="O200" s="66"/>
      <c r="P200" s="189">
        <f>O200*H200</f>
        <v>0</v>
      </c>
      <c r="Q200" s="189">
        <v>0</v>
      </c>
      <c r="R200" s="189">
        <f>Q200*H200</f>
        <v>0</v>
      </c>
      <c r="S200" s="189">
        <v>0</v>
      </c>
      <c r="T200" s="190">
        <f>S200*H200</f>
        <v>0</v>
      </c>
      <c r="U200" s="36"/>
      <c r="V200" s="36"/>
      <c r="W200" s="36"/>
      <c r="X200" s="36"/>
      <c r="Y200" s="36"/>
      <c r="Z200" s="36"/>
      <c r="AA200" s="36"/>
      <c r="AB200" s="36"/>
      <c r="AC200" s="36"/>
      <c r="AD200" s="36"/>
      <c r="AE200" s="36"/>
      <c r="AR200" s="191" t="s">
        <v>314</v>
      </c>
      <c r="AT200" s="191" t="s">
        <v>153</v>
      </c>
      <c r="AU200" s="191" t="s">
        <v>86</v>
      </c>
      <c r="AY200" s="19" t="s">
        <v>150</v>
      </c>
      <c r="BE200" s="192">
        <f>IF(N200="základní",J200,0)</f>
        <v>0</v>
      </c>
      <c r="BF200" s="192">
        <f>IF(N200="snížená",J200,0)</f>
        <v>0</v>
      </c>
      <c r="BG200" s="192">
        <f>IF(N200="zákl. přenesená",J200,0)</f>
        <v>0</v>
      </c>
      <c r="BH200" s="192">
        <f>IF(N200="sníž. přenesená",J200,0)</f>
        <v>0</v>
      </c>
      <c r="BI200" s="192">
        <f>IF(N200="nulová",J200,0)</f>
        <v>0</v>
      </c>
      <c r="BJ200" s="19" t="s">
        <v>84</v>
      </c>
      <c r="BK200" s="192">
        <f>ROUND(I200*H200,2)</f>
        <v>0</v>
      </c>
      <c r="BL200" s="19" t="s">
        <v>314</v>
      </c>
      <c r="BM200" s="191" t="s">
        <v>1634</v>
      </c>
    </row>
    <row r="201" spans="1:65" s="2" customFormat="1" ht="19.5">
      <c r="A201" s="36"/>
      <c r="B201" s="37"/>
      <c r="C201" s="38"/>
      <c r="D201" s="193" t="s">
        <v>160</v>
      </c>
      <c r="E201" s="38"/>
      <c r="F201" s="194" t="s">
        <v>1635</v>
      </c>
      <c r="G201" s="38"/>
      <c r="H201" s="38"/>
      <c r="I201" s="195"/>
      <c r="J201" s="38"/>
      <c r="K201" s="38"/>
      <c r="L201" s="41"/>
      <c r="M201" s="196"/>
      <c r="N201" s="197"/>
      <c r="O201" s="66"/>
      <c r="P201" s="66"/>
      <c r="Q201" s="66"/>
      <c r="R201" s="66"/>
      <c r="S201" s="66"/>
      <c r="T201" s="67"/>
      <c r="U201" s="36"/>
      <c r="V201" s="36"/>
      <c r="W201" s="36"/>
      <c r="X201" s="36"/>
      <c r="Y201" s="36"/>
      <c r="Z201" s="36"/>
      <c r="AA201" s="36"/>
      <c r="AB201" s="36"/>
      <c r="AC201" s="36"/>
      <c r="AD201" s="36"/>
      <c r="AE201" s="36"/>
      <c r="AT201" s="19" t="s">
        <v>160</v>
      </c>
      <c r="AU201" s="19" t="s">
        <v>86</v>
      </c>
    </row>
    <row r="202" spans="1:65" s="2" customFormat="1" ht="21.75" customHeight="1">
      <c r="A202" s="36"/>
      <c r="B202" s="37"/>
      <c r="C202" s="245" t="s">
        <v>968</v>
      </c>
      <c r="D202" s="245" t="s">
        <v>641</v>
      </c>
      <c r="E202" s="246" t="s">
        <v>1636</v>
      </c>
      <c r="F202" s="247" t="s">
        <v>1637</v>
      </c>
      <c r="G202" s="248" t="s">
        <v>156</v>
      </c>
      <c r="H202" s="249">
        <v>4</v>
      </c>
      <c r="I202" s="250"/>
      <c r="J202" s="251">
        <f>ROUND(I202*H202,2)</f>
        <v>0</v>
      </c>
      <c r="K202" s="247" t="s">
        <v>168</v>
      </c>
      <c r="L202" s="252"/>
      <c r="M202" s="253" t="s">
        <v>19</v>
      </c>
      <c r="N202" s="254" t="s">
        <v>47</v>
      </c>
      <c r="O202" s="66"/>
      <c r="P202" s="189">
        <f>O202*H202</f>
        <v>0</v>
      </c>
      <c r="Q202" s="189">
        <v>0</v>
      </c>
      <c r="R202" s="189">
        <f>Q202*H202</f>
        <v>0</v>
      </c>
      <c r="S202" s="189">
        <v>0</v>
      </c>
      <c r="T202" s="190">
        <f>S202*H202</f>
        <v>0</v>
      </c>
      <c r="U202" s="36"/>
      <c r="V202" s="36"/>
      <c r="W202" s="36"/>
      <c r="X202" s="36"/>
      <c r="Y202" s="36"/>
      <c r="Z202" s="36"/>
      <c r="AA202" s="36"/>
      <c r="AB202" s="36"/>
      <c r="AC202" s="36"/>
      <c r="AD202" s="36"/>
      <c r="AE202" s="36"/>
      <c r="AR202" s="191" t="s">
        <v>464</v>
      </c>
      <c r="AT202" s="191" t="s">
        <v>641</v>
      </c>
      <c r="AU202" s="191" t="s">
        <v>86</v>
      </c>
      <c r="AY202" s="19" t="s">
        <v>150</v>
      </c>
      <c r="BE202" s="192">
        <f>IF(N202="základní",J202,0)</f>
        <v>0</v>
      </c>
      <c r="BF202" s="192">
        <f>IF(N202="snížená",J202,0)</f>
        <v>0</v>
      </c>
      <c r="BG202" s="192">
        <f>IF(N202="zákl. přenesená",J202,0)</f>
        <v>0</v>
      </c>
      <c r="BH202" s="192">
        <f>IF(N202="sníž. přenesená",J202,0)</f>
        <v>0</v>
      </c>
      <c r="BI202" s="192">
        <f>IF(N202="nulová",J202,0)</f>
        <v>0</v>
      </c>
      <c r="BJ202" s="19" t="s">
        <v>84</v>
      </c>
      <c r="BK202" s="192">
        <f>ROUND(I202*H202,2)</f>
        <v>0</v>
      </c>
      <c r="BL202" s="19" t="s">
        <v>314</v>
      </c>
      <c r="BM202" s="191" t="s">
        <v>1638</v>
      </c>
    </row>
    <row r="203" spans="1:65" s="2" customFormat="1" ht="11.25">
      <c r="A203" s="36"/>
      <c r="B203" s="37"/>
      <c r="C203" s="38"/>
      <c r="D203" s="193" t="s">
        <v>160</v>
      </c>
      <c r="E203" s="38"/>
      <c r="F203" s="194" t="s">
        <v>1637</v>
      </c>
      <c r="G203" s="38"/>
      <c r="H203" s="38"/>
      <c r="I203" s="195"/>
      <c r="J203" s="38"/>
      <c r="K203" s="38"/>
      <c r="L203" s="41"/>
      <c r="M203" s="196"/>
      <c r="N203" s="197"/>
      <c r="O203" s="66"/>
      <c r="P203" s="66"/>
      <c r="Q203" s="66"/>
      <c r="R203" s="66"/>
      <c r="S203" s="66"/>
      <c r="T203" s="67"/>
      <c r="U203" s="36"/>
      <c r="V203" s="36"/>
      <c r="W203" s="36"/>
      <c r="X203" s="36"/>
      <c r="Y203" s="36"/>
      <c r="Z203" s="36"/>
      <c r="AA203" s="36"/>
      <c r="AB203" s="36"/>
      <c r="AC203" s="36"/>
      <c r="AD203" s="36"/>
      <c r="AE203" s="36"/>
      <c r="AT203" s="19" t="s">
        <v>160</v>
      </c>
      <c r="AU203" s="19" t="s">
        <v>86</v>
      </c>
    </row>
    <row r="204" spans="1:65" s="2" customFormat="1" ht="24">
      <c r="A204" s="36"/>
      <c r="B204" s="37"/>
      <c r="C204" s="180" t="s">
        <v>975</v>
      </c>
      <c r="D204" s="180" t="s">
        <v>153</v>
      </c>
      <c r="E204" s="181" t="s">
        <v>1639</v>
      </c>
      <c r="F204" s="182" t="s">
        <v>1640</v>
      </c>
      <c r="G204" s="183" t="s">
        <v>1036</v>
      </c>
      <c r="H204" s="255"/>
      <c r="I204" s="185"/>
      <c r="J204" s="186">
        <f>ROUND(I204*H204,2)</f>
        <v>0</v>
      </c>
      <c r="K204" s="182" t="s">
        <v>168</v>
      </c>
      <c r="L204" s="41"/>
      <c r="M204" s="187" t="s">
        <v>19</v>
      </c>
      <c r="N204" s="188" t="s">
        <v>47</v>
      </c>
      <c r="O204" s="66"/>
      <c r="P204" s="189">
        <f>O204*H204</f>
        <v>0</v>
      </c>
      <c r="Q204" s="189">
        <v>0</v>
      </c>
      <c r="R204" s="189">
        <f>Q204*H204</f>
        <v>0</v>
      </c>
      <c r="S204" s="189">
        <v>0</v>
      </c>
      <c r="T204" s="190">
        <f>S204*H204</f>
        <v>0</v>
      </c>
      <c r="U204" s="36"/>
      <c r="V204" s="36"/>
      <c r="W204" s="36"/>
      <c r="X204" s="36"/>
      <c r="Y204" s="36"/>
      <c r="Z204" s="36"/>
      <c r="AA204" s="36"/>
      <c r="AB204" s="36"/>
      <c r="AC204" s="36"/>
      <c r="AD204" s="36"/>
      <c r="AE204" s="36"/>
      <c r="AR204" s="191" t="s">
        <v>314</v>
      </c>
      <c r="AT204" s="191" t="s">
        <v>153</v>
      </c>
      <c r="AU204" s="191" t="s">
        <v>86</v>
      </c>
      <c r="AY204" s="19" t="s">
        <v>150</v>
      </c>
      <c r="BE204" s="192">
        <f>IF(N204="základní",J204,0)</f>
        <v>0</v>
      </c>
      <c r="BF204" s="192">
        <f>IF(N204="snížená",J204,0)</f>
        <v>0</v>
      </c>
      <c r="BG204" s="192">
        <f>IF(N204="zákl. přenesená",J204,0)</f>
        <v>0</v>
      </c>
      <c r="BH204" s="192">
        <f>IF(N204="sníž. přenesená",J204,0)</f>
        <v>0</v>
      </c>
      <c r="BI204" s="192">
        <f>IF(N204="nulová",J204,0)</f>
        <v>0</v>
      </c>
      <c r="BJ204" s="19" t="s">
        <v>84</v>
      </c>
      <c r="BK204" s="192">
        <f>ROUND(I204*H204,2)</f>
        <v>0</v>
      </c>
      <c r="BL204" s="19" t="s">
        <v>314</v>
      </c>
      <c r="BM204" s="191" t="s">
        <v>1641</v>
      </c>
    </row>
    <row r="205" spans="1:65" s="2" customFormat="1" ht="29.25">
      <c r="A205" s="36"/>
      <c r="B205" s="37"/>
      <c r="C205" s="38"/>
      <c r="D205" s="193" t="s">
        <v>160</v>
      </c>
      <c r="E205" s="38"/>
      <c r="F205" s="194" t="s">
        <v>1642</v>
      </c>
      <c r="G205" s="38"/>
      <c r="H205" s="38"/>
      <c r="I205" s="195"/>
      <c r="J205" s="38"/>
      <c r="K205" s="38"/>
      <c r="L205" s="41"/>
      <c r="M205" s="196"/>
      <c r="N205" s="197"/>
      <c r="O205" s="66"/>
      <c r="P205" s="66"/>
      <c r="Q205" s="66"/>
      <c r="R205" s="66"/>
      <c r="S205" s="66"/>
      <c r="T205" s="67"/>
      <c r="U205" s="36"/>
      <c r="V205" s="36"/>
      <c r="W205" s="36"/>
      <c r="X205" s="36"/>
      <c r="Y205" s="36"/>
      <c r="Z205" s="36"/>
      <c r="AA205" s="36"/>
      <c r="AB205" s="36"/>
      <c r="AC205" s="36"/>
      <c r="AD205" s="36"/>
      <c r="AE205" s="36"/>
      <c r="AT205" s="19" t="s">
        <v>160</v>
      </c>
      <c r="AU205" s="19" t="s">
        <v>86</v>
      </c>
    </row>
    <row r="206" spans="1:65" s="12" customFormat="1" ht="22.9" customHeight="1">
      <c r="B206" s="164"/>
      <c r="C206" s="165"/>
      <c r="D206" s="166" t="s">
        <v>75</v>
      </c>
      <c r="E206" s="178" t="s">
        <v>1643</v>
      </c>
      <c r="F206" s="178" t="s">
        <v>1644</v>
      </c>
      <c r="G206" s="165"/>
      <c r="H206" s="165"/>
      <c r="I206" s="168"/>
      <c r="J206" s="179">
        <f>BK206</f>
        <v>0</v>
      </c>
      <c r="K206" s="165"/>
      <c r="L206" s="170"/>
      <c r="M206" s="171"/>
      <c r="N206" s="172"/>
      <c r="O206" s="172"/>
      <c r="P206" s="173">
        <f>SUM(P207:P212)</f>
        <v>0</v>
      </c>
      <c r="Q206" s="172"/>
      <c r="R206" s="173">
        <f>SUM(R207:R212)</f>
        <v>0</v>
      </c>
      <c r="S206" s="172"/>
      <c r="T206" s="174">
        <f>SUM(T207:T212)</f>
        <v>0</v>
      </c>
      <c r="AR206" s="175" t="s">
        <v>86</v>
      </c>
      <c r="AT206" s="176" t="s">
        <v>75</v>
      </c>
      <c r="AU206" s="176" t="s">
        <v>84</v>
      </c>
      <c r="AY206" s="175" t="s">
        <v>150</v>
      </c>
      <c r="BK206" s="177">
        <f>SUM(BK207:BK212)</f>
        <v>0</v>
      </c>
    </row>
    <row r="207" spans="1:65" s="2" customFormat="1" ht="21.75" customHeight="1">
      <c r="A207" s="36"/>
      <c r="B207" s="37"/>
      <c r="C207" s="180" t="s">
        <v>982</v>
      </c>
      <c r="D207" s="180" t="s">
        <v>153</v>
      </c>
      <c r="E207" s="181" t="s">
        <v>1645</v>
      </c>
      <c r="F207" s="182" t="s">
        <v>1646</v>
      </c>
      <c r="G207" s="183" t="s">
        <v>328</v>
      </c>
      <c r="H207" s="184">
        <v>280</v>
      </c>
      <c r="I207" s="185"/>
      <c r="J207" s="186">
        <f>ROUND(I207*H207,2)</f>
        <v>0</v>
      </c>
      <c r="K207" s="182" t="s">
        <v>168</v>
      </c>
      <c r="L207" s="41"/>
      <c r="M207" s="187" t="s">
        <v>19</v>
      </c>
      <c r="N207" s="188" t="s">
        <v>47</v>
      </c>
      <c r="O207" s="66"/>
      <c r="P207" s="189">
        <f>O207*H207</f>
        <v>0</v>
      </c>
      <c r="Q207" s="189">
        <v>0</v>
      </c>
      <c r="R207" s="189">
        <f>Q207*H207</f>
        <v>0</v>
      </c>
      <c r="S207" s="189">
        <v>0</v>
      </c>
      <c r="T207" s="190">
        <f>S207*H207</f>
        <v>0</v>
      </c>
      <c r="U207" s="36"/>
      <c r="V207" s="36"/>
      <c r="W207" s="36"/>
      <c r="X207" s="36"/>
      <c r="Y207" s="36"/>
      <c r="Z207" s="36"/>
      <c r="AA207" s="36"/>
      <c r="AB207" s="36"/>
      <c r="AC207" s="36"/>
      <c r="AD207" s="36"/>
      <c r="AE207" s="36"/>
      <c r="AR207" s="191" t="s">
        <v>314</v>
      </c>
      <c r="AT207" s="191" t="s">
        <v>153</v>
      </c>
      <c r="AU207" s="191" t="s">
        <v>86</v>
      </c>
      <c r="AY207" s="19" t="s">
        <v>150</v>
      </c>
      <c r="BE207" s="192">
        <f>IF(N207="základní",J207,0)</f>
        <v>0</v>
      </c>
      <c r="BF207" s="192">
        <f>IF(N207="snížená",J207,0)</f>
        <v>0</v>
      </c>
      <c r="BG207" s="192">
        <f>IF(N207="zákl. přenesená",J207,0)</f>
        <v>0</v>
      </c>
      <c r="BH207" s="192">
        <f>IF(N207="sníž. přenesená",J207,0)</f>
        <v>0</v>
      </c>
      <c r="BI207" s="192">
        <f>IF(N207="nulová",J207,0)</f>
        <v>0</v>
      </c>
      <c r="BJ207" s="19" t="s">
        <v>84</v>
      </c>
      <c r="BK207" s="192">
        <f>ROUND(I207*H207,2)</f>
        <v>0</v>
      </c>
      <c r="BL207" s="19" t="s">
        <v>314</v>
      </c>
      <c r="BM207" s="191" t="s">
        <v>1647</v>
      </c>
    </row>
    <row r="208" spans="1:65" s="2" customFormat="1" ht="11.25">
      <c r="A208" s="36"/>
      <c r="B208" s="37"/>
      <c r="C208" s="38"/>
      <c r="D208" s="193" t="s">
        <v>160</v>
      </c>
      <c r="E208" s="38"/>
      <c r="F208" s="194" t="s">
        <v>1648</v>
      </c>
      <c r="G208" s="38"/>
      <c r="H208" s="38"/>
      <c r="I208" s="195"/>
      <c r="J208" s="38"/>
      <c r="K208" s="38"/>
      <c r="L208" s="41"/>
      <c r="M208" s="196"/>
      <c r="N208" s="197"/>
      <c r="O208" s="66"/>
      <c r="P208" s="66"/>
      <c r="Q208" s="66"/>
      <c r="R208" s="66"/>
      <c r="S208" s="66"/>
      <c r="T208" s="67"/>
      <c r="U208" s="36"/>
      <c r="V208" s="36"/>
      <c r="W208" s="36"/>
      <c r="X208" s="36"/>
      <c r="Y208" s="36"/>
      <c r="Z208" s="36"/>
      <c r="AA208" s="36"/>
      <c r="AB208" s="36"/>
      <c r="AC208" s="36"/>
      <c r="AD208" s="36"/>
      <c r="AE208" s="36"/>
      <c r="AT208" s="19" t="s">
        <v>160</v>
      </c>
      <c r="AU208" s="19" t="s">
        <v>86</v>
      </c>
    </row>
    <row r="209" spans="1:65" s="2" customFormat="1" ht="24.2" customHeight="1">
      <c r="A209" s="36"/>
      <c r="B209" s="37"/>
      <c r="C209" s="245" t="s">
        <v>987</v>
      </c>
      <c r="D209" s="245" t="s">
        <v>641</v>
      </c>
      <c r="E209" s="246" t="s">
        <v>1649</v>
      </c>
      <c r="F209" s="247" t="s">
        <v>1650</v>
      </c>
      <c r="G209" s="248" t="s">
        <v>328</v>
      </c>
      <c r="H209" s="249">
        <v>280</v>
      </c>
      <c r="I209" s="250"/>
      <c r="J209" s="251">
        <f>ROUND(I209*H209,2)</f>
        <v>0</v>
      </c>
      <c r="K209" s="247" t="s">
        <v>1463</v>
      </c>
      <c r="L209" s="252"/>
      <c r="M209" s="253" t="s">
        <v>19</v>
      </c>
      <c r="N209" s="254" t="s">
        <v>47</v>
      </c>
      <c r="O209" s="66"/>
      <c r="P209" s="189">
        <f>O209*H209</f>
        <v>0</v>
      </c>
      <c r="Q209" s="189">
        <v>0</v>
      </c>
      <c r="R209" s="189">
        <f>Q209*H209</f>
        <v>0</v>
      </c>
      <c r="S209" s="189">
        <v>0</v>
      </c>
      <c r="T209" s="190">
        <f>S209*H209</f>
        <v>0</v>
      </c>
      <c r="U209" s="36"/>
      <c r="V209" s="36"/>
      <c r="W209" s="36"/>
      <c r="X209" s="36"/>
      <c r="Y209" s="36"/>
      <c r="Z209" s="36"/>
      <c r="AA209" s="36"/>
      <c r="AB209" s="36"/>
      <c r="AC209" s="36"/>
      <c r="AD209" s="36"/>
      <c r="AE209" s="36"/>
      <c r="AR209" s="191" t="s">
        <v>464</v>
      </c>
      <c r="AT209" s="191" t="s">
        <v>641</v>
      </c>
      <c r="AU209" s="191" t="s">
        <v>86</v>
      </c>
      <c r="AY209" s="19" t="s">
        <v>150</v>
      </c>
      <c r="BE209" s="192">
        <f>IF(N209="základní",J209,0)</f>
        <v>0</v>
      </c>
      <c r="BF209" s="192">
        <f>IF(N209="snížená",J209,0)</f>
        <v>0</v>
      </c>
      <c r="BG209" s="192">
        <f>IF(N209="zákl. přenesená",J209,0)</f>
        <v>0</v>
      </c>
      <c r="BH209" s="192">
        <f>IF(N209="sníž. přenesená",J209,0)</f>
        <v>0</v>
      </c>
      <c r="BI209" s="192">
        <f>IF(N209="nulová",J209,0)</f>
        <v>0</v>
      </c>
      <c r="BJ209" s="19" t="s">
        <v>84</v>
      </c>
      <c r="BK209" s="192">
        <f>ROUND(I209*H209,2)</f>
        <v>0</v>
      </c>
      <c r="BL209" s="19" t="s">
        <v>314</v>
      </c>
      <c r="BM209" s="191" t="s">
        <v>1041</v>
      </c>
    </row>
    <row r="210" spans="1:65" s="2" customFormat="1" ht="11.25">
      <c r="A210" s="36"/>
      <c r="B210" s="37"/>
      <c r="C210" s="38"/>
      <c r="D210" s="193" t="s">
        <v>160</v>
      </c>
      <c r="E210" s="38"/>
      <c r="F210" s="194" t="s">
        <v>1650</v>
      </c>
      <c r="G210" s="38"/>
      <c r="H210" s="38"/>
      <c r="I210" s="195"/>
      <c r="J210" s="38"/>
      <c r="K210" s="38"/>
      <c r="L210" s="41"/>
      <c r="M210" s="196"/>
      <c r="N210" s="197"/>
      <c r="O210" s="66"/>
      <c r="P210" s="66"/>
      <c r="Q210" s="66"/>
      <c r="R210" s="66"/>
      <c r="S210" s="66"/>
      <c r="T210" s="67"/>
      <c r="U210" s="36"/>
      <c r="V210" s="36"/>
      <c r="W210" s="36"/>
      <c r="X210" s="36"/>
      <c r="Y210" s="36"/>
      <c r="Z210" s="36"/>
      <c r="AA210" s="36"/>
      <c r="AB210" s="36"/>
      <c r="AC210" s="36"/>
      <c r="AD210" s="36"/>
      <c r="AE210" s="36"/>
      <c r="AT210" s="19" t="s">
        <v>160</v>
      </c>
      <c r="AU210" s="19" t="s">
        <v>86</v>
      </c>
    </row>
    <row r="211" spans="1:65" s="2" customFormat="1" ht="24">
      <c r="A211" s="36"/>
      <c r="B211" s="37"/>
      <c r="C211" s="180" t="s">
        <v>993</v>
      </c>
      <c r="D211" s="180" t="s">
        <v>153</v>
      </c>
      <c r="E211" s="181" t="s">
        <v>1651</v>
      </c>
      <c r="F211" s="182" t="s">
        <v>1652</v>
      </c>
      <c r="G211" s="183" t="s">
        <v>1036</v>
      </c>
      <c r="H211" s="255"/>
      <c r="I211" s="185"/>
      <c r="J211" s="186">
        <f>ROUND(I211*H211,2)</f>
        <v>0</v>
      </c>
      <c r="K211" s="182" t="s">
        <v>168</v>
      </c>
      <c r="L211" s="41"/>
      <c r="M211" s="187" t="s">
        <v>19</v>
      </c>
      <c r="N211" s="188" t="s">
        <v>47</v>
      </c>
      <c r="O211" s="66"/>
      <c r="P211" s="189">
        <f>O211*H211</f>
        <v>0</v>
      </c>
      <c r="Q211" s="189">
        <v>0</v>
      </c>
      <c r="R211" s="189">
        <f>Q211*H211</f>
        <v>0</v>
      </c>
      <c r="S211" s="189">
        <v>0</v>
      </c>
      <c r="T211" s="190">
        <f>S211*H211</f>
        <v>0</v>
      </c>
      <c r="U211" s="36"/>
      <c r="V211" s="36"/>
      <c r="W211" s="36"/>
      <c r="X211" s="36"/>
      <c r="Y211" s="36"/>
      <c r="Z211" s="36"/>
      <c r="AA211" s="36"/>
      <c r="AB211" s="36"/>
      <c r="AC211" s="36"/>
      <c r="AD211" s="36"/>
      <c r="AE211" s="36"/>
      <c r="AR211" s="191" t="s">
        <v>314</v>
      </c>
      <c r="AT211" s="191" t="s">
        <v>153</v>
      </c>
      <c r="AU211" s="191" t="s">
        <v>86</v>
      </c>
      <c r="AY211" s="19" t="s">
        <v>150</v>
      </c>
      <c r="BE211" s="192">
        <f>IF(N211="základní",J211,0)</f>
        <v>0</v>
      </c>
      <c r="BF211" s="192">
        <f>IF(N211="snížená",J211,0)</f>
        <v>0</v>
      </c>
      <c r="BG211" s="192">
        <f>IF(N211="zákl. přenesená",J211,0)</f>
        <v>0</v>
      </c>
      <c r="BH211" s="192">
        <f>IF(N211="sníž. přenesená",J211,0)</f>
        <v>0</v>
      </c>
      <c r="BI211" s="192">
        <f>IF(N211="nulová",J211,0)</f>
        <v>0</v>
      </c>
      <c r="BJ211" s="19" t="s">
        <v>84</v>
      </c>
      <c r="BK211" s="192">
        <f>ROUND(I211*H211,2)</f>
        <v>0</v>
      </c>
      <c r="BL211" s="19" t="s">
        <v>314</v>
      </c>
      <c r="BM211" s="191" t="s">
        <v>1653</v>
      </c>
    </row>
    <row r="212" spans="1:65" s="2" customFormat="1" ht="29.25">
      <c r="A212" s="36"/>
      <c r="B212" s="37"/>
      <c r="C212" s="38"/>
      <c r="D212" s="193" t="s">
        <v>160</v>
      </c>
      <c r="E212" s="38"/>
      <c r="F212" s="194" t="s">
        <v>1654</v>
      </c>
      <c r="G212" s="38"/>
      <c r="H212" s="38"/>
      <c r="I212" s="195"/>
      <c r="J212" s="38"/>
      <c r="K212" s="38"/>
      <c r="L212" s="41"/>
      <c r="M212" s="196"/>
      <c r="N212" s="197"/>
      <c r="O212" s="66"/>
      <c r="P212" s="66"/>
      <c r="Q212" s="66"/>
      <c r="R212" s="66"/>
      <c r="S212" s="66"/>
      <c r="T212" s="67"/>
      <c r="U212" s="36"/>
      <c r="V212" s="36"/>
      <c r="W212" s="36"/>
      <c r="X212" s="36"/>
      <c r="Y212" s="36"/>
      <c r="Z212" s="36"/>
      <c r="AA212" s="36"/>
      <c r="AB212" s="36"/>
      <c r="AC212" s="36"/>
      <c r="AD212" s="36"/>
      <c r="AE212" s="36"/>
      <c r="AT212" s="19" t="s">
        <v>160</v>
      </c>
      <c r="AU212" s="19" t="s">
        <v>86</v>
      </c>
    </row>
    <row r="213" spans="1:65" s="12" customFormat="1" ht="25.9" customHeight="1">
      <c r="B213" s="164"/>
      <c r="C213" s="165"/>
      <c r="D213" s="166" t="s">
        <v>75</v>
      </c>
      <c r="E213" s="167" t="s">
        <v>641</v>
      </c>
      <c r="F213" s="167" t="s">
        <v>1655</v>
      </c>
      <c r="G213" s="165"/>
      <c r="H213" s="165"/>
      <c r="I213" s="168"/>
      <c r="J213" s="169">
        <f>BK213</f>
        <v>0</v>
      </c>
      <c r="K213" s="165"/>
      <c r="L213" s="170"/>
      <c r="M213" s="171"/>
      <c r="N213" s="172"/>
      <c r="O213" s="172"/>
      <c r="P213" s="173">
        <f>P214+P282+P326+P347+P376+P379</f>
        <v>0</v>
      </c>
      <c r="Q213" s="172"/>
      <c r="R213" s="173">
        <f>R214+R282+R326+R347+R376+R379</f>
        <v>1.7837420000000002</v>
      </c>
      <c r="S213" s="172"/>
      <c r="T213" s="174">
        <f>T214+T282+T326+T347+T376+T379</f>
        <v>2.4500000000000002</v>
      </c>
      <c r="AR213" s="175" t="s">
        <v>179</v>
      </c>
      <c r="AT213" s="176" t="s">
        <v>75</v>
      </c>
      <c r="AU213" s="176" t="s">
        <v>76</v>
      </c>
      <c r="AY213" s="175" t="s">
        <v>150</v>
      </c>
      <c r="BK213" s="177">
        <f>BK214+BK282+BK326+BK347+BK376+BK379</f>
        <v>0</v>
      </c>
    </row>
    <row r="214" spans="1:65" s="12" customFormat="1" ht="22.9" customHeight="1">
      <c r="B214" s="164"/>
      <c r="C214" s="165"/>
      <c r="D214" s="166" t="s">
        <v>75</v>
      </c>
      <c r="E214" s="178" t="s">
        <v>1656</v>
      </c>
      <c r="F214" s="178" t="s">
        <v>1657</v>
      </c>
      <c r="G214" s="165"/>
      <c r="H214" s="165"/>
      <c r="I214" s="168"/>
      <c r="J214" s="179">
        <f>BK214</f>
        <v>0</v>
      </c>
      <c r="K214" s="165"/>
      <c r="L214" s="170"/>
      <c r="M214" s="171"/>
      <c r="N214" s="172"/>
      <c r="O214" s="172"/>
      <c r="P214" s="173">
        <f>SUM(P215:P281)</f>
        <v>0</v>
      </c>
      <c r="Q214" s="172"/>
      <c r="R214" s="173">
        <f>SUM(R215:R281)</f>
        <v>1.7802420000000001</v>
      </c>
      <c r="S214" s="172"/>
      <c r="T214" s="174">
        <f>SUM(T215:T281)</f>
        <v>0</v>
      </c>
      <c r="AR214" s="175" t="s">
        <v>179</v>
      </c>
      <c r="AT214" s="176" t="s">
        <v>75</v>
      </c>
      <c r="AU214" s="176" t="s">
        <v>84</v>
      </c>
      <c r="AY214" s="175" t="s">
        <v>150</v>
      </c>
      <c r="BK214" s="177">
        <f>SUM(BK215:BK281)</f>
        <v>0</v>
      </c>
    </row>
    <row r="215" spans="1:65" s="2" customFormat="1" ht="16.5" customHeight="1">
      <c r="A215" s="36"/>
      <c r="B215" s="37"/>
      <c r="C215" s="245" t="s">
        <v>1000</v>
      </c>
      <c r="D215" s="245" t="s">
        <v>641</v>
      </c>
      <c r="E215" s="246" t="s">
        <v>1658</v>
      </c>
      <c r="F215" s="247" t="s">
        <v>1659</v>
      </c>
      <c r="G215" s="248" t="s">
        <v>1660</v>
      </c>
      <c r="H215" s="249">
        <v>10</v>
      </c>
      <c r="I215" s="250"/>
      <c r="J215" s="251">
        <f>ROUND(I215*H215,2)</f>
        <v>0</v>
      </c>
      <c r="K215" s="247" t="s">
        <v>644</v>
      </c>
      <c r="L215" s="252"/>
      <c r="M215" s="253" t="s">
        <v>19</v>
      </c>
      <c r="N215" s="254" t="s">
        <v>47</v>
      </c>
      <c r="O215" s="66"/>
      <c r="P215" s="189">
        <f>O215*H215</f>
        <v>0</v>
      </c>
      <c r="Q215" s="189">
        <v>0</v>
      </c>
      <c r="R215" s="189">
        <f>Q215*H215</f>
        <v>0</v>
      </c>
      <c r="S215" s="189">
        <v>0</v>
      </c>
      <c r="T215" s="190">
        <f>S215*H215</f>
        <v>0</v>
      </c>
      <c r="U215" s="36"/>
      <c r="V215" s="36"/>
      <c r="W215" s="36"/>
      <c r="X215" s="36"/>
      <c r="Y215" s="36"/>
      <c r="Z215" s="36"/>
      <c r="AA215" s="36"/>
      <c r="AB215" s="36"/>
      <c r="AC215" s="36"/>
      <c r="AD215" s="36"/>
      <c r="AE215" s="36"/>
      <c r="AR215" s="191" t="s">
        <v>1661</v>
      </c>
      <c r="AT215" s="191" t="s">
        <v>641</v>
      </c>
      <c r="AU215" s="191" t="s">
        <v>86</v>
      </c>
      <c r="AY215" s="19" t="s">
        <v>150</v>
      </c>
      <c r="BE215" s="192">
        <f>IF(N215="základní",J215,0)</f>
        <v>0</v>
      </c>
      <c r="BF215" s="192">
        <f>IF(N215="snížená",J215,0)</f>
        <v>0</v>
      </c>
      <c r="BG215" s="192">
        <f>IF(N215="zákl. přenesená",J215,0)</f>
        <v>0</v>
      </c>
      <c r="BH215" s="192">
        <f>IF(N215="sníž. přenesená",J215,0)</f>
        <v>0</v>
      </c>
      <c r="BI215" s="192">
        <f>IF(N215="nulová",J215,0)</f>
        <v>0</v>
      </c>
      <c r="BJ215" s="19" t="s">
        <v>84</v>
      </c>
      <c r="BK215" s="192">
        <f>ROUND(I215*H215,2)</f>
        <v>0</v>
      </c>
      <c r="BL215" s="19" t="s">
        <v>1661</v>
      </c>
      <c r="BM215" s="191" t="s">
        <v>1130</v>
      </c>
    </row>
    <row r="216" spans="1:65" s="2" customFormat="1" ht="11.25">
      <c r="A216" s="36"/>
      <c r="B216" s="37"/>
      <c r="C216" s="38"/>
      <c r="D216" s="193" t="s">
        <v>160</v>
      </c>
      <c r="E216" s="38"/>
      <c r="F216" s="194" t="s">
        <v>1659</v>
      </c>
      <c r="G216" s="38"/>
      <c r="H216" s="38"/>
      <c r="I216" s="195"/>
      <c r="J216" s="38"/>
      <c r="K216" s="38"/>
      <c r="L216" s="41"/>
      <c r="M216" s="196"/>
      <c r="N216" s="197"/>
      <c r="O216" s="66"/>
      <c r="P216" s="66"/>
      <c r="Q216" s="66"/>
      <c r="R216" s="66"/>
      <c r="S216" s="66"/>
      <c r="T216" s="67"/>
      <c r="U216" s="36"/>
      <c r="V216" s="36"/>
      <c r="W216" s="36"/>
      <c r="X216" s="36"/>
      <c r="Y216" s="36"/>
      <c r="Z216" s="36"/>
      <c r="AA216" s="36"/>
      <c r="AB216" s="36"/>
      <c r="AC216" s="36"/>
      <c r="AD216" s="36"/>
      <c r="AE216" s="36"/>
      <c r="AT216" s="19" t="s">
        <v>160</v>
      </c>
      <c r="AU216" s="19" t="s">
        <v>86</v>
      </c>
    </row>
    <row r="217" spans="1:65" s="2" customFormat="1" ht="16.5" customHeight="1">
      <c r="A217" s="36"/>
      <c r="B217" s="37"/>
      <c r="C217" s="180" t="s">
        <v>1010</v>
      </c>
      <c r="D217" s="180" t="s">
        <v>153</v>
      </c>
      <c r="E217" s="181" t="s">
        <v>1662</v>
      </c>
      <c r="F217" s="182" t="s">
        <v>1663</v>
      </c>
      <c r="G217" s="183" t="s">
        <v>156</v>
      </c>
      <c r="H217" s="184">
        <v>3</v>
      </c>
      <c r="I217" s="185"/>
      <c r="J217" s="186">
        <f>ROUND(I217*H217,2)</f>
        <v>0</v>
      </c>
      <c r="K217" s="182" t="s">
        <v>157</v>
      </c>
      <c r="L217" s="41"/>
      <c r="M217" s="187" t="s">
        <v>19</v>
      </c>
      <c r="N217" s="188" t="s">
        <v>47</v>
      </c>
      <c r="O217" s="66"/>
      <c r="P217" s="189">
        <f>O217*H217</f>
        <v>0</v>
      </c>
      <c r="Q217" s="189">
        <v>0</v>
      </c>
      <c r="R217" s="189">
        <f>Q217*H217</f>
        <v>0</v>
      </c>
      <c r="S217" s="189">
        <v>0</v>
      </c>
      <c r="T217" s="190">
        <f>S217*H217</f>
        <v>0</v>
      </c>
      <c r="U217" s="36"/>
      <c r="V217" s="36"/>
      <c r="W217" s="36"/>
      <c r="X217" s="36"/>
      <c r="Y217" s="36"/>
      <c r="Z217" s="36"/>
      <c r="AA217" s="36"/>
      <c r="AB217" s="36"/>
      <c r="AC217" s="36"/>
      <c r="AD217" s="36"/>
      <c r="AE217" s="36"/>
      <c r="AR217" s="191" t="s">
        <v>1051</v>
      </c>
      <c r="AT217" s="191" t="s">
        <v>153</v>
      </c>
      <c r="AU217" s="191" t="s">
        <v>86</v>
      </c>
      <c r="AY217" s="19" t="s">
        <v>150</v>
      </c>
      <c r="BE217" s="192">
        <f>IF(N217="základní",J217,0)</f>
        <v>0</v>
      </c>
      <c r="BF217" s="192">
        <f>IF(N217="snížená",J217,0)</f>
        <v>0</v>
      </c>
      <c r="BG217" s="192">
        <f>IF(N217="zákl. přenesená",J217,0)</f>
        <v>0</v>
      </c>
      <c r="BH217" s="192">
        <f>IF(N217="sníž. přenesená",J217,0)</f>
        <v>0</v>
      </c>
      <c r="BI217" s="192">
        <f>IF(N217="nulová",J217,0)</f>
        <v>0</v>
      </c>
      <c r="BJ217" s="19" t="s">
        <v>84</v>
      </c>
      <c r="BK217" s="192">
        <f>ROUND(I217*H217,2)</f>
        <v>0</v>
      </c>
      <c r="BL217" s="19" t="s">
        <v>1051</v>
      </c>
      <c r="BM217" s="191" t="s">
        <v>1664</v>
      </c>
    </row>
    <row r="218" spans="1:65" s="2" customFormat="1" ht="11.25">
      <c r="A218" s="36"/>
      <c r="B218" s="37"/>
      <c r="C218" s="38"/>
      <c r="D218" s="193" t="s">
        <v>160</v>
      </c>
      <c r="E218" s="38"/>
      <c r="F218" s="194" t="s">
        <v>1663</v>
      </c>
      <c r="G218" s="38"/>
      <c r="H218" s="38"/>
      <c r="I218" s="195"/>
      <c r="J218" s="38"/>
      <c r="K218" s="38"/>
      <c r="L218" s="41"/>
      <c r="M218" s="196"/>
      <c r="N218" s="197"/>
      <c r="O218" s="66"/>
      <c r="P218" s="66"/>
      <c r="Q218" s="66"/>
      <c r="R218" s="66"/>
      <c r="S218" s="66"/>
      <c r="T218" s="67"/>
      <c r="U218" s="36"/>
      <c r="V218" s="36"/>
      <c r="W218" s="36"/>
      <c r="X218" s="36"/>
      <c r="Y218" s="36"/>
      <c r="Z218" s="36"/>
      <c r="AA218" s="36"/>
      <c r="AB218" s="36"/>
      <c r="AC218" s="36"/>
      <c r="AD218" s="36"/>
      <c r="AE218" s="36"/>
      <c r="AT218" s="19" t="s">
        <v>160</v>
      </c>
      <c r="AU218" s="19" t="s">
        <v>86</v>
      </c>
    </row>
    <row r="219" spans="1:65" s="2" customFormat="1" ht="24">
      <c r="A219" s="36"/>
      <c r="B219" s="37"/>
      <c r="C219" s="180" t="s">
        <v>1017</v>
      </c>
      <c r="D219" s="180" t="s">
        <v>153</v>
      </c>
      <c r="E219" s="181" t="s">
        <v>1665</v>
      </c>
      <c r="F219" s="182" t="s">
        <v>1666</v>
      </c>
      <c r="G219" s="183" t="s">
        <v>328</v>
      </c>
      <c r="H219" s="184">
        <v>8</v>
      </c>
      <c r="I219" s="185"/>
      <c r="J219" s="186">
        <f>ROUND(I219*H219,2)</f>
        <v>0</v>
      </c>
      <c r="K219" s="182" t="s">
        <v>168</v>
      </c>
      <c r="L219" s="41"/>
      <c r="M219" s="187" t="s">
        <v>19</v>
      </c>
      <c r="N219" s="188" t="s">
        <v>47</v>
      </c>
      <c r="O219" s="66"/>
      <c r="P219" s="189">
        <f>O219*H219</f>
        <v>0</v>
      </c>
      <c r="Q219" s="189">
        <v>0</v>
      </c>
      <c r="R219" s="189">
        <f>Q219*H219</f>
        <v>0</v>
      </c>
      <c r="S219" s="189">
        <v>0</v>
      </c>
      <c r="T219" s="190">
        <f>S219*H219</f>
        <v>0</v>
      </c>
      <c r="U219" s="36"/>
      <c r="V219" s="36"/>
      <c r="W219" s="36"/>
      <c r="X219" s="36"/>
      <c r="Y219" s="36"/>
      <c r="Z219" s="36"/>
      <c r="AA219" s="36"/>
      <c r="AB219" s="36"/>
      <c r="AC219" s="36"/>
      <c r="AD219" s="36"/>
      <c r="AE219" s="36"/>
      <c r="AR219" s="191" t="s">
        <v>1051</v>
      </c>
      <c r="AT219" s="191" t="s">
        <v>153</v>
      </c>
      <c r="AU219" s="191" t="s">
        <v>86</v>
      </c>
      <c r="AY219" s="19" t="s">
        <v>150</v>
      </c>
      <c r="BE219" s="192">
        <f>IF(N219="základní",J219,0)</f>
        <v>0</v>
      </c>
      <c r="BF219" s="192">
        <f>IF(N219="snížená",J219,0)</f>
        <v>0</v>
      </c>
      <c r="BG219" s="192">
        <f>IF(N219="zákl. přenesená",J219,0)</f>
        <v>0</v>
      </c>
      <c r="BH219" s="192">
        <f>IF(N219="sníž. přenesená",J219,0)</f>
        <v>0</v>
      </c>
      <c r="BI219" s="192">
        <f>IF(N219="nulová",J219,0)</f>
        <v>0</v>
      </c>
      <c r="BJ219" s="19" t="s">
        <v>84</v>
      </c>
      <c r="BK219" s="192">
        <f>ROUND(I219*H219,2)</f>
        <v>0</v>
      </c>
      <c r="BL219" s="19" t="s">
        <v>1051</v>
      </c>
      <c r="BM219" s="191" t="s">
        <v>1401</v>
      </c>
    </row>
    <row r="220" spans="1:65" s="2" customFormat="1" ht="19.5">
      <c r="A220" s="36"/>
      <c r="B220" s="37"/>
      <c r="C220" s="38"/>
      <c r="D220" s="193" t="s">
        <v>160</v>
      </c>
      <c r="E220" s="38"/>
      <c r="F220" s="194" t="s">
        <v>1667</v>
      </c>
      <c r="G220" s="38"/>
      <c r="H220" s="38"/>
      <c r="I220" s="195"/>
      <c r="J220" s="38"/>
      <c r="K220" s="38"/>
      <c r="L220" s="41"/>
      <c r="M220" s="196"/>
      <c r="N220" s="197"/>
      <c r="O220" s="66"/>
      <c r="P220" s="66"/>
      <c r="Q220" s="66"/>
      <c r="R220" s="66"/>
      <c r="S220" s="66"/>
      <c r="T220" s="67"/>
      <c r="U220" s="36"/>
      <c r="V220" s="36"/>
      <c r="W220" s="36"/>
      <c r="X220" s="36"/>
      <c r="Y220" s="36"/>
      <c r="Z220" s="36"/>
      <c r="AA220" s="36"/>
      <c r="AB220" s="36"/>
      <c r="AC220" s="36"/>
      <c r="AD220" s="36"/>
      <c r="AE220" s="36"/>
      <c r="AT220" s="19" t="s">
        <v>160</v>
      </c>
      <c r="AU220" s="19" t="s">
        <v>86</v>
      </c>
    </row>
    <row r="221" spans="1:65" s="2" customFormat="1" ht="16.5" customHeight="1">
      <c r="A221" s="36"/>
      <c r="B221" s="37"/>
      <c r="C221" s="245" t="s">
        <v>1021</v>
      </c>
      <c r="D221" s="245" t="s">
        <v>641</v>
      </c>
      <c r="E221" s="246" t="s">
        <v>1668</v>
      </c>
      <c r="F221" s="247" t="s">
        <v>1669</v>
      </c>
      <c r="G221" s="248" t="s">
        <v>156</v>
      </c>
      <c r="H221" s="249">
        <v>8</v>
      </c>
      <c r="I221" s="250"/>
      <c r="J221" s="251">
        <f>ROUND(I221*H221,2)</f>
        <v>0</v>
      </c>
      <c r="K221" s="247" t="s">
        <v>168</v>
      </c>
      <c r="L221" s="252"/>
      <c r="M221" s="253" t="s">
        <v>19</v>
      </c>
      <c r="N221" s="254" t="s">
        <v>47</v>
      </c>
      <c r="O221" s="66"/>
      <c r="P221" s="189">
        <f>O221*H221</f>
        <v>0</v>
      </c>
      <c r="Q221" s="189">
        <v>4.2999999999999999E-4</v>
      </c>
      <c r="R221" s="189">
        <f>Q221*H221</f>
        <v>3.4399999999999999E-3</v>
      </c>
      <c r="S221" s="189">
        <v>0</v>
      </c>
      <c r="T221" s="190">
        <f>S221*H221</f>
        <v>0</v>
      </c>
      <c r="U221" s="36"/>
      <c r="V221" s="36"/>
      <c r="W221" s="36"/>
      <c r="X221" s="36"/>
      <c r="Y221" s="36"/>
      <c r="Z221" s="36"/>
      <c r="AA221" s="36"/>
      <c r="AB221" s="36"/>
      <c r="AC221" s="36"/>
      <c r="AD221" s="36"/>
      <c r="AE221" s="36"/>
      <c r="AR221" s="191" t="s">
        <v>1661</v>
      </c>
      <c r="AT221" s="191" t="s">
        <v>641</v>
      </c>
      <c r="AU221" s="191" t="s">
        <v>86</v>
      </c>
      <c r="AY221" s="19" t="s">
        <v>150</v>
      </c>
      <c r="BE221" s="192">
        <f>IF(N221="základní",J221,0)</f>
        <v>0</v>
      </c>
      <c r="BF221" s="192">
        <f>IF(N221="snížená",J221,0)</f>
        <v>0</v>
      </c>
      <c r="BG221" s="192">
        <f>IF(N221="zákl. přenesená",J221,0)</f>
        <v>0</v>
      </c>
      <c r="BH221" s="192">
        <f>IF(N221="sníž. přenesená",J221,0)</f>
        <v>0</v>
      </c>
      <c r="BI221" s="192">
        <f>IF(N221="nulová",J221,0)</f>
        <v>0</v>
      </c>
      <c r="BJ221" s="19" t="s">
        <v>84</v>
      </c>
      <c r="BK221" s="192">
        <f>ROUND(I221*H221,2)</f>
        <v>0</v>
      </c>
      <c r="BL221" s="19" t="s">
        <v>1661</v>
      </c>
      <c r="BM221" s="191" t="s">
        <v>1670</v>
      </c>
    </row>
    <row r="222" spans="1:65" s="2" customFormat="1" ht="11.25">
      <c r="A222" s="36"/>
      <c r="B222" s="37"/>
      <c r="C222" s="38"/>
      <c r="D222" s="193" t="s">
        <v>160</v>
      </c>
      <c r="E222" s="38"/>
      <c r="F222" s="194" t="s">
        <v>1669</v>
      </c>
      <c r="G222" s="38"/>
      <c r="H222" s="38"/>
      <c r="I222" s="195"/>
      <c r="J222" s="38"/>
      <c r="K222" s="38"/>
      <c r="L222" s="41"/>
      <c r="M222" s="196"/>
      <c r="N222" s="197"/>
      <c r="O222" s="66"/>
      <c r="P222" s="66"/>
      <c r="Q222" s="66"/>
      <c r="R222" s="66"/>
      <c r="S222" s="66"/>
      <c r="T222" s="67"/>
      <c r="U222" s="36"/>
      <c r="V222" s="36"/>
      <c r="W222" s="36"/>
      <c r="X222" s="36"/>
      <c r="Y222" s="36"/>
      <c r="Z222" s="36"/>
      <c r="AA222" s="36"/>
      <c r="AB222" s="36"/>
      <c r="AC222" s="36"/>
      <c r="AD222" s="36"/>
      <c r="AE222" s="36"/>
      <c r="AT222" s="19" t="s">
        <v>160</v>
      </c>
      <c r="AU222" s="19" t="s">
        <v>86</v>
      </c>
    </row>
    <row r="223" spans="1:65" s="2" customFormat="1" ht="24">
      <c r="A223" s="36"/>
      <c r="B223" s="37"/>
      <c r="C223" s="180" t="s">
        <v>1027</v>
      </c>
      <c r="D223" s="180" t="s">
        <v>153</v>
      </c>
      <c r="E223" s="181" t="s">
        <v>1665</v>
      </c>
      <c r="F223" s="182" t="s">
        <v>1666</v>
      </c>
      <c r="G223" s="183" t="s">
        <v>328</v>
      </c>
      <c r="H223" s="184">
        <v>30</v>
      </c>
      <c r="I223" s="185"/>
      <c r="J223" s="186">
        <f>ROUND(I223*H223,2)</f>
        <v>0</v>
      </c>
      <c r="K223" s="182" t="s">
        <v>168</v>
      </c>
      <c r="L223" s="41"/>
      <c r="M223" s="187" t="s">
        <v>19</v>
      </c>
      <c r="N223" s="188" t="s">
        <v>47</v>
      </c>
      <c r="O223" s="66"/>
      <c r="P223" s="189">
        <f>O223*H223</f>
        <v>0</v>
      </c>
      <c r="Q223" s="189">
        <v>0</v>
      </c>
      <c r="R223" s="189">
        <f>Q223*H223</f>
        <v>0</v>
      </c>
      <c r="S223" s="189">
        <v>0</v>
      </c>
      <c r="T223" s="190">
        <f>S223*H223</f>
        <v>0</v>
      </c>
      <c r="U223" s="36"/>
      <c r="V223" s="36"/>
      <c r="W223" s="36"/>
      <c r="X223" s="36"/>
      <c r="Y223" s="36"/>
      <c r="Z223" s="36"/>
      <c r="AA223" s="36"/>
      <c r="AB223" s="36"/>
      <c r="AC223" s="36"/>
      <c r="AD223" s="36"/>
      <c r="AE223" s="36"/>
      <c r="AR223" s="191" t="s">
        <v>1051</v>
      </c>
      <c r="AT223" s="191" t="s">
        <v>153</v>
      </c>
      <c r="AU223" s="191" t="s">
        <v>86</v>
      </c>
      <c r="AY223" s="19" t="s">
        <v>150</v>
      </c>
      <c r="BE223" s="192">
        <f>IF(N223="základní",J223,0)</f>
        <v>0</v>
      </c>
      <c r="BF223" s="192">
        <f>IF(N223="snížená",J223,0)</f>
        <v>0</v>
      </c>
      <c r="BG223" s="192">
        <f>IF(N223="zákl. přenesená",J223,0)</f>
        <v>0</v>
      </c>
      <c r="BH223" s="192">
        <f>IF(N223="sníž. přenesená",J223,0)</f>
        <v>0</v>
      </c>
      <c r="BI223" s="192">
        <f>IF(N223="nulová",J223,0)</f>
        <v>0</v>
      </c>
      <c r="BJ223" s="19" t="s">
        <v>84</v>
      </c>
      <c r="BK223" s="192">
        <f>ROUND(I223*H223,2)</f>
        <v>0</v>
      </c>
      <c r="BL223" s="19" t="s">
        <v>1051</v>
      </c>
      <c r="BM223" s="191" t="s">
        <v>1421</v>
      </c>
    </row>
    <row r="224" spans="1:65" s="2" customFormat="1" ht="19.5">
      <c r="A224" s="36"/>
      <c r="B224" s="37"/>
      <c r="C224" s="38"/>
      <c r="D224" s="193" t="s">
        <v>160</v>
      </c>
      <c r="E224" s="38"/>
      <c r="F224" s="194" t="s">
        <v>1667</v>
      </c>
      <c r="G224" s="38"/>
      <c r="H224" s="38"/>
      <c r="I224" s="195"/>
      <c r="J224" s="38"/>
      <c r="K224" s="38"/>
      <c r="L224" s="41"/>
      <c r="M224" s="196"/>
      <c r="N224" s="197"/>
      <c r="O224" s="66"/>
      <c r="P224" s="66"/>
      <c r="Q224" s="66"/>
      <c r="R224" s="66"/>
      <c r="S224" s="66"/>
      <c r="T224" s="67"/>
      <c r="U224" s="36"/>
      <c r="V224" s="36"/>
      <c r="W224" s="36"/>
      <c r="X224" s="36"/>
      <c r="Y224" s="36"/>
      <c r="Z224" s="36"/>
      <c r="AA224" s="36"/>
      <c r="AB224" s="36"/>
      <c r="AC224" s="36"/>
      <c r="AD224" s="36"/>
      <c r="AE224" s="36"/>
      <c r="AT224" s="19" t="s">
        <v>160</v>
      </c>
      <c r="AU224" s="19" t="s">
        <v>86</v>
      </c>
    </row>
    <row r="225" spans="1:65" s="2" customFormat="1" ht="16.5" customHeight="1">
      <c r="A225" s="36"/>
      <c r="B225" s="37"/>
      <c r="C225" s="245" t="s">
        <v>1033</v>
      </c>
      <c r="D225" s="245" t="s">
        <v>641</v>
      </c>
      <c r="E225" s="246" t="s">
        <v>1671</v>
      </c>
      <c r="F225" s="247" t="s">
        <v>1672</v>
      </c>
      <c r="G225" s="248" t="s">
        <v>1288</v>
      </c>
      <c r="H225" s="249">
        <v>4.1020000000000003</v>
      </c>
      <c r="I225" s="250"/>
      <c r="J225" s="251">
        <f>ROUND(I225*H225,2)</f>
        <v>0</v>
      </c>
      <c r="K225" s="247" t="s">
        <v>168</v>
      </c>
      <c r="L225" s="252"/>
      <c r="M225" s="253" t="s">
        <v>19</v>
      </c>
      <c r="N225" s="254" t="s">
        <v>47</v>
      </c>
      <c r="O225" s="66"/>
      <c r="P225" s="189">
        <f>O225*H225</f>
        <v>0</v>
      </c>
      <c r="Q225" s="189">
        <v>1E-3</v>
      </c>
      <c r="R225" s="189">
        <f>Q225*H225</f>
        <v>4.1020000000000006E-3</v>
      </c>
      <c r="S225" s="189">
        <v>0</v>
      </c>
      <c r="T225" s="190">
        <f>S225*H225</f>
        <v>0</v>
      </c>
      <c r="U225" s="36"/>
      <c r="V225" s="36"/>
      <c r="W225" s="36"/>
      <c r="X225" s="36"/>
      <c r="Y225" s="36"/>
      <c r="Z225" s="36"/>
      <c r="AA225" s="36"/>
      <c r="AB225" s="36"/>
      <c r="AC225" s="36"/>
      <c r="AD225" s="36"/>
      <c r="AE225" s="36"/>
      <c r="AR225" s="191" t="s">
        <v>1661</v>
      </c>
      <c r="AT225" s="191" t="s">
        <v>641</v>
      </c>
      <c r="AU225" s="191" t="s">
        <v>86</v>
      </c>
      <c r="AY225" s="19" t="s">
        <v>150</v>
      </c>
      <c r="BE225" s="192">
        <f>IF(N225="základní",J225,0)</f>
        <v>0</v>
      </c>
      <c r="BF225" s="192">
        <f>IF(N225="snížená",J225,0)</f>
        <v>0</v>
      </c>
      <c r="BG225" s="192">
        <f>IF(N225="zákl. přenesená",J225,0)</f>
        <v>0</v>
      </c>
      <c r="BH225" s="192">
        <f>IF(N225="sníž. přenesená",J225,0)</f>
        <v>0</v>
      </c>
      <c r="BI225" s="192">
        <f>IF(N225="nulová",J225,0)</f>
        <v>0</v>
      </c>
      <c r="BJ225" s="19" t="s">
        <v>84</v>
      </c>
      <c r="BK225" s="192">
        <f>ROUND(I225*H225,2)</f>
        <v>0</v>
      </c>
      <c r="BL225" s="19" t="s">
        <v>1661</v>
      </c>
      <c r="BM225" s="191" t="s">
        <v>1673</v>
      </c>
    </row>
    <row r="226" spans="1:65" s="2" customFormat="1" ht="11.25">
      <c r="A226" s="36"/>
      <c r="B226" s="37"/>
      <c r="C226" s="38"/>
      <c r="D226" s="193" t="s">
        <v>160</v>
      </c>
      <c r="E226" s="38"/>
      <c r="F226" s="194" t="s">
        <v>1672</v>
      </c>
      <c r="G226" s="38"/>
      <c r="H226" s="38"/>
      <c r="I226" s="195"/>
      <c r="J226" s="38"/>
      <c r="K226" s="38"/>
      <c r="L226" s="41"/>
      <c r="M226" s="196"/>
      <c r="N226" s="197"/>
      <c r="O226" s="66"/>
      <c r="P226" s="66"/>
      <c r="Q226" s="66"/>
      <c r="R226" s="66"/>
      <c r="S226" s="66"/>
      <c r="T226" s="67"/>
      <c r="U226" s="36"/>
      <c r="V226" s="36"/>
      <c r="W226" s="36"/>
      <c r="X226" s="36"/>
      <c r="Y226" s="36"/>
      <c r="Z226" s="36"/>
      <c r="AA226" s="36"/>
      <c r="AB226" s="36"/>
      <c r="AC226" s="36"/>
      <c r="AD226" s="36"/>
      <c r="AE226" s="36"/>
      <c r="AT226" s="19" t="s">
        <v>160</v>
      </c>
      <c r="AU226" s="19" t="s">
        <v>86</v>
      </c>
    </row>
    <row r="227" spans="1:65" s="2" customFormat="1" ht="16.5" customHeight="1">
      <c r="A227" s="36"/>
      <c r="B227" s="37"/>
      <c r="C227" s="180" t="s">
        <v>1041</v>
      </c>
      <c r="D227" s="180" t="s">
        <v>153</v>
      </c>
      <c r="E227" s="181" t="s">
        <v>1674</v>
      </c>
      <c r="F227" s="182" t="s">
        <v>1675</v>
      </c>
      <c r="G227" s="183" t="s">
        <v>156</v>
      </c>
      <c r="H227" s="184">
        <v>5</v>
      </c>
      <c r="I227" s="185"/>
      <c r="J227" s="186">
        <f>ROUND(I227*H227,2)</f>
        <v>0</v>
      </c>
      <c r="K227" s="182" t="s">
        <v>168</v>
      </c>
      <c r="L227" s="41"/>
      <c r="M227" s="187" t="s">
        <v>19</v>
      </c>
      <c r="N227" s="188" t="s">
        <v>47</v>
      </c>
      <c r="O227" s="66"/>
      <c r="P227" s="189">
        <f>O227*H227</f>
        <v>0</v>
      </c>
      <c r="Q227" s="189">
        <v>0</v>
      </c>
      <c r="R227" s="189">
        <f>Q227*H227</f>
        <v>0</v>
      </c>
      <c r="S227" s="189">
        <v>0</v>
      </c>
      <c r="T227" s="190">
        <f>S227*H227</f>
        <v>0</v>
      </c>
      <c r="U227" s="36"/>
      <c r="V227" s="36"/>
      <c r="W227" s="36"/>
      <c r="X227" s="36"/>
      <c r="Y227" s="36"/>
      <c r="Z227" s="36"/>
      <c r="AA227" s="36"/>
      <c r="AB227" s="36"/>
      <c r="AC227" s="36"/>
      <c r="AD227" s="36"/>
      <c r="AE227" s="36"/>
      <c r="AR227" s="191" t="s">
        <v>1051</v>
      </c>
      <c r="AT227" s="191" t="s">
        <v>153</v>
      </c>
      <c r="AU227" s="191" t="s">
        <v>86</v>
      </c>
      <c r="AY227" s="19" t="s">
        <v>150</v>
      </c>
      <c r="BE227" s="192">
        <f>IF(N227="základní",J227,0)</f>
        <v>0</v>
      </c>
      <c r="BF227" s="192">
        <f>IF(N227="snížená",J227,0)</f>
        <v>0</v>
      </c>
      <c r="BG227" s="192">
        <f>IF(N227="zákl. přenesená",J227,0)</f>
        <v>0</v>
      </c>
      <c r="BH227" s="192">
        <f>IF(N227="sníž. přenesená",J227,0)</f>
        <v>0</v>
      </c>
      <c r="BI227" s="192">
        <f>IF(N227="nulová",J227,0)</f>
        <v>0</v>
      </c>
      <c r="BJ227" s="19" t="s">
        <v>84</v>
      </c>
      <c r="BK227" s="192">
        <f>ROUND(I227*H227,2)</f>
        <v>0</v>
      </c>
      <c r="BL227" s="19" t="s">
        <v>1051</v>
      </c>
      <c r="BM227" s="191" t="s">
        <v>1676</v>
      </c>
    </row>
    <row r="228" spans="1:65" s="2" customFormat="1" ht="19.5">
      <c r="A228" s="36"/>
      <c r="B228" s="37"/>
      <c r="C228" s="38"/>
      <c r="D228" s="193" t="s">
        <v>160</v>
      </c>
      <c r="E228" s="38"/>
      <c r="F228" s="194" t="s">
        <v>1677</v>
      </c>
      <c r="G228" s="38"/>
      <c r="H228" s="38"/>
      <c r="I228" s="195"/>
      <c r="J228" s="38"/>
      <c r="K228" s="38"/>
      <c r="L228" s="41"/>
      <c r="M228" s="196"/>
      <c r="N228" s="197"/>
      <c r="O228" s="66"/>
      <c r="P228" s="66"/>
      <c r="Q228" s="66"/>
      <c r="R228" s="66"/>
      <c r="S228" s="66"/>
      <c r="T228" s="67"/>
      <c r="U228" s="36"/>
      <c r="V228" s="36"/>
      <c r="W228" s="36"/>
      <c r="X228" s="36"/>
      <c r="Y228" s="36"/>
      <c r="Z228" s="36"/>
      <c r="AA228" s="36"/>
      <c r="AB228" s="36"/>
      <c r="AC228" s="36"/>
      <c r="AD228" s="36"/>
      <c r="AE228" s="36"/>
      <c r="AT228" s="19" t="s">
        <v>160</v>
      </c>
      <c r="AU228" s="19" t="s">
        <v>86</v>
      </c>
    </row>
    <row r="229" spans="1:65" s="2" customFormat="1" ht="16.5" customHeight="1">
      <c r="A229" s="36"/>
      <c r="B229" s="37"/>
      <c r="C229" s="245" t="s">
        <v>1046</v>
      </c>
      <c r="D229" s="245" t="s">
        <v>641</v>
      </c>
      <c r="E229" s="246" t="s">
        <v>1678</v>
      </c>
      <c r="F229" s="247" t="s">
        <v>1679</v>
      </c>
      <c r="G229" s="248" t="s">
        <v>156</v>
      </c>
      <c r="H229" s="249">
        <v>5</v>
      </c>
      <c r="I229" s="250"/>
      <c r="J229" s="251">
        <f>ROUND(I229*H229,2)</f>
        <v>0</v>
      </c>
      <c r="K229" s="247" t="s">
        <v>168</v>
      </c>
      <c r="L229" s="252"/>
      <c r="M229" s="253" t="s">
        <v>19</v>
      </c>
      <c r="N229" s="254" t="s">
        <v>47</v>
      </c>
      <c r="O229" s="66"/>
      <c r="P229" s="189">
        <f>O229*H229</f>
        <v>0</v>
      </c>
      <c r="Q229" s="189">
        <v>4.0000000000000001E-3</v>
      </c>
      <c r="R229" s="189">
        <f>Q229*H229</f>
        <v>0.02</v>
      </c>
      <c r="S229" s="189">
        <v>0</v>
      </c>
      <c r="T229" s="190">
        <f>S229*H229</f>
        <v>0</v>
      </c>
      <c r="U229" s="36"/>
      <c r="V229" s="36"/>
      <c r="W229" s="36"/>
      <c r="X229" s="36"/>
      <c r="Y229" s="36"/>
      <c r="Z229" s="36"/>
      <c r="AA229" s="36"/>
      <c r="AB229" s="36"/>
      <c r="AC229" s="36"/>
      <c r="AD229" s="36"/>
      <c r="AE229" s="36"/>
      <c r="AR229" s="191" t="s">
        <v>1661</v>
      </c>
      <c r="AT229" s="191" t="s">
        <v>641</v>
      </c>
      <c r="AU229" s="191" t="s">
        <v>86</v>
      </c>
      <c r="AY229" s="19" t="s">
        <v>150</v>
      </c>
      <c r="BE229" s="192">
        <f>IF(N229="základní",J229,0)</f>
        <v>0</v>
      </c>
      <c r="BF229" s="192">
        <f>IF(N229="snížená",J229,0)</f>
        <v>0</v>
      </c>
      <c r="BG229" s="192">
        <f>IF(N229="zákl. přenesená",J229,0)</f>
        <v>0</v>
      </c>
      <c r="BH229" s="192">
        <f>IF(N229="sníž. přenesená",J229,0)</f>
        <v>0</v>
      </c>
      <c r="BI229" s="192">
        <f>IF(N229="nulová",J229,0)</f>
        <v>0</v>
      </c>
      <c r="BJ229" s="19" t="s">
        <v>84</v>
      </c>
      <c r="BK229" s="192">
        <f>ROUND(I229*H229,2)</f>
        <v>0</v>
      </c>
      <c r="BL229" s="19" t="s">
        <v>1661</v>
      </c>
      <c r="BM229" s="191" t="s">
        <v>1680</v>
      </c>
    </row>
    <row r="230" spans="1:65" s="2" customFormat="1" ht="11.25">
      <c r="A230" s="36"/>
      <c r="B230" s="37"/>
      <c r="C230" s="38"/>
      <c r="D230" s="193" t="s">
        <v>160</v>
      </c>
      <c r="E230" s="38"/>
      <c r="F230" s="194" t="s">
        <v>1679</v>
      </c>
      <c r="G230" s="38"/>
      <c r="H230" s="38"/>
      <c r="I230" s="195"/>
      <c r="J230" s="38"/>
      <c r="K230" s="38"/>
      <c r="L230" s="41"/>
      <c r="M230" s="196"/>
      <c r="N230" s="197"/>
      <c r="O230" s="66"/>
      <c r="P230" s="66"/>
      <c r="Q230" s="66"/>
      <c r="R230" s="66"/>
      <c r="S230" s="66"/>
      <c r="T230" s="67"/>
      <c r="U230" s="36"/>
      <c r="V230" s="36"/>
      <c r="W230" s="36"/>
      <c r="X230" s="36"/>
      <c r="Y230" s="36"/>
      <c r="Z230" s="36"/>
      <c r="AA230" s="36"/>
      <c r="AB230" s="36"/>
      <c r="AC230" s="36"/>
      <c r="AD230" s="36"/>
      <c r="AE230" s="36"/>
      <c r="AT230" s="19" t="s">
        <v>160</v>
      </c>
      <c r="AU230" s="19" t="s">
        <v>86</v>
      </c>
    </row>
    <row r="231" spans="1:65" s="2" customFormat="1" ht="16.5" customHeight="1">
      <c r="A231" s="36"/>
      <c r="B231" s="37"/>
      <c r="C231" s="180" t="s">
        <v>1051</v>
      </c>
      <c r="D231" s="180" t="s">
        <v>153</v>
      </c>
      <c r="E231" s="181" t="s">
        <v>1681</v>
      </c>
      <c r="F231" s="182" t="s">
        <v>1682</v>
      </c>
      <c r="G231" s="183" t="s">
        <v>156</v>
      </c>
      <c r="H231" s="184">
        <v>20</v>
      </c>
      <c r="I231" s="185"/>
      <c r="J231" s="186">
        <f>ROUND(I231*H231,2)</f>
        <v>0</v>
      </c>
      <c r="K231" s="182" t="s">
        <v>168</v>
      </c>
      <c r="L231" s="41"/>
      <c r="M231" s="187" t="s">
        <v>19</v>
      </c>
      <c r="N231" s="188" t="s">
        <v>47</v>
      </c>
      <c r="O231" s="66"/>
      <c r="P231" s="189">
        <f>O231*H231</f>
        <v>0</v>
      </c>
      <c r="Q231" s="189">
        <v>0</v>
      </c>
      <c r="R231" s="189">
        <f>Q231*H231</f>
        <v>0</v>
      </c>
      <c r="S231" s="189">
        <v>0</v>
      </c>
      <c r="T231" s="190">
        <f>S231*H231</f>
        <v>0</v>
      </c>
      <c r="U231" s="36"/>
      <c r="V231" s="36"/>
      <c r="W231" s="36"/>
      <c r="X231" s="36"/>
      <c r="Y231" s="36"/>
      <c r="Z231" s="36"/>
      <c r="AA231" s="36"/>
      <c r="AB231" s="36"/>
      <c r="AC231" s="36"/>
      <c r="AD231" s="36"/>
      <c r="AE231" s="36"/>
      <c r="AR231" s="191" t="s">
        <v>1051</v>
      </c>
      <c r="AT231" s="191" t="s">
        <v>153</v>
      </c>
      <c r="AU231" s="191" t="s">
        <v>86</v>
      </c>
      <c r="AY231" s="19" t="s">
        <v>150</v>
      </c>
      <c r="BE231" s="192">
        <f>IF(N231="základní",J231,0)</f>
        <v>0</v>
      </c>
      <c r="BF231" s="192">
        <f>IF(N231="snížená",J231,0)</f>
        <v>0</v>
      </c>
      <c r="BG231" s="192">
        <f>IF(N231="zákl. přenesená",J231,0)</f>
        <v>0</v>
      </c>
      <c r="BH231" s="192">
        <f>IF(N231="sníž. přenesená",J231,0)</f>
        <v>0</v>
      </c>
      <c r="BI231" s="192">
        <f>IF(N231="nulová",J231,0)</f>
        <v>0</v>
      </c>
      <c r="BJ231" s="19" t="s">
        <v>84</v>
      </c>
      <c r="BK231" s="192">
        <f>ROUND(I231*H231,2)</f>
        <v>0</v>
      </c>
      <c r="BL231" s="19" t="s">
        <v>1051</v>
      </c>
      <c r="BM231" s="191" t="s">
        <v>1683</v>
      </c>
    </row>
    <row r="232" spans="1:65" s="2" customFormat="1" ht="11.25">
      <c r="A232" s="36"/>
      <c r="B232" s="37"/>
      <c r="C232" s="38"/>
      <c r="D232" s="193" t="s">
        <v>160</v>
      </c>
      <c r="E232" s="38"/>
      <c r="F232" s="194" t="s">
        <v>1684</v>
      </c>
      <c r="G232" s="38"/>
      <c r="H232" s="38"/>
      <c r="I232" s="195"/>
      <c r="J232" s="38"/>
      <c r="K232" s="38"/>
      <c r="L232" s="41"/>
      <c r="M232" s="196"/>
      <c r="N232" s="197"/>
      <c r="O232" s="66"/>
      <c r="P232" s="66"/>
      <c r="Q232" s="66"/>
      <c r="R232" s="66"/>
      <c r="S232" s="66"/>
      <c r="T232" s="67"/>
      <c r="U232" s="36"/>
      <c r="V232" s="36"/>
      <c r="W232" s="36"/>
      <c r="X232" s="36"/>
      <c r="Y232" s="36"/>
      <c r="Z232" s="36"/>
      <c r="AA232" s="36"/>
      <c r="AB232" s="36"/>
      <c r="AC232" s="36"/>
      <c r="AD232" s="36"/>
      <c r="AE232" s="36"/>
      <c r="AT232" s="19" t="s">
        <v>160</v>
      </c>
      <c r="AU232" s="19" t="s">
        <v>86</v>
      </c>
    </row>
    <row r="233" spans="1:65" s="2" customFormat="1" ht="16.5" customHeight="1">
      <c r="A233" s="36"/>
      <c r="B233" s="37"/>
      <c r="C233" s="245" t="s">
        <v>1070</v>
      </c>
      <c r="D233" s="245" t="s">
        <v>641</v>
      </c>
      <c r="E233" s="246" t="s">
        <v>1685</v>
      </c>
      <c r="F233" s="247" t="s">
        <v>1686</v>
      </c>
      <c r="G233" s="248" t="s">
        <v>156</v>
      </c>
      <c r="H233" s="249">
        <v>20</v>
      </c>
      <c r="I233" s="250"/>
      <c r="J233" s="251">
        <f>ROUND(I233*H233,2)</f>
        <v>0</v>
      </c>
      <c r="K233" s="247" t="s">
        <v>168</v>
      </c>
      <c r="L233" s="252"/>
      <c r="M233" s="253" t="s">
        <v>19</v>
      </c>
      <c r="N233" s="254" t="s">
        <v>47</v>
      </c>
      <c r="O233" s="66"/>
      <c r="P233" s="189">
        <f>O233*H233</f>
        <v>0</v>
      </c>
      <c r="Q233" s="189">
        <v>2.3000000000000001E-4</v>
      </c>
      <c r="R233" s="189">
        <f>Q233*H233</f>
        <v>4.5999999999999999E-3</v>
      </c>
      <c r="S233" s="189">
        <v>0</v>
      </c>
      <c r="T233" s="190">
        <f>S233*H233</f>
        <v>0</v>
      </c>
      <c r="U233" s="36"/>
      <c r="V233" s="36"/>
      <c r="W233" s="36"/>
      <c r="X233" s="36"/>
      <c r="Y233" s="36"/>
      <c r="Z233" s="36"/>
      <c r="AA233" s="36"/>
      <c r="AB233" s="36"/>
      <c r="AC233" s="36"/>
      <c r="AD233" s="36"/>
      <c r="AE233" s="36"/>
      <c r="AR233" s="191" t="s">
        <v>1661</v>
      </c>
      <c r="AT233" s="191" t="s">
        <v>641</v>
      </c>
      <c r="AU233" s="191" t="s">
        <v>86</v>
      </c>
      <c r="AY233" s="19" t="s">
        <v>150</v>
      </c>
      <c r="BE233" s="192">
        <f>IF(N233="základní",J233,0)</f>
        <v>0</v>
      </c>
      <c r="BF233" s="192">
        <f>IF(N233="snížená",J233,0)</f>
        <v>0</v>
      </c>
      <c r="BG233" s="192">
        <f>IF(N233="zákl. přenesená",J233,0)</f>
        <v>0</v>
      </c>
      <c r="BH233" s="192">
        <f>IF(N233="sníž. přenesená",J233,0)</f>
        <v>0</v>
      </c>
      <c r="BI233" s="192">
        <f>IF(N233="nulová",J233,0)</f>
        <v>0</v>
      </c>
      <c r="BJ233" s="19" t="s">
        <v>84</v>
      </c>
      <c r="BK233" s="192">
        <f>ROUND(I233*H233,2)</f>
        <v>0</v>
      </c>
      <c r="BL233" s="19" t="s">
        <v>1661</v>
      </c>
      <c r="BM233" s="191" t="s">
        <v>1687</v>
      </c>
    </row>
    <row r="234" spans="1:65" s="2" customFormat="1" ht="11.25">
      <c r="A234" s="36"/>
      <c r="B234" s="37"/>
      <c r="C234" s="38"/>
      <c r="D234" s="193" t="s">
        <v>160</v>
      </c>
      <c r="E234" s="38"/>
      <c r="F234" s="194" t="s">
        <v>1686</v>
      </c>
      <c r="G234" s="38"/>
      <c r="H234" s="38"/>
      <c r="I234" s="195"/>
      <c r="J234" s="38"/>
      <c r="K234" s="38"/>
      <c r="L234" s="41"/>
      <c r="M234" s="196"/>
      <c r="N234" s="197"/>
      <c r="O234" s="66"/>
      <c r="P234" s="66"/>
      <c r="Q234" s="66"/>
      <c r="R234" s="66"/>
      <c r="S234" s="66"/>
      <c r="T234" s="67"/>
      <c r="U234" s="36"/>
      <c r="V234" s="36"/>
      <c r="W234" s="36"/>
      <c r="X234" s="36"/>
      <c r="Y234" s="36"/>
      <c r="Z234" s="36"/>
      <c r="AA234" s="36"/>
      <c r="AB234" s="36"/>
      <c r="AC234" s="36"/>
      <c r="AD234" s="36"/>
      <c r="AE234" s="36"/>
      <c r="AT234" s="19" t="s">
        <v>160</v>
      </c>
      <c r="AU234" s="19" t="s">
        <v>86</v>
      </c>
    </row>
    <row r="235" spans="1:65" s="2" customFormat="1" ht="16.5" customHeight="1">
      <c r="A235" s="36"/>
      <c r="B235" s="37"/>
      <c r="C235" s="180" t="s">
        <v>1079</v>
      </c>
      <c r="D235" s="180" t="s">
        <v>153</v>
      </c>
      <c r="E235" s="181" t="s">
        <v>1681</v>
      </c>
      <c r="F235" s="182" t="s">
        <v>1682</v>
      </c>
      <c r="G235" s="183" t="s">
        <v>156</v>
      </c>
      <c r="H235" s="184">
        <v>20</v>
      </c>
      <c r="I235" s="185"/>
      <c r="J235" s="186">
        <f>ROUND(I235*H235,2)</f>
        <v>0</v>
      </c>
      <c r="K235" s="182" t="s">
        <v>168</v>
      </c>
      <c r="L235" s="41"/>
      <c r="M235" s="187" t="s">
        <v>19</v>
      </c>
      <c r="N235" s="188" t="s">
        <v>47</v>
      </c>
      <c r="O235" s="66"/>
      <c r="P235" s="189">
        <f>O235*H235</f>
        <v>0</v>
      </c>
      <c r="Q235" s="189">
        <v>0</v>
      </c>
      <c r="R235" s="189">
        <f>Q235*H235</f>
        <v>0</v>
      </c>
      <c r="S235" s="189">
        <v>0</v>
      </c>
      <c r="T235" s="190">
        <f>S235*H235</f>
        <v>0</v>
      </c>
      <c r="U235" s="36"/>
      <c r="V235" s="36"/>
      <c r="W235" s="36"/>
      <c r="X235" s="36"/>
      <c r="Y235" s="36"/>
      <c r="Z235" s="36"/>
      <c r="AA235" s="36"/>
      <c r="AB235" s="36"/>
      <c r="AC235" s="36"/>
      <c r="AD235" s="36"/>
      <c r="AE235" s="36"/>
      <c r="AR235" s="191" t="s">
        <v>1051</v>
      </c>
      <c r="AT235" s="191" t="s">
        <v>153</v>
      </c>
      <c r="AU235" s="191" t="s">
        <v>86</v>
      </c>
      <c r="AY235" s="19" t="s">
        <v>150</v>
      </c>
      <c r="BE235" s="192">
        <f>IF(N235="základní",J235,0)</f>
        <v>0</v>
      </c>
      <c r="BF235" s="192">
        <f>IF(N235="snížená",J235,0)</f>
        <v>0</v>
      </c>
      <c r="BG235" s="192">
        <f>IF(N235="zákl. přenesená",J235,0)</f>
        <v>0</v>
      </c>
      <c r="BH235" s="192">
        <f>IF(N235="sníž. přenesená",J235,0)</f>
        <v>0</v>
      </c>
      <c r="BI235" s="192">
        <f>IF(N235="nulová",J235,0)</f>
        <v>0</v>
      </c>
      <c r="BJ235" s="19" t="s">
        <v>84</v>
      </c>
      <c r="BK235" s="192">
        <f>ROUND(I235*H235,2)</f>
        <v>0</v>
      </c>
      <c r="BL235" s="19" t="s">
        <v>1051</v>
      </c>
      <c r="BM235" s="191" t="s">
        <v>1688</v>
      </c>
    </row>
    <row r="236" spans="1:65" s="2" customFormat="1" ht="11.25">
      <c r="A236" s="36"/>
      <c r="B236" s="37"/>
      <c r="C236" s="38"/>
      <c r="D236" s="193" t="s">
        <v>160</v>
      </c>
      <c r="E236" s="38"/>
      <c r="F236" s="194" t="s">
        <v>1684</v>
      </c>
      <c r="G236" s="38"/>
      <c r="H236" s="38"/>
      <c r="I236" s="195"/>
      <c r="J236" s="38"/>
      <c r="K236" s="38"/>
      <c r="L236" s="41"/>
      <c r="M236" s="196"/>
      <c r="N236" s="197"/>
      <c r="O236" s="66"/>
      <c r="P236" s="66"/>
      <c r="Q236" s="66"/>
      <c r="R236" s="66"/>
      <c r="S236" s="66"/>
      <c r="T236" s="67"/>
      <c r="U236" s="36"/>
      <c r="V236" s="36"/>
      <c r="W236" s="36"/>
      <c r="X236" s="36"/>
      <c r="Y236" s="36"/>
      <c r="Z236" s="36"/>
      <c r="AA236" s="36"/>
      <c r="AB236" s="36"/>
      <c r="AC236" s="36"/>
      <c r="AD236" s="36"/>
      <c r="AE236" s="36"/>
      <c r="AT236" s="19" t="s">
        <v>160</v>
      </c>
      <c r="AU236" s="19" t="s">
        <v>86</v>
      </c>
    </row>
    <row r="237" spans="1:65" s="2" customFormat="1" ht="24.2" customHeight="1">
      <c r="A237" s="36"/>
      <c r="B237" s="37"/>
      <c r="C237" s="245" t="s">
        <v>1084</v>
      </c>
      <c r="D237" s="245" t="s">
        <v>641</v>
      </c>
      <c r="E237" s="246" t="s">
        <v>1689</v>
      </c>
      <c r="F237" s="247" t="s">
        <v>1690</v>
      </c>
      <c r="G237" s="248" t="s">
        <v>156</v>
      </c>
      <c r="H237" s="249">
        <v>20</v>
      </c>
      <c r="I237" s="250"/>
      <c r="J237" s="251">
        <f>ROUND(I237*H237,2)</f>
        <v>0</v>
      </c>
      <c r="K237" s="247" t="s">
        <v>1463</v>
      </c>
      <c r="L237" s="252"/>
      <c r="M237" s="253" t="s">
        <v>19</v>
      </c>
      <c r="N237" s="254" t="s">
        <v>47</v>
      </c>
      <c r="O237" s="66"/>
      <c r="P237" s="189">
        <f>O237*H237</f>
        <v>0</v>
      </c>
      <c r="Q237" s="189">
        <v>0</v>
      </c>
      <c r="R237" s="189">
        <f>Q237*H237</f>
        <v>0</v>
      </c>
      <c r="S237" s="189">
        <v>0</v>
      </c>
      <c r="T237" s="190">
        <f>S237*H237</f>
        <v>0</v>
      </c>
      <c r="U237" s="36"/>
      <c r="V237" s="36"/>
      <c r="W237" s="36"/>
      <c r="X237" s="36"/>
      <c r="Y237" s="36"/>
      <c r="Z237" s="36"/>
      <c r="AA237" s="36"/>
      <c r="AB237" s="36"/>
      <c r="AC237" s="36"/>
      <c r="AD237" s="36"/>
      <c r="AE237" s="36"/>
      <c r="AR237" s="191" t="s">
        <v>1661</v>
      </c>
      <c r="AT237" s="191" t="s">
        <v>641</v>
      </c>
      <c r="AU237" s="191" t="s">
        <v>86</v>
      </c>
      <c r="AY237" s="19" t="s">
        <v>150</v>
      </c>
      <c r="BE237" s="192">
        <f>IF(N237="základní",J237,0)</f>
        <v>0</v>
      </c>
      <c r="BF237" s="192">
        <f>IF(N237="snížená",J237,0)</f>
        <v>0</v>
      </c>
      <c r="BG237" s="192">
        <f>IF(N237="zákl. přenesená",J237,0)</f>
        <v>0</v>
      </c>
      <c r="BH237" s="192">
        <f>IF(N237="sníž. přenesená",J237,0)</f>
        <v>0</v>
      </c>
      <c r="BI237" s="192">
        <f>IF(N237="nulová",J237,0)</f>
        <v>0</v>
      </c>
      <c r="BJ237" s="19" t="s">
        <v>84</v>
      </c>
      <c r="BK237" s="192">
        <f>ROUND(I237*H237,2)</f>
        <v>0</v>
      </c>
      <c r="BL237" s="19" t="s">
        <v>1661</v>
      </c>
      <c r="BM237" s="191" t="s">
        <v>1691</v>
      </c>
    </row>
    <row r="238" spans="1:65" s="2" customFormat="1" ht="11.25">
      <c r="A238" s="36"/>
      <c r="B238" s="37"/>
      <c r="C238" s="38"/>
      <c r="D238" s="193" t="s">
        <v>160</v>
      </c>
      <c r="E238" s="38"/>
      <c r="F238" s="194" t="s">
        <v>1690</v>
      </c>
      <c r="G238" s="38"/>
      <c r="H238" s="38"/>
      <c r="I238" s="195"/>
      <c r="J238" s="38"/>
      <c r="K238" s="38"/>
      <c r="L238" s="41"/>
      <c r="M238" s="196"/>
      <c r="N238" s="197"/>
      <c r="O238" s="66"/>
      <c r="P238" s="66"/>
      <c r="Q238" s="66"/>
      <c r="R238" s="66"/>
      <c r="S238" s="66"/>
      <c r="T238" s="67"/>
      <c r="U238" s="36"/>
      <c r="V238" s="36"/>
      <c r="W238" s="36"/>
      <c r="X238" s="36"/>
      <c r="Y238" s="36"/>
      <c r="Z238" s="36"/>
      <c r="AA238" s="36"/>
      <c r="AB238" s="36"/>
      <c r="AC238" s="36"/>
      <c r="AD238" s="36"/>
      <c r="AE238" s="36"/>
      <c r="AT238" s="19" t="s">
        <v>160</v>
      </c>
      <c r="AU238" s="19" t="s">
        <v>86</v>
      </c>
    </row>
    <row r="239" spans="1:65" s="2" customFormat="1" ht="24">
      <c r="A239" s="36"/>
      <c r="B239" s="37"/>
      <c r="C239" s="180" t="s">
        <v>1089</v>
      </c>
      <c r="D239" s="180" t="s">
        <v>153</v>
      </c>
      <c r="E239" s="181" t="s">
        <v>1692</v>
      </c>
      <c r="F239" s="182" t="s">
        <v>1693</v>
      </c>
      <c r="G239" s="183" t="s">
        <v>156</v>
      </c>
      <c r="H239" s="184">
        <v>4</v>
      </c>
      <c r="I239" s="185"/>
      <c r="J239" s="186">
        <f>ROUND(I239*H239,2)</f>
        <v>0</v>
      </c>
      <c r="K239" s="182" t="s">
        <v>168</v>
      </c>
      <c r="L239" s="41"/>
      <c r="M239" s="187" t="s">
        <v>19</v>
      </c>
      <c r="N239" s="188" t="s">
        <v>47</v>
      </c>
      <c r="O239" s="66"/>
      <c r="P239" s="189">
        <f>O239*H239</f>
        <v>0</v>
      </c>
      <c r="Q239" s="189">
        <v>0</v>
      </c>
      <c r="R239" s="189">
        <f>Q239*H239</f>
        <v>0</v>
      </c>
      <c r="S239" s="189">
        <v>0</v>
      </c>
      <c r="T239" s="190">
        <f>S239*H239</f>
        <v>0</v>
      </c>
      <c r="U239" s="36"/>
      <c r="V239" s="36"/>
      <c r="W239" s="36"/>
      <c r="X239" s="36"/>
      <c r="Y239" s="36"/>
      <c r="Z239" s="36"/>
      <c r="AA239" s="36"/>
      <c r="AB239" s="36"/>
      <c r="AC239" s="36"/>
      <c r="AD239" s="36"/>
      <c r="AE239" s="36"/>
      <c r="AR239" s="191" t="s">
        <v>1051</v>
      </c>
      <c r="AT239" s="191" t="s">
        <v>153</v>
      </c>
      <c r="AU239" s="191" t="s">
        <v>86</v>
      </c>
      <c r="AY239" s="19" t="s">
        <v>150</v>
      </c>
      <c r="BE239" s="192">
        <f>IF(N239="základní",J239,0)</f>
        <v>0</v>
      </c>
      <c r="BF239" s="192">
        <f>IF(N239="snížená",J239,0)</f>
        <v>0</v>
      </c>
      <c r="BG239" s="192">
        <f>IF(N239="zákl. přenesená",J239,0)</f>
        <v>0</v>
      </c>
      <c r="BH239" s="192">
        <f>IF(N239="sníž. přenesená",J239,0)</f>
        <v>0</v>
      </c>
      <c r="BI239" s="192">
        <f>IF(N239="nulová",J239,0)</f>
        <v>0</v>
      </c>
      <c r="BJ239" s="19" t="s">
        <v>84</v>
      </c>
      <c r="BK239" s="192">
        <f>ROUND(I239*H239,2)</f>
        <v>0</v>
      </c>
      <c r="BL239" s="19" t="s">
        <v>1051</v>
      </c>
      <c r="BM239" s="191" t="s">
        <v>1694</v>
      </c>
    </row>
    <row r="240" spans="1:65" s="2" customFormat="1" ht="19.5">
      <c r="A240" s="36"/>
      <c r="B240" s="37"/>
      <c r="C240" s="38"/>
      <c r="D240" s="193" t="s">
        <v>160</v>
      </c>
      <c r="E240" s="38"/>
      <c r="F240" s="194" t="s">
        <v>1695</v>
      </c>
      <c r="G240" s="38"/>
      <c r="H240" s="38"/>
      <c r="I240" s="195"/>
      <c r="J240" s="38"/>
      <c r="K240" s="38"/>
      <c r="L240" s="41"/>
      <c r="M240" s="196"/>
      <c r="N240" s="197"/>
      <c r="O240" s="66"/>
      <c r="P240" s="66"/>
      <c r="Q240" s="66"/>
      <c r="R240" s="66"/>
      <c r="S240" s="66"/>
      <c r="T240" s="67"/>
      <c r="U240" s="36"/>
      <c r="V240" s="36"/>
      <c r="W240" s="36"/>
      <c r="X240" s="36"/>
      <c r="Y240" s="36"/>
      <c r="Z240" s="36"/>
      <c r="AA240" s="36"/>
      <c r="AB240" s="36"/>
      <c r="AC240" s="36"/>
      <c r="AD240" s="36"/>
      <c r="AE240" s="36"/>
      <c r="AT240" s="19" t="s">
        <v>160</v>
      </c>
      <c r="AU240" s="19" t="s">
        <v>86</v>
      </c>
    </row>
    <row r="241" spans="1:65" s="2" customFormat="1" ht="24.2" customHeight="1">
      <c r="A241" s="36"/>
      <c r="B241" s="37"/>
      <c r="C241" s="245" t="s">
        <v>1094</v>
      </c>
      <c r="D241" s="245" t="s">
        <v>641</v>
      </c>
      <c r="E241" s="246" t="s">
        <v>1696</v>
      </c>
      <c r="F241" s="247" t="s">
        <v>1697</v>
      </c>
      <c r="G241" s="248" t="s">
        <v>156</v>
      </c>
      <c r="H241" s="249">
        <v>4</v>
      </c>
      <c r="I241" s="250"/>
      <c r="J241" s="251">
        <f>ROUND(I241*H241,2)</f>
        <v>0</v>
      </c>
      <c r="K241" s="247" t="s">
        <v>1463</v>
      </c>
      <c r="L241" s="252"/>
      <c r="M241" s="253" t="s">
        <v>19</v>
      </c>
      <c r="N241" s="254" t="s">
        <v>47</v>
      </c>
      <c r="O241" s="66"/>
      <c r="P241" s="189">
        <f>O241*H241</f>
        <v>0</v>
      </c>
      <c r="Q241" s="189">
        <v>0.3</v>
      </c>
      <c r="R241" s="189">
        <f>Q241*H241</f>
        <v>1.2</v>
      </c>
      <c r="S241" s="189">
        <v>0</v>
      </c>
      <c r="T241" s="190">
        <f>S241*H241</f>
        <v>0</v>
      </c>
      <c r="U241" s="36"/>
      <c r="V241" s="36"/>
      <c r="W241" s="36"/>
      <c r="X241" s="36"/>
      <c r="Y241" s="36"/>
      <c r="Z241" s="36"/>
      <c r="AA241" s="36"/>
      <c r="AB241" s="36"/>
      <c r="AC241" s="36"/>
      <c r="AD241" s="36"/>
      <c r="AE241" s="36"/>
      <c r="AR241" s="191" t="s">
        <v>1661</v>
      </c>
      <c r="AT241" s="191" t="s">
        <v>641</v>
      </c>
      <c r="AU241" s="191" t="s">
        <v>86</v>
      </c>
      <c r="AY241" s="19" t="s">
        <v>150</v>
      </c>
      <c r="BE241" s="192">
        <f>IF(N241="základní",J241,0)</f>
        <v>0</v>
      </c>
      <c r="BF241" s="192">
        <f>IF(N241="snížená",J241,0)</f>
        <v>0</v>
      </c>
      <c r="BG241" s="192">
        <f>IF(N241="zákl. přenesená",J241,0)</f>
        <v>0</v>
      </c>
      <c r="BH241" s="192">
        <f>IF(N241="sníž. přenesená",J241,0)</f>
        <v>0</v>
      </c>
      <c r="BI241" s="192">
        <f>IF(N241="nulová",J241,0)</f>
        <v>0</v>
      </c>
      <c r="BJ241" s="19" t="s">
        <v>84</v>
      </c>
      <c r="BK241" s="192">
        <f>ROUND(I241*H241,2)</f>
        <v>0</v>
      </c>
      <c r="BL241" s="19" t="s">
        <v>1661</v>
      </c>
      <c r="BM241" s="191" t="s">
        <v>1698</v>
      </c>
    </row>
    <row r="242" spans="1:65" s="2" customFormat="1" ht="11.25">
      <c r="A242" s="36"/>
      <c r="B242" s="37"/>
      <c r="C242" s="38"/>
      <c r="D242" s="193" t="s">
        <v>160</v>
      </c>
      <c r="E242" s="38"/>
      <c r="F242" s="194" t="s">
        <v>1697</v>
      </c>
      <c r="G242" s="38"/>
      <c r="H242" s="38"/>
      <c r="I242" s="195"/>
      <c r="J242" s="38"/>
      <c r="K242" s="38"/>
      <c r="L242" s="41"/>
      <c r="M242" s="196"/>
      <c r="N242" s="197"/>
      <c r="O242" s="66"/>
      <c r="P242" s="66"/>
      <c r="Q242" s="66"/>
      <c r="R242" s="66"/>
      <c r="S242" s="66"/>
      <c r="T242" s="67"/>
      <c r="U242" s="36"/>
      <c r="V242" s="36"/>
      <c r="W242" s="36"/>
      <c r="X242" s="36"/>
      <c r="Y242" s="36"/>
      <c r="Z242" s="36"/>
      <c r="AA242" s="36"/>
      <c r="AB242" s="36"/>
      <c r="AC242" s="36"/>
      <c r="AD242" s="36"/>
      <c r="AE242" s="36"/>
      <c r="AT242" s="19" t="s">
        <v>160</v>
      </c>
      <c r="AU242" s="19" t="s">
        <v>86</v>
      </c>
    </row>
    <row r="243" spans="1:65" s="2" customFormat="1" ht="24">
      <c r="A243" s="36"/>
      <c r="B243" s="37"/>
      <c r="C243" s="180" t="s">
        <v>1101</v>
      </c>
      <c r="D243" s="180" t="s">
        <v>153</v>
      </c>
      <c r="E243" s="181" t="s">
        <v>1699</v>
      </c>
      <c r="F243" s="182" t="s">
        <v>1700</v>
      </c>
      <c r="G243" s="183" t="s">
        <v>328</v>
      </c>
      <c r="H243" s="184">
        <v>60</v>
      </c>
      <c r="I243" s="185"/>
      <c r="J243" s="186">
        <f>ROUND(I243*H243,2)</f>
        <v>0</v>
      </c>
      <c r="K243" s="182" t="s">
        <v>168</v>
      </c>
      <c r="L243" s="41"/>
      <c r="M243" s="187" t="s">
        <v>19</v>
      </c>
      <c r="N243" s="188" t="s">
        <v>47</v>
      </c>
      <c r="O243" s="66"/>
      <c r="P243" s="189">
        <f>O243*H243</f>
        <v>0</v>
      </c>
      <c r="Q243" s="189">
        <v>0</v>
      </c>
      <c r="R243" s="189">
        <f>Q243*H243</f>
        <v>0</v>
      </c>
      <c r="S243" s="189">
        <v>0</v>
      </c>
      <c r="T243" s="190">
        <f>S243*H243</f>
        <v>0</v>
      </c>
      <c r="U243" s="36"/>
      <c r="V243" s="36"/>
      <c r="W243" s="36"/>
      <c r="X243" s="36"/>
      <c r="Y243" s="36"/>
      <c r="Z243" s="36"/>
      <c r="AA243" s="36"/>
      <c r="AB243" s="36"/>
      <c r="AC243" s="36"/>
      <c r="AD243" s="36"/>
      <c r="AE243" s="36"/>
      <c r="AR243" s="191" t="s">
        <v>1051</v>
      </c>
      <c r="AT243" s="191" t="s">
        <v>153</v>
      </c>
      <c r="AU243" s="191" t="s">
        <v>86</v>
      </c>
      <c r="AY243" s="19" t="s">
        <v>150</v>
      </c>
      <c r="BE243" s="192">
        <f>IF(N243="základní",J243,0)</f>
        <v>0</v>
      </c>
      <c r="BF243" s="192">
        <f>IF(N243="snížená",J243,0)</f>
        <v>0</v>
      </c>
      <c r="BG243" s="192">
        <f>IF(N243="zákl. přenesená",J243,0)</f>
        <v>0</v>
      </c>
      <c r="BH243" s="192">
        <f>IF(N243="sníž. přenesená",J243,0)</f>
        <v>0</v>
      </c>
      <c r="BI243" s="192">
        <f>IF(N243="nulová",J243,0)</f>
        <v>0</v>
      </c>
      <c r="BJ243" s="19" t="s">
        <v>84</v>
      </c>
      <c r="BK243" s="192">
        <f>ROUND(I243*H243,2)</f>
        <v>0</v>
      </c>
      <c r="BL243" s="19" t="s">
        <v>1051</v>
      </c>
      <c r="BM243" s="191" t="s">
        <v>1701</v>
      </c>
    </row>
    <row r="244" spans="1:65" s="2" customFormat="1" ht="19.5">
      <c r="A244" s="36"/>
      <c r="B244" s="37"/>
      <c r="C244" s="38"/>
      <c r="D244" s="193" t="s">
        <v>160</v>
      </c>
      <c r="E244" s="38"/>
      <c r="F244" s="194" t="s">
        <v>1702</v>
      </c>
      <c r="G244" s="38"/>
      <c r="H244" s="38"/>
      <c r="I244" s="195"/>
      <c r="J244" s="38"/>
      <c r="K244" s="38"/>
      <c r="L244" s="41"/>
      <c r="M244" s="196"/>
      <c r="N244" s="197"/>
      <c r="O244" s="66"/>
      <c r="P244" s="66"/>
      <c r="Q244" s="66"/>
      <c r="R244" s="66"/>
      <c r="S244" s="66"/>
      <c r="T244" s="67"/>
      <c r="U244" s="36"/>
      <c r="V244" s="36"/>
      <c r="W244" s="36"/>
      <c r="X244" s="36"/>
      <c r="Y244" s="36"/>
      <c r="Z244" s="36"/>
      <c r="AA244" s="36"/>
      <c r="AB244" s="36"/>
      <c r="AC244" s="36"/>
      <c r="AD244" s="36"/>
      <c r="AE244" s="36"/>
      <c r="AT244" s="19" t="s">
        <v>160</v>
      </c>
      <c r="AU244" s="19" t="s">
        <v>86</v>
      </c>
    </row>
    <row r="245" spans="1:65" s="2" customFormat="1" ht="24.2" customHeight="1">
      <c r="A245" s="36"/>
      <c r="B245" s="37"/>
      <c r="C245" s="245" t="s">
        <v>1107</v>
      </c>
      <c r="D245" s="245" t="s">
        <v>641</v>
      </c>
      <c r="E245" s="246" t="s">
        <v>1703</v>
      </c>
      <c r="F245" s="247" t="s">
        <v>1704</v>
      </c>
      <c r="G245" s="248" t="s">
        <v>328</v>
      </c>
      <c r="H245" s="249">
        <v>63</v>
      </c>
      <c r="I245" s="250"/>
      <c r="J245" s="251">
        <f>ROUND(I245*H245,2)</f>
        <v>0</v>
      </c>
      <c r="K245" s="247" t="s">
        <v>1463</v>
      </c>
      <c r="L245" s="252"/>
      <c r="M245" s="253" t="s">
        <v>19</v>
      </c>
      <c r="N245" s="254" t="s">
        <v>47</v>
      </c>
      <c r="O245" s="66"/>
      <c r="P245" s="189">
        <f>O245*H245</f>
        <v>0</v>
      </c>
      <c r="Q245" s="189">
        <v>0</v>
      </c>
      <c r="R245" s="189">
        <f>Q245*H245</f>
        <v>0</v>
      </c>
      <c r="S245" s="189">
        <v>0</v>
      </c>
      <c r="T245" s="190">
        <f>S245*H245</f>
        <v>0</v>
      </c>
      <c r="U245" s="36"/>
      <c r="V245" s="36"/>
      <c r="W245" s="36"/>
      <c r="X245" s="36"/>
      <c r="Y245" s="36"/>
      <c r="Z245" s="36"/>
      <c r="AA245" s="36"/>
      <c r="AB245" s="36"/>
      <c r="AC245" s="36"/>
      <c r="AD245" s="36"/>
      <c r="AE245" s="36"/>
      <c r="AR245" s="191" t="s">
        <v>1661</v>
      </c>
      <c r="AT245" s="191" t="s">
        <v>641</v>
      </c>
      <c r="AU245" s="191" t="s">
        <v>86</v>
      </c>
      <c r="AY245" s="19" t="s">
        <v>150</v>
      </c>
      <c r="BE245" s="192">
        <f>IF(N245="základní",J245,0)</f>
        <v>0</v>
      </c>
      <c r="BF245" s="192">
        <f>IF(N245="snížená",J245,0)</f>
        <v>0</v>
      </c>
      <c r="BG245" s="192">
        <f>IF(N245="zákl. přenesená",J245,0)</f>
        <v>0</v>
      </c>
      <c r="BH245" s="192">
        <f>IF(N245="sníž. přenesená",J245,0)</f>
        <v>0</v>
      </c>
      <c r="BI245" s="192">
        <f>IF(N245="nulová",J245,0)</f>
        <v>0</v>
      </c>
      <c r="BJ245" s="19" t="s">
        <v>84</v>
      </c>
      <c r="BK245" s="192">
        <f>ROUND(I245*H245,2)</f>
        <v>0</v>
      </c>
      <c r="BL245" s="19" t="s">
        <v>1661</v>
      </c>
      <c r="BM245" s="191" t="s">
        <v>1705</v>
      </c>
    </row>
    <row r="246" spans="1:65" s="2" customFormat="1" ht="11.25">
      <c r="A246" s="36"/>
      <c r="B246" s="37"/>
      <c r="C246" s="38"/>
      <c r="D246" s="193" t="s">
        <v>160</v>
      </c>
      <c r="E246" s="38"/>
      <c r="F246" s="194" t="s">
        <v>1704</v>
      </c>
      <c r="G246" s="38"/>
      <c r="H246" s="38"/>
      <c r="I246" s="195"/>
      <c r="J246" s="38"/>
      <c r="K246" s="38"/>
      <c r="L246" s="41"/>
      <c r="M246" s="196"/>
      <c r="N246" s="197"/>
      <c r="O246" s="66"/>
      <c r="P246" s="66"/>
      <c r="Q246" s="66"/>
      <c r="R246" s="66"/>
      <c r="S246" s="66"/>
      <c r="T246" s="67"/>
      <c r="U246" s="36"/>
      <c r="V246" s="36"/>
      <c r="W246" s="36"/>
      <c r="X246" s="36"/>
      <c r="Y246" s="36"/>
      <c r="Z246" s="36"/>
      <c r="AA246" s="36"/>
      <c r="AB246" s="36"/>
      <c r="AC246" s="36"/>
      <c r="AD246" s="36"/>
      <c r="AE246" s="36"/>
      <c r="AT246" s="19" t="s">
        <v>160</v>
      </c>
      <c r="AU246" s="19" t="s">
        <v>86</v>
      </c>
    </row>
    <row r="247" spans="1:65" s="14" customFormat="1" ht="11.25">
      <c r="B247" s="209"/>
      <c r="C247" s="210"/>
      <c r="D247" s="193" t="s">
        <v>163</v>
      </c>
      <c r="E247" s="210"/>
      <c r="F247" s="212" t="s">
        <v>1706</v>
      </c>
      <c r="G247" s="210"/>
      <c r="H247" s="213">
        <v>63</v>
      </c>
      <c r="I247" s="214"/>
      <c r="J247" s="210"/>
      <c r="K247" s="210"/>
      <c r="L247" s="215"/>
      <c r="M247" s="216"/>
      <c r="N247" s="217"/>
      <c r="O247" s="217"/>
      <c r="P247" s="217"/>
      <c r="Q247" s="217"/>
      <c r="R247" s="217"/>
      <c r="S247" s="217"/>
      <c r="T247" s="218"/>
      <c r="AT247" s="219" t="s">
        <v>163</v>
      </c>
      <c r="AU247" s="219" t="s">
        <v>86</v>
      </c>
      <c r="AV247" s="14" t="s">
        <v>86</v>
      </c>
      <c r="AW247" s="14" t="s">
        <v>4</v>
      </c>
      <c r="AX247" s="14" t="s">
        <v>84</v>
      </c>
      <c r="AY247" s="219" t="s">
        <v>150</v>
      </c>
    </row>
    <row r="248" spans="1:65" s="2" customFormat="1" ht="24">
      <c r="A248" s="36"/>
      <c r="B248" s="37"/>
      <c r="C248" s="180" t="s">
        <v>1112</v>
      </c>
      <c r="D248" s="180" t="s">
        <v>153</v>
      </c>
      <c r="E248" s="181" t="s">
        <v>1699</v>
      </c>
      <c r="F248" s="182" t="s">
        <v>1700</v>
      </c>
      <c r="G248" s="183" t="s">
        <v>328</v>
      </c>
      <c r="H248" s="184">
        <v>100</v>
      </c>
      <c r="I248" s="185"/>
      <c r="J248" s="186">
        <f>ROUND(I248*H248,2)</f>
        <v>0</v>
      </c>
      <c r="K248" s="182" t="s">
        <v>168</v>
      </c>
      <c r="L248" s="41"/>
      <c r="M248" s="187" t="s">
        <v>19</v>
      </c>
      <c r="N248" s="188" t="s">
        <v>47</v>
      </c>
      <c r="O248" s="66"/>
      <c r="P248" s="189">
        <f>O248*H248</f>
        <v>0</v>
      </c>
      <c r="Q248" s="189">
        <v>0</v>
      </c>
      <c r="R248" s="189">
        <f>Q248*H248</f>
        <v>0</v>
      </c>
      <c r="S248" s="189">
        <v>0</v>
      </c>
      <c r="T248" s="190">
        <f>S248*H248</f>
        <v>0</v>
      </c>
      <c r="U248" s="36"/>
      <c r="V248" s="36"/>
      <c r="W248" s="36"/>
      <c r="X248" s="36"/>
      <c r="Y248" s="36"/>
      <c r="Z248" s="36"/>
      <c r="AA248" s="36"/>
      <c r="AB248" s="36"/>
      <c r="AC248" s="36"/>
      <c r="AD248" s="36"/>
      <c r="AE248" s="36"/>
      <c r="AR248" s="191" t="s">
        <v>1051</v>
      </c>
      <c r="AT248" s="191" t="s">
        <v>153</v>
      </c>
      <c r="AU248" s="191" t="s">
        <v>86</v>
      </c>
      <c r="AY248" s="19" t="s">
        <v>150</v>
      </c>
      <c r="BE248" s="192">
        <f>IF(N248="základní",J248,0)</f>
        <v>0</v>
      </c>
      <c r="BF248" s="192">
        <f>IF(N248="snížená",J248,0)</f>
        <v>0</v>
      </c>
      <c r="BG248" s="192">
        <f>IF(N248="zákl. přenesená",J248,0)</f>
        <v>0</v>
      </c>
      <c r="BH248" s="192">
        <f>IF(N248="sníž. přenesená",J248,0)</f>
        <v>0</v>
      </c>
      <c r="BI248" s="192">
        <f>IF(N248="nulová",J248,0)</f>
        <v>0</v>
      </c>
      <c r="BJ248" s="19" t="s">
        <v>84</v>
      </c>
      <c r="BK248" s="192">
        <f>ROUND(I248*H248,2)</f>
        <v>0</v>
      </c>
      <c r="BL248" s="19" t="s">
        <v>1051</v>
      </c>
      <c r="BM248" s="191" t="s">
        <v>1707</v>
      </c>
    </row>
    <row r="249" spans="1:65" s="2" customFormat="1" ht="19.5">
      <c r="A249" s="36"/>
      <c r="B249" s="37"/>
      <c r="C249" s="38"/>
      <c r="D249" s="193" t="s">
        <v>160</v>
      </c>
      <c r="E249" s="38"/>
      <c r="F249" s="194" t="s">
        <v>1702</v>
      </c>
      <c r="G249" s="38"/>
      <c r="H249" s="38"/>
      <c r="I249" s="195"/>
      <c r="J249" s="38"/>
      <c r="K249" s="38"/>
      <c r="L249" s="41"/>
      <c r="M249" s="196"/>
      <c r="N249" s="197"/>
      <c r="O249" s="66"/>
      <c r="P249" s="66"/>
      <c r="Q249" s="66"/>
      <c r="R249" s="66"/>
      <c r="S249" s="66"/>
      <c r="T249" s="67"/>
      <c r="U249" s="36"/>
      <c r="V249" s="36"/>
      <c r="W249" s="36"/>
      <c r="X249" s="36"/>
      <c r="Y249" s="36"/>
      <c r="Z249" s="36"/>
      <c r="AA249" s="36"/>
      <c r="AB249" s="36"/>
      <c r="AC249" s="36"/>
      <c r="AD249" s="36"/>
      <c r="AE249" s="36"/>
      <c r="AT249" s="19" t="s">
        <v>160</v>
      </c>
      <c r="AU249" s="19" t="s">
        <v>86</v>
      </c>
    </row>
    <row r="250" spans="1:65" s="2" customFormat="1" ht="24.2" customHeight="1">
      <c r="A250" s="36"/>
      <c r="B250" s="37"/>
      <c r="C250" s="245" t="s">
        <v>1120</v>
      </c>
      <c r="D250" s="245" t="s">
        <v>641</v>
      </c>
      <c r="E250" s="246" t="s">
        <v>1708</v>
      </c>
      <c r="F250" s="247" t="s">
        <v>1709</v>
      </c>
      <c r="G250" s="248" t="s">
        <v>328</v>
      </c>
      <c r="H250" s="249">
        <v>105</v>
      </c>
      <c r="I250" s="250"/>
      <c r="J250" s="251">
        <f>ROUND(I250*H250,2)</f>
        <v>0</v>
      </c>
      <c r="K250" s="247" t="s">
        <v>1463</v>
      </c>
      <c r="L250" s="252"/>
      <c r="M250" s="253" t="s">
        <v>19</v>
      </c>
      <c r="N250" s="254" t="s">
        <v>47</v>
      </c>
      <c r="O250" s="66"/>
      <c r="P250" s="189">
        <f>O250*H250</f>
        <v>0</v>
      </c>
      <c r="Q250" s="189">
        <v>0</v>
      </c>
      <c r="R250" s="189">
        <f>Q250*H250</f>
        <v>0</v>
      </c>
      <c r="S250" s="189">
        <v>0</v>
      </c>
      <c r="T250" s="190">
        <f>S250*H250</f>
        <v>0</v>
      </c>
      <c r="U250" s="36"/>
      <c r="V250" s="36"/>
      <c r="W250" s="36"/>
      <c r="X250" s="36"/>
      <c r="Y250" s="36"/>
      <c r="Z250" s="36"/>
      <c r="AA250" s="36"/>
      <c r="AB250" s="36"/>
      <c r="AC250" s="36"/>
      <c r="AD250" s="36"/>
      <c r="AE250" s="36"/>
      <c r="AR250" s="191" t="s">
        <v>1661</v>
      </c>
      <c r="AT250" s="191" t="s">
        <v>641</v>
      </c>
      <c r="AU250" s="191" t="s">
        <v>86</v>
      </c>
      <c r="AY250" s="19" t="s">
        <v>150</v>
      </c>
      <c r="BE250" s="192">
        <f>IF(N250="základní",J250,0)</f>
        <v>0</v>
      </c>
      <c r="BF250" s="192">
        <f>IF(N250="snížená",J250,0)</f>
        <v>0</v>
      </c>
      <c r="BG250" s="192">
        <f>IF(N250="zákl. přenesená",J250,0)</f>
        <v>0</v>
      </c>
      <c r="BH250" s="192">
        <f>IF(N250="sníž. přenesená",J250,0)</f>
        <v>0</v>
      </c>
      <c r="BI250" s="192">
        <f>IF(N250="nulová",J250,0)</f>
        <v>0</v>
      </c>
      <c r="BJ250" s="19" t="s">
        <v>84</v>
      </c>
      <c r="BK250" s="192">
        <f>ROUND(I250*H250,2)</f>
        <v>0</v>
      </c>
      <c r="BL250" s="19" t="s">
        <v>1661</v>
      </c>
      <c r="BM250" s="191" t="s">
        <v>1710</v>
      </c>
    </row>
    <row r="251" spans="1:65" s="2" customFormat="1" ht="11.25">
      <c r="A251" s="36"/>
      <c r="B251" s="37"/>
      <c r="C251" s="38"/>
      <c r="D251" s="193" t="s">
        <v>160</v>
      </c>
      <c r="E251" s="38"/>
      <c r="F251" s="194" t="s">
        <v>1709</v>
      </c>
      <c r="G251" s="38"/>
      <c r="H251" s="38"/>
      <c r="I251" s="195"/>
      <c r="J251" s="38"/>
      <c r="K251" s="38"/>
      <c r="L251" s="41"/>
      <c r="M251" s="196"/>
      <c r="N251" s="197"/>
      <c r="O251" s="66"/>
      <c r="P251" s="66"/>
      <c r="Q251" s="66"/>
      <c r="R251" s="66"/>
      <c r="S251" s="66"/>
      <c r="T251" s="67"/>
      <c r="U251" s="36"/>
      <c r="V251" s="36"/>
      <c r="W251" s="36"/>
      <c r="X251" s="36"/>
      <c r="Y251" s="36"/>
      <c r="Z251" s="36"/>
      <c r="AA251" s="36"/>
      <c r="AB251" s="36"/>
      <c r="AC251" s="36"/>
      <c r="AD251" s="36"/>
      <c r="AE251" s="36"/>
      <c r="AT251" s="19" t="s">
        <v>160</v>
      </c>
      <c r="AU251" s="19" t="s">
        <v>86</v>
      </c>
    </row>
    <row r="252" spans="1:65" s="14" customFormat="1" ht="11.25">
      <c r="B252" s="209"/>
      <c r="C252" s="210"/>
      <c r="D252" s="193" t="s">
        <v>163</v>
      </c>
      <c r="E252" s="210"/>
      <c r="F252" s="212" t="s">
        <v>1711</v>
      </c>
      <c r="G252" s="210"/>
      <c r="H252" s="213">
        <v>105</v>
      </c>
      <c r="I252" s="214"/>
      <c r="J252" s="210"/>
      <c r="K252" s="210"/>
      <c r="L252" s="215"/>
      <c r="M252" s="216"/>
      <c r="N252" s="217"/>
      <c r="O252" s="217"/>
      <c r="P252" s="217"/>
      <c r="Q252" s="217"/>
      <c r="R252" s="217"/>
      <c r="S252" s="217"/>
      <c r="T252" s="218"/>
      <c r="AT252" s="219" t="s">
        <v>163</v>
      </c>
      <c r="AU252" s="219" t="s">
        <v>86</v>
      </c>
      <c r="AV252" s="14" t="s">
        <v>86</v>
      </c>
      <c r="AW252" s="14" t="s">
        <v>4</v>
      </c>
      <c r="AX252" s="14" t="s">
        <v>84</v>
      </c>
      <c r="AY252" s="219" t="s">
        <v>150</v>
      </c>
    </row>
    <row r="253" spans="1:65" s="2" customFormat="1" ht="24">
      <c r="A253" s="36"/>
      <c r="B253" s="37"/>
      <c r="C253" s="180" t="s">
        <v>1130</v>
      </c>
      <c r="D253" s="180" t="s">
        <v>153</v>
      </c>
      <c r="E253" s="181" t="s">
        <v>1712</v>
      </c>
      <c r="F253" s="182" t="s">
        <v>1713</v>
      </c>
      <c r="G253" s="183" t="s">
        <v>328</v>
      </c>
      <c r="H253" s="184">
        <v>380</v>
      </c>
      <c r="I253" s="185"/>
      <c r="J253" s="186">
        <f>ROUND(I253*H253,2)</f>
        <v>0</v>
      </c>
      <c r="K253" s="182" t="s">
        <v>168</v>
      </c>
      <c r="L253" s="41"/>
      <c r="M253" s="187" t="s">
        <v>19</v>
      </c>
      <c r="N253" s="188" t="s">
        <v>47</v>
      </c>
      <c r="O253" s="66"/>
      <c r="P253" s="189">
        <f>O253*H253</f>
        <v>0</v>
      </c>
      <c r="Q253" s="189">
        <v>0</v>
      </c>
      <c r="R253" s="189">
        <f>Q253*H253</f>
        <v>0</v>
      </c>
      <c r="S253" s="189">
        <v>0</v>
      </c>
      <c r="T253" s="190">
        <f>S253*H253</f>
        <v>0</v>
      </c>
      <c r="U253" s="36"/>
      <c r="V253" s="36"/>
      <c r="W253" s="36"/>
      <c r="X253" s="36"/>
      <c r="Y253" s="36"/>
      <c r="Z253" s="36"/>
      <c r="AA253" s="36"/>
      <c r="AB253" s="36"/>
      <c r="AC253" s="36"/>
      <c r="AD253" s="36"/>
      <c r="AE253" s="36"/>
      <c r="AR253" s="191" t="s">
        <v>1051</v>
      </c>
      <c r="AT253" s="191" t="s">
        <v>153</v>
      </c>
      <c r="AU253" s="191" t="s">
        <v>86</v>
      </c>
      <c r="AY253" s="19" t="s">
        <v>150</v>
      </c>
      <c r="BE253" s="192">
        <f>IF(N253="základní",J253,0)</f>
        <v>0</v>
      </c>
      <c r="BF253" s="192">
        <f>IF(N253="snížená",J253,0)</f>
        <v>0</v>
      </c>
      <c r="BG253" s="192">
        <f>IF(N253="zákl. přenesená",J253,0)</f>
        <v>0</v>
      </c>
      <c r="BH253" s="192">
        <f>IF(N253="sníž. přenesená",J253,0)</f>
        <v>0</v>
      </c>
      <c r="BI253" s="192">
        <f>IF(N253="nulová",J253,0)</f>
        <v>0</v>
      </c>
      <c r="BJ253" s="19" t="s">
        <v>84</v>
      </c>
      <c r="BK253" s="192">
        <f>ROUND(I253*H253,2)</f>
        <v>0</v>
      </c>
      <c r="BL253" s="19" t="s">
        <v>1051</v>
      </c>
      <c r="BM253" s="191" t="s">
        <v>1714</v>
      </c>
    </row>
    <row r="254" spans="1:65" s="2" customFormat="1" ht="29.25">
      <c r="A254" s="36"/>
      <c r="B254" s="37"/>
      <c r="C254" s="38"/>
      <c r="D254" s="193" t="s">
        <v>160</v>
      </c>
      <c r="E254" s="38"/>
      <c r="F254" s="194" t="s">
        <v>1715</v>
      </c>
      <c r="G254" s="38"/>
      <c r="H254" s="38"/>
      <c r="I254" s="195"/>
      <c r="J254" s="38"/>
      <c r="K254" s="38"/>
      <c r="L254" s="41"/>
      <c r="M254" s="196"/>
      <c r="N254" s="197"/>
      <c r="O254" s="66"/>
      <c r="P254" s="66"/>
      <c r="Q254" s="66"/>
      <c r="R254" s="66"/>
      <c r="S254" s="66"/>
      <c r="T254" s="67"/>
      <c r="U254" s="36"/>
      <c r="V254" s="36"/>
      <c r="W254" s="36"/>
      <c r="X254" s="36"/>
      <c r="Y254" s="36"/>
      <c r="Z254" s="36"/>
      <c r="AA254" s="36"/>
      <c r="AB254" s="36"/>
      <c r="AC254" s="36"/>
      <c r="AD254" s="36"/>
      <c r="AE254" s="36"/>
      <c r="AT254" s="19" t="s">
        <v>160</v>
      </c>
      <c r="AU254" s="19" t="s">
        <v>86</v>
      </c>
    </row>
    <row r="255" spans="1:65" s="2" customFormat="1" ht="24">
      <c r="A255" s="36"/>
      <c r="B255" s="37"/>
      <c r="C255" s="245" t="s">
        <v>1135</v>
      </c>
      <c r="D255" s="245" t="s">
        <v>641</v>
      </c>
      <c r="E255" s="246" t="s">
        <v>1716</v>
      </c>
      <c r="F255" s="247" t="s">
        <v>1717</v>
      </c>
      <c r="G255" s="248" t="s">
        <v>328</v>
      </c>
      <c r="H255" s="249">
        <v>399</v>
      </c>
      <c r="I255" s="250"/>
      <c r="J255" s="251">
        <f>ROUND(I255*H255,2)</f>
        <v>0</v>
      </c>
      <c r="K255" s="247" t="s">
        <v>168</v>
      </c>
      <c r="L255" s="252"/>
      <c r="M255" s="253" t="s">
        <v>19</v>
      </c>
      <c r="N255" s="254" t="s">
        <v>47</v>
      </c>
      <c r="O255" s="66"/>
      <c r="P255" s="189">
        <f>O255*H255</f>
        <v>0</v>
      </c>
      <c r="Q255" s="189">
        <v>1E-4</v>
      </c>
      <c r="R255" s="189">
        <f>Q255*H255</f>
        <v>3.9900000000000005E-2</v>
      </c>
      <c r="S255" s="189">
        <v>0</v>
      </c>
      <c r="T255" s="190">
        <f>S255*H255</f>
        <v>0</v>
      </c>
      <c r="U255" s="36"/>
      <c r="V255" s="36"/>
      <c r="W255" s="36"/>
      <c r="X255" s="36"/>
      <c r="Y255" s="36"/>
      <c r="Z255" s="36"/>
      <c r="AA255" s="36"/>
      <c r="AB255" s="36"/>
      <c r="AC255" s="36"/>
      <c r="AD255" s="36"/>
      <c r="AE255" s="36"/>
      <c r="AR255" s="191" t="s">
        <v>1661</v>
      </c>
      <c r="AT255" s="191" t="s">
        <v>641</v>
      </c>
      <c r="AU255" s="191" t="s">
        <v>86</v>
      </c>
      <c r="AY255" s="19" t="s">
        <v>150</v>
      </c>
      <c r="BE255" s="192">
        <f>IF(N255="základní",J255,0)</f>
        <v>0</v>
      </c>
      <c r="BF255" s="192">
        <f>IF(N255="snížená",J255,0)</f>
        <v>0</v>
      </c>
      <c r="BG255" s="192">
        <f>IF(N255="zákl. přenesená",J255,0)</f>
        <v>0</v>
      </c>
      <c r="BH255" s="192">
        <f>IF(N255="sníž. přenesená",J255,0)</f>
        <v>0</v>
      </c>
      <c r="BI255" s="192">
        <f>IF(N255="nulová",J255,0)</f>
        <v>0</v>
      </c>
      <c r="BJ255" s="19" t="s">
        <v>84</v>
      </c>
      <c r="BK255" s="192">
        <f>ROUND(I255*H255,2)</f>
        <v>0</v>
      </c>
      <c r="BL255" s="19" t="s">
        <v>1661</v>
      </c>
      <c r="BM255" s="191" t="s">
        <v>1718</v>
      </c>
    </row>
    <row r="256" spans="1:65" s="2" customFormat="1" ht="19.5">
      <c r="A256" s="36"/>
      <c r="B256" s="37"/>
      <c r="C256" s="38"/>
      <c r="D256" s="193" t="s">
        <v>160</v>
      </c>
      <c r="E256" s="38"/>
      <c r="F256" s="194" t="s">
        <v>1717</v>
      </c>
      <c r="G256" s="38"/>
      <c r="H256" s="38"/>
      <c r="I256" s="195"/>
      <c r="J256" s="38"/>
      <c r="K256" s="38"/>
      <c r="L256" s="41"/>
      <c r="M256" s="196"/>
      <c r="N256" s="197"/>
      <c r="O256" s="66"/>
      <c r="P256" s="66"/>
      <c r="Q256" s="66"/>
      <c r="R256" s="66"/>
      <c r="S256" s="66"/>
      <c r="T256" s="67"/>
      <c r="U256" s="36"/>
      <c r="V256" s="36"/>
      <c r="W256" s="36"/>
      <c r="X256" s="36"/>
      <c r="Y256" s="36"/>
      <c r="Z256" s="36"/>
      <c r="AA256" s="36"/>
      <c r="AB256" s="36"/>
      <c r="AC256" s="36"/>
      <c r="AD256" s="36"/>
      <c r="AE256" s="36"/>
      <c r="AT256" s="19" t="s">
        <v>160</v>
      </c>
      <c r="AU256" s="19" t="s">
        <v>86</v>
      </c>
    </row>
    <row r="257" spans="1:65" s="14" customFormat="1" ht="11.25">
      <c r="B257" s="209"/>
      <c r="C257" s="210"/>
      <c r="D257" s="193" t="s">
        <v>163</v>
      </c>
      <c r="E257" s="210"/>
      <c r="F257" s="212" t="s">
        <v>1719</v>
      </c>
      <c r="G257" s="210"/>
      <c r="H257" s="213">
        <v>399</v>
      </c>
      <c r="I257" s="214"/>
      <c r="J257" s="210"/>
      <c r="K257" s="210"/>
      <c r="L257" s="215"/>
      <c r="M257" s="216"/>
      <c r="N257" s="217"/>
      <c r="O257" s="217"/>
      <c r="P257" s="217"/>
      <c r="Q257" s="217"/>
      <c r="R257" s="217"/>
      <c r="S257" s="217"/>
      <c r="T257" s="218"/>
      <c r="AT257" s="219" t="s">
        <v>163</v>
      </c>
      <c r="AU257" s="219" t="s">
        <v>86</v>
      </c>
      <c r="AV257" s="14" t="s">
        <v>86</v>
      </c>
      <c r="AW257" s="14" t="s">
        <v>4</v>
      </c>
      <c r="AX257" s="14" t="s">
        <v>84</v>
      </c>
      <c r="AY257" s="219" t="s">
        <v>150</v>
      </c>
    </row>
    <row r="258" spans="1:65" s="2" customFormat="1" ht="24">
      <c r="A258" s="36"/>
      <c r="B258" s="37"/>
      <c r="C258" s="180" t="s">
        <v>1140</v>
      </c>
      <c r="D258" s="180" t="s">
        <v>153</v>
      </c>
      <c r="E258" s="181" t="s">
        <v>1720</v>
      </c>
      <c r="F258" s="182" t="s">
        <v>1721</v>
      </c>
      <c r="G258" s="183" t="s">
        <v>328</v>
      </c>
      <c r="H258" s="184">
        <v>270</v>
      </c>
      <c r="I258" s="185"/>
      <c r="J258" s="186">
        <f>ROUND(I258*H258,2)</f>
        <v>0</v>
      </c>
      <c r="K258" s="182" t="s">
        <v>168</v>
      </c>
      <c r="L258" s="41"/>
      <c r="M258" s="187" t="s">
        <v>19</v>
      </c>
      <c r="N258" s="188" t="s">
        <v>47</v>
      </c>
      <c r="O258" s="66"/>
      <c r="P258" s="189">
        <f>O258*H258</f>
        <v>0</v>
      </c>
      <c r="Q258" s="189">
        <v>0</v>
      </c>
      <c r="R258" s="189">
        <f>Q258*H258</f>
        <v>0</v>
      </c>
      <c r="S258" s="189">
        <v>0</v>
      </c>
      <c r="T258" s="190">
        <f>S258*H258</f>
        <v>0</v>
      </c>
      <c r="U258" s="36"/>
      <c r="V258" s="36"/>
      <c r="W258" s="36"/>
      <c r="X258" s="36"/>
      <c r="Y258" s="36"/>
      <c r="Z258" s="36"/>
      <c r="AA258" s="36"/>
      <c r="AB258" s="36"/>
      <c r="AC258" s="36"/>
      <c r="AD258" s="36"/>
      <c r="AE258" s="36"/>
      <c r="AR258" s="191" t="s">
        <v>1051</v>
      </c>
      <c r="AT258" s="191" t="s">
        <v>153</v>
      </c>
      <c r="AU258" s="191" t="s">
        <v>86</v>
      </c>
      <c r="AY258" s="19" t="s">
        <v>150</v>
      </c>
      <c r="BE258" s="192">
        <f>IF(N258="základní",J258,0)</f>
        <v>0</v>
      </c>
      <c r="BF258" s="192">
        <f>IF(N258="snížená",J258,0)</f>
        <v>0</v>
      </c>
      <c r="BG258" s="192">
        <f>IF(N258="zákl. přenesená",J258,0)</f>
        <v>0</v>
      </c>
      <c r="BH258" s="192">
        <f>IF(N258="sníž. přenesená",J258,0)</f>
        <v>0</v>
      </c>
      <c r="BI258" s="192">
        <f>IF(N258="nulová",J258,0)</f>
        <v>0</v>
      </c>
      <c r="BJ258" s="19" t="s">
        <v>84</v>
      </c>
      <c r="BK258" s="192">
        <f>ROUND(I258*H258,2)</f>
        <v>0</v>
      </c>
      <c r="BL258" s="19" t="s">
        <v>1051</v>
      </c>
      <c r="BM258" s="191" t="s">
        <v>1722</v>
      </c>
    </row>
    <row r="259" spans="1:65" s="2" customFormat="1" ht="29.25">
      <c r="A259" s="36"/>
      <c r="B259" s="37"/>
      <c r="C259" s="38"/>
      <c r="D259" s="193" t="s">
        <v>160</v>
      </c>
      <c r="E259" s="38"/>
      <c r="F259" s="194" t="s">
        <v>1723</v>
      </c>
      <c r="G259" s="38"/>
      <c r="H259" s="38"/>
      <c r="I259" s="195"/>
      <c r="J259" s="38"/>
      <c r="K259" s="38"/>
      <c r="L259" s="41"/>
      <c r="M259" s="196"/>
      <c r="N259" s="197"/>
      <c r="O259" s="66"/>
      <c r="P259" s="66"/>
      <c r="Q259" s="66"/>
      <c r="R259" s="66"/>
      <c r="S259" s="66"/>
      <c r="T259" s="67"/>
      <c r="U259" s="36"/>
      <c r="V259" s="36"/>
      <c r="W259" s="36"/>
      <c r="X259" s="36"/>
      <c r="Y259" s="36"/>
      <c r="Z259" s="36"/>
      <c r="AA259" s="36"/>
      <c r="AB259" s="36"/>
      <c r="AC259" s="36"/>
      <c r="AD259" s="36"/>
      <c r="AE259" s="36"/>
      <c r="AT259" s="19" t="s">
        <v>160</v>
      </c>
      <c r="AU259" s="19" t="s">
        <v>86</v>
      </c>
    </row>
    <row r="260" spans="1:65" s="2" customFormat="1" ht="24">
      <c r="A260" s="36"/>
      <c r="B260" s="37"/>
      <c r="C260" s="245" t="s">
        <v>1147</v>
      </c>
      <c r="D260" s="245" t="s">
        <v>641</v>
      </c>
      <c r="E260" s="246" t="s">
        <v>1724</v>
      </c>
      <c r="F260" s="247" t="s">
        <v>1725</v>
      </c>
      <c r="G260" s="248" t="s">
        <v>328</v>
      </c>
      <c r="H260" s="249">
        <v>283.5</v>
      </c>
      <c r="I260" s="250"/>
      <c r="J260" s="251">
        <f>ROUND(I260*H260,2)</f>
        <v>0</v>
      </c>
      <c r="K260" s="247" t="s">
        <v>168</v>
      </c>
      <c r="L260" s="252"/>
      <c r="M260" s="253" t="s">
        <v>19</v>
      </c>
      <c r="N260" s="254" t="s">
        <v>47</v>
      </c>
      <c r="O260" s="66"/>
      <c r="P260" s="189">
        <f>O260*H260</f>
        <v>0</v>
      </c>
      <c r="Q260" s="189">
        <v>1.2E-4</v>
      </c>
      <c r="R260" s="189">
        <f>Q260*H260</f>
        <v>3.4020000000000002E-2</v>
      </c>
      <c r="S260" s="189">
        <v>0</v>
      </c>
      <c r="T260" s="190">
        <f>S260*H260</f>
        <v>0</v>
      </c>
      <c r="U260" s="36"/>
      <c r="V260" s="36"/>
      <c r="W260" s="36"/>
      <c r="X260" s="36"/>
      <c r="Y260" s="36"/>
      <c r="Z260" s="36"/>
      <c r="AA260" s="36"/>
      <c r="AB260" s="36"/>
      <c r="AC260" s="36"/>
      <c r="AD260" s="36"/>
      <c r="AE260" s="36"/>
      <c r="AR260" s="191" t="s">
        <v>1661</v>
      </c>
      <c r="AT260" s="191" t="s">
        <v>641</v>
      </c>
      <c r="AU260" s="191" t="s">
        <v>86</v>
      </c>
      <c r="AY260" s="19" t="s">
        <v>150</v>
      </c>
      <c r="BE260" s="192">
        <f>IF(N260="základní",J260,0)</f>
        <v>0</v>
      </c>
      <c r="BF260" s="192">
        <f>IF(N260="snížená",J260,0)</f>
        <v>0</v>
      </c>
      <c r="BG260" s="192">
        <f>IF(N260="zákl. přenesená",J260,0)</f>
        <v>0</v>
      </c>
      <c r="BH260" s="192">
        <f>IF(N260="sníž. přenesená",J260,0)</f>
        <v>0</v>
      </c>
      <c r="BI260" s="192">
        <f>IF(N260="nulová",J260,0)</f>
        <v>0</v>
      </c>
      <c r="BJ260" s="19" t="s">
        <v>84</v>
      </c>
      <c r="BK260" s="192">
        <f>ROUND(I260*H260,2)</f>
        <v>0</v>
      </c>
      <c r="BL260" s="19" t="s">
        <v>1661</v>
      </c>
      <c r="BM260" s="191" t="s">
        <v>1726</v>
      </c>
    </row>
    <row r="261" spans="1:65" s="2" customFormat="1" ht="19.5">
      <c r="A261" s="36"/>
      <c r="B261" s="37"/>
      <c r="C261" s="38"/>
      <c r="D261" s="193" t="s">
        <v>160</v>
      </c>
      <c r="E261" s="38"/>
      <c r="F261" s="194" t="s">
        <v>1725</v>
      </c>
      <c r="G261" s="38"/>
      <c r="H261" s="38"/>
      <c r="I261" s="195"/>
      <c r="J261" s="38"/>
      <c r="K261" s="38"/>
      <c r="L261" s="41"/>
      <c r="M261" s="196"/>
      <c r="N261" s="197"/>
      <c r="O261" s="66"/>
      <c r="P261" s="66"/>
      <c r="Q261" s="66"/>
      <c r="R261" s="66"/>
      <c r="S261" s="66"/>
      <c r="T261" s="67"/>
      <c r="U261" s="36"/>
      <c r="V261" s="36"/>
      <c r="W261" s="36"/>
      <c r="X261" s="36"/>
      <c r="Y261" s="36"/>
      <c r="Z261" s="36"/>
      <c r="AA261" s="36"/>
      <c r="AB261" s="36"/>
      <c r="AC261" s="36"/>
      <c r="AD261" s="36"/>
      <c r="AE261" s="36"/>
      <c r="AT261" s="19" t="s">
        <v>160</v>
      </c>
      <c r="AU261" s="19" t="s">
        <v>86</v>
      </c>
    </row>
    <row r="262" spans="1:65" s="14" customFormat="1" ht="11.25">
      <c r="B262" s="209"/>
      <c r="C262" s="210"/>
      <c r="D262" s="193" t="s">
        <v>163</v>
      </c>
      <c r="E262" s="210"/>
      <c r="F262" s="212" t="s">
        <v>1727</v>
      </c>
      <c r="G262" s="210"/>
      <c r="H262" s="213">
        <v>283.5</v>
      </c>
      <c r="I262" s="214"/>
      <c r="J262" s="210"/>
      <c r="K262" s="210"/>
      <c r="L262" s="215"/>
      <c r="M262" s="216"/>
      <c r="N262" s="217"/>
      <c r="O262" s="217"/>
      <c r="P262" s="217"/>
      <c r="Q262" s="217"/>
      <c r="R262" s="217"/>
      <c r="S262" s="217"/>
      <c r="T262" s="218"/>
      <c r="AT262" s="219" t="s">
        <v>163</v>
      </c>
      <c r="AU262" s="219" t="s">
        <v>86</v>
      </c>
      <c r="AV262" s="14" t="s">
        <v>86</v>
      </c>
      <c r="AW262" s="14" t="s">
        <v>4</v>
      </c>
      <c r="AX262" s="14" t="s">
        <v>84</v>
      </c>
      <c r="AY262" s="219" t="s">
        <v>150</v>
      </c>
    </row>
    <row r="263" spans="1:65" s="2" customFormat="1" ht="24">
      <c r="A263" s="36"/>
      <c r="B263" s="37"/>
      <c r="C263" s="180" t="s">
        <v>1152</v>
      </c>
      <c r="D263" s="180" t="s">
        <v>153</v>
      </c>
      <c r="E263" s="181" t="s">
        <v>1720</v>
      </c>
      <c r="F263" s="182" t="s">
        <v>1721</v>
      </c>
      <c r="G263" s="183" t="s">
        <v>328</v>
      </c>
      <c r="H263" s="184">
        <v>1980</v>
      </c>
      <c r="I263" s="185"/>
      <c r="J263" s="186">
        <f>ROUND(I263*H263,2)</f>
        <v>0</v>
      </c>
      <c r="K263" s="182" t="s">
        <v>168</v>
      </c>
      <c r="L263" s="41"/>
      <c r="M263" s="187" t="s">
        <v>19</v>
      </c>
      <c r="N263" s="188" t="s">
        <v>47</v>
      </c>
      <c r="O263" s="66"/>
      <c r="P263" s="189">
        <f>O263*H263</f>
        <v>0</v>
      </c>
      <c r="Q263" s="189">
        <v>0</v>
      </c>
      <c r="R263" s="189">
        <f>Q263*H263</f>
        <v>0</v>
      </c>
      <c r="S263" s="189">
        <v>0</v>
      </c>
      <c r="T263" s="190">
        <f>S263*H263</f>
        <v>0</v>
      </c>
      <c r="U263" s="36"/>
      <c r="V263" s="36"/>
      <c r="W263" s="36"/>
      <c r="X263" s="36"/>
      <c r="Y263" s="36"/>
      <c r="Z263" s="36"/>
      <c r="AA263" s="36"/>
      <c r="AB263" s="36"/>
      <c r="AC263" s="36"/>
      <c r="AD263" s="36"/>
      <c r="AE263" s="36"/>
      <c r="AR263" s="191" t="s">
        <v>1051</v>
      </c>
      <c r="AT263" s="191" t="s">
        <v>153</v>
      </c>
      <c r="AU263" s="191" t="s">
        <v>86</v>
      </c>
      <c r="AY263" s="19" t="s">
        <v>150</v>
      </c>
      <c r="BE263" s="192">
        <f>IF(N263="základní",J263,0)</f>
        <v>0</v>
      </c>
      <c r="BF263" s="192">
        <f>IF(N263="snížená",J263,0)</f>
        <v>0</v>
      </c>
      <c r="BG263" s="192">
        <f>IF(N263="zákl. přenesená",J263,0)</f>
        <v>0</v>
      </c>
      <c r="BH263" s="192">
        <f>IF(N263="sníž. přenesená",J263,0)</f>
        <v>0</v>
      </c>
      <c r="BI263" s="192">
        <f>IF(N263="nulová",J263,0)</f>
        <v>0</v>
      </c>
      <c r="BJ263" s="19" t="s">
        <v>84</v>
      </c>
      <c r="BK263" s="192">
        <f>ROUND(I263*H263,2)</f>
        <v>0</v>
      </c>
      <c r="BL263" s="19" t="s">
        <v>1051</v>
      </c>
      <c r="BM263" s="191" t="s">
        <v>1728</v>
      </c>
    </row>
    <row r="264" spans="1:65" s="2" customFormat="1" ht="29.25">
      <c r="A264" s="36"/>
      <c r="B264" s="37"/>
      <c r="C264" s="38"/>
      <c r="D264" s="193" t="s">
        <v>160</v>
      </c>
      <c r="E264" s="38"/>
      <c r="F264" s="194" t="s">
        <v>1723</v>
      </c>
      <c r="G264" s="38"/>
      <c r="H264" s="38"/>
      <c r="I264" s="195"/>
      <c r="J264" s="38"/>
      <c r="K264" s="38"/>
      <c r="L264" s="41"/>
      <c r="M264" s="196"/>
      <c r="N264" s="197"/>
      <c r="O264" s="66"/>
      <c r="P264" s="66"/>
      <c r="Q264" s="66"/>
      <c r="R264" s="66"/>
      <c r="S264" s="66"/>
      <c r="T264" s="67"/>
      <c r="U264" s="36"/>
      <c r="V264" s="36"/>
      <c r="W264" s="36"/>
      <c r="X264" s="36"/>
      <c r="Y264" s="36"/>
      <c r="Z264" s="36"/>
      <c r="AA264" s="36"/>
      <c r="AB264" s="36"/>
      <c r="AC264" s="36"/>
      <c r="AD264" s="36"/>
      <c r="AE264" s="36"/>
      <c r="AT264" s="19" t="s">
        <v>160</v>
      </c>
      <c r="AU264" s="19" t="s">
        <v>86</v>
      </c>
    </row>
    <row r="265" spans="1:65" s="14" customFormat="1" ht="11.25">
      <c r="B265" s="209"/>
      <c r="C265" s="210"/>
      <c r="D265" s="193" t="s">
        <v>163</v>
      </c>
      <c r="E265" s="211" t="s">
        <v>19</v>
      </c>
      <c r="F265" s="212" t="s">
        <v>1729</v>
      </c>
      <c r="G265" s="210"/>
      <c r="H265" s="213">
        <v>1980</v>
      </c>
      <c r="I265" s="214"/>
      <c r="J265" s="210"/>
      <c r="K265" s="210"/>
      <c r="L265" s="215"/>
      <c r="M265" s="216"/>
      <c r="N265" s="217"/>
      <c r="O265" s="217"/>
      <c r="P265" s="217"/>
      <c r="Q265" s="217"/>
      <c r="R265" s="217"/>
      <c r="S265" s="217"/>
      <c r="T265" s="218"/>
      <c r="AT265" s="219" t="s">
        <v>163</v>
      </c>
      <c r="AU265" s="219" t="s">
        <v>86</v>
      </c>
      <c r="AV265" s="14" t="s">
        <v>86</v>
      </c>
      <c r="AW265" s="14" t="s">
        <v>36</v>
      </c>
      <c r="AX265" s="14" t="s">
        <v>84</v>
      </c>
      <c r="AY265" s="219" t="s">
        <v>150</v>
      </c>
    </row>
    <row r="266" spans="1:65" s="2" customFormat="1" ht="24">
      <c r="A266" s="36"/>
      <c r="B266" s="37"/>
      <c r="C266" s="245" t="s">
        <v>1158</v>
      </c>
      <c r="D266" s="245" t="s">
        <v>641</v>
      </c>
      <c r="E266" s="246" t="s">
        <v>1730</v>
      </c>
      <c r="F266" s="247" t="s">
        <v>1731</v>
      </c>
      <c r="G266" s="248" t="s">
        <v>328</v>
      </c>
      <c r="H266" s="249">
        <v>2079</v>
      </c>
      <c r="I266" s="250"/>
      <c r="J266" s="251">
        <f>ROUND(I266*H266,2)</f>
        <v>0</v>
      </c>
      <c r="K266" s="247" t="s">
        <v>168</v>
      </c>
      <c r="L266" s="252"/>
      <c r="M266" s="253" t="s">
        <v>19</v>
      </c>
      <c r="N266" s="254" t="s">
        <v>47</v>
      </c>
      <c r="O266" s="66"/>
      <c r="P266" s="189">
        <f>O266*H266</f>
        <v>0</v>
      </c>
      <c r="Q266" s="189">
        <v>1.7000000000000001E-4</v>
      </c>
      <c r="R266" s="189">
        <f>Q266*H266</f>
        <v>0.35343000000000002</v>
      </c>
      <c r="S266" s="189">
        <v>0</v>
      </c>
      <c r="T266" s="190">
        <f>S266*H266</f>
        <v>0</v>
      </c>
      <c r="U266" s="36"/>
      <c r="V266" s="36"/>
      <c r="W266" s="36"/>
      <c r="X266" s="36"/>
      <c r="Y266" s="36"/>
      <c r="Z266" s="36"/>
      <c r="AA266" s="36"/>
      <c r="AB266" s="36"/>
      <c r="AC266" s="36"/>
      <c r="AD266" s="36"/>
      <c r="AE266" s="36"/>
      <c r="AR266" s="191" t="s">
        <v>1661</v>
      </c>
      <c r="AT266" s="191" t="s">
        <v>641</v>
      </c>
      <c r="AU266" s="191" t="s">
        <v>86</v>
      </c>
      <c r="AY266" s="19" t="s">
        <v>150</v>
      </c>
      <c r="BE266" s="192">
        <f>IF(N266="základní",J266,0)</f>
        <v>0</v>
      </c>
      <c r="BF266" s="192">
        <f>IF(N266="snížená",J266,0)</f>
        <v>0</v>
      </c>
      <c r="BG266" s="192">
        <f>IF(N266="zákl. přenesená",J266,0)</f>
        <v>0</v>
      </c>
      <c r="BH266" s="192">
        <f>IF(N266="sníž. přenesená",J266,0)</f>
        <v>0</v>
      </c>
      <c r="BI266" s="192">
        <f>IF(N266="nulová",J266,0)</f>
        <v>0</v>
      </c>
      <c r="BJ266" s="19" t="s">
        <v>84</v>
      </c>
      <c r="BK266" s="192">
        <f>ROUND(I266*H266,2)</f>
        <v>0</v>
      </c>
      <c r="BL266" s="19" t="s">
        <v>1661</v>
      </c>
      <c r="BM266" s="191" t="s">
        <v>1732</v>
      </c>
    </row>
    <row r="267" spans="1:65" s="2" customFormat="1" ht="19.5">
      <c r="A267" s="36"/>
      <c r="B267" s="37"/>
      <c r="C267" s="38"/>
      <c r="D267" s="193" t="s">
        <v>160</v>
      </c>
      <c r="E267" s="38"/>
      <c r="F267" s="194" t="s">
        <v>1731</v>
      </c>
      <c r="G267" s="38"/>
      <c r="H267" s="38"/>
      <c r="I267" s="195"/>
      <c r="J267" s="38"/>
      <c r="K267" s="38"/>
      <c r="L267" s="41"/>
      <c r="M267" s="196"/>
      <c r="N267" s="197"/>
      <c r="O267" s="66"/>
      <c r="P267" s="66"/>
      <c r="Q267" s="66"/>
      <c r="R267" s="66"/>
      <c r="S267" s="66"/>
      <c r="T267" s="67"/>
      <c r="U267" s="36"/>
      <c r="V267" s="36"/>
      <c r="W267" s="36"/>
      <c r="X267" s="36"/>
      <c r="Y267" s="36"/>
      <c r="Z267" s="36"/>
      <c r="AA267" s="36"/>
      <c r="AB267" s="36"/>
      <c r="AC267" s="36"/>
      <c r="AD267" s="36"/>
      <c r="AE267" s="36"/>
      <c r="AT267" s="19" t="s">
        <v>160</v>
      </c>
      <c r="AU267" s="19" t="s">
        <v>86</v>
      </c>
    </row>
    <row r="268" spans="1:65" s="14" customFormat="1" ht="11.25">
      <c r="B268" s="209"/>
      <c r="C268" s="210"/>
      <c r="D268" s="193" t="s">
        <v>163</v>
      </c>
      <c r="E268" s="210"/>
      <c r="F268" s="212" t="s">
        <v>1733</v>
      </c>
      <c r="G268" s="210"/>
      <c r="H268" s="213">
        <v>2079</v>
      </c>
      <c r="I268" s="214"/>
      <c r="J268" s="210"/>
      <c r="K268" s="210"/>
      <c r="L268" s="215"/>
      <c r="M268" s="216"/>
      <c r="N268" s="217"/>
      <c r="O268" s="217"/>
      <c r="P268" s="217"/>
      <c r="Q268" s="217"/>
      <c r="R268" s="217"/>
      <c r="S268" s="217"/>
      <c r="T268" s="218"/>
      <c r="AT268" s="219" t="s">
        <v>163</v>
      </c>
      <c r="AU268" s="219" t="s">
        <v>86</v>
      </c>
      <c r="AV268" s="14" t="s">
        <v>86</v>
      </c>
      <c r="AW268" s="14" t="s">
        <v>4</v>
      </c>
      <c r="AX268" s="14" t="s">
        <v>84</v>
      </c>
      <c r="AY268" s="219" t="s">
        <v>150</v>
      </c>
    </row>
    <row r="269" spans="1:65" s="2" customFormat="1" ht="24">
      <c r="A269" s="36"/>
      <c r="B269" s="37"/>
      <c r="C269" s="180" t="s">
        <v>1163</v>
      </c>
      <c r="D269" s="180" t="s">
        <v>153</v>
      </c>
      <c r="E269" s="181" t="s">
        <v>1734</v>
      </c>
      <c r="F269" s="182" t="s">
        <v>1735</v>
      </c>
      <c r="G269" s="183" t="s">
        <v>328</v>
      </c>
      <c r="H269" s="184">
        <v>460</v>
      </c>
      <c r="I269" s="185"/>
      <c r="J269" s="186">
        <f>ROUND(I269*H269,2)</f>
        <v>0</v>
      </c>
      <c r="K269" s="182" t="s">
        <v>168</v>
      </c>
      <c r="L269" s="41"/>
      <c r="M269" s="187" t="s">
        <v>19</v>
      </c>
      <c r="N269" s="188" t="s">
        <v>47</v>
      </c>
      <c r="O269" s="66"/>
      <c r="P269" s="189">
        <f>O269*H269</f>
        <v>0</v>
      </c>
      <c r="Q269" s="189">
        <v>0</v>
      </c>
      <c r="R269" s="189">
        <f>Q269*H269</f>
        <v>0</v>
      </c>
      <c r="S269" s="189">
        <v>0</v>
      </c>
      <c r="T269" s="190">
        <f>S269*H269</f>
        <v>0</v>
      </c>
      <c r="U269" s="36"/>
      <c r="V269" s="36"/>
      <c r="W269" s="36"/>
      <c r="X269" s="36"/>
      <c r="Y269" s="36"/>
      <c r="Z269" s="36"/>
      <c r="AA269" s="36"/>
      <c r="AB269" s="36"/>
      <c r="AC269" s="36"/>
      <c r="AD269" s="36"/>
      <c r="AE269" s="36"/>
      <c r="AR269" s="191" t="s">
        <v>1051</v>
      </c>
      <c r="AT269" s="191" t="s">
        <v>153</v>
      </c>
      <c r="AU269" s="191" t="s">
        <v>86</v>
      </c>
      <c r="AY269" s="19" t="s">
        <v>150</v>
      </c>
      <c r="BE269" s="192">
        <f>IF(N269="základní",J269,0)</f>
        <v>0</v>
      </c>
      <c r="BF269" s="192">
        <f>IF(N269="snížená",J269,0)</f>
        <v>0</v>
      </c>
      <c r="BG269" s="192">
        <f>IF(N269="zákl. přenesená",J269,0)</f>
        <v>0</v>
      </c>
      <c r="BH269" s="192">
        <f>IF(N269="sníž. přenesená",J269,0)</f>
        <v>0</v>
      </c>
      <c r="BI269" s="192">
        <f>IF(N269="nulová",J269,0)</f>
        <v>0</v>
      </c>
      <c r="BJ269" s="19" t="s">
        <v>84</v>
      </c>
      <c r="BK269" s="192">
        <f>ROUND(I269*H269,2)</f>
        <v>0</v>
      </c>
      <c r="BL269" s="19" t="s">
        <v>1051</v>
      </c>
      <c r="BM269" s="191" t="s">
        <v>1736</v>
      </c>
    </row>
    <row r="270" spans="1:65" s="2" customFormat="1" ht="29.25">
      <c r="A270" s="36"/>
      <c r="B270" s="37"/>
      <c r="C270" s="38"/>
      <c r="D270" s="193" t="s">
        <v>160</v>
      </c>
      <c r="E270" s="38"/>
      <c r="F270" s="194" t="s">
        <v>1737</v>
      </c>
      <c r="G270" s="38"/>
      <c r="H270" s="38"/>
      <c r="I270" s="195"/>
      <c r="J270" s="38"/>
      <c r="K270" s="38"/>
      <c r="L270" s="41"/>
      <c r="M270" s="196"/>
      <c r="N270" s="197"/>
      <c r="O270" s="66"/>
      <c r="P270" s="66"/>
      <c r="Q270" s="66"/>
      <c r="R270" s="66"/>
      <c r="S270" s="66"/>
      <c r="T270" s="67"/>
      <c r="U270" s="36"/>
      <c r="V270" s="36"/>
      <c r="W270" s="36"/>
      <c r="X270" s="36"/>
      <c r="Y270" s="36"/>
      <c r="Z270" s="36"/>
      <c r="AA270" s="36"/>
      <c r="AB270" s="36"/>
      <c r="AC270" s="36"/>
      <c r="AD270" s="36"/>
      <c r="AE270" s="36"/>
      <c r="AT270" s="19" t="s">
        <v>160</v>
      </c>
      <c r="AU270" s="19" t="s">
        <v>86</v>
      </c>
    </row>
    <row r="271" spans="1:65" s="2" customFormat="1" ht="24">
      <c r="A271" s="36"/>
      <c r="B271" s="37"/>
      <c r="C271" s="245" t="s">
        <v>1170</v>
      </c>
      <c r="D271" s="245" t="s">
        <v>641</v>
      </c>
      <c r="E271" s="246" t="s">
        <v>1738</v>
      </c>
      <c r="F271" s="247" t="s">
        <v>1739</v>
      </c>
      <c r="G271" s="248" t="s">
        <v>328</v>
      </c>
      <c r="H271" s="249">
        <v>483</v>
      </c>
      <c r="I271" s="250"/>
      <c r="J271" s="251">
        <f>ROUND(I271*H271,2)</f>
        <v>0</v>
      </c>
      <c r="K271" s="247" t="s">
        <v>168</v>
      </c>
      <c r="L271" s="252"/>
      <c r="M271" s="253" t="s">
        <v>19</v>
      </c>
      <c r="N271" s="254" t="s">
        <v>47</v>
      </c>
      <c r="O271" s="66"/>
      <c r="P271" s="189">
        <f>O271*H271</f>
        <v>0</v>
      </c>
      <c r="Q271" s="189">
        <v>2.5000000000000001E-4</v>
      </c>
      <c r="R271" s="189">
        <f>Q271*H271</f>
        <v>0.12075</v>
      </c>
      <c r="S271" s="189">
        <v>0</v>
      </c>
      <c r="T271" s="190">
        <f>S271*H271</f>
        <v>0</v>
      </c>
      <c r="U271" s="36"/>
      <c r="V271" s="36"/>
      <c r="W271" s="36"/>
      <c r="X271" s="36"/>
      <c r="Y271" s="36"/>
      <c r="Z271" s="36"/>
      <c r="AA271" s="36"/>
      <c r="AB271" s="36"/>
      <c r="AC271" s="36"/>
      <c r="AD271" s="36"/>
      <c r="AE271" s="36"/>
      <c r="AR271" s="191" t="s">
        <v>1661</v>
      </c>
      <c r="AT271" s="191" t="s">
        <v>641</v>
      </c>
      <c r="AU271" s="191" t="s">
        <v>86</v>
      </c>
      <c r="AY271" s="19" t="s">
        <v>150</v>
      </c>
      <c r="BE271" s="192">
        <f>IF(N271="základní",J271,0)</f>
        <v>0</v>
      </c>
      <c r="BF271" s="192">
        <f>IF(N271="snížená",J271,0)</f>
        <v>0</v>
      </c>
      <c r="BG271" s="192">
        <f>IF(N271="zákl. přenesená",J271,0)</f>
        <v>0</v>
      </c>
      <c r="BH271" s="192">
        <f>IF(N271="sníž. přenesená",J271,0)</f>
        <v>0</v>
      </c>
      <c r="BI271" s="192">
        <f>IF(N271="nulová",J271,0)</f>
        <v>0</v>
      </c>
      <c r="BJ271" s="19" t="s">
        <v>84</v>
      </c>
      <c r="BK271" s="192">
        <f>ROUND(I271*H271,2)</f>
        <v>0</v>
      </c>
      <c r="BL271" s="19" t="s">
        <v>1661</v>
      </c>
      <c r="BM271" s="191" t="s">
        <v>1740</v>
      </c>
    </row>
    <row r="272" spans="1:65" s="2" customFormat="1" ht="19.5">
      <c r="A272" s="36"/>
      <c r="B272" s="37"/>
      <c r="C272" s="38"/>
      <c r="D272" s="193" t="s">
        <v>160</v>
      </c>
      <c r="E272" s="38"/>
      <c r="F272" s="194" t="s">
        <v>1739</v>
      </c>
      <c r="G272" s="38"/>
      <c r="H272" s="38"/>
      <c r="I272" s="195"/>
      <c r="J272" s="38"/>
      <c r="K272" s="38"/>
      <c r="L272" s="41"/>
      <c r="M272" s="196"/>
      <c r="N272" s="197"/>
      <c r="O272" s="66"/>
      <c r="P272" s="66"/>
      <c r="Q272" s="66"/>
      <c r="R272" s="66"/>
      <c r="S272" s="66"/>
      <c r="T272" s="67"/>
      <c r="U272" s="36"/>
      <c r="V272" s="36"/>
      <c r="W272" s="36"/>
      <c r="X272" s="36"/>
      <c r="Y272" s="36"/>
      <c r="Z272" s="36"/>
      <c r="AA272" s="36"/>
      <c r="AB272" s="36"/>
      <c r="AC272" s="36"/>
      <c r="AD272" s="36"/>
      <c r="AE272" s="36"/>
      <c r="AT272" s="19" t="s">
        <v>160</v>
      </c>
      <c r="AU272" s="19" t="s">
        <v>86</v>
      </c>
    </row>
    <row r="273" spans="1:65" s="14" customFormat="1" ht="11.25">
      <c r="B273" s="209"/>
      <c r="C273" s="210"/>
      <c r="D273" s="193" t="s">
        <v>163</v>
      </c>
      <c r="E273" s="210"/>
      <c r="F273" s="212" t="s">
        <v>1741</v>
      </c>
      <c r="G273" s="210"/>
      <c r="H273" s="213">
        <v>483</v>
      </c>
      <c r="I273" s="214"/>
      <c r="J273" s="210"/>
      <c r="K273" s="210"/>
      <c r="L273" s="215"/>
      <c r="M273" s="216"/>
      <c r="N273" s="217"/>
      <c r="O273" s="217"/>
      <c r="P273" s="217"/>
      <c r="Q273" s="217"/>
      <c r="R273" s="217"/>
      <c r="S273" s="217"/>
      <c r="T273" s="218"/>
      <c r="AT273" s="219" t="s">
        <v>163</v>
      </c>
      <c r="AU273" s="219" t="s">
        <v>86</v>
      </c>
      <c r="AV273" s="14" t="s">
        <v>86</v>
      </c>
      <c r="AW273" s="14" t="s">
        <v>4</v>
      </c>
      <c r="AX273" s="14" t="s">
        <v>84</v>
      </c>
      <c r="AY273" s="219" t="s">
        <v>150</v>
      </c>
    </row>
    <row r="274" spans="1:65" s="2" customFormat="1" ht="16.5" customHeight="1">
      <c r="A274" s="36"/>
      <c r="B274" s="37"/>
      <c r="C274" s="180" t="s">
        <v>1180</v>
      </c>
      <c r="D274" s="180" t="s">
        <v>153</v>
      </c>
      <c r="E274" s="181" t="s">
        <v>1742</v>
      </c>
      <c r="F274" s="182" t="s">
        <v>1743</v>
      </c>
      <c r="G274" s="183" t="s">
        <v>1036</v>
      </c>
      <c r="H274" s="255"/>
      <c r="I274" s="185"/>
      <c r="J274" s="186">
        <f>ROUND(I274*H274,2)</f>
        <v>0</v>
      </c>
      <c r="K274" s="182" t="s">
        <v>157</v>
      </c>
      <c r="L274" s="41"/>
      <c r="M274" s="187" t="s">
        <v>19</v>
      </c>
      <c r="N274" s="188" t="s">
        <v>47</v>
      </c>
      <c r="O274" s="66"/>
      <c r="P274" s="189">
        <f>O274*H274</f>
        <v>0</v>
      </c>
      <c r="Q274" s="189">
        <v>0</v>
      </c>
      <c r="R274" s="189">
        <f>Q274*H274</f>
        <v>0</v>
      </c>
      <c r="S274" s="189">
        <v>0</v>
      </c>
      <c r="T274" s="190">
        <f>S274*H274</f>
        <v>0</v>
      </c>
      <c r="U274" s="36"/>
      <c r="V274" s="36"/>
      <c r="W274" s="36"/>
      <c r="X274" s="36"/>
      <c r="Y274" s="36"/>
      <c r="Z274" s="36"/>
      <c r="AA274" s="36"/>
      <c r="AB274" s="36"/>
      <c r="AC274" s="36"/>
      <c r="AD274" s="36"/>
      <c r="AE274" s="36"/>
      <c r="AR274" s="191" t="s">
        <v>1051</v>
      </c>
      <c r="AT274" s="191" t="s">
        <v>153</v>
      </c>
      <c r="AU274" s="191" t="s">
        <v>86</v>
      </c>
      <c r="AY274" s="19" t="s">
        <v>150</v>
      </c>
      <c r="BE274" s="192">
        <f>IF(N274="základní",J274,0)</f>
        <v>0</v>
      </c>
      <c r="BF274" s="192">
        <f>IF(N274="snížená",J274,0)</f>
        <v>0</v>
      </c>
      <c r="BG274" s="192">
        <f>IF(N274="zákl. přenesená",J274,0)</f>
        <v>0</v>
      </c>
      <c r="BH274" s="192">
        <f>IF(N274="sníž. přenesená",J274,0)</f>
        <v>0</v>
      </c>
      <c r="BI274" s="192">
        <f>IF(N274="nulová",J274,0)</f>
        <v>0</v>
      </c>
      <c r="BJ274" s="19" t="s">
        <v>84</v>
      </c>
      <c r="BK274" s="192">
        <f>ROUND(I274*H274,2)</f>
        <v>0</v>
      </c>
      <c r="BL274" s="19" t="s">
        <v>1051</v>
      </c>
      <c r="BM274" s="191" t="s">
        <v>1744</v>
      </c>
    </row>
    <row r="275" spans="1:65" s="2" customFormat="1" ht="11.25">
      <c r="A275" s="36"/>
      <c r="B275" s="37"/>
      <c r="C275" s="38"/>
      <c r="D275" s="193" t="s">
        <v>160</v>
      </c>
      <c r="E275" s="38"/>
      <c r="F275" s="194" t="s">
        <v>1743</v>
      </c>
      <c r="G275" s="38"/>
      <c r="H275" s="38"/>
      <c r="I275" s="195"/>
      <c r="J275" s="38"/>
      <c r="K275" s="38"/>
      <c r="L275" s="41"/>
      <c r="M275" s="196"/>
      <c r="N275" s="197"/>
      <c r="O275" s="66"/>
      <c r="P275" s="66"/>
      <c r="Q275" s="66"/>
      <c r="R275" s="66"/>
      <c r="S275" s="66"/>
      <c r="T275" s="67"/>
      <c r="U275" s="36"/>
      <c r="V275" s="36"/>
      <c r="W275" s="36"/>
      <c r="X275" s="36"/>
      <c r="Y275" s="36"/>
      <c r="Z275" s="36"/>
      <c r="AA275" s="36"/>
      <c r="AB275" s="36"/>
      <c r="AC275" s="36"/>
      <c r="AD275" s="36"/>
      <c r="AE275" s="36"/>
      <c r="AT275" s="19" t="s">
        <v>160</v>
      </c>
      <c r="AU275" s="19" t="s">
        <v>86</v>
      </c>
    </row>
    <row r="276" spans="1:65" s="2" customFormat="1" ht="16.5" customHeight="1">
      <c r="A276" s="36"/>
      <c r="B276" s="37"/>
      <c r="C276" s="180" t="s">
        <v>1189</v>
      </c>
      <c r="D276" s="180" t="s">
        <v>153</v>
      </c>
      <c r="E276" s="181" t="s">
        <v>1745</v>
      </c>
      <c r="F276" s="182" t="s">
        <v>1746</v>
      </c>
      <c r="G276" s="183" t="s">
        <v>1036</v>
      </c>
      <c r="H276" s="255"/>
      <c r="I276" s="185"/>
      <c r="J276" s="186">
        <f>ROUND(I276*H276,2)</f>
        <v>0</v>
      </c>
      <c r="K276" s="182" t="s">
        <v>157</v>
      </c>
      <c r="L276" s="41"/>
      <c r="M276" s="187" t="s">
        <v>19</v>
      </c>
      <c r="N276" s="188" t="s">
        <v>47</v>
      </c>
      <c r="O276" s="66"/>
      <c r="P276" s="189">
        <f>O276*H276</f>
        <v>0</v>
      </c>
      <c r="Q276" s="189">
        <v>0</v>
      </c>
      <c r="R276" s="189">
        <f>Q276*H276</f>
        <v>0</v>
      </c>
      <c r="S276" s="189">
        <v>0</v>
      </c>
      <c r="T276" s="190">
        <f>S276*H276</f>
        <v>0</v>
      </c>
      <c r="U276" s="36"/>
      <c r="V276" s="36"/>
      <c r="W276" s="36"/>
      <c r="X276" s="36"/>
      <c r="Y276" s="36"/>
      <c r="Z276" s="36"/>
      <c r="AA276" s="36"/>
      <c r="AB276" s="36"/>
      <c r="AC276" s="36"/>
      <c r="AD276" s="36"/>
      <c r="AE276" s="36"/>
      <c r="AR276" s="191" t="s">
        <v>1051</v>
      </c>
      <c r="AT276" s="191" t="s">
        <v>153</v>
      </c>
      <c r="AU276" s="191" t="s">
        <v>86</v>
      </c>
      <c r="AY276" s="19" t="s">
        <v>150</v>
      </c>
      <c r="BE276" s="192">
        <f>IF(N276="základní",J276,0)</f>
        <v>0</v>
      </c>
      <c r="BF276" s="192">
        <f>IF(N276="snížená",J276,0)</f>
        <v>0</v>
      </c>
      <c r="BG276" s="192">
        <f>IF(N276="zákl. přenesená",J276,0)</f>
        <v>0</v>
      </c>
      <c r="BH276" s="192">
        <f>IF(N276="sníž. přenesená",J276,0)</f>
        <v>0</v>
      </c>
      <c r="BI276" s="192">
        <f>IF(N276="nulová",J276,0)</f>
        <v>0</v>
      </c>
      <c r="BJ276" s="19" t="s">
        <v>84</v>
      </c>
      <c r="BK276" s="192">
        <f>ROUND(I276*H276,2)</f>
        <v>0</v>
      </c>
      <c r="BL276" s="19" t="s">
        <v>1051</v>
      </c>
      <c r="BM276" s="191" t="s">
        <v>1747</v>
      </c>
    </row>
    <row r="277" spans="1:65" s="2" customFormat="1" ht="11.25">
      <c r="A277" s="36"/>
      <c r="B277" s="37"/>
      <c r="C277" s="38"/>
      <c r="D277" s="193" t="s">
        <v>160</v>
      </c>
      <c r="E277" s="38"/>
      <c r="F277" s="194" t="s">
        <v>1746</v>
      </c>
      <c r="G277" s="38"/>
      <c r="H277" s="38"/>
      <c r="I277" s="195"/>
      <c r="J277" s="38"/>
      <c r="K277" s="38"/>
      <c r="L277" s="41"/>
      <c r="M277" s="196"/>
      <c r="N277" s="197"/>
      <c r="O277" s="66"/>
      <c r="P277" s="66"/>
      <c r="Q277" s="66"/>
      <c r="R277" s="66"/>
      <c r="S277" s="66"/>
      <c r="T277" s="67"/>
      <c r="U277" s="36"/>
      <c r="V277" s="36"/>
      <c r="W277" s="36"/>
      <c r="X277" s="36"/>
      <c r="Y277" s="36"/>
      <c r="Z277" s="36"/>
      <c r="AA277" s="36"/>
      <c r="AB277" s="36"/>
      <c r="AC277" s="36"/>
      <c r="AD277" s="36"/>
      <c r="AE277" s="36"/>
      <c r="AT277" s="19" t="s">
        <v>160</v>
      </c>
      <c r="AU277" s="19" t="s">
        <v>86</v>
      </c>
    </row>
    <row r="278" spans="1:65" s="2" customFormat="1" ht="16.5" customHeight="1">
      <c r="A278" s="36"/>
      <c r="B278" s="37"/>
      <c r="C278" s="180" t="s">
        <v>1198</v>
      </c>
      <c r="D278" s="180" t="s">
        <v>153</v>
      </c>
      <c r="E278" s="181" t="s">
        <v>1748</v>
      </c>
      <c r="F278" s="182" t="s">
        <v>1749</v>
      </c>
      <c r="G278" s="183" t="s">
        <v>1036</v>
      </c>
      <c r="H278" s="255"/>
      <c r="I278" s="185"/>
      <c r="J278" s="186">
        <f>ROUND(I278*H278,2)</f>
        <v>0</v>
      </c>
      <c r="K278" s="182" t="s">
        <v>157</v>
      </c>
      <c r="L278" s="41"/>
      <c r="M278" s="187" t="s">
        <v>19</v>
      </c>
      <c r="N278" s="188" t="s">
        <v>47</v>
      </c>
      <c r="O278" s="66"/>
      <c r="P278" s="189">
        <f>O278*H278</f>
        <v>0</v>
      </c>
      <c r="Q278" s="189">
        <v>0</v>
      </c>
      <c r="R278" s="189">
        <f>Q278*H278</f>
        <v>0</v>
      </c>
      <c r="S278" s="189">
        <v>0</v>
      </c>
      <c r="T278" s="190">
        <f>S278*H278</f>
        <v>0</v>
      </c>
      <c r="U278" s="36"/>
      <c r="V278" s="36"/>
      <c r="W278" s="36"/>
      <c r="X278" s="36"/>
      <c r="Y278" s="36"/>
      <c r="Z278" s="36"/>
      <c r="AA278" s="36"/>
      <c r="AB278" s="36"/>
      <c r="AC278" s="36"/>
      <c r="AD278" s="36"/>
      <c r="AE278" s="36"/>
      <c r="AR278" s="191" t="s">
        <v>1051</v>
      </c>
      <c r="AT278" s="191" t="s">
        <v>153</v>
      </c>
      <c r="AU278" s="191" t="s">
        <v>86</v>
      </c>
      <c r="AY278" s="19" t="s">
        <v>150</v>
      </c>
      <c r="BE278" s="192">
        <f>IF(N278="základní",J278,0)</f>
        <v>0</v>
      </c>
      <c r="BF278" s="192">
        <f>IF(N278="snížená",J278,0)</f>
        <v>0</v>
      </c>
      <c r="BG278" s="192">
        <f>IF(N278="zákl. přenesená",J278,0)</f>
        <v>0</v>
      </c>
      <c r="BH278" s="192">
        <f>IF(N278="sníž. přenesená",J278,0)</f>
        <v>0</v>
      </c>
      <c r="BI278" s="192">
        <f>IF(N278="nulová",J278,0)</f>
        <v>0</v>
      </c>
      <c r="BJ278" s="19" t="s">
        <v>84</v>
      </c>
      <c r="BK278" s="192">
        <f>ROUND(I278*H278,2)</f>
        <v>0</v>
      </c>
      <c r="BL278" s="19" t="s">
        <v>1051</v>
      </c>
      <c r="BM278" s="191" t="s">
        <v>1750</v>
      </c>
    </row>
    <row r="279" spans="1:65" s="2" customFormat="1" ht="11.25">
      <c r="A279" s="36"/>
      <c r="B279" s="37"/>
      <c r="C279" s="38"/>
      <c r="D279" s="193" t="s">
        <v>160</v>
      </c>
      <c r="E279" s="38"/>
      <c r="F279" s="194" t="s">
        <v>1749</v>
      </c>
      <c r="G279" s="38"/>
      <c r="H279" s="38"/>
      <c r="I279" s="195"/>
      <c r="J279" s="38"/>
      <c r="K279" s="38"/>
      <c r="L279" s="41"/>
      <c r="M279" s="196"/>
      <c r="N279" s="197"/>
      <c r="O279" s="66"/>
      <c r="P279" s="66"/>
      <c r="Q279" s="66"/>
      <c r="R279" s="66"/>
      <c r="S279" s="66"/>
      <c r="T279" s="67"/>
      <c r="U279" s="36"/>
      <c r="V279" s="36"/>
      <c r="W279" s="36"/>
      <c r="X279" s="36"/>
      <c r="Y279" s="36"/>
      <c r="Z279" s="36"/>
      <c r="AA279" s="36"/>
      <c r="AB279" s="36"/>
      <c r="AC279" s="36"/>
      <c r="AD279" s="36"/>
      <c r="AE279" s="36"/>
      <c r="AT279" s="19" t="s">
        <v>160</v>
      </c>
      <c r="AU279" s="19" t="s">
        <v>86</v>
      </c>
    </row>
    <row r="280" spans="1:65" s="2" customFormat="1" ht="16.5" customHeight="1">
      <c r="A280" s="36"/>
      <c r="B280" s="37"/>
      <c r="C280" s="180" t="s">
        <v>1200</v>
      </c>
      <c r="D280" s="180" t="s">
        <v>153</v>
      </c>
      <c r="E280" s="181" t="s">
        <v>1751</v>
      </c>
      <c r="F280" s="182" t="s">
        <v>1752</v>
      </c>
      <c r="G280" s="183" t="s">
        <v>951</v>
      </c>
      <c r="H280" s="184">
        <v>1</v>
      </c>
      <c r="I280" s="185"/>
      <c r="J280" s="186">
        <f>ROUND(I280*H280,2)</f>
        <v>0</v>
      </c>
      <c r="K280" s="182" t="s">
        <v>157</v>
      </c>
      <c r="L280" s="41"/>
      <c r="M280" s="187" t="s">
        <v>19</v>
      </c>
      <c r="N280" s="188" t="s">
        <v>47</v>
      </c>
      <c r="O280" s="66"/>
      <c r="P280" s="189">
        <f>O280*H280</f>
        <v>0</v>
      </c>
      <c r="Q280" s="189">
        <v>0</v>
      </c>
      <c r="R280" s="189">
        <f>Q280*H280</f>
        <v>0</v>
      </c>
      <c r="S280" s="189">
        <v>0</v>
      </c>
      <c r="T280" s="190">
        <f>S280*H280</f>
        <v>0</v>
      </c>
      <c r="U280" s="36"/>
      <c r="V280" s="36"/>
      <c r="W280" s="36"/>
      <c r="X280" s="36"/>
      <c r="Y280" s="36"/>
      <c r="Z280" s="36"/>
      <c r="AA280" s="36"/>
      <c r="AB280" s="36"/>
      <c r="AC280" s="36"/>
      <c r="AD280" s="36"/>
      <c r="AE280" s="36"/>
      <c r="AR280" s="191" t="s">
        <v>1051</v>
      </c>
      <c r="AT280" s="191" t="s">
        <v>153</v>
      </c>
      <c r="AU280" s="191" t="s">
        <v>86</v>
      </c>
      <c r="AY280" s="19" t="s">
        <v>150</v>
      </c>
      <c r="BE280" s="192">
        <f>IF(N280="základní",J280,0)</f>
        <v>0</v>
      </c>
      <c r="BF280" s="192">
        <f>IF(N280="snížená",J280,0)</f>
        <v>0</v>
      </c>
      <c r="BG280" s="192">
        <f>IF(N280="zákl. přenesená",J280,0)</f>
        <v>0</v>
      </c>
      <c r="BH280" s="192">
        <f>IF(N280="sníž. přenesená",J280,0)</f>
        <v>0</v>
      </c>
      <c r="BI280" s="192">
        <f>IF(N280="nulová",J280,0)</f>
        <v>0</v>
      </c>
      <c r="BJ280" s="19" t="s">
        <v>84</v>
      </c>
      <c r="BK280" s="192">
        <f>ROUND(I280*H280,2)</f>
        <v>0</v>
      </c>
      <c r="BL280" s="19" t="s">
        <v>1051</v>
      </c>
      <c r="BM280" s="191" t="s">
        <v>1753</v>
      </c>
    </row>
    <row r="281" spans="1:65" s="2" customFormat="1" ht="11.25">
      <c r="A281" s="36"/>
      <c r="B281" s="37"/>
      <c r="C281" s="38"/>
      <c r="D281" s="193" t="s">
        <v>160</v>
      </c>
      <c r="E281" s="38"/>
      <c r="F281" s="194" t="s">
        <v>1752</v>
      </c>
      <c r="G281" s="38"/>
      <c r="H281" s="38"/>
      <c r="I281" s="195"/>
      <c r="J281" s="38"/>
      <c r="K281" s="38"/>
      <c r="L281" s="41"/>
      <c r="M281" s="196"/>
      <c r="N281" s="197"/>
      <c r="O281" s="66"/>
      <c r="P281" s="66"/>
      <c r="Q281" s="66"/>
      <c r="R281" s="66"/>
      <c r="S281" s="66"/>
      <c r="T281" s="67"/>
      <c r="U281" s="36"/>
      <c r="V281" s="36"/>
      <c r="W281" s="36"/>
      <c r="X281" s="36"/>
      <c r="Y281" s="36"/>
      <c r="Z281" s="36"/>
      <c r="AA281" s="36"/>
      <c r="AB281" s="36"/>
      <c r="AC281" s="36"/>
      <c r="AD281" s="36"/>
      <c r="AE281" s="36"/>
      <c r="AT281" s="19" t="s">
        <v>160</v>
      </c>
      <c r="AU281" s="19" t="s">
        <v>86</v>
      </c>
    </row>
    <row r="282" spans="1:65" s="12" customFormat="1" ht="22.9" customHeight="1">
      <c r="B282" s="164"/>
      <c r="C282" s="165"/>
      <c r="D282" s="166" t="s">
        <v>75</v>
      </c>
      <c r="E282" s="178" t="s">
        <v>1754</v>
      </c>
      <c r="F282" s="178" t="s">
        <v>1755</v>
      </c>
      <c r="G282" s="165"/>
      <c r="H282" s="165"/>
      <c r="I282" s="168"/>
      <c r="J282" s="179">
        <f>BK282</f>
        <v>0</v>
      </c>
      <c r="K282" s="165"/>
      <c r="L282" s="170"/>
      <c r="M282" s="171"/>
      <c r="N282" s="172"/>
      <c r="O282" s="172"/>
      <c r="P282" s="173">
        <f>SUM(P283:P325)</f>
        <v>0</v>
      </c>
      <c r="Q282" s="172"/>
      <c r="R282" s="173">
        <f>SUM(R283:R325)</f>
        <v>3.4999999999999996E-3</v>
      </c>
      <c r="S282" s="172"/>
      <c r="T282" s="174">
        <f>SUM(T283:T325)</f>
        <v>0</v>
      </c>
      <c r="AR282" s="175" t="s">
        <v>179</v>
      </c>
      <c r="AT282" s="176" t="s">
        <v>75</v>
      </c>
      <c r="AU282" s="176" t="s">
        <v>84</v>
      </c>
      <c r="AY282" s="175" t="s">
        <v>150</v>
      </c>
      <c r="BK282" s="177">
        <f>SUM(BK283:BK325)</f>
        <v>0</v>
      </c>
    </row>
    <row r="283" spans="1:65" s="2" customFormat="1" ht="16.5" customHeight="1">
      <c r="A283" s="36"/>
      <c r="B283" s="37"/>
      <c r="C283" s="180" t="s">
        <v>1205</v>
      </c>
      <c r="D283" s="180" t="s">
        <v>153</v>
      </c>
      <c r="E283" s="181" t="s">
        <v>1756</v>
      </c>
      <c r="F283" s="182" t="s">
        <v>1757</v>
      </c>
      <c r="G283" s="183" t="s">
        <v>156</v>
      </c>
      <c r="H283" s="184">
        <v>25</v>
      </c>
      <c r="I283" s="185"/>
      <c r="J283" s="186">
        <f>ROUND(I283*H283,2)</f>
        <v>0</v>
      </c>
      <c r="K283" s="182" t="s">
        <v>168</v>
      </c>
      <c r="L283" s="41"/>
      <c r="M283" s="187" t="s">
        <v>19</v>
      </c>
      <c r="N283" s="188" t="s">
        <v>47</v>
      </c>
      <c r="O283" s="66"/>
      <c r="P283" s="189">
        <f>O283*H283</f>
        <v>0</v>
      </c>
      <c r="Q283" s="189">
        <v>0</v>
      </c>
      <c r="R283" s="189">
        <f>Q283*H283</f>
        <v>0</v>
      </c>
      <c r="S283" s="189">
        <v>0</v>
      </c>
      <c r="T283" s="190">
        <f>S283*H283</f>
        <v>0</v>
      </c>
      <c r="U283" s="36"/>
      <c r="V283" s="36"/>
      <c r="W283" s="36"/>
      <c r="X283" s="36"/>
      <c r="Y283" s="36"/>
      <c r="Z283" s="36"/>
      <c r="AA283" s="36"/>
      <c r="AB283" s="36"/>
      <c r="AC283" s="36"/>
      <c r="AD283" s="36"/>
      <c r="AE283" s="36"/>
      <c r="AR283" s="191" t="s">
        <v>1051</v>
      </c>
      <c r="AT283" s="191" t="s">
        <v>153</v>
      </c>
      <c r="AU283" s="191" t="s">
        <v>86</v>
      </c>
      <c r="AY283" s="19" t="s">
        <v>150</v>
      </c>
      <c r="BE283" s="192">
        <f>IF(N283="základní",J283,0)</f>
        <v>0</v>
      </c>
      <c r="BF283" s="192">
        <f>IF(N283="snížená",J283,0)</f>
        <v>0</v>
      </c>
      <c r="BG283" s="192">
        <f>IF(N283="zákl. přenesená",J283,0)</f>
        <v>0</v>
      </c>
      <c r="BH283" s="192">
        <f>IF(N283="sníž. přenesená",J283,0)</f>
        <v>0</v>
      </c>
      <c r="BI283" s="192">
        <f>IF(N283="nulová",J283,0)</f>
        <v>0</v>
      </c>
      <c r="BJ283" s="19" t="s">
        <v>84</v>
      </c>
      <c r="BK283" s="192">
        <f>ROUND(I283*H283,2)</f>
        <v>0</v>
      </c>
      <c r="BL283" s="19" t="s">
        <v>1051</v>
      </c>
      <c r="BM283" s="191" t="s">
        <v>314</v>
      </c>
    </row>
    <row r="284" spans="1:65" s="2" customFormat="1" ht="29.25">
      <c r="A284" s="36"/>
      <c r="B284" s="37"/>
      <c r="C284" s="38"/>
      <c r="D284" s="193" t="s">
        <v>160</v>
      </c>
      <c r="E284" s="38"/>
      <c r="F284" s="194" t="s">
        <v>1758</v>
      </c>
      <c r="G284" s="38"/>
      <c r="H284" s="38"/>
      <c r="I284" s="195"/>
      <c r="J284" s="38"/>
      <c r="K284" s="38"/>
      <c r="L284" s="41"/>
      <c r="M284" s="196"/>
      <c r="N284" s="197"/>
      <c r="O284" s="66"/>
      <c r="P284" s="66"/>
      <c r="Q284" s="66"/>
      <c r="R284" s="66"/>
      <c r="S284" s="66"/>
      <c r="T284" s="67"/>
      <c r="U284" s="36"/>
      <c r="V284" s="36"/>
      <c r="W284" s="36"/>
      <c r="X284" s="36"/>
      <c r="Y284" s="36"/>
      <c r="Z284" s="36"/>
      <c r="AA284" s="36"/>
      <c r="AB284" s="36"/>
      <c r="AC284" s="36"/>
      <c r="AD284" s="36"/>
      <c r="AE284" s="36"/>
      <c r="AT284" s="19" t="s">
        <v>160</v>
      </c>
      <c r="AU284" s="19" t="s">
        <v>86</v>
      </c>
    </row>
    <row r="285" spans="1:65" s="2" customFormat="1" ht="24.2" customHeight="1">
      <c r="A285" s="36"/>
      <c r="B285" s="37"/>
      <c r="C285" s="245" t="s">
        <v>1209</v>
      </c>
      <c r="D285" s="245" t="s">
        <v>641</v>
      </c>
      <c r="E285" s="246" t="s">
        <v>1759</v>
      </c>
      <c r="F285" s="247" t="s">
        <v>1760</v>
      </c>
      <c r="G285" s="248" t="s">
        <v>156</v>
      </c>
      <c r="H285" s="249">
        <v>25</v>
      </c>
      <c r="I285" s="250"/>
      <c r="J285" s="251">
        <f>ROUND(I285*H285,2)</f>
        <v>0</v>
      </c>
      <c r="K285" s="247" t="s">
        <v>1463</v>
      </c>
      <c r="L285" s="252"/>
      <c r="M285" s="253" t="s">
        <v>19</v>
      </c>
      <c r="N285" s="254" t="s">
        <v>47</v>
      </c>
      <c r="O285" s="66"/>
      <c r="P285" s="189">
        <f>O285*H285</f>
        <v>0</v>
      </c>
      <c r="Q285" s="189">
        <v>1.3999999999999999E-4</v>
      </c>
      <c r="R285" s="189">
        <f>Q285*H285</f>
        <v>3.4999999999999996E-3</v>
      </c>
      <c r="S285" s="189">
        <v>0</v>
      </c>
      <c r="T285" s="190">
        <f>S285*H285</f>
        <v>0</v>
      </c>
      <c r="U285" s="36"/>
      <c r="V285" s="36"/>
      <c r="W285" s="36"/>
      <c r="X285" s="36"/>
      <c r="Y285" s="36"/>
      <c r="Z285" s="36"/>
      <c r="AA285" s="36"/>
      <c r="AB285" s="36"/>
      <c r="AC285" s="36"/>
      <c r="AD285" s="36"/>
      <c r="AE285" s="36"/>
      <c r="AR285" s="191" t="s">
        <v>1661</v>
      </c>
      <c r="AT285" s="191" t="s">
        <v>641</v>
      </c>
      <c r="AU285" s="191" t="s">
        <v>86</v>
      </c>
      <c r="AY285" s="19" t="s">
        <v>150</v>
      </c>
      <c r="BE285" s="192">
        <f>IF(N285="základní",J285,0)</f>
        <v>0</v>
      </c>
      <c r="BF285" s="192">
        <f>IF(N285="snížená",J285,0)</f>
        <v>0</v>
      </c>
      <c r="BG285" s="192">
        <f>IF(N285="zákl. přenesená",J285,0)</f>
        <v>0</v>
      </c>
      <c r="BH285" s="192">
        <f>IF(N285="sníž. přenesená",J285,0)</f>
        <v>0</v>
      </c>
      <c r="BI285" s="192">
        <f>IF(N285="nulová",J285,0)</f>
        <v>0</v>
      </c>
      <c r="BJ285" s="19" t="s">
        <v>84</v>
      </c>
      <c r="BK285" s="192">
        <f>ROUND(I285*H285,2)</f>
        <v>0</v>
      </c>
      <c r="BL285" s="19" t="s">
        <v>1661</v>
      </c>
      <c r="BM285" s="191" t="s">
        <v>1761</v>
      </c>
    </row>
    <row r="286" spans="1:65" s="2" customFormat="1" ht="11.25">
      <c r="A286" s="36"/>
      <c r="B286" s="37"/>
      <c r="C286" s="38"/>
      <c r="D286" s="193" t="s">
        <v>160</v>
      </c>
      <c r="E286" s="38"/>
      <c r="F286" s="194" t="s">
        <v>1760</v>
      </c>
      <c r="G286" s="38"/>
      <c r="H286" s="38"/>
      <c r="I286" s="195"/>
      <c r="J286" s="38"/>
      <c r="K286" s="38"/>
      <c r="L286" s="41"/>
      <c r="M286" s="196"/>
      <c r="N286" s="197"/>
      <c r="O286" s="66"/>
      <c r="P286" s="66"/>
      <c r="Q286" s="66"/>
      <c r="R286" s="66"/>
      <c r="S286" s="66"/>
      <c r="T286" s="67"/>
      <c r="U286" s="36"/>
      <c r="V286" s="36"/>
      <c r="W286" s="36"/>
      <c r="X286" s="36"/>
      <c r="Y286" s="36"/>
      <c r="Z286" s="36"/>
      <c r="AA286" s="36"/>
      <c r="AB286" s="36"/>
      <c r="AC286" s="36"/>
      <c r="AD286" s="36"/>
      <c r="AE286" s="36"/>
      <c r="AT286" s="19" t="s">
        <v>160</v>
      </c>
      <c r="AU286" s="19" t="s">
        <v>86</v>
      </c>
    </row>
    <row r="287" spans="1:65" s="2" customFormat="1" ht="24">
      <c r="A287" s="36"/>
      <c r="B287" s="37"/>
      <c r="C287" s="180" t="s">
        <v>1216</v>
      </c>
      <c r="D287" s="180" t="s">
        <v>153</v>
      </c>
      <c r="E287" s="181" t="s">
        <v>1762</v>
      </c>
      <c r="F287" s="182" t="s">
        <v>1763</v>
      </c>
      <c r="G287" s="183" t="s">
        <v>328</v>
      </c>
      <c r="H287" s="184">
        <v>840</v>
      </c>
      <c r="I287" s="185"/>
      <c r="J287" s="186">
        <f>ROUND(I287*H287,2)</f>
        <v>0</v>
      </c>
      <c r="K287" s="182" t="s">
        <v>168</v>
      </c>
      <c r="L287" s="41"/>
      <c r="M287" s="187" t="s">
        <v>19</v>
      </c>
      <c r="N287" s="188" t="s">
        <v>47</v>
      </c>
      <c r="O287" s="66"/>
      <c r="P287" s="189">
        <f>O287*H287</f>
        <v>0</v>
      </c>
      <c r="Q287" s="189">
        <v>0</v>
      </c>
      <c r="R287" s="189">
        <f>Q287*H287</f>
        <v>0</v>
      </c>
      <c r="S287" s="189">
        <v>0</v>
      </c>
      <c r="T287" s="190">
        <f>S287*H287</f>
        <v>0</v>
      </c>
      <c r="U287" s="36"/>
      <c r="V287" s="36"/>
      <c r="W287" s="36"/>
      <c r="X287" s="36"/>
      <c r="Y287" s="36"/>
      <c r="Z287" s="36"/>
      <c r="AA287" s="36"/>
      <c r="AB287" s="36"/>
      <c r="AC287" s="36"/>
      <c r="AD287" s="36"/>
      <c r="AE287" s="36"/>
      <c r="AR287" s="191" t="s">
        <v>1051</v>
      </c>
      <c r="AT287" s="191" t="s">
        <v>153</v>
      </c>
      <c r="AU287" s="191" t="s">
        <v>86</v>
      </c>
      <c r="AY287" s="19" t="s">
        <v>150</v>
      </c>
      <c r="BE287" s="192">
        <f>IF(N287="základní",J287,0)</f>
        <v>0</v>
      </c>
      <c r="BF287" s="192">
        <f>IF(N287="snížená",J287,0)</f>
        <v>0</v>
      </c>
      <c r="BG287" s="192">
        <f>IF(N287="zákl. přenesená",J287,0)</f>
        <v>0</v>
      </c>
      <c r="BH287" s="192">
        <f>IF(N287="sníž. přenesená",J287,0)</f>
        <v>0</v>
      </c>
      <c r="BI287" s="192">
        <f>IF(N287="nulová",J287,0)</f>
        <v>0</v>
      </c>
      <c r="BJ287" s="19" t="s">
        <v>84</v>
      </c>
      <c r="BK287" s="192">
        <f>ROUND(I287*H287,2)</f>
        <v>0</v>
      </c>
      <c r="BL287" s="19" t="s">
        <v>1051</v>
      </c>
      <c r="BM287" s="191" t="s">
        <v>1764</v>
      </c>
    </row>
    <row r="288" spans="1:65" s="2" customFormat="1" ht="29.25">
      <c r="A288" s="36"/>
      <c r="B288" s="37"/>
      <c r="C288" s="38"/>
      <c r="D288" s="193" t="s">
        <v>160</v>
      </c>
      <c r="E288" s="38"/>
      <c r="F288" s="194" t="s">
        <v>1765</v>
      </c>
      <c r="G288" s="38"/>
      <c r="H288" s="38"/>
      <c r="I288" s="195"/>
      <c r="J288" s="38"/>
      <c r="K288" s="38"/>
      <c r="L288" s="41"/>
      <c r="M288" s="196"/>
      <c r="N288" s="197"/>
      <c r="O288" s="66"/>
      <c r="P288" s="66"/>
      <c r="Q288" s="66"/>
      <c r="R288" s="66"/>
      <c r="S288" s="66"/>
      <c r="T288" s="67"/>
      <c r="U288" s="36"/>
      <c r="V288" s="36"/>
      <c r="W288" s="36"/>
      <c r="X288" s="36"/>
      <c r="Y288" s="36"/>
      <c r="Z288" s="36"/>
      <c r="AA288" s="36"/>
      <c r="AB288" s="36"/>
      <c r="AC288" s="36"/>
      <c r="AD288" s="36"/>
      <c r="AE288" s="36"/>
      <c r="AT288" s="19" t="s">
        <v>160</v>
      </c>
      <c r="AU288" s="19" t="s">
        <v>86</v>
      </c>
    </row>
    <row r="289" spans="1:65" s="2" customFormat="1" ht="24.2" customHeight="1">
      <c r="A289" s="36"/>
      <c r="B289" s="37"/>
      <c r="C289" s="245" t="s">
        <v>1221</v>
      </c>
      <c r="D289" s="245" t="s">
        <v>641</v>
      </c>
      <c r="E289" s="246" t="s">
        <v>1766</v>
      </c>
      <c r="F289" s="247" t="s">
        <v>1767</v>
      </c>
      <c r="G289" s="248" t="s">
        <v>328</v>
      </c>
      <c r="H289" s="249">
        <v>882</v>
      </c>
      <c r="I289" s="250"/>
      <c r="J289" s="251">
        <f>ROUND(I289*H289,2)</f>
        <v>0</v>
      </c>
      <c r="K289" s="247" t="s">
        <v>1463</v>
      </c>
      <c r="L289" s="252"/>
      <c r="M289" s="253" t="s">
        <v>19</v>
      </c>
      <c r="N289" s="254" t="s">
        <v>47</v>
      </c>
      <c r="O289" s="66"/>
      <c r="P289" s="189">
        <f>O289*H289</f>
        <v>0</v>
      </c>
      <c r="Q289" s="189">
        <v>0</v>
      </c>
      <c r="R289" s="189">
        <f>Q289*H289</f>
        <v>0</v>
      </c>
      <c r="S289" s="189">
        <v>0</v>
      </c>
      <c r="T289" s="190">
        <f>S289*H289</f>
        <v>0</v>
      </c>
      <c r="U289" s="36"/>
      <c r="V289" s="36"/>
      <c r="W289" s="36"/>
      <c r="X289" s="36"/>
      <c r="Y289" s="36"/>
      <c r="Z289" s="36"/>
      <c r="AA289" s="36"/>
      <c r="AB289" s="36"/>
      <c r="AC289" s="36"/>
      <c r="AD289" s="36"/>
      <c r="AE289" s="36"/>
      <c r="AR289" s="191" t="s">
        <v>1661</v>
      </c>
      <c r="AT289" s="191" t="s">
        <v>641</v>
      </c>
      <c r="AU289" s="191" t="s">
        <v>86</v>
      </c>
      <c r="AY289" s="19" t="s">
        <v>150</v>
      </c>
      <c r="BE289" s="192">
        <f>IF(N289="základní",J289,0)</f>
        <v>0</v>
      </c>
      <c r="BF289" s="192">
        <f>IF(N289="snížená",J289,0)</f>
        <v>0</v>
      </c>
      <c r="BG289" s="192">
        <f>IF(N289="zákl. přenesená",J289,0)</f>
        <v>0</v>
      </c>
      <c r="BH289" s="192">
        <f>IF(N289="sníž. přenesená",J289,0)</f>
        <v>0</v>
      </c>
      <c r="BI289" s="192">
        <f>IF(N289="nulová",J289,0)</f>
        <v>0</v>
      </c>
      <c r="BJ289" s="19" t="s">
        <v>84</v>
      </c>
      <c r="BK289" s="192">
        <f>ROUND(I289*H289,2)</f>
        <v>0</v>
      </c>
      <c r="BL289" s="19" t="s">
        <v>1661</v>
      </c>
      <c r="BM289" s="191" t="s">
        <v>1768</v>
      </c>
    </row>
    <row r="290" spans="1:65" s="2" customFormat="1" ht="11.25">
      <c r="A290" s="36"/>
      <c r="B290" s="37"/>
      <c r="C290" s="38"/>
      <c r="D290" s="193" t="s">
        <v>160</v>
      </c>
      <c r="E290" s="38"/>
      <c r="F290" s="194" t="s">
        <v>1767</v>
      </c>
      <c r="G290" s="38"/>
      <c r="H290" s="38"/>
      <c r="I290" s="195"/>
      <c r="J290" s="38"/>
      <c r="K290" s="38"/>
      <c r="L290" s="41"/>
      <c r="M290" s="196"/>
      <c r="N290" s="197"/>
      <c r="O290" s="66"/>
      <c r="P290" s="66"/>
      <c r="Q290" s="66"/>
      <c r="R290" s="66"/>
      <c r="S290" s="66"/>
      <c r="T290" s="67"/>
      <c r="U290" s="36"/>
      <c r="V290" s="36"/>
      <c r="W290" s="36"/>
      <c r="X290" s="36"/>
      <c r="Y290" s="36"/>
      <c r="Z290" s="36"/>
      <c r="AA290" s="36"/>
      <c r="AB290" s="36"/>
      <c r="AC290" s="36"/>
      <c r="AD290" s="36"/>
      <c r="AE290" s="36"/>
      <c r="AT290" s="19" t="s">
        <v>160</v>
      </c>
      <c r="AU290" s="19" t="s">
        <v>86</v>
      </c>
    </row>
    <row r="291" spans="1:65" s="14" customFormat="1" ht="11.25">
      <c r="B291" s="209"/>
      <c r="C291" s="210"/>
      <c r="D291" s="193" t="s">
        <v>163</v>
      </c>
      <c r="E291" s="210"/>
      <c r="F291" s="212" t="s">
        <v>1769</v>
      </c>
      <c r="G291" s="210"/>
      <c r="H291" s="213">
        <v>882</v>
      </c>
      <c r="I291" s="214"/>
      <c r="J291" s="210"/>
      <c r="K291" s="210"/>
      <c r="L291" s="215"/>
      <c r="M291" s="216"/>
      <c r="N291" s="217"/>
      <c r="O291" s="217"/>
      <c r="P291" s="217"/>
      <c r="Q291" s="217"/>
      <c r="R291" s="217"/>
      <c r="S291" s="217"/>
      <c r="T291" s="218"/>
      <c r="AT291" s="219" t="s">
        <v>163</v>
      </c>
      <c r="AU291" s="219" t="s">
        <v>86</v>
      </c>
      <c r="AV291" s="14" t="s">
        <v>86</v>
      </c>
      <c r="AW291" s="14" t="s">
        <v>4</v>
      </c>
      <c r="AX291" s="14" t="s">
        <v>84</v>
      </c>
      <c r="AY291" s="219" t="s">
        <v>150</v>
      </c>
    </row>
    <row r="292" spans="1:65" s="2" customFormat="1" ht="24">
      <c r="A292" s="36"/>
      <c r="B292" s="37"/>
      <c r="C292" s="180" t="s">
        <v>1227</v>
      </c>
      <c r="D292" s="180" t="s">
        <v>153</v>
      </c>
      <c r="E292" s="181" t="s">
        <v>1770</v>
      </c>
      <c r="F292" s="182" t="s">
        <v>1771</v>
      </c>
      <c r="G292" s="183" t="s">
        <v>328</v>
      </c>
      <c r="H292" s="184">
        <v>340</v>
      </c>
      <c r="I292" s="185"/>
      <c r="J292" s="186">
        <f>ROUND(I292*H292,2)</f>
        <v>0</v>
      </c>
      <c r="K292" s="182" t="s">
        <v>168</v>
      </c>
      <c r="L292" s="41"/>
      <c r="M292" s="187" t="s">
        <v>19</v>
      </c>
      <c r="N292" s="188" t="s">
        <v>47</v>
      </c>
      <c r="O292" s="66"/>
      <c r="P292" s="189">
        <f>O292*H292</f>
        <v>0</v>
      </c>
      <c r="Q292" s="189">
        <v>0</v>
      </c>
      <c r="R292" s="189">
        <f>Q292*H292</f>
        <v>0</v>
      </c>
      <c r="S292" s="189">
        <v>0</v>
      </c>
      <c r="T292" s="190">
        <f>S292*H292</f>
        <v>0</v>
      </c>
      <c r="U292" s="36"/>
      <c r="V292" s="36"/>
      <c r="W292" s="36"/>
      <c r="X292" s="36"/>
      <c r="Y292" s="36"/>
      <c r="Z292" s="36"/>
      <c r="AA292" s="36"/>
      <c r="AB292" s="36"/>
      <c r="AC292" s="36"/>
      <c r="AD292" s="36"/>
      <c r="AE292" s="36"/>
      <c r="AR292" s="191" t="s">
        <v>1051</v>
      </c>
      <c r="AT292" s="191" t="s">
        <v>153</v>
      </c>
      <c r="AU292" s="191" t="s">
        <v>86</v>
      </c>
      <c r="AY292" s="19" t="s">
        <v>150</v>
      </c>
      <c r="BE292" s="192">
        <f>IF(N292="základní",J292,0)</f>
        <v>0</v>
      </c>
      <c r="BF292" s="192">
        <f>IF(N292="snížená",J292,0)</f>
        <v>0</v>
      </c>
      <c r="BG292" s="192">
        <f>IF(N292="zákl. přenesená",J292,0)</f>
        <v>0</v>
      </c>
      <c r="BH292" s="192">
        <f>IF(N292="sníž. přenesená",J292,0)</f>
        <v>0</v>
      </c>
      <c r="BI292" s="192">
        <f>IF(N292="nulová",J292,0)</f>
        <v>0</v>
      </c>
      <c r="BJ292" s="19" t="s">
        <v>84</v>
      </c>
      <c r="BK292" s="192">
        <f>ROUND(I292*H292,2)</f>
        <v>0</v>
      </c>
      <c r="BL292" s="19" t="s">
        <v>1051</v>
      </c>
      <c r="BM292" s="191" t="s">
        <v>1772</v>
      </c>
    </row>
    <row r="293" spans="1:65" s="2" customFormat="1" ht="39">
      <c r="A293" s="36"/>
      <c r="B293" s="37"/>
      <c r="C293" s="38"/>
      <c r="D293" s="193" t="s">
        <v>160</v>
      </c>
      <c r="E293" s="38"/>
      <c r="F293" s="194" t="s">
        <v>1773</v>
      </c>
      <c r="G293" s="38"/>
      <c r="H293" s="38"/>
      <c r="I293" s="195"/>
      <c r="J293" s="38"/>
      <c r="K293" s="38"/>
      <c r="L293" s="41"/>
      <c r="M293" s="196"/>
      <c r="N293" s="197"/>
      <c r="O293" s="66"/>
      <c r="P293" s="66"/>
      <c r="Q293" s="66"/>
      <c r="R293" s="66"/>
      <c r="S293" s="66"/>
      <c r="T293" s="67"/>
      <c r="U293" s="36"/>
      <c r="V293" s="36"/>
      <c r="W293" s="36"/>
      <c r="X293" s="36"/>
      <c r="Y293" s="36"/>
      <c r="Z293" s="36"/>
      <c r="AA293" s="36"/>
      <c r="AB293" s="36"/>
      <c r="AC293" s="36"/>
      <c r="AD293" s="36"/>
      <c r="AE293" s="36"/>
      <c r="AT293" s="19" t="s">
        <v>160</v>
      </c>
      <c r="AU293" s="19" t="s">
        <v>86</v>
      </c>
    </row>
    <row r="294" spans="1:65" s="2" customFormat="1" ht="24.2" customHeight="1">
      <c r="A294" s="36"/>
      <c r="B294" s="37"/>
      <c r="C294" s="245" t="s">
        <v>1233</v>
      </c>
      <c r="D294" s="245" t="s">
        <v>641</v>
      </c>
      <c r="E294" s="246" t="s">
        <v>1774</v>
      </c>
      <c r="F294" s="247" t="s">
        <v>1775</v>
      </c>
      <c r="G294" s="248" t="s">
        <v>328</v>
      </c>
      <c r="H294" s="249">
        <v>357</v>
      </c>
      <c r="I294" s="250"/>
      <c r="J294" s="251">
        <f>ROUND(I294*H294,2)</f>
        <v>0</v>
      </c>
      <c r="K294" s="247" t="s">
        <v>1463</v>
      </c>
      <c r="L294" s="252"/>
      <c r="M294" s="253" t="s">
        <v>19</v>
      </c>
      <c r="N294" s="254" t="s">
        <v>47</v>
      </c>
      <c r="O294" s="66"/>
      <c r="P294" s="189">
        <f>O294*H294</f>
        <v>0</v>
      </c>
      <c r="Q294" s="189">
        <v>0</v>
      </c>
      <c r="R294" s="189">
        <f>Q294*H294</f>
        <v>0</v>
      </c>
      <c r="S294" s="189">
        <v>0</v>
      </c>
      <c r="T294" s="190">
        <f>S294*H294</f>
        <v>0</v>
      </c>
      <c r="U294" s="36"/>
      <c r="V294" s="36"/>
      <c r="W294" s="36"/>
      <c r="X294" s="36"/>
      <c r="Y294" s="36"/>
      <c r="Z294" s="36"/>
      <c r="AA294" s="36"/>
      <c r="AB294" s="36"/>
      <c r="AC294" s="36"/>
      <c r="AD294" s="36"/>
      <c r="AE294" s="36"/>
      <c r="AR294" s="191" t="s">
        <v>1661</v>
      </c>
      <c r="AT294" s="191" t="s">
        <v>641</v>
      </c>
      <c r="AU294" s="191" t="s">
        <v>86</v>
      </c>
      <c r="AY294" s="19" t="s">
        <v>150</v>
      </c>
      <c r="BE294" s="192">
        <f>IF(N294="základní",J294,0)</f>
        <v>0</v>
      </c>
      <c r="BF294" s="192">
        <f>IF(N294="snížená",J294,0)</f>
        <v>0</v>
      </c>
      <c r="BG294" s="192">
        <f>IF(N294="zákl. přenesená",J294,0)</f>
        <v>0</v>
      </c>
      <c r="BH294" s="192">
        <f>IF(N294="sníž. přenesená",J294,0)</f>
        <v>0</v>
      </c>
      <c r="BI294" s="192">
        <f>IF(N294="nulová",J294,0)</f>
        <v>0</v>
      </c>
      <c r="BJ294" s="19" t="s">
        <v>84</v>
      </c>
      <c r="BK294" s="192">
        <f>ROUND(I294*H294,2)</f>
        <v>0</v>
      </c>
      <c r="BL294" s="19" t="s">
        <v>1661</v>
      </c>
      <c r="BM294" s="191" t="s">
        <v>1776</v>
      </c>
    </row>
    <row r="295" spans="1:65" s="2" customFormat="1" ht="11.25">
      <c r="A295" s="36"/>
      <c r="B295" s="37"/>
      <c r="C295" s="38"/>
      <c r="D295" s="193" t="s">
        <v>160</v>
      </c>
      <c r="E295" s="38"/>
      <c r="F295" s="194" t="s">
        <v>1775</v>
      </c>
      <c r="G295" s="38"/>
      <c r="H295" s="38"/>
      <c r="I295" s="195"/>
      <c r="J295" s="38"/>
      <c r="K295" s="38"/>
      <c r="L295" s="41"/>
      <c r="M295" s="196"/>
      <c r="N295" s="197"/>
      <c r="O295" s="66"/>
      <c r="P295" s="66"/>
      <c r="Q295" s="66"/>
      <c r="R295" s="66"/>
      <c r="S295" s="66"/>
      <c r="T295" s="67"/>
      <c r="U295" s="36"/>
      <c r="V295" s="36"/>
      <c r="W295" s="36"/>
      <c r="X295" s="36"/>
      <c r="Y295" s="36"/>
      <c r="Z295" s="36"/>
      <c r="AA295" s="36"/>
      <c r="AB295" s="36"/>
      <c r="AC295" s="36"/>
      <c r="AD295" s="36"/>
      <c r="AE295" s="36"/>
      <c r="AT295" s="19" t="s">
        <v>160</v>
      </c>
      <c r="AU295" s="19" t="s">
        <v>86</v>
      </c>
    </row>
    <row r="296" spans="1:65" s="14" customFormat="1" ht="11.25">
      <c r="B296" s="209"/>
      <c r="C296" s="210"/>
      <c r="D296" s="193" t="s">
        <v>163</v>
      </c>
      <c r="E296" s="210"/>
      <c r="F296" s="212" t="s">
        <v>1777</v>
      </c>
      <c r="G296" s="210"/>
      <c r="H296" s="213">
        <v>357</v>
      </c>
      <c r="I296" s="214"/>
      <c r="J296" s="210"/>
      <c r="K296" s="210"/>
      <c r="L296" s="215"/>
      <c r="M296" s="216"/>
      <c r="N296" s="217"/>
      <c r="O296" s="217"/>
      <c r="P296" s="217"/>
      <c r="Q296" s="217"/>
      <c r="R296" s="217"/>
      <c r="S296" s="217"/>
      <c r="T296" s="218"/>
      <c r="AT296" s="219" t="s">
        <v>163</v>
      </c>
      <c r="AU296" s="219" t="s">
        <v>86</v>
      </c>
      <c r="AV296" s="14" t="s">
        <v>86</v>
      </c>
      <c r="AW296" s="14" t="s">
        <v>4</v>
      </c>
      <c r="AX296" s="14" t="s">
        <v>84</v>
      </c>
      <c r="AY296" s="219" t="s">
        <v>150</v>
      </c>
    </row>
    <row r="297" spans="1:65" s="2" customFormat="1" ht="16.5" customHeight="1">
      <c r="A297" s="36"/>
      <c r="B297" s="37"/>
      <c r="C297" s="180" t="s">
        <v>1240</v>
      </c>
      <c r="D297" s="180" t="s">
        <v>153</v>
      </c>
      <c r="E297" s="181" t="s">
        <v>1778</v>
      </c>
      <c r="F297" s="182" t="s">
        <v>1779</v>
      </c>
      <c r="G297" s="183" t="s">
        <v>328</v>
      </c>
      <c r="H297" s="184">
        <v>50</v>
      </c>
      <c r="I297" s="185"/>
      <c r="J297" s="186">
        <f>ROUND(I297*H297,2)</f>
        <v>0</v>
      </c>
      <c r="K297" s="182" t="s">
        <v>168</v>
      </c>
      <c r="L297" s="41"/>
      <c r="M297" s="187" t="s">
        <v>19</v>
      </c>
      <c r="N297" s="188" t="s">
        <v>47</v>
      </c>
      <c r="O297" s="66"/>
      <c r="P297" s="189">
        <f>O297*H297</f>
        <v>0</v>
      </c>
      <c r="Q297" s="189">
        <v>0</v>
      </c>
      <c r="R297" s="189">
        <f>Q297*H297</f>
        <v>0</v>
      </c>
      <c r="S297" s="189">
        <v>0</v>
      </c>
      <c r="T297" s="190">
        <f>S297*H297</f>
        <v>0</v>
      </c>
      <c r="U297" s="36"/>
      <c r="V297" s="36"/>
      <c r="W297" s="36"/>
      <c r="X297" s="36"/>
      <c r="Y297" s="36"/>
      <c r="Z297" s="36"/>
      <c r="AA297" s="36"/>
      <c r="AB297" s="36"/>
      <c r="AC297" s="36"/>
      <c r="AD297" s="36"/>
      <c r="AE297" s="36"/>
      <c r="AR297" s="191" t="s">
        <v>1051</v>
      </c>
      <c r="AT297" s="191" t="s">
        <v>153</v>
      </c>
      <c r="AU297" s="191" t="s">
        <v>86</v>
      </c>
      <c r="AY297" s="19" t="s">
        <v>150</v>
      </c>
      <c r="BE297" s="192">
        <f>IF(N297="základní",J297,0)</f>
        <v>0</v>
      </c>
      <c r="BF297" s="192">
        <f>IF(N297="snížená",J297,0)</f>
        <v>0</v>
      </c>
      <c r="BG297" s="192">
        <f>IF(N297="zákl. přenesená",J297,0)</f>
        <v>0</v>
      </c>
      <c r="BH297" s="192">
        <f>IF(N297="sníž. přenesená",J297,0)</f>
        <v>0</v>
      </c>
      <c r="BI297" s="192">
        <f>IF(N297="nulová",J297,0)</f>
        <v>0</v>
      </c>
      <c r="BJ297" s="19" t="s">
        <v>84</v>
      </c>
      <c r="BK297" s="192">
        <f>ROUND(I297*H297,2)</f>
        <v>0</v>
      </c>
      <c r="BL297" s="19" t="s">
        <v>1051</v>
      </c>
      <c r="BM297" s="191" t="s">
        <v>1780</v>
      </c>
    </row>
    <row r="298" spans="1:65" s="2" customFormat="1" ht="19.5">
      <c r="A298" s="36"/>
      <c r="B298" s="37"/>
      <c r="C298" s="38"/>
      <c r="D298" s="193" t="s">
        <v>160</v>
      </c>
      <c r="E298" s="38"/>
      <c r="F298" s="194" t="s">
        <v>1781</v>
      </c>
      <c r="G298" s="38"/>
      <c r="H298" s="38"/>
      <c r="I298" s="195"/>
      <c r="J298" s="38"/>
      <c r="K298" s="38"/>
      <c r="L298" s="41"/>
      <c r="M298" s="196"/>
      <c r="N298" s="197"/>
      <c r="O298" s="66"/>
      <c r="P298" s="66"/>
      <c r="Q298" s="66"/>
      <c r="R298" s="66"/>
      <c r="S298" s="66"/>
      <c r="T298" s="67"/>
      <c r="U298" s="36"/>
      <c r="V298" s="36"/>
      <c r="W298" s="36"/>
      <c r="X298" s="36"/>
      <c r="Y298" s="36"/>
      <c r="Z298" s="36"/>
      <c r="AA298" s="36"/>
      <c r="AB298" s="36"/>
      <c r="AC298" s="36"/>
      <c r="AD298" s="36"/>
      <c r="AE298" s="36"/>
      <c r="AT298" s="19" t="s">
        <v>160</v>
      </c>
      <c r="AU298" s="19" t="s">
        <v>86</v>
      </c>
    </row>
    <row r="299" spans="1:65" s="2" customFormat="1" ht="24.2" customHeight="1">
      <c r="A299" s="36"/>
      <c r="B299" s="37"/>
      <c r="C299" s="245" t="s">
        <v>1247</v>
      </c>
      <c r="D299" s="245" t="s">
        <v>641</v>
      </c>
      <c r="E299" s="246" t="s">
        <v>1782</v>
      </c>
      <c r="F299" s="247" t="s">
        <v>1783</v>
      </c>
      <c r="G299" s="248" t="s">
        <v>328</v>
      </c>
      <c r="H299" s="249">
        <v>52.5</v>
      </c>
      <c r="I299" s="250"/>
      <c r="J299" s="251">
        <f>ROUND(I299*H299,2)</f>
        <v>0</v>
      </c>
      <c r="K299" s="247" t="s">
        <v>1463</v>
      </c>
      <c r="L299" s="252"/>
      <c r="M299" s="253" t="s">
        <v>19</v>
      </c>
      <c r="N299" s="254" t="s">
        <v>47</v>
      </c>
      <c r="O299" s="66"/>
      <c r="P299" s="189">
        <f>O299*H299</f>
        <v>0</v>
      </c>
      <c r="Q299" s="189">
        <v>0</v>
      </c>
      <c r="R299" s="189">
        <f>Q299*H299</f>
        <v>0</v>
      </c>
      <c r="S299" s="189">
        <v>0</v>
      </c>
      <c r="T299" s="190">
        <f>S299*H299</f>
        <v>0</v>
      </c>
      <c r="U299" s="36"/>
      <c r="V299" s="36"/>
      <c r="W299" s="36"/>
      <c r="X299" s="36"/>
      <c r="Y299" s="36"/>
      <c r="Z299" s="36"/>
      <c r="AA299" s="36"/>
      <c r="AB299" s="36"/>
      <c r="AC299" s="36"/>
      <c r="AD299" s="36"/>
      <c r="AE299" s="36"/>
      <c r="AR299" s="191" t="s">
        <v>1661</v>
      </c>
      <c r="AT299" s="191" t="s">
        <v>641</v>
      </c>
      <c r="AU299" s="191" t="s">
        <v>86</v>
      </c>
      <c r="AY299" s="19" t="s">
        <v>150</v>
      </c>
      <c r="BE299" s="192">
        <f>IF(N299="základní",J299,0)</f>
        <v>0</v>
      </c>
      <c r="BF299" s="192">
        <f>IF(N299="snížená",J299,0)</f>
        <v>0</v>
      </c>
      <c r="BG299" s="192">
        <f>IF(N299="zákl. přenesená",J299,0)</f>
        <v>0</v>
      </c>
      <c r="BH299" s="192">
        <f>IF(N299="sníž. přenesená",J299,0)</f>
        <v>0</v>
      </c>
      <c r="BI299" s="192">
        <f>IF(N299="nulová",J299,0)</f>
        <v>0</v>
      </c>
      <c r="BJ299" s="19" t="s">
        <v>84</v>
      </c>
      <c r="BK299" s="192">
        <f>ROUND(I299*H299,2)</f>
        <v>0</v>
      </c>
      <c r="BL299" s="19" t="s">
        <v>1661</v>
      </c>
      <c r="BM299" s="191" t="s">
        <v>1784</v>
      </c>
    </row>
    <row r="300" spans="1:65" s="2" customFormat="1" ht="11.25">
      <c r="A300" s="36"/>
      <c r="B300" s="37"/>
      <c r="C300" s="38"/>
      <c r="D300" s="193" t="s">
        <v>160</v>
      </c>
      <c r="E300" s="38"/>
      <c r="F300" s="194" t="s">
        <v>1783</v>
      </c>
      <c r="G300" s="38"/>
      <c r="H300" s="38"/>
      <c r="I300" s="195"/>
      <c r="J300" s="38"/>
      <c r="K300" s="38"/>
      <c r="L300" s="41"/>
      <c r="M300" s="196"/>
      <c r="N300" s="197"/>
      <c r="O300" s="66"/>
      <c r="P300" s="66"/>
      <c r="Q300" s="66"/>
      <c r="R300" s="66"/>
      <c r="S300" s="66"/>
      <c r="T300" s="67"/>
      <c r="U300" s="36"/>
      <c r="V300" s="36"/>
      <c r="W300" s="36"/>
      <c r="X300" s="36"/>
      <c r="Y300" s="36"/>
      <c r="Z300" s="36"/>
      <c r="AA300" s="36"/>
      <c r="AB300" s="36"/>
      <c r="AC300" s="36"/>
      <c r="AD300" s="36"/>
      <c r="AE300" s="36"/>
      <c r="AT300" s="19" t="s">
        <v>160</v>
      </c>
      <c r="AU300" s="19" t="s">
        <v>86</v>
      </c>
    </row>
    <row r="301" spans="1:65" s="14" customFormat="1" ht="11.25">
      <c r="B301" s="209"/>
      <c r="C301" s="210"/>
      <c r="D301" s="193" t="s">
        <v>163</v>
      </c>
      <c r="E301" s="210"/>
      <c r="F301" s="212" t="s">
        <v>1785</v>
      </c>
      <c r="G301" s="210"/>
      <c r="H301" s="213">
        <v>52.5</v>
      </c>
      <c r="I301" s="214"/>
      <c r="J301" s="210"/>
      <c r="K301" s="210"/>
      <c r="L301" s="215"/>
      <c r="M301" s="216"/>
      <c r="N301" s="217"/>
      <c r="O301" s="217"/>
      <c r="P301" s="217"/>
      <c r="Q301" s="217"/>
      <c r="R301" s="217"/>
      <c r="S301" s="217"/>
      <c r="T301" s="218"/>
      <c r="AT301" s="219" t="s">
        <v>163</v>
      </c>
      <c r="AU301" s="219" t="s">
        <v>86</v>
      </c>
      <c r="AV301" s="14" t="s">
        <v>86</v>
      </c>
      <c r="AW301" s="14" t="s">
        <v>4</v>
      </c>
      <c r="AX301" s="14" t="s">
        <v>84</v>
      </c>
      <c r="AY301" s="219" t="s">
        <v>150</v>
      </c>
    </row>
    <row r="302" spans="1:65" s="2" customFormat="1" ht="16.5" customHeight="1">
      <c r="A302" s="36"/>
      <c r="B302" s="37"/>
      <c r="C302" s="180" t="s">
        <v>1263</v>
      </c>
      <c r="D302" s="180" t="s">
        <v>153</v>
      </c>
      <c r="E302" s="181" t="s">
        <v>1786</v>
      </c>
      <c r="F302" s="182" t="s">
        <v>1787</v>
      </c>
      <c r="G302" s="183" t="s">
        <v>156</v>
      </c>
      <c r="H302" s="184">
        <v>5</v>
      </c>
      <c r="I302" s="185"/>
      <c r="J302" s="186">
        <f>ROUND(I302*H302,2)</f>
        <v>0</v>
      </c>
      <c r="K302" s="182" t="s">
        <v>168</v>
      </c>
      <c r="L302" s="41"/>
      <c r="M302" s="187" t="s">
        <v>19</v>
      </c>
      <c r="N302" s="188" t="s">
        <v>47</v>
      </c>
      <c r="O302" s="66"/>
      <c r="P302" s="189">
        <f>O302*H302</f>
        <v>0</v>
      </c>
      <c r="Q302" s="189">
        <v>0</v>
      </c>
      <c r="R302" s="189">
        <f>Q302*H302</f>
        <v>0</v>
      </c>
      <c r="S302" s="189">
        <v>0</v>
      </c>
      <c r="T302" s="190">
        <f>S302*H302</f>
        <v>0</v>
      </c>
      <c r="U302" s="36"/>
      <c r="V302" s="36"/>
      <c r="W302" s="36"/>
      <c r="X302" s="36"/>
      <c r="Y302" s="36"/>
      <c r="Z302" s="36"/>
      <c r="AA302" s="36"/>
      <c r="AB302" s="36"/>
      <c r="AC302" s="36"/>
      <c r="AD302" s="36"/>
      <c r="AE302" s="36"/>
      <c r="AR302" s="191" t="s">
        <v>1051</v>
      </c>
      <c r="AT302" s="191" t="s">
        <v>153</v>
      </c>
      <c r="AU302" s="191" t="s">
        <v>86</v>
      </c>
      <c r="AY302" s="19" t="s">
        <v>150</v>
      </c>
      <c r="BE302" s="192">
        <f>IF(N302="základní",J302,0)</f>
        <v>0</v>
      </c>
      <c r="BF302" s="192">
        <f>IF(N302="snížená",J302,0)</f>
        <v>0</v>
      </c>
      <c r="BG302" s="192">
        <f>IF(N302="zákl. přenesená",J302,0)</f>
        <v>0</v>
      </c>
      <c r="BH302" s="192">
        <f>IF(N302="sníž. přenesená",J302,0)</f>
        <v>0</v>
      </c>
      <c r="BI302" s="192">
        <f>IF(N302="nulová",J302,0)</f>
        <v>0</v>
      </c>
      <c r="BJ302" s="19" t="s">
        <v>84</v>
      </c>
      <c r="BK302" s="192">
        <f>ROUND(I302*H302,2)</f>
        <v>0</v>
      </c>
      <c r="BL302" s="19" t="s">
        <v>1051</v>
      </c>
      <c r="BM302" s="191" t="s">
        <v>1788</v>
      </c>
    </row>
    <row r="303" spans="1:65" s="2" customFormat="1" ht="19.5">
      <c r="A303" s="36"/>
      <c r="B303" s="37"/>
      <c r="C303" s="38"/>
      <c r="D303" s="193" t="s">
        <v>160</v>
      </c>
      <c r="E303" s="38"/>
      <c r="F303" s="194" t="s">
        <v>1789</v>
      </c>
      <c r="G303" s="38"/>
      <c r="H303" s="38"/>
      <c r="I303" s="195"/>
      <c r="J303" s="38"/>
      <c r="K303" s="38"/>
      <c r="L303" s="41"/>
      <c r="M303" s="196"/>
      <c r="N303" s="197"/>
      <c r="O303" s="66"/>
      <c r="P303" s="66"/>
      <c r="Q303" s="66"/>
      <c r="R303" s="66"/>
      <c r="S303" s="66"/>
      <c r="T303" s="67"/>
      <c r="U303" s="36"/>
      <c r="V303" s="36"/>
      <c r="W303" s="36"/>
      <c r="X303" s="36"/>
      <c r="Y303" s="36"/>
      <c r="Z303" s="36"/>
      <c r="AA303" s="36"/>
      <c r="AB303" s="36"/>
      <c r="AC303" s="36"/>
      <c r="AD303" s="36"/>
      <c r="AE303" s="36"/>
      <c r="AT303" s="19" t="s">
        <v>160</v>
      </c>
      <c r="AU303" s="19" t="s">
        <v>86</v>
      </c>
    </row>
    <row r="304" spans="1:65" s="2" customFormat="1" ht="24.2" customHeight="1">
      <c r="A304" s="36"/>
      <c r="B304" s="37"/>
      <c r="C304" s="245" t="s">
        <v>1268</v>
      </c>
      <c r="D304" s="245" t="s">
        <v>641</v>
      </c>
      <c r="E304" s="246" t="s">
        <v>1790</v>
      </c>
      <c r="F304" s="247" t="s">
        <v>1791</v>
      </c>
      <c r="G304" s="248" t="s">
        <v>156</v>
      </c>
      <c r="H304" s="249">
        <v>5</v>
      </c>
      <c r="I304" s="250"/>
      <c r="J304" s="251">
        <f>ROUND(I304*H304,2)</f>
        <v>0</v>
      </c>
      <c r="K304" s="247" t="s">
        <v>1463</v>
      </c>
      <c r="L304" s="252"/>
      <c r="M304" s="253" t="s">
        <v>19</v>
      </c>
      <c r="N304" s="254" t="s">
        <v>47</v>
      </c>
      <c r="O304" s="66"/>
      <c r="P304" s="189">
        <f>O304*H304</f>
        <v>0</v>
      </c>
      <c r="Q304" s="189">
        <v>0</v>
      </c>
      <c r="R304" s="189">
        <f>Q304*H304</f>
        <v>0</v>
      </c>
      <c r="S304" s="189">
        <v>0</v>
      </c>
      <c r="T304" s="190">
        <f>S304*H304</f>
        <v>0</v>
      </c>
      <c r="U304" s="36"/>
      <c r="V304" s="36"/>
      <c r="W304" s="36"/>
      <c r="X304" s="36"/>
      <c r="Y304" s="36"/>
      <c r="Z304" s="36"/>
      <c r="AA304" s="36"/>
      <c r="AB304" s="36"/>
      <c r="AC304" s="36"/>
      <c r="AD304" s="36"/>
      <c r="AE304" s="36"/>
      <c r="AR304" s="191" t="s">
        <v>1661</v>
      </c>
      <c r="AT304" s="191" t="s">
        <v>641</v>
      </c>
      <c r="AU304" s="191" t="s">
        <v>86</v>
      </c>
      <c r="AY304" s="19" t="s">
        <v>150</v>
      </c>
      <c r="BE304" s="192">
        <f>IF(N304="základní",J304,0)</f>
        <v>0</v>
      </c>
      <c r="BF304" s="192">
        <f>IF(N304="snížená",J304,0)</f>
        <v>0</v>
      </c>
      <c r="BG304" s="192">
        <f>IF(N304="zákl. přenesená",J304,0)</f>
        <v>0</v>
      </c>
      <c r="BH304" s="192">
        <f>IF(N304="sníž. přenesená",J304,0)</f>
        <v>0</v>
      </c>
      <c r="BI304" s="192">
        <f>IF(N304="nulová",J304,0)</f>
        <v>0</v>
      </c>
      <c r="BJ304" s="19" t="s">
        <v>84</v>
      </c>
      <c r="BK304" s="192">
        <f>ROUND(I304*H304,2)</f>
        <v>0</v>
      </c>
      <c r="BL304" s="19" t="s">
        <v>1661</v>
      </c>
      <c r="BM304" s="191" t="s">
        <v>1792</v>
      </c>
    </row>
    <row r="305" spans="1:65" s="2" customFormat="1" ht="11.25">
      <c r="A305" s="36"/>
      <c r="B305" s="37"/>
      <c r="C305" s="38"/>
      <c r="D305" s="193" t="s">
        <v>160</v>
      </c>
      <c r="E305" s="38"/>
      <c r="F305" s="194" t="s">
        <v>1791</v>
      </c>
      <c r="G305" s="38"/>
      <c r="H305" s="38"/>
      <c r="I305" s="195"/>
      <c r="J305" s="38"/>
      <c r="K305" s="38"/>
      <c r="L305" s="41"/>
      <c r="M305" s="196"/>
      <c r="N305" s="197"/>
      <c r="O305" s="66"/>
      <c r="P305" s="66"/>
      <c r="Q305" s="66"/>
      <c r="R305" s="66"/>
      <c r="S305" s="66"/>
      <c r="T305" s="67"/>
      <c r="U305" s="36"/>
      <c r="V305" s="36"/>
      <c r="W305" s="36"/>
      <c r="X305" s="36"/>
      <c r="Y305" s="36"/>
      <c r="Z305" s="36"/>
      <c r="AA305" s="36"/>
      <c r="AB305" s="36"/>
      <c r="AC305" s="36"/>
      <c r="AD305" s="36"/>
      <c r="AE305" s="36"/>
      <c r="AT305" s="19" t="s">
        <v>160</v>
      </c>
      <c r="AU305" s="19" t="s">
        <v>86</v>
      </c>
    </row>
    <row r="306" spans="1:65" s="2" customFormat="1" ht="16.5" customHeight="1">
      <c r="A306" s="36"/>
      <c r="B306" s="37"/>
      <c r="C306" s="180" t="s">
        <v>1274</v>
      </c>
      <c r="D306" s="180" t="s">
        <v>153</v>
      </c>
      <c r="E306" s="181" t="s">
        <v>1793</v>
      </c>
      <c r="F306" s="182" t="s">
        <v>1794</v>
      </c>
      <c r="G306" s="183" t="s">
        <v>156</v>
      </c>
      <c r="H306" s="184">
        <v>3</v>
      </c>
      <c r="I306" s="185"/>
      <c r="J306" s="186">
        <f>ROUND(I306*H306,2)</f>
        <v>0</v>
      </c>
      <c r="K306" s="182" t="s">
        <v>168</v>
      </c>
      <c r="L306" s="41"/>
      <c r="M306" s="187" t="s">
        <v>19</v>
      </c>
      <c r="N306" s="188" t="s">
        <v>47</v>
      </c>
      <c r="O306" s="66"/>
      <c r="P306" s="189">
        <f>O306*H306</f>
        <v>0</v>
      </c>
      <c r="Q306" s="189">
        <v>0</v>
      </c>
      <c r="R306" s="189">
        <f>Q306*H306</f>
        <v>0</v>
      </c>
      <c r="S306" s="189">
        <v>0</v>
      </c>
      <c r="T306" s="190">
        <f>S306*H306</f>
        <v>0</v>
      </c>
      <c r="U306" s="36"/>
      <c r="V306" s="36"/>
      <c r="W306" s="36"/>
      <c r="X306" s="36"/>
      <c r="Y306" s="36"/>
      <c r="Z306" s="36"/>
      <c r="AA306" s="36"/>
      <c r="AB306" s="36"/>
      <c r="AC306" s="36"/>
      <c r="AD306" s="36"/>
      <c r="AE306" s="36"/>
      <c r="AR306" s="191" t="s">
        <v>1051</v>
      </c>
      <c r="AT306" s="191" t="s">
        <v>153</v>
      </c>
      <c r="AU306" s="191" t="s">
        <v>86</v>
      </c>
      <c r="AY306" s="19" t="s">
        <v>150</v>
      </c>
      <c r="BE306" s="192">
        <f>IF(N306="základní",J306,0)</f>
        <v>0</v>
      </c>
      <c r="BF306" s="192">
        <f>IF(N306="snížená",J306,0)</f>
        <v>0</v>
      </c>
      <c r="BG306" s="192">
        <f>IF(N306="zákl. přenesená",J306,0)</f>
        <v>0</v>
      </c>
      <c r="BH306" s="192">
        <f>IF(N306="sníž. přenesená",J306,0)</f>
        <v>0</v>
      </c>
      <c r="BI306" s="192">
        <f>IF(N306="nulová",J306,0)</f>
        <v>0</v>
      </c>
      <c r="BJ306" s="19" t="s">
        <v>84</v>
      </c>
      <c r="BK306" s="192">
        <f>ROUND(I306*H306,2)</f>
        <v>0</v>
      </c>
      <c r="BL306" s="19" t="s">
        <v>1051</v>
      </c>
      <c r="BM306" s="191" t="s">
        <v>1795</v>
      </c>
    </row>
    <row r="307" spans="1:65" s="2" customFormat="1" ht="29.25">
      <c r="A307" s="36"/>
      <c r="B307" s="37"/>
      <c r="C307" s="38"/>
      <c r="D307" s="193" t="s">
        <v>160</v>
      </c>
      <c r="E307" s="38"/>
      <c r="F307" s="194" t="s">
        <v>1796</v>
      </c>
      <c r="G307" s="38"/>
      <c r="H307" s="38"/>
      <c r="I307" s="195"/>
      <c r="J307" s="38"/>
      <c r="K307" s="38"/>
      <c r="L307" s="41"/>
      <c r="M307" s="196"/>
      <c r="N307" s="197"/>
      <c r="O307" s="66"/>
      <c r="P307" s="66"/>
      <c r="Q307" s="66"/>
      <c r="R307" s="66"/>
      <c r="S307" s="66"/>
      <c r="T307" s="67"/>
      <c r="U307" s="36"/>
      <c r="V307" s="36"/>
      <c r="W307" s="36"/>
      <c r="X307" s="36"/>
      <c r="Y307" s="36"/>
      <c r="Z307" s="36"/>
      <c r="AA307" s="36"/>
      <c r="AB307" s="36"/>
      <c r="AC307" s="36"/>
      <c r="AD307" s="36"/>
      <c r="AE307" s="36"/>
      <c r="AT307" s="19" t="s">
        <v>160</v>
      </c>
      <c r="AU307" s="19" t="s">
        <v>86</v>
      </c>
    </row>
    <row r="308" spans="1:65" s="2" customFormat="1" ht="33" customHeight="1">
      <c r="A308" s="36"/>
      <c r="B308" s="37"/>
      <c r="C308" s="245" t="s">
        <v>1280</v>
      </c>
      <c r="D308" s="245" t="s">
        <v>641</v>
      </c>
      <c r="E308" s="246" t="s">
        <v>1797</v>
      </c>
      <c r="F308" s="247" t="s">
        <v>1798</v>
      </c>
      <c r="G308" s="248" t="s">
        <v>156</v>
      </c>
      <c r="H308" s="249">
        <v>3</v>
      </c>
      <c r="I308" s="250"/>
      <c r="J308" s="251">
        <f>ROUND(I308*H308,2)</f>
        <v>0</v>
      </c>
      <c r="K308" s="247" t="s">
        <v>1463</v>
      </c>
      <c r="L308" s="252"/>
      <c r="M308" s="253" t="s">
        <v>19</v>
      </c>
      <c r="N308" s="254" t="s">
        <v>47</v>
      </c>
      <c r="O308" s="66"/>
      <c r="P308" s="189">
        <f>O308*H308</f>
        <v>0</v>
      </c>
      <c r="Q308" s="189">
        <v>0</v>
      </c>
      <c r="R308" s="189">
        <f>Q308*H308</f>
        <v>0</v>
      </c>
      <c r="S308" s="189">
        <v>0</v>
      </c>
      <c r="T308" s="190">
        <f>S308*H308</f>
        <v>0</v>
      </c>
      <c r="U308" s="36"/>
      <c r="V308" s="36"/>
      <c r="W308" s="36"/>
      <c r="X308" s="36"/>
      <c r="Y308" s="36"/>
      <c r="Z308" s="36"/>
      <c r="AA308" s="36"/>
      <c r="AB308" s="36"/>
      <c r="AC308" s="36"/>
      <c r="AD308" s="36"/>
      <c r="AE308" s="36"/>
      <c r="AR308" s="191" t="s">
        <v>1661</v>
      </c>
      <c r="AT308" s="191" t="s">
        <v>641</v>
      </c>
      <c r="AU308" s="191" t="s">
        <v>86</v>
      </c>
      <c r="AY308" s="19" t="s">
        <v>150</v>
      </c>
      <c r="BE308" s="192">
        <f>IF(N308="základní",J308,0)</f>
        <v>0</v>
      </c>
      <c r="BF308" s="192">
        <f>IF(N308="snížená",J308,0)</f>
        <v>0</v>
      </c>
      <c r="BG308" s="192">
        <f>IF(N308="zákl. přenesená",J308,0)</f>
        <v>0</v>
      </c>
      <c r="BH308" s="192">
        <f>IF(N308="sníž. přenesená",J308,0)</f>
        <v>0</v>
      </c>
      <c r="BI308" s="192">
        <f>IF(N308="nulová",J308,0)</f>
        <v>0</v>
      </c>
      <c r="BJ308" s="19" t="s">
        <v>84</v>
      </c>
      <c r="BK308" s="192">
        <f>ROUND(I308*H308,2)</f>
        <v>0</v>
      </c>
      <c r="BL308" s="19" t="s">
        <v>1661</v>
      </c>
      <c r="BM308" s="191" t="s">
        <v>1799</v>
      </c>
    </row>
    <row r="309" spans="1:65" s="2" customFormat="1" ht="19.5">
      <c r="A309" s="36"/>
      <c r="B309" s="37"/>
      <c r="C309" s="38"/>
      <c r="D309" s="193" t="s">
        <v>160</v>
      </c>
      <c r="E309" s="38"/>
      <c r="F309" s="194" t="s">
        <v>1798</v>
      </c>
      <c r="G309" s="38"/>
      <c r="H309" s="38"/>
      <c r="I309" s="195"/>
      <c r="J309" s="38"/>
      <c r="K309" s="38"/>
      <c r="L309" s="41"/>
      <c r="M309" s="196"/>
      <c r="N309" s="197"/>
      <c r="O309" s="66"/>
      <c r="P309" s="66"/>
      <c r="Q309" s="66"/>
      <c r="R309" s="66"/>
      <c r="S309" s="66"/>
      <c r="T309" s="67"/>
      <c r="U309" s="36"/>
      <c r="V309" s="36"/>
      <c r="W309" s="36"/>
      <c r="X309" s="36"/>
      <c r="Y309" s="36"/>
      <c r="Z309" s="36"/>
      <c r="AA309" s="36"/>
      <c r="AB309" s="36"/>
      <c r="AC309" s="36"/>
      <c r="AD309" s="36"/>
      <c r="AE309" s="36"/>
      <c r="AT309" s="19" t="s">
        <v>160</v>
      </c>
      <c r="AU309" s="19" t="s">
        <v>86</v>
      </c>
    </row>
    <row r="310" spans="1:65" s="2" customFormat="1" ht="24">
      <c r="A310" s="36"/>
      <c r="B310" s="37"/>
      <c r="C310" s="180" t="s">
        <v>1285</v>
      </c>
      <c r="D310" s="180" t="s">
        <v>153</v>
      </c>
      <c r="E310" s="181" t="s">
        <v>1800</v>
      </c>
      <c r="F310" s="182" t="s">
        <v>1801</v>
      </c>
      <c r="G310" s="183" t="s">
        <v>156</v>
      </c>
      <c r="H310" s="184">
        <v>3</v>
      </c>
      <c r="I310" s="185"/>
      <c r="J310" s="186">
        <f>ROUND(I310*H310,2)</f>
        <v>0</v>
      </c>
      <c r="K310" s="182" t="s">
        <v>168</v>
      </c>
      <c r="L310" s="41"/>
      <c r="M310" s="187" t="s">
        <v>19</v>
      </c>
      <c r="N310" s="188" t="s">
        <v>47</v>
      </c>
      <c r="O310" s="66"/>
      <c r="P310" s="189">
        <f>O310*H310</f>
        <v>0</v>
      </c>
      <c r="Q310" s="189">
        <v>0</v>
      </c>
      <c r="R310" s="189">
        <f>Q310*H310</f>
        <v>0</v>
      </c>
      <c r="S310" s="189">
        <v>0</v>
      </c>
      <c r="T310" s="190">
        <f>S310*H310</f>
        <v>0</v>
      </c>
      <c r="U310" s="36"/>
      <c r="V310" s="36"/>
      <c r="W310" s="36"/>
      <c r="X310" s="36"/>
      <c r="Y310" s="36"/>
      <c r="Z310" s="36"/>
      <c r="AA310" s="36"/>
      <c r="AB310" s="36"/>
      <c r="AC310" s="36"/>
      <c r="AD310" s="36"/>
      <c r="AE310" s="36"/>
      <c r="AR310" s="191" t="s">
        <v>1051</v>
      </c>
      <c r="AT310" s="191" t="s">
        <v>153</v>
      </c>
      <c r="AU310" s="191" t="s">
        <v>86</v>
      </c>
      <c r="AY310" s="19" t="s">
        <v>150</v>
      </c>
      <c r="BE310" s="192">
        <f>IF(N310="základní",J310,0)</f>
        <v>0</v>
      </c>
      <c r="BF310" s="192">
        <f>IF(N310="snížená",J310,0)</f>
        <v>0</v>
      </c>
      <c r="BG310" s="192">
        <f>IF(N310="zákl. přenesená",J310,0)</f>
        <v>0</v>
      </c>
      <c r="BH310" s="192">
        <f>IF(N310="sníž. přenesená",J310,0)</f>
        <v>0</v>
      </c>
      <c r="BI310" s="192">
        <f>IF(N310="nulová",J310,0)</f>
        <v>0</v>
      </c>
      <c r="BJ310" s="19" t="s">
        <v>84</v>
      </c>
      <c r="BK310" s="192">
        <f>ROUND(I310*H310,2)</f>
        <v>0</v>
      </c>
      <c r="BL310" s="19" t="s">
        <v>1051</v>
      </c>
      <c r="BM310" s="191" t="s">
        <v>1802</v>
      </c>
    </row>
    <row r="311" spans="1:65" s="2" customFormat="1" ht="11.25">
      <c r="A311" s="36"/>
      <c r="B311" s="37"/>
      <c r="C311" s="38"/>
      <c r="D311" s="193" t="s">
        <v>160</v>
      </c>
      <c r="E311" s="38"/>
      <c r="F311" s="194" t="s">
        <v>1801</v>
      </c>
      <c r="G311" s="38"/>
      <c r="H311" s="38"/>
      <c r="I311" s="195"/>
      <c r="J311" s="38"/>
      <c r="K311" s="38"/>
      <c r="L311" s="41"/>
      <c r="M311" s="196"/>
      <c r="N311" s="197"/>
      <c r="O311" s="66"/>
      <c r="P311" s="66"/>
      <c r="Q311" s="66"/>
      <c r="R311" s="66"/>
      <c r="S311" s="66"/>
      <c r="T311" s="67"/>
      <c r="U311" s="36"/>
      <c r="V311" s="36"/>
      <c r="W311" s="36"/>
      <c r="X311" s="36"/>
      <c r="Y311" s="36"/>
      <c r="Z311" s="36"/>
      <c r="AA311" s="36"/>
      <c r="AB311" s="36"/>
      <c r="AC311" s="36"/>
      <c r="AD311" s="36"/>
      <c r="AE311" s="36"/>
      <c r="AT311" s="19" t="s">
        <v>160</v>
      </c>
      <c r="AU311" s="19" t="s">
        <v>86</v>
      </c>
    </row>
    <row r="312" spans="1:65" s="2" customFormat="1" ht="24">
      <c r="A312" s="36"/>
      <c r="B312" s="37"/>
      <c r="C312" s="245" t="s">
        <v>1296</v>
      </c>
      <c r="D312" s="245" t="s">
        <v>641</v>
      </c>
      <c r="E312" s="246" t="s">
        <v>1803</v>
      </c>
      <c r="F312" s="247" t="s">
        <v>1804</v>
      </c>
      <c r="G312" s="248" t="s">
        <v>156</v>
      </c>
      <c r="H312" s="249">
        <v>3</v>
      </c>
      <c r="I312" s="250"/>
      <c r="J312" s="251">
        <f>ROUND(I312*H312,2)</f>
        <v>0</v>
      </c>
      <c r="K312" s="247" t="s">
        <v>644</v>
      </c>
      <c r="L312" s="252"/>
      <c r="M312" s="253" t="s">
        <v>19</v>
      </c>
      <c r="N312" s="254" t="s">
        <v>47</v>
      </c>
      <c r="O312" s="66"/>
      <c r="P312" s="189">
        <f>O312*H312</f>
        <v>0</v>
      </c>
      <c r="Q312" s="189">
        <v>0</v>
      </c>
      <c r="R312" s="189">
        <f>Q312*H312</f>
        <v>0</v>
      </c>
      <c r="S312" s="189">
        <v>0</v>
      </c>
      <c r="T312" s="190">
        <f>S312*H312</f>
        <v>0</v>
      </c>
      <c r="U312" s="36"/>
      <c r="V312" s="36"/>
      <c r="W312" s="36"/>
      <c r="X312" s="36"/>
      <c r="Y312" s="36"/>
      <c r="Z312" s="36"/>
      <c r="AA312" s="36"/>
      <c r="AB312" s="36"/>
      <c r="AC312" s="36"/>
      <c r="AD312" s="36"/>
      <c r="AE312" s="36"/>
      <c r="AR312" s="191" t="s">
        <v>1661</v>
      </c>
      <c r="AT312" s="191" t="s">
        <v>641</v>
      </c>
      <c r="AU312" s="191" t="s">
        <v>86</v>
      </c>
      <c r="AY312" s="19" t="s">
        <v>150</v>
      </c>
      <c r="BE312" s="192">
        <f>IF(N312="základní",J312,0)</f>
        <v>0</v>
      </c>
      <c r="BF312" s="192">
        <f>IF(N312="snížená",J312,0)</f>
        <v>0</v>
      </c>
      <c r="BG312" s="192">
        <f>IF(N312="zákl. přenesená",J312,0)</f>
        <v>0</v>
      </c>
      <c r="BH312" s="192">
        <f>IF(N312="sníž. přenesená",J312,0)</f>
        <v>0</v>
      </c>
      <c r="BI312" s="192">
        <f>IF(N312="nulová",J312,0)</f>
        <v>0</v>
      </c>
      <c r="BJ312" s="19" t="s">
        <v>84</v>
      </c>
      <c r="BK312" s="192">
        <f>ROUND(I312*H312,2)</f>
        <v>0</v>
      </c>
      <c r="BL312" s="19" t="s">
        <v>1661</v>
      </c>
      <c r="BM312" s="191" t="s">
        <v>1805</v>
      </c>
    </row>
    <row r="313" spans="1:65" s="2" customFormat="1" ht="19.5">
      <c r="A313" s="36"/>
      <c r="B313" s="37"/>
      <c r="C313" s="38"/>
      <c r="D313" s="193" t="s">
        <v>160</v>
      </c>
      <c r="E313" s="38"/>
      <c r="F313" s="194" t="s">
        <v>1804</v>
      </c>
      <c r="G313" s="38"/>
      <c r="H313" s="38"/>
      <c r="I313" s="195"/>
      <c r="J313" s="38"/>
      <c r="K313" s="38"/>
      <c r="L313" s="41"/>
      <c r="M313" s="196"/>
      <c r="N313" s="197"/>
      <c r="O313" s="66"/>
      <c r="P313" s="66"/>
      <c r="Q313" s="66"/>
      <c r="R313" s="66"/>
      <c r="S313" s="66"/>
      <c r="T313" s="67"/>
      <c r="U313" s="36"/>
      <c r="V313" s="36"/>
      <c r="W313" s="36"/>
      <c r="X313" s="36"/>
      <c r="Y313" s="36"/>
      <c r="Z313" s="36"/>
      <c r="AA313" s="36"/>
      <c r="AB313" s="36"/>
      <c r="AC313" s="36"/>
      <c r="AD313" s="36"/>
      <c r="AE313" s="36"/>
      <c r="AT313" s="19" t="s">
        <v>160</v>
      </c>
      <c r="AU313" s="19" t="s">
        <v>86</v>
      </c>
    </row>
    <row r="314" spans="1:65" s="2" customFormat="1" ht="24">
      <c r="A314" s="36"/>
      <c r="B314" s="37"/>
      <c r="C314" s="245" t="s">
        <v>1303</v>
      </c>
      <c r="D314" s="245" t="s">
        <v>641</v>
      </c>
      <c r="E314" s="246" t="s">
        <v>1806</v>
      </c>
      <c r="F314" s="247" t="s">
        <v>1807</v>
      </c>
      <c r="G314" s="248" t="s">
        <v>951</v>
      </c>
      <c r="H314" s="249">
        <v>1</v>
      </c>
      <c r="I314" s="250"/>
      <c r="J314" s="251">
        <f>ROUND(I314*H314,2)</f>
        <v>0</v>
      </c>
      <c r="K314" s="247" t="s">
        <v>644</v>
      </c>
      <c r="L314" s="252"/>
      <c r="M314" s="253" t="s">
        <v>19</v>
      </c>
      <c r="N314" s="254" t="s">
        <v>47</v>
      </c>
      <c r="O314" s="66"/>
      <c r="P314" s="189">
        <f>O314*H314</f>
        <v>0</v>
      </c>
      <c r="Q314" s="189">
        <v>0</v>
      </c>
      <c r="R314" s="189">
        <f>Q314*H314</f>
        <v>0</v>
      </c>
      <c r="S314" s="189">
        <v>0</v>
      </c>
      <c r="T314" s="190">
        <f>S314*H314</f>
        <v>0</v>
      </c>
      <c r="U314" s="36"/>
      <c r="V314" s="36"/>
      <c r="W314" s="36"/>
      <c r="X314" s="36"/>
      <c r="Y314" s="36"/>
      <c r="Z314" s="36"/>
      <c r="AA314" s="36"/>
      <c r="AB314" s="36"/>
      <c r="AC314" s="36"/>
      <c r="AD314" s="36"/>
      <c r="AE314" s="36"/>
      <c r="AR314" s="191" t="s">
        <v>1661</v>
      </c>
      <c r="AT314" s="191" t="s">
        <v>641</v>
      </c>
      <c r="AU314" s="191" t="s">
        <v>86</v>
      </c>
      <c r="AY314" s="19" t="s">
        <v>150</v>
      </c>
      <c r="BE314" s="192">
        <f>IF(N314="základní",J314,0)</f>
        <v>0</v>
      </c>
      <c r="BF314" s="192">
        <f>IF(N314="snížená",J314,0)</f>
        <v>0</v>
      </c>
      <c r="BG314" s="192">
        <f>IF(N314="zákl. přenesená",J314,0)</f>
        <v>0</v>
      </c>
      <c r="BH314" s="192">
        <f>IF(N314="sníž. přenesená",J314,0)</f>
        <v>0</v>
      </c>
      <c r="BI314" s="192">
        <f>IF(N314="nulová",J314,0)</f>
        <v>0</v>
      </c>
      <c r="BJ314" s="19" t="s">
        <v>84</v>
      </c>
      <c r="BK314" s="192">
        <f>ROUND(I314*H314,2)</f>
        <v>0</v>
      </c>
      <c r="BL314" s="19" t="s">
        <v>1661</v>
      </c>
      <c r="BM314" s="191" t="s">
        <v>1808</v>
      </c>
    </row>
    <row r="315" spans="1:65" s="2" customFormat="1" ht="11.25">
      <c r="A315" s="36"/>
      <c r="B315" s="37"/>
      <c r="C315" s="38"/>
      <c r="D315" s="193" t="s">
        <v>160</v>
      </c>
      <c r="E315" s="38"/>
      <c r="F315" s="194" t="s">
        <v>1807</v>
      </c>
      <c r="G315" s="38"/>
      <c r="H315" s="38"/>
      <c r="I315" s="195"/>
      <c r="J315" s="38"/>
      <c r="K315" s="38"/>
      <c r="L315" s="41"/>
      <c r="M315" s="196"/>
      <c r="N315" s="197"/>
      <c r="O315" s="66"/>
      <c r="P315" s="66"/>
      <c r="Q315" s="66"/>
      <c r="R315" s="66"/>
      <c r="S315" s="66"/>
      <c r="T315" s="67"/>
      <c r="U315" s="36"/>
      <c r="V315" s="36"/>
      <c r="W315" s="36"/>
      <c r="X315" s="36"/>
      <c r="Y315" s="36"/>
      <c r="Z315" s="36"/>
      <c r="AA315" s="36"/>
      <c r="AB315" s="36"/>
      <c r="AC315" s="36"/>
      <c r="AD315" s="36"/>
      <c r="AE315" s="36"/>
      <c r="AT315" s="19" t="s">
        <v>160</v>
      </c>
      <c r="AU315" s="19" t="s">
        <v>86</v>
      </c>
    </row>
    <row r="316" spans="1:65" s="2" customFormat="1" ht="24.2" customHeight="1">
      <c r="A316" s="36"/>
      <c r="B316" s="37"/>
      <c r="C316" s="245" t="s">
        <v>1310</v>
      </c>
      <c r="D316" s="245" t="s">
        <v>641</v>
      </c>
      <c r="E316" s="246" t="s">
        <v>1809</v>
      </c>
      <c r="F316" s="247" t="s">
        <v>1810</v>
      </c>
      <c r="G316" s="248" t="s">
        <v>156</v>
      </c>
      <c r="H316" s="249">
        <v>6</v>
      </c>
      <c r="I316" s="250"/>
      <c r="J316" s="251">
        <f>ROUND(I316*H316,2)</f>
        <v>0</v>
      </c>
      <c r="K316" s="247" t="s">
        <v>1463</v>
      </c>
      <c r="L316" s="252"/>
      <c r="M316" s="253" t="s">
        <v>19</v>
      </c>
      <c r="N316" s="254" t="s">
        <v>47</v>
      </c>
      <c r="O316" s="66"/>
      <c r="P316" s="189">
        <f>O316*H316</f>
        <v>0</v>
      </c>
      <c r="Q316" s="189">
        <v>0</v>
      </c>
      <c r="R316" s="189">
        <f>Q316*H316</f>
        <v>0</v>
      </c>
      <c r="S316" s="189">
        <v>0</v>
      </c>
      <c r="T316" s="190">
        <f>S316*H316</f>
        <v>0</v>
      </c>
      <c r="U316" s="36"/>
      <c r="V316" s="36"/>
      <c r="W316" s="36"/>
      <c r="X316" s="36"/>
      <c r="Y316" s="36"/>
      <c r="Z316" s="36"/>
      <c r="AA316" s="36"/>
      <c r="AB316" s="36"/>
      <c r="AC316" s="36"/>
      <c r="AD316" s="36"/>
      <c r="AE316" s="36"/>
      <c r="AR316" s="191" t="s">
        <v>1661</v>
      </c>
      <c r="AT316" s="191" t="s">
        <v>641</v>
      </c>
      <c r="AU316" s="191" t="s">
        <v>86</v>
      </c>
      <c r="AY316" s="19" t="s">
        <v>150</v>
      </c>
      <c r="BE316" s="192">
        <f>IF(N316="základní",J316,0)</f>
        <v>0</v>
      </c>
      <c r="BF316" s="192">
        <f>IF(N316="snížená",J316,0)</f>
        <v>0</v>
      </c>
      <c r="BG316" s="192">
        <f>IF(N316="zákl. přenesená",J316,0)</f>
        <v>0</v>
      </c>
      <c r="BH316" s="192">
        <f>IF(N316="sníž. přenesená",J316,0)</f>
        <v>0</v>
      </c>
      <c r="BI316" s="192">
        <f>IF(N316="nulová",J316,0)</f>
        <v>0</v>
      </c>
      <c r="BJ316" s="19" t="s">
        <v>84</v>
      </c>
      <c r="BK316" s="192">
        <f>ROUND(I316*H316,2)</f>
        <v>0</v>
      </c>
      <c r="BL316" s="19" t="s">
        <v>1661</v>
      </c>
      <c r="BM316" s="191" t="s">
        <v>1811</v>
      </c>
    </row>
    <row r="317" spans="1:65" s="2" customFormat="1" ht="11.25">
      <c r="A317" s="36"/>
      <c r="B317" s="37"/>
      <c r="C317" s="38"/>
      <c r="D317" s="193" t="s">
        <v>160</v>
      </c>
      <c r="E317" s="38"/>
      <c r="F317" s="194" t="s">
        <v>1810</v>
      </c>
      <c r="G317" s="38"/>
      <c r="H317" s="38"/>
      <c r="I317" s="195"/>
      <c r="J317" s="38"/>
      <c r="K317" s="38"/>
      <c r="L317" s="41"/>
      <c r="M317" s="196"/>
      <c r="N317" s="197"/>
      <c r="O317" s="66"/>
      <c r="P317" s="66"/>
      <c r="Q317" s="66"/>
      <c r="R317" s="66"/>
      <c r="S317" s="66"/>
      <c r="T317" s="67"/>
      <c r="U317" s="36"/>
      <c r="V317" s="36"/>
      <c r="W317" s="36"/>
      <c r="X317" s="36"/>
      <c r="Y317" s="36"/>
      <c r="Z317" s="36"/>
      <c r="AA317" s="36"/>
      <c r="AB317" s="36"/>
      <c r="AC317" s="36"/>
      <c r="AD317" s="36"/>
      <c r="AE317" s="36"/>
      <c r="AT317" s="19" t="s">
        <v>160</v>
      </c>
      <c r="AU317" s="19" t="s">
        <v>86</v>
      </c>
    </row>
    <row r="318" spans="1:65" s="2" customFormat="1" ht="16.5" customHeight="1">
      <c r="A318" s="36"/>
      <c r="B318" s="37"/>
      <c r="C318" s="245" t="s">
        <v>1315</v>
      </c>
      <c r="D318" s="245" t="s">
        <v>641</v>
      </c>
      <c r="E318" s="246" t="s">
        <v>1812</v>
      </c>
      <c r="F318" s="247" t="s">
        <v>1813</v>
      </c>
      <c r="G318" s="248" t="s">
        <v>156</v>
      </c>
      <c r="H318" s="249">
        <v>6</v>
      </c>
      <c r="I318" s="250"/>
      <c r="J318" s="251">
        <f>ROUND(I318*H318,2)</f>
        <v>0</v>
      </c>
      <c r="K318" s="247" t="s">
        <v>644</v>
      </c>
      <c r="L318" s="252"/>
      <c r="M318" s="253" t="s">
        <v>19</v>
      </c>
      <c r="N318" s="254" t="s">
        <v>47</v>
      </c>
      <c r="O318" s="66"/>
      <c r="P318" s="189">
        <f>O318*H318</f>
        <v>0</v>
      </c>
      <c r="Q318" s="189">
        <v>0</v>
      </c>
      <c r="R318" s="189">
        <f>Q318*H318</f>
        <v>0</v>
      </c>
      <c r="S318" s="189">
        <v>0</v>
      </c>
      <c r="T318" s="190">
        <f>S318*H318</f>
        <v>0</v>
      </c>
      <c r="U318" s="36"/>
      <c r="V318" s="36"/>
      <c r="W318" s="36"/>
      <c r="X318" s="36"/>
      <c r="Y318" s="36"/>
      <c r="Z318" s="36"/>
      <c r="AA318" s="36"/>
      <c r="AB318" s="36"/>
      <c r="AC318" s="36"/>
      <c r="AD318" s="36"/>
      <c r="AE318" s="36"/>
      <c r="AR318" s="191" t="s">
        <v>1661</v>
      </c>
      <c r="AT318" s="191" t="s">
        <v>641</v>
      </c>
      <c r="AU318" s="191" t="s">
        <v>86</v>
      </c>
      <c r="AY318" s="19" t="s">
        <v>150</v>
      </c>
      <c r="BE318" s="192">
        <f>IF(N318="základní",J318,0)</f>
        <v>0</v>
      </c>
      <c r="BF318" s="192">
        <f>IF(N318="snížená",J318,0)</f>
        <v>0</v>
      </c>
      <c r="BG318" s="192">
        <f>IF(N318="zákl. přenesená",J318,0)</f>
        <v>0</v>
      </c>
      <c r="BH318" s="192">
        <f>IF(N318="sníž. přenesená",J318,0)</f>
        <v>0</v>
      </c>
      <c r="BI318" s="192">
        <f>IF(N318="nulová",J318,0)</f>
        <v>0</v>
      </c>
      <c r="BJ318" s="19" t="s">
        <v>84</v>
      </c>
      <c r="BK318" s="192">
        <f>ROUND(I318*H318,2)</f>
        <v>0</v>
      </c>
      <c r="BL318" s="19" t="s">
        <v>1661</v>
      </c>
      <c r="BM318" s="191" t="s">
        <v>1814</v>
      </c>
    </row>
    <row r="319" spans="1:65" s="2" customFormat="1" ht="11.25">
      <c r="A319" s="36"/>
      <c r="B319" s="37"/>
      <c r="C319" s="38"/>
      <c r="D319" s="193" t="s">
        <v>160</v>
      </c>
      <c r="E319" s="38"/>
      <c r="F319" s="194" t="s">
        <v>1813</v>
      </c>
      <c r="G319" s="38"/>
      <c r="H319" s="38"/>
      <c r="I319" s="195"/>
      <c r="J319" s="38"/>
      <c r="K319" s="38"/>
      <c r="L319" s="41"/>
      <c r="M319" s="196"/>
      <c r="N319" s="197"/>
      <c r="O319" s="66"/>
      <c r="P319" s="66"/>
      <c r="Q319" s="66"/>
      <c r="R319" s="66"/>
      <c r="S319" s="66"/>
      <c r="T319" s="67"/>
      <c r="U319" s="36"/>
      <c r="V319" s="36"/>
      <c r="W319" s="36"/>
      <c r="X319" s="36"/>
      <c r="Y319" s="36"/>
      <c r="Z319" s="36"/>
      <c r="AA319" s="36"/>
      <c r="AB319" s="36"/>
      <c r="AC319" s="36"/>
      <c r="AD319" s="36"/>
      <c r="AE319" s="36"/>
      <c r="AT319" s="19" t="s">
        <v>160</v>
      </c>
      <c r="AU319" s="19" t="s">
        <v>86</v>
      </c>
    </row>
    <row r="320" spans="1:65" s="2" customFormat="1" ht="16.5" customHeight="1">
      <c r="A320" s="36"/>
      <c r="B320" s="37"/>
      <c r="C320" s="245" t="s">
        <v>1321</v>
      </c>
      <c r="D320" s="245" t="s">
        <v>641</v>
      </c>
      <c r="E320" s="246" t="s">
        <v>1815</v>
      </c>
      <c r="F320" s="247" t="s">
        <v>1816</v>
      </c>
      <c r="G320" s="248" t="s">
        <v>156</v>
      </c>
      <c r="H320" s="249">
        <v>3</v>
      </c>
      <c r="I320" s="250"/>
      <c r="J320" s="251">
        <f>ROUND(I320*H320,2)</f>
        <v>0</v>
      </c>
      <c r="K320" s="247" t="s">
        <v>644</v>
      </c>
      <c r="L320" s="252"/>
      <c r="M320" s="253" t="s">
        <v>19</v>
      </c>
      <c r="N320" s="254" t="s">
        <v>47</v>
      </c>
      <c r="O320" s="66"/>
      <c r="P320" s="189">
        <f>O320*H320</f>
        <v>0</v>
      </c>
      <c r="Q320" s="189">
        <v>0</v>
      </c>
      <c r="R320" s="189">
        <f>Q320*H320</f>
        <v>0</v>
      </c>
      <c r="S320" s="189">
        <v>0</v>
      </c>
      <c r="T320" s="190">
        <f>S320*H320</f>
        <v>0</v>
      </c>
      <c r="U320" s="36"/>
      <c r="V320" s="36"/>
      <c r="W320" s="36"/>
      <c r="X320" s="36"/>
      <c r="Y320" s="36"/>
      <c r="Z320" s="36"/>
      <c r="AA320" s="36"/>
      <c r="AB320" s="36"/>
      <c r="AC320" s="36"/>
      <c r="AD320" s="36"/>
      <c r="AE320" s="36"/>
      <c r="AR320" s="191" t="s">
        <v>1661</v>
      </c>
      <c r="AT320" s="191" t="s">
        <v>641</v>
      </c>
      <c r="AU320" s="191" t="s">
        <v>86</v>
      </c>
      <c r="AY320" s="19" t="s">
        <v>150</v>
      </c>
      <c r="BE320" s="192">
        <f>IF(N320="základní",J320,0)</f>
        <v>0</v>
      </c>
      <c r="BF320" s="192">
        <f>IF(N320="snížená",J320,0)</f>
        <v>0</v>
      </c>
      <c r="BG320" s="192">
        <f>IF(N320="zákl. přenesená",J320,0)</f>
        <v>0</v>
      </c>
      <c r="BH320" s="192">
        <f>IF(N320="sníž. přenesená",J320,0)</f>
        <v>0</v>
      </c>
      <c r="BI320" s="192">
        <f>IF(N320="nulová",J320,0)</f>
        <v>0</v>
      </c>
      <c r="BJ320" s="19" t="s">
        <v>84</v>
      </c>
      <c r="BK320" s="192">
        <f>ROUND(I320*H320,2)</f>
        <v>0</v>
      </c>
      <c r="BL320" s="19" t="s">
        <v>1661</v>
      </c>
      <c r="BM320" s="191" t="s">
        <v>1817</v>
      </c>
    </row>
    <row r="321" spans="1:65" s="2" customFormat="1" ht="11.25">
      <c r="A321" s="36"/>
      <c r="B321" s="37"/>
      <c r="C321" s="38"/>
      <c r="D321" s="193" t="s">
        <v>160</v>
      </c>
      <c r="E321" s="38"/>
      <c r="F321" s="194" t="s">
        <v>1816</v>
      </c>
      <c r="G321" s="38"/>
      <c r="H321" s="38"/>
      <c r="I321" s="195"/>
      <c r="J321" s="38"/>
      <c r="K321" s="38"/>
      <c r="L321" s="41"/>
      <c r="M321" s="196"/>
      <c r="N321" s="197"/>
      <c r="O321" s="66"/>
      <c r="P321" s="66"/>
      <c r="Q321" s="66"/>
      <c r="R321" s="66"/>
      <c r="S321" s="66"/>
      <c r="T321" s="67"/>
      <c r="U321" s="36"/>
      <c r="V321" s="36"/>
      <c r="W321" s="36"/>
      <c r="X321" s="36"/>
      <c r="Y321" s="36"/>
      <c r="Z321" s="36"/>
      <c r="AA321" s="36"/>
      <c r="AB321" s="36"/>
      <c r="AC321" s="36"/>
      <c r="AD321" s="36"/>
      <c r="AE321" s="36"/>
      <c r="AT321" s="19" t="s">
        <v>160</v>
      </c>
      <c r="AU321" s="19" t="s">
        <v>86</v>
      </c>
    </row>
    <row r="322" spans="1:65" s="2" customFormat="1" ht="24">
      <c r="A322" s="36"/>
      <c r="B322" s="37"/>
      <c r="C322" s="180" t="s">
        <v>1329</v>
      </c>
      <c r="D322" s="180" t="s">
        <v>153</v>
      </c>
      <c r="E322" s="181" t="s">
        <v>1818</v>
      </c>
      <c r="F322" s="182" t="s">
        <v>1819</v>
      </c>
      <c r="G322" s="183" t="s">
        <v>156</v>
      </c>
      <c r="H322" s="184">
        <v>3</v>
      </c>
      <c r="I322" s="185"/>
      <c r="J322" s="186">
        <f>ROUND(I322*H322,2)</f>
        <v>0</v>
      </c>
      <c r="K322" s="182" t="s">
        <v>157</v>
      </c>
      <c r="L322" s="41"/>
      <c r="M322" s="187" t="s">
        <v>19</v>
      </c>
      <c r="N322" s="188" t="s">
        <v>47</v>
      </c>
      <c r="O322" s="66"/>
      <c r="P322" s="189">
        <f>O322*H322</f>
        <v>0</v>
      </c>
      <c r="Q322" s="189">
        <v>0</v>
      </c>
      <c r="R322" s="189">
        <f>Q322*H322</f>
        <v>0</v>
      </c>
      <c r="S322" s="189">
        <v>0</v>
      </c>
      <c r="T322" s="190">
        <f>S322*H322</f>
        <v>0</v>
      </c>
      <c r="U322" s="36"/>
      <c r="V322" s="36"/>
      <c r="W322" s="36"/>
      <c r="X322" s="36"/>
      <c r="Y322" s="36"/>
      <c r="Z322" s="36"/>
      <c r="AA322" s="36"/>
      <c r="AB322" s="36"/>
      <c r="AC322" s="36"/>
      <c r="AD322" s="36"/>
      <c r="AE322" s="36"/>
      <c r="AR322" s="191" t="s">
        <v>1051</v>
      </c>
      <c r="AT322" s="191" t="s">
        <v>153</v>
      </c>
      <c r="AU322" s="191" t="s">
        <v>86</v>
      </c>
      <c r="AY322" s="19" t="s">
        <v>150</v>
      </c>
      <c r="BE322" s="192">
        <f>IF(N322="základní",J322,0)</f>
        <v>0</v>
      </c>
      <c r="BF322" s="192">
        <f>IF(N322="snížená",J322,0)</f>
        <v>0</v>
      </c>
      <c r="BG322" s="192">
        <f>IF(N322="zákl. přenesená",J322,0)</f>
        <v>0</v>
      </c>
      <c r="BH322" s="192">
        <f>IF(N322="sníž. přenesená",J322,0)</f>
        <v>0</v>
      </c>
      <c r="BI322" s="192">
        <f>IF(N322="nulová",J322,0)</f>
        <v>0</v>
      </c>
      <c r="BJ322" s="19" t="s">
        <v>84</v>
      </c>
      <c r="BK322" s="192">
        <f>ROUND(I322*H322,2)</f>
        <v>0</v>
      </c>
      <c r="BL322" s="19" t="s">
        <v>1051</v>
      </c>
      <c r="BM322" s="191" t="s">
        <v>1820</v>
      </c>
    </row>
    <row r="323" spans="1:65" s="2" customFormat="1" ht="11.25">
      <c r="A323" s="36"/>
      <c r="B323" s="37"/>
      <c r="C323" s="38"/>
      <c r="D323" s="193" t="s">
        <v>160</v>
      </c>
      <c r="E323" s="38"/>
      <c r="F323" s="194" t="s">
        <v>1819</v>
      </c>
      <c r="G323" s="38"/>
      <c r="H323" s="38"/>
      <c r="I323" s="195"/>
      <c r="J323" s="38"/>
      <c r="K323" s="38"/>
      <c r="L323" s="41"/>
      <c r="M323" s="196"/>
      <c r="N323" s="197"/>
      <c r="O323" s="66"/>
      <c r="P323" s="66"/>
      <c r="Q323" s="66"/>
      <c r="R323" s="66"/>
      <c r="S323" s="66"/>
      <c r="T323" s="67"/>
      <c r="U323" s="36"/>
      <c r="V323" s="36"/>
      <c r="W323" s="36"/>
      <c r="X323" s="36"/>
      <c r="Y323" s="36"/>
      <c r="Z323" s="36"/>
      <c r="AA323" s="36"/>
      <c r="AB323" s="36"/>
      <c r="AC323" s="36"/>
      <c r="AD323" s="36"/>
      <c r="AE323" s="36"/>
      <c r="AT323" s="19" t="s">
        <v>160</v>
      </c>
      <c r="AU323" s="19" t="s">
        <v>86</v>
      </c>
    </row>
    <row r="324" spans="1:65" s="2" customFormat="1" ht="16.5" customHeight="1">
      <c r="A324" s="36"/>
      <c r="B324" s="37"/>
      <c r="C324" s="245" t="s">
        <v>1335</v>
      </c>
      <c r="D324" s="245" t="s">
        <v>641</v>
      </c>
      <c r="E324" s="246" t="s">
        <v>1821</v>
      </c>
      <c r="F324" s="247" t="s">
        <v>1822</v>
      </c>
      <c r="G324" s="248" t="s">
        <v>1660</v>
      </c>
      <c r="H324" s="249">
        <v>3</v>
      </c>
      <c r="I324" s="250"/>
      <c r="J324" s="251">
        <f>ROUND(I324*H324,2)</f>
        <v>0</v>
      </c>
      <c r="K324" s="247" t="s">
        <v>644</v>
      </c>
      <c r="L324" s="252"/>
      <c r="M324" s="253" t="s">
        <v>19</v>
      </c>
      <c r="N324" s="254" t="s">
        <v>47</v>
      </c>
      <c r="O324" s="66"/>
      <c r="P324" s="189">
        <f>O324*H324</f>
        <v>0</v>
      </c>
      <c r="Q324" s="189">
        <v>0</v>
      </c>
      <c r="R324" s="189">
        <f>Q324*H324</f>
        <v>0</v>
      </c>
      <c r="S324" s="189">
        <v>0</v>
      </c>
      <c r="T324" s="190">
        <f>S324*H324</f>
        <v>0</v>
      </c>
      <c r="U324" s="36"/>
      <c r="V324" s="36"/>
      <c r="W324" s="36"/>
      <c r="X324" s="36"/>
      <c r="Y324" s="36"/>
      <c r="Z324" s="36"/>
      <c r="AA324" s="36"/>
      <c r="AB324" s="36"/>
      <c r="AC324" s="36"/>
      <c r="AD324" s="36"/>
      <c r="AE324" s="36"/>
      <c r="AR324" s="191" t="s">
        <v>1661</v>
      </c>
      <c r="AT324" s="191" t="s">
        <v>641</v>
      </c>
      <c r="AU324" s="191" t="s">
        <v>86</v>
      </c>
      <c r="AY324" s="19" t="s">
        <v>150</v>
      </c>
      <c r="BE324" s="192">
        <f>IF(N324="základní",J324,0)</f>
        <v>0</v>
      </c>
      <c r="BF324" s="192">
        <f>IF(N324="snížená",J324,0)</f>
        <v>0</v>
      </c>
      <c r="BG324" s="192">
        <f>IF(N324="zákl. přenesená",J324,0)</f>
        <v>0</v>
      </c>
      <c r="BH324" s="192">
        <f>IF(N324="sníž. přenesená",J324,0)</f>
        <v>0</v>
      </c>
      <c r="BI324" s="192">
        <f>IF(N324="nulová",J324,0)</f>
        <v>0</v>
      </c>
      <c r="BJ324" s="19" t="s">
        <v>84</v>
      </c>
      <c r="BK324" s="192">
        <f>ROUND(I324*H324,2)</f>
        <v>0</v>
      </c>
      <c r="BL324" s="19" t="s">
        <v>1661</v>
      </c>
      <c r="BM324" s="191" t="s">
        <v>1823</v>
      </c>
    </row>
    <row r="325" spans="1:65" s="2" customFormat="1" ht="11.25">
      <c r="A325" s="36"/>
      <c r="B325" s="37"/>
      <c r="C325" s="38"/>
      <c r="D325" s="193" t="s">
        <v>160</v>
      </c>
      <c r="E325" s="38"/>
      <c r="F325" s="194" t="s">
        <v>1822</v>
      </c>
      <c r="G325" s="38"/>
      <c r="H325" s="38"/>
      <c r="I325" s="195"/>
      <c r="J325" s="38"/>
      <c r="K325" s="38"/>
      <c r="L325" s="41"/>
      <c r="M325" s="196"/>
      <c r="N325" s="197"/>
      <c r="O325" s="66"/>
      <c r="P325" s="66"/>
      <c r="Q325" s="66"/>
      <c r="R325" s="66"/>
      <c r="S325" s="66"/>
      <c r="T325" s="67"/>
      <c r="U325" s="36"/>
      <c r="V325" s="36"/>
      <c r="W325" s="36"/>
      <c r="X325" s="36"/>
      <c r="Y325" s="36"/>
      <c r="Z325" s="36"/>
      <c r="AA325" s="36"/>
      <c r="AB325" s="36"/>
      <c r="AC325" s="36"/>
      <c r="AD325" s="36"/>
      <c r="AE325" s="36"/>
      <c r="AT325" s="19" t="s">
        <v>160</v>
      </c>
      <c r="AU325" s="19" t="s">
        <v>86</v>
      </c>
    </row>
    <row r="326" spans="1:65" s="12" customFormat="1" ht="22.9" customHeight="1">
      <c r="B326" s="164"/>
      <c r="C326" s="165"/>
      <c r="D326" s="166" t="s">
        <v>75</v>
      </c>
      <c r="E326" s="178" t="s">
        <v>1824</v>
      </c>
      <c r="F326" s="178" t="s">
        <v>1825</v>
      </c>
      <c r="G326" s="165"/>
      <c r="H326" s="165"/>
      <c r="I326" s="168"/>
      <c r="J326" s="179">
        <f>BK326</f>
        <v>0</v>
      </c>
      <c r="K326" s="165"/>
      <c r="L326" s="170"/>
      <c r="M326" s="171"/>
      <c r="N326" s="172"/>
      <c r="O326" s="172"/>
      <c r="P326" s="173">
        <f>SUM(P327:P346)</f>
        <v>0</v>
      </c>
      <c r="Q326" s="172"/>
      <c r="R326" s="173">
        <f>SUM(R327:R346)</f>
        <v>0</v>
      </c>
      <c r="S326" s="172"/>
      <c r="T326" s="174">
        <f>SUM(T327:T346)</f>
        <v>0</v>
      </c>
      <c r="AR326" s="175" t="s">
        <v>179</v>
      </c>
      <c r="AT326" s="176" t="s">
        <v>75</v>
      </c>
      <c r="AU326" s="176" t="s">
        <v>84</v>
      </c>
      <c r="AY326" s="175" t="s">
        <v>150</v>
      </c>
      <c r="BK326" s="177">
        <f>SUM(BK327:BK346)</f>
        <v>0</v>
      </c>
    </row>
    <row r="327" spans="1:65" s="2" customFormat="1" ht="24">
      <c r="A327" s="36"/>
      <c r="B327" s="37"/>
      <c r="C327" s="245" t="s">
        <v>1340</v>
      </c>
      <c r="D327" s="245" t="s">
        <v>641</v>
      </c>
      <c r="E327" s="246" t="s">
        <v>1826</v>
      </c>
      <c r="F327" s="247" t="s">
        <v>1827</v>
      </c>
      <c r="G327" s="248" t="s">
        <v>156</v>
      </c>
      <c r="H327" s="249">
        <v>1</v>
      </c>
      <c r="I327" s="250"/>
      <c r="J327" s="251">
        <f>ROUND(I327*H327,2)</f>
        <v>0</v>
      </c>
      <c r="K327" s="247" t="s">
        <v>644</v>
      </c>
      <c r="L327" s="252"/>
      <c r="M327" s="253" t="s">
        <v>19</v>
      </c>
      <c r="N327" s="254" t="s">
        <v>47</v>
      </c>
      <c r="O327" s="66"/>
      <c r="P327" s="189">
        <f>O327*H327</f>
        <v>0</v>
      </c>
      <c r="Q327" s="189">
        <v>0</v>
      </c>
      <c r="R327" s="189">
        <f>Q327*H327</f>
        <v>0</v>
      </c>
      <c r="S327" s="189">
        <v>0</v>
      </c>
      <c r="T327" s="190">
        <f>S327*H327</f>
        <v>0</v>
      </c>
      <c r="U327" s="36"/>
      <c r="V327" s="36"/>
      <c r="W327" s="36"/>
      <c r="X327" s="36"/>
      <c r="Y327" s="36"/>
      <c r="Z327" s="36"/>
      <c r="AA327" s="36"/>
      <c r="AB327" s="36"/>
      <c r="AC327" s="36"/>
      <c r="AD327" s="36"/>
      <c r="AE327" s="36"/>
      <c r="AR327" s="191" t="s">
        <v>1661</v>
      </c>
      <c r="AT327" s="191" t="s">
        <v>641</v>
      </c>
      <c r="AU327" s="191" t="s">
        <v>86</v>
      </c>
      <c r="AY327" s="19" t="s">
        <v>150</v>
      </c>
      <c r="BE327" s="192">
        <f>IF(N327="základní",J327,0)</f>
        <v>0</v>
      </c>
      <c r="BF327" s="192">
        <f>IF(N327="snížená",J327,0)</f>
        <v>0</v>
      </c>
      <c r="BG327" s="192">
        <f>IF(N327="zákl. přenesená",J327,0)</f>
        <v>0</v>
      </c>
      <c r="BH327" s="192">
        <f>IF(N327="sníž. přenesená",J327,0)</f>
        <v>0</v>
      </c>
      <c r="BI327" s="192">
        <f>IF(N327="nulová",J327,0)</f>
        <v>0</v>
      </c>
      <c r="BJ327" s="19" t="s">
        <v>84</v>
      </c>
      <c r="BK327" s="192">
        <f>ROUND(I327*H327,2)</f>
        <v>0</v>
      </c>
      <c r="BL327" s="19" t="s">
        <v>1661</v>
      </c>
      <c r="BM327" s="191" t="s">
        <v>1828</v>
      </c>
    </row>
    <row r="328" spans="1:65" s="2" customFormat="1" ht="19.5">
      <c r="A328" s="36"/>
      <c r="B328" s="37"/>
      <c r="C328" s="38"/>
      <c r="D328" s="193" t="s">
        <v>160</v>
      </c>
      <c r="E328" s="38"/>
      <c r="F328" s="194" t="s">
        <v>1827</v>
      </c>
      <c r="G328" s="38"/>
      <c r="H328" s="38"/>
      <c r="I328" s="195"/>
      <c r="J328" s="38"/>
      <c r="K328" s="38"/>
      <c r="L328" s="41"/>
      <c r="M328" s="196"/>
      <c r="N328" s="197"/>
      <c r="O328" s="66"/>
      <c r="P328" s="66"/>
      <c r="Q328" s="66"/>
      <c r="R328" s="66"/>
      <c r="S328" s="66"/>
      <c r="T328" s="67"/>
      <c r="U328" s="36"/>
      <c r="V328" s="36"/>
      <c r="W328" s="36"/>
      <c r="X328" s="36"/>
      <c r="Y328" s="36"/>
      <c r="Z328" s="36"/>
      <c r="AA328" s="36"/>
      <c r="AB328" s="36"/>
      <c r="AC328" s="36"/>
      <c r="AD328" s="36"/>
      <c r="AE328" s="36"/>
      <c r="AT328" s="19" t="s">
        <v>160</v>
      </c>
      <c r="AU328" s="19" t="s">
        <v>86</v>
      </c>
    </row>
    <row r="329" spans="1:65" s="2" customFormat="1" ht="16.5" customHeight="1">
      <c r="A329" s="36"/>
      <c r="B329" s="37"/>
      <c r="C329" s="180" t="s">
        <v>1345</v>
      </c>
      <c r="D329" s="180" t="s">
        <v>153</v>
      </c>
      <c r="E329" s="181" t="s">
        <v>1829</v>
      </c>
      <c r="F329" s="182" t="s">
        <v>1830</v>
      </c>
      <c r="G329" s="183" t="s">
        <v>156</v>
      </c>
      <c r="H329" s="184">
        <v>1</v>
      </c>
      <c r="I329" s="185"/>
      <c r="J329" s="186">
        <f>ROUND(I329*H329,2)</f>
        <v>0</v>
      </c>
      <c r="K329" s="182" t="s">
        <v>157</v>
      </c>
      <c r="L329" s="41"/>
      <c r="M329" s="187" t="s">
        <v>19</v>
      </c>
      <c r="N329" s="188" t="s">
        <v>47</v>
      </c>
      <c r="O329" s="66"/>
      <c r="P329" s="189">
        <f>O329*H329</f>
        <v>0</v>
      </c>
      <c r="Q329" s="189">
        <v>0</v>
      </c>
      <c r="R329" s="189">
        <f>Q329*H329</f>
        <v>0</v>
      </c>
      <c r="S329" s="189">
        <v>0</v>
      </c>
      <c r="T329" s="190">
        <f>S329*H329</f>
        <v>0</v>
      </c>
      <c r="U329" s="36"/>
      <c r="V329" s="36"/>
      <c r="W329" s="36"/>
      <c r="X329" s="36"/>
      <c r="Y329" s="36"/>
      <c r="Z329" s="36"/>
      <c r="AA329" s="36"/>
      <c r="AB329" s="36"/>
      <c r="AC329" s="36"/>
      <c r="AD329" s="36"/>
      <c r="AE329" s="36"/>
      <c r="AR329" s="191" t="s">
        <v>1051</v>
      </c>
      <c r="AT329" s="191" t="s">
        <v>153</v>
      </c>
      <c r="AU329" s="191" t="s">
        <v>86</v>
      </c>
      <c r="AY329" s="19" t="s">
        <v>150</v>
      </c>
      <c r="BE329" s="192">
        <f>IF(N329="základní",J329,0)</f>
        <v>0</v>
      </c>
      <c r="BF329" s="192">
        <f>IF(N329="snížená",J329,0)</f>
        <v>0</v>
      </c>
      <c r="BG329" s="192">
        <f>IF(N329="zákl. přenesená",J329,0)</f>
        <v>0</v>
      </c>
      <c r="BH329" s="192">
        <f>IF(N329="sníž. přenesená",J329,0)</f>
        <v>0</v>
      </c>
      <c r="BI329" s="192">
        <f>IF(N329="nulová",J329,0)</f>
        <v>0</v>
      </c>
      <c r="BJ329" s="19" t="s">
        <v>84</v>
      </c>
      <c r="BK329" s="192">
        <f>ROUND(I329*H329,2)</f>
        <v>0</v>
      </c>
      <c r="BL329" s="19" t="s">
        <v>1051</v>
      </c>
      <c r="BM329" s="191" t="s">
        <v>1831</v>
      </c>
    </row>
    <row r="330" spans="1:65" s="2" customFormat="1" ht="11.25">
      <c r="A330" s="36"/>
      <c r="B330" s="37"/>
      <c r="C330" s="38"/>
      <c r="D330" s="193" t="s">
        <v>160</v>
      </c>
      <c r="E330" s="38"/>
      <c r="F330" s="194" t="s">
        <v>1830</v>
      </c>
      <c r="G330" s="38"/>
      <c r="H330" s="38"/>
      <c r="I330" s="195"/>
      <c r="J330" s="38"/>
      <c r="K330" s="38"/>
      <c r="L330" s="41"/>
      <c r="M330" s="196"/>
      <c r="N330" s="197"/>
      <c r="O330" s="66"/>
      <c r="P330" s="66"/>
      <c r="Q330" s="66"/>
      <c r="R330" s="66"/>
      <c r="S330" s="66"/>
      <c r="T330" s="67"/>
      <c r="U330" s="36"/>
      <c r="V330" s="36"/>
      <c r="W330" s="36"/>
      <c r="X330" s="36"/>
      <c r="Y330" s="36"/>
      <c r="Z330" s="36"/>
      <c r="AA330" s="36"/>
      <c r="AB330" s="36"/>
      <c r="AC330" s="36"/>
      <c r="AD330" s="36"/>
      <c r="AE330" s="36"/>
      <c r="AT330" s="19" t="s">
        <v>160</v>
      </c>
      <c r="AU330" s="19" t="s">
        <v>86</v>
      </c>
    </row>
    <row r="331" spans="1:65" s="2" customFormat="1" ht="16.5" customHeight="1">
      <c r="A331" s="36"/>
      <c r="B331" s="37"/>
      <c r="C331" s="245" t="s">
        <v>1353</v>
      </c>
      <c r="D331" s="245" t="s">
        <v>641</v>
      </c>
      <c r="E331" s="246" t="s">
        <v>1832</v>
      </c>
      <c r="F331" s="247" t="s">
        <v>1833</v>
      </c>
      <c r="G331" s="248" t="s">
        <v>156</v>
      </c>
      <c r="H331" s="249">
        <v>2</v>
      </c>
      <c r="I331" s="250"/>
      <c r="J331" s="251">
        <f>ROUND(I331*H331,2)</f>
        <v>0</v>
      </c>
      <c r="K331" s="247" t="s">
        <v>644</v>
      </c>
      <c r="L331" s="252"/>
      <c r="M331" s="253" t="s">
        <v>19</v>
      </c>
      <c r="N331" s="254" t="s">
        <v>47</v>
      </c>
      <c r="O331" s="66"/>
      <c r="P331" s="189">
        <f>O331*H331</f>
        <v>0</v>
      </c>
      <c r="Q331" s="189">
        <v>0</v>
      </c>
      <c r="R331" s="189">
        <f>Q331*H331</f>
        <v>0</v>
      </c>
      <c r="S331" s="189">
        <v>0</v>
      </c>
      <c r="T331" s="190">
        <f>S331*H331</f>
        <v>0</v>
      </c>
      <c r="U331" s="36"/>
      <c r="V331" s="36"/>
      <c r="W331" s="36"/>
      <c r="X331" s="36"/>
      <c r="Y331" s="36"/>
      <c r="Z331" s="36"/>
      <c r="AA331" s="36"/>
      <c r="AB331" s="36"/>
      <c r="AC331" s="36"/>
      <c r="AD331" s="36"/>
      <c r="AE331" s="36"/>
      <c r="AR331" s="191" t="s">
        <v>1661</v>
      </c>
      <c r="AT331" s="191" t="s">
        <v>641</v>
      </c>
      <c r="AU331" s="191" t="s">
        <v>86</v>
      </c>
      <c r="AY331" s="19" t="s">
        <v>150</v>
      </c>
      <c r="BE331" s="192">
        <f>IF(N331="základní",J331,0)</f>
        <v>0</v>
      </c>
      <c r="BF331" s="192">
        <f>IF(N331="snížená",J331,0)</f>
        <v>0</v>
      </c>
      <c r="BG331" s="192">
        <f>IF(N331="zákl. přenesená",J331,0)</f>
        <v>0</v>
      </c>
      <c r="BH331" s="192">
        <f>IF(N331="sníž. přenesená",J331,0)</f>
        <v>0</v>
      </c>
      <c r="BI331" s="192">
        <f>IF(N331="nulová",J331,0)</f>
        <v>0</v>
      </c>
      <c r="BJ331" s="19" t="s">
        <v>84</v>
      </c>
      <c r="BK331" s="192">
        <f>ROUND(I331*H331,2)</f>
        <v>0</v>
      </c>
      <c r="BL331" s="19" t="s">
        <v>1661</v>
      </c>
      <c r="BM331" s="191" t="s">
        <v>1834</v>
      </c>
    </row>
    <row r="332" spans="1:65" s="2" customFormat="1" ht="11.25">
      <c r="A332" s="36"/>
      <c r="B332" s="37"/>
      <c r="C332" s="38"/>
      <c r="D332" s="193" t="s">
        <v>160</v>
      </c>
      <c r="E332" s="38"/>
      <c r="F332" s="194" t="s">
        <v>1833</v>
      </c>
      <c r="G332" s="38"/>
      <c r="H332" s="38"/>
      <c r="I332" s="195"/>
      <c r="J332" s="38"/>
      <c r="K332" s="38"/>
      <c r="L332" s="41"/>
      <c r="M332" s="196"/>
      <c r="N332" s="197"/>
      <c r="O332" s="66"/>
      <c r="P332" s="66"/>
      <c r="Q332" s="66"/>
      <c r="R332" s="66"/>
      <c r="S332" s="66"/>
      <c r="T332" s="67"/>
      <c r="U332" s="36"/>
      <c r="V332" s="36"/>
      <c r="W332" s="36"/>
      <c r="X332" s="36"/>
      <c r="Y332" s="36"/>
      <c r="Z332" s="36"/>
      <c r="AA332" s="36"/>
      <c r="AB332" s="36"/>
      <c r="AC332" s="36"/>
      <c r="AD332" s="36"/>
      <c r="AE332" s="36"/>
      <c r="AT332" s="19" t="s">
        <v>160</v>
      </c>
      <c r="AU332" s="19" t="s">
        <v>86</v>
      </c>
    </row>
    <row r="333" spans="1:65" s="2" customFormat="1" ht="16.5" customHeight="1">
      <c r="A333" s="36"/>
      <c r="B333" s="37"/>
      <c r="C333" s="245" t="s">
        <v>1368</v>
      </c>
      <c r="D333" s="245" t="s">
        <v>641</v>
      </c>
      <c r="E333" s="246" t="s">
        <v>1835</v>
      </c>
      <c r="F333" s="247" t="s">
        <v>1836</v>
      </c>
      <c r="G333" s="248" t="s">
        <v>156</v>
      </c>
      <c r="H333" s="249">
        <v>2</v>
      </c>
      <c r="I333" s="250"/>
      <c r="J333" s="251">
        <f>ROUND(I333*H333,2)</f>
        <v>0</v>
      </c>
      <c r="K333" s="247" t="s">
        <v>644</v>
      </c>
      <c r="L333" s="252"/>
      <c r="M333" s="253" t="s">
        <v>19</v>
      </c>
      <c r="N333" s="254" t="s">
        <v>47</v>
      </c>
      <c r="O333" s="66"/>
      <c r="P333" s="189">
        <f>O333*H333</f>
        <v>0</v>
      </c>
      <c r="Q333" s="189">
        <v>0</v>
      </c>
      <c r="R333" s="189">
        <f>Q333*H333</f>
        <v>0</v>
      </c>
      <c r="S333" s="189">
        <v>0</v>
      </c>
      <c r="T333" s="190">
        <f>S333*H333</f>
        <v>0</v>
      </c>
      <c r="U333" s="36"/>
      <c r="V333" s="36"/>
      <c r="W333" s="36"/>
      <c r="X333" s="36"/>
      <c r="Y333" s="36"/>
      <c r="Z333" s="36"/>
      <c r="AA333" s="36"/>
      <c r="AB333" s="36"/>
      <c r="AC333" s="36"/>
      <c r="AD333" s="36"/>
      <c r="AE333" s="36"/>
      <c r="AR333" s="191" t="s">
        <v>1661</v>
      </c>
      <c r="AT333" s="191" t="s">
        <v>641</v>
      </c>
      <c r="AU333" s="191" t="s">
        <v>86</v>
      </c>
      <c r="AY333" s="19" t="s">
        <v>150</v>
      </c>
      <c r="BE333" s="192">
        <f>IF(N333="základní",J333,0)</f>
        <v>0</v>
      </c>
      <c r="BF333" s="192">
        <f>IF(N333="snížená",J333,0)</f>
        <v>0</v>
      </c>
      <c r="BG333" s="192">
        <f>IF(N333="zákl. přenesená",J333,0)</f>
        <v>0</v>
      </c>
      <c r="BH333" s="192">
        <f>IF(N333="sníž. přenesená",J333,0)</f>
        <v>0</v>
      </c>
      <c r="BI333" s="192">
        <f>IF(N333="nulová",J333,0)</f>
        <v>0</v>
      </c>
      <c r="BJ333" s="19" t="s">
        <v>84</v>
      </c>
      <c r="BK333" s="192">
        <f>ROUND(I333*H333,2)</f>
        <v>0</v>
      </c>
      <c r="BL333" s="19" t="s">
        <v>1661</v>
      </c>
      <c r="BM333" s="191" t="s">
        <v>1837</v>
      </c>
    </row>
    <row r="334" spans="1:65" s="2" customFormat="1" ht="11.25">
      <c r="A334" s="36"/>
      <c r="B334" s="37"/>
      <c r="C334" s="38"/>
      <c r="D334" s="193" t="s">
        <v>160</v>
      </c>
      <c r="E334" s="38"/>
      <c r="F334" s="194" t="s">
        <v>1836</v>
      </c>
      <c r="G334" s="38"/>
      <c r="H334" s="38"/>
      <c r="I334" s="195"/>
      <c r="J334" s="38"/>
      <c r="K334" s="38"/>
      <c r="L334" s="41"/>
      <c r="M334" s="196"/>
      <c r="N334" s="197"/>
      <c r="O334" s="66"/>
      <c r="P334" s="66"/>
      <c r="Q334" s="66"/>
      <c r="R334" s="66"/>
      <c r="S334" s="66"/>
      <c r="T334" s="67"/>
      <c r="U334" s="36"/>
      <c r="V334" s="36"/>
      <c r="W334" s="36"/>
      <c r="X334" s="36"/>
      <c r="Y334" s="36"/>
      <c r="Z334" s="36"/>
      <c r="AA334" s="36"/>
      <c r="AB334" s="36"/>
      <c r="AC334" s="36"/>
      <c r="AD334" s="36"/>
      <c r="AE334" s="36"/>
      <c r="AT334" s="19" t="s">
        <v>160</v>
      </c>
      <c r="AU334" s="19" t="s">
        <v>86</v>
      </c>
    </row>
    <row r="335" spans="1:65" s="2" customFormat="1" ht="16.5" customHeight="1">
      <c r="A335" s="36"/>
      <c r="B335" s="37"/>
      <c r="C335" s="180" t="s">
        <v>1373</v>
      </c>
      <c r="D335" s="180" t="s">
        <v>153</v>
      </c>
      <c r="E335" s="181" t="s">
        <v>1838</v>
      </c>
      <c r="F335" s="182" t="s">
        <v>1839</v>
      </c>
      <c r="G335" s="183" t="s">
        <v>156</v>
      </c>
      <c r="H335" s="184">
        <v>2</v>
      </c>
      <c r="I335" s="185"/>
      <c r="J335" s="186">
        <f>ROUND(I335*H335,2)</f>
        <v>0</v>
      </c>
      <c r="K335" s="182" t="s">
        <v>157</v>
      </c>
      <c r="L335" s="41"/>
      <c r="M335" s="187" t="s">
        <v>19</v>
      </c>
      <c r="N335" s="188" t="s">
        <v>47</v>
      </c>
      <c r="O335" s="66"/>
      <c r="P335" s="189">
        <f>O335*H335</f>
        <v>0</v>
      </c>
      <c r="Q335" s="189">
        <v>0</v>
      </c>
      <c r="R335" s="189">
        <f>Q335*H335</f>
        <v>0</v>
      </c>
      <c r="S335" s="189">
        <v>0</v>
      </c>
      <c r="T335" s="190">
        <f>S335*H335</f>
        <v>0</v>
      </c>
      <c r="U335" s="36"/>
      <c r="V335" s="36"/>
      <c r="W335" s="36"/>
      <c r="X335" s="36"/>
      <c r="Y335" s="36"/>
      <c r="Z335" s="36"/>
      <c r="AA335" s="36"/>
      <c r="AB335" s="36"/>
      <c r="AC335" s="36"/>
      <c r="AD335" s="36"/>
      <c r="AE335" s="36"/>
      <c r="AR335" s="191" t="s">
        <v>1051</v>
      </c>
      <c r="AT335" s="191" t="s">
        <v>153</v>
      </c>
      <c r="AU335" s="191" t="s">
        <v>86</v>
      </c>
      <c r="AY335" s="19" t="s">
        <v>150</v>
      </c>
      <c r="BE335" s="192">
        <f>IF(N335="základní",J335,0)</f>
        <v>0</v>
      </c>
      <c r="BF335" s="192">
        <f>IF(N335="snížená",J335,0)</f>
        <v>0</v>
      </c>
      <c r="BG335" s="192">
        <f>IF(N335="zákl. přenesená",J335,0)</f>
        <v>0</v>
      </c>
      <c r="BH335" s="192">
        <f>IF(N335="sníž. přenesená",J335,0)</f>
        <v>0</v>
      </c>
      <c r="BI335" s="192">
        <f>IF(N335="nulová",J335,0)</f>
        <v>0</v>
      </c>
      <c r="BJ335" s="19" t="s">
        <v>84</v>
      </c>
      <c r="BK335" s="192">
        <f>ROUND(I335*H335,2)</f>
        <v>0</v>
      </c>
      <c r="BL335" s="19" t="s">
        <v>1051</v>
      </c>
      <c r="BM335" s="191" t="s">
        <v>1840</v>
      </c>
    </row>
    <row r="336" spans="1:65" s="2" customFormat="1" ht="11.25">
      <c r="A336" s="36"/>
      <c r="B336" s="37"/>
      <c r="C336" s="38"/>
      <c r="D336" s="193" t="s">
        <v>160</v>
      </c>
      <c r="E336" s="38"/>
      <c r="F336" s="194" t="s">
        <v>1839</v>
      </c>
      <c r="G336" s="38"/>
      <c r="H336" s="38"/>
      <c r="I336" s="195"/>
      <c r="J336" s="38"/>
      <c r="K336" s="38"/>
      <c r="L336" s="41"/>
      <c r="M336" s="196"/>
      <c r="N336" s="197"/>
      <c r="O336" s="66"/>
      <c r="P336" s="66"/>
      <c r="Q336" s="66"/>
      <c r="R336" s="66"/>
      <c r="S336" s="66"/>
      <c r="T336" s="67"/>
      <c r="U336" s="36"/>
      <c r="V336" s="36"/>
      <c r="W336" s="36"/>
      <c r="X336" s="36"/>
      <c r="Y336" s="36"/>
      <c r="Z336" s="36"/>
      <c r="AA336" s="36"/>
      <c r="AB336" s="36"/>
      <c r="AC336" s="36"/>
      <c r="AD336" s="36"/>
      <c r="AE336" s="36"/>
      <c r="AT336" s="19" t="s">
        <v>160</v>
      </c>
      <c r="AU336" s="19" t="s">
        <v>86</v>
      </c>
    </row>
    <row r="337" spans="1:65" s="2" customFormat="1" ht="24">
      <c r="A337" s="36"/>
      <c r="B337" s="37"/>
      <c r="C337" s="245" t="s">
        <v>1380</v>
      </c>
      <c r="D337" s="245" t="s">
        <v>641</v>
      </c>
      <c r="E337" s="246" t="s">
        <v>1841</v>
      </c>
      <c r="F337" s="247" t="s">
        <v>1842</v>
      </c>
      <c r="G337" s="248" t="s">
        <v>156</v>
      </c>
      <c r="H337" s="249">
        <v>1</v>
      </c>
      <c r="I337" s="250"/>
      <c r="J337" s="251">
        <f>ROUND(I337*H337,2)</f>
        <v>0</v>
      </c>
      <c r="K337" s="247" t="s">
        <v>644</v>
      </c>
      <c r="L337" s="252"/>
      <c r="M337" s="253" t="s">
        <v>19</v>
      </c>
      <c r="N337" s="254" t="s">
        <v>47</v>
      </c>
      <c r="O337" s="66"/>
      <c r="P337" s="189">
        <f>O337*H337</f>
        <v>0</v>
      </c>
      <c r="Q337" s="189">
        <v>0</v>
      </c>
      <c r="R337" s="189">
        <f>Q337*H337</f>
        <v>0</v>
      </c>
      <c r="S337" s="189">
        <v>0</v>
      </c>
      <c r="T337" s="190">
        <f>S337*H337</f>
        <v>0</v>
      </c>
      <c r="U337" s="36"/>
      <c r="V337" s="36"/>
      <c r="W337" s="36"/>
      <c r="X337" s="36"/>
      <c r="Y337" s="36"/>
      <c r="Z337" s="36"/>
      <c r="AA337" s="36"/>
      <c r="AB337" s="36"/>
      <c r="AC337" s="36"/>
      <c r="AD337" s="36"/>
      <c r="AE337" s="36"/>
      <c r="AR337" s="191" t="s">
        <v>1661</v>
      </c>
      <c r="AT337" s="191" t="s">
        <v>641</v>
      </c>
      <c r="AU337" s="191" t="s">
        <v>86</v>
      </c>
      <c r="AY337" s="19" t="s">
        <v>150</v>
      </c>
      <c r="BE337" s="192">
        <f>IF(N337="základní",J337,0)</f>
        <v>0</v>
      </c>
      <c r="BF337" s="192">
        <f>IF(N337="snížená",J337,0)</f>
        <v>0</v>
      </c>
      <c r="BG337" s="192">
        <f>IF(N337="zákl. přenesená",J337,0)</f>
        <v>0</v>
      </c>
      <c r="BH337" s="192">
        <f>IF(N337="sníž. přenesená",J337,0)</f>
        <v>0</v>
      </c>
      <c r="BI337" s="192">
        <f>IF(N337="nulová",J337,0)</f>
        <v>0</v>
      </c>
      <c r="BJ337" s="19" t="s">
        <v>84</v>
      </c>
      <c r="BK337" s="192">
        <f>ROUND(I337*H337,2)</f>
        <v>0</v>
      </c>
      <c r="BL337" s="19" t="s">
        <v>1661</v>
      </c>
      <c r="BM337" s="191" t="s">
        <v>1843</v>
      </c>
    </row>
    <row r="338" spans="1:65" s="2" customFormat="1" ht="19.5">
      <c r="A338" s="36"/>
      <c r="B338" s="37"/>
      <c r="C338" s="38"/>
      <c r="D338" s="193" t="s">
        <v>160</v>
      </c>
      <c r="E338" s="38"/>
      <c r="F338" s="194" t="s">
        <v>1842</v>
      </c>
      <c r="G338" s="38"/>
      <c r="H338" s="38"/>
      <c r="I338" s="195"/>
      <c r="J338" s="38"/>
      <c r="K338" s="38"/>
      <c r="L338" s="41"/>
      <c r="M338" s="196"/>
      <c r="N338" s="197"/>
      <c r="O338" s="66"/>
      <c r="P338" s="66"/>
      <c r="Q338" s="66"/>
      <c r="R338" s="66"/>
      <c r="S338" s="66"/>
      <c r="T338" s="67"/>
      <c r="U338" s="36"/>
      <c r="V338" s="36"/>
      <c r="W338" s="36"/>
      <c r="X338" s="36"/>
      <c r="Y338" s="36"/>
      <c r="Z338" s="36"/>
      <c r="AA338" s="36"/>
      <c r="AB338" s="36"/>
      <c r="AC338" s="36"/>
      <c r="AD338" s="36"/>
      <c r="AE338" s="36"/>
      <c r="AT338" s="19" t="s">
        <v>160</v>
      </c>
      <c r="AU338" s="19" t="s">
        <v>86</v>
      </c>
    </row>
    <row r="339" spans="1:65" s="2" customFormat="1" ht="16.5" customHeight="1">
      <c r="A339" s="36"/>
      <c r="B339" s="37"/>
      <c r="C339" s="180" t="s">
        <v>1388</v>
      </c>
      <c r="D339" s="180" t="s">
        <v>153</v>
      </c>
      <c r="E339" s="181" t="s">
        <v>1844</v>
      </c>
      <c r="F339" s="182" t="s">
        <v>1845</v>
      </c>
      <c r="G339" s="183" t="s">
        <v>156</v>
      </c>
      <c r="H339" s="184">
        <v>1</v>
      </c>
      <c r="I339" s="185"/>
      <c r="J339" s="186">
        <f>ROUND(I339*H339,2)</f>
        <v>0</v>
      </c>
      <c r="K339" s="182" t="s">
        <v>157</v>
      </c>
      <c r="L339" s="41"/>
      <c r="M339" s="187" t="s">
        <v>19</v>
      </c>
      <c r="N339" s="188" t="s">
        <v>47</v>
      </c>
      <c r="O339" s="66"/>
      <c r="P339" s="189">
        <f>O339*H339</f>
        <v>0</v>
      </c>
      <c r="Q339" s="189">
        <v>0</v>
      </c>
      <c r="R339" s="189">
        <f>Q339*H339</f>
        <v>0</v>
      </c>
      <c r="S339" s="189">
        <v>0</v>
      </c>
      <c r="T339" s="190">
        <f>S339*H339</f>
        <v>0</v>
      </c>
      <c r="U339" s="36"/>
      <c r="V339" s="36"/>
      <c r="W339" s="36"/>
      <c r="X339" s="36"/>
      <c r="Y339" s="36"/>
      <c r="Z339" s="36"/>
      <c r="AA339" s="36"/>
      <c r="AB339" s="36"/>
      <c r="AC339" s="36"/>
      <c r="AD339" s="36"/>
      <c r="AE339" s="36"/>
      <c r="AR339" s="191" t="s">
        <v>1051</v>
      </c>
      <c r="AT339" s="191" t="s">
        <v>153</v>
      </c>
      <c r="AU339" s="191" t="s">
        <v>86</v>
      </c>
      <c r="AY339" s="19" t="s">
        <v>150</v>
      </c>
      <c r="BE339" s="192">
        <f>IF(N339="základní",J339,0)</f>
        <v>0</v>
      </c>
      <c r="BF339" s="192">
        <f>IF(N339="snížená",J339,0)</f>
        <v>0</v>
      </c>
      <c r="BG339" s="192">
        <f>IF(N339="zákl. přenesená",J339,0)</f>
        <v>0</v>
      </c>
      <c r="BH339" s="192">
        <f>IF(N339="sníž. přenesená",J339,0)</f>
        <v>0</v>
      </c>
      <c r="BI339" s="192">
        <f>IF(N339="nulová",J339,0)</f>
        <v>0</v>
      </c>
      <c r="BJ339" s="19" t="s">
        <v>84</v>
      </c>
      <c r="BK339" s="192">
        <f>ROUND(I339*H339,2)</f>
        <v>0</v>
      </c>
      <c r="BL339" s="19" t="s">
        <v>1051</v>
      </c>
      <c r="BM339" s="191" t="s">
        <v>1846</v>
      </c>
    </row>
    <row r="340" spans="1:65" s="2" customFormat="1" ht="11.25">
      <c r="A340" s="36"/>
      <c r="B340" s="37"/>
      <c r="C340" s="38"/>
      <c r="D340" s="193" t="s">
        <v>160</v>
      </c>
      <c r="E340" s="38"/>
      <c r="F340" s="194" t="s">
        <v>1845</v>
      </c>
      <c r="G340" s="38"/>
      <c r="H340" s="38"/>
      <c r="I340" s="195"/>
      <c r="J340" s="38"/>
      <c r="K340" s="38"/>
      <c r="L340" s="41"/>
      <c r="M340" s="196"/>
      <c r="N340" s="197"/>
      <c r="O340" s="66"/>
      <c r="P340" s="66"/>
      <c r="Q340" s="66"/>
      <c r="R340" s="66"/>
      <c r="S340" s="66"/>
      <c r="T340" s="67"/>
      <c r="U340" s="36"/>
      <c r="V340" s="36"/>
      <c r="W340" s="36"/>
      <c r="X340" s="36"/>
      <c r="Y340" s="36"/>
      <c r="Z340" s="36"/>
      <c r="AA340" s="36"/>
      <c r="AB340" s="36"/>
      <c r="AC340" s="36"/>
      <c r="AD340" s="36"/>
      <c r="AE340" s="36"/>
      <c r="AT340" s="19" t="s">
        <v>160</v>
      </c>
      <c r="AU340" s="19" t="s">
        <v>86</v>
      </c>
    </row>
    <row r="341" spans="1:65" s="2" customFormat="1" ht="16.5" customHeight="1">
      <c r="A341" s="36"/>
      <c r="B341" s="37"/>
      <c r="C341" s="245" t="s">
        <v>1394</v>
      </c>
      <c r="D341" s="245" t="s">
        <v>641</v>
      </c>
      <c r="E341" s="246" t="s">
        <v>1847</v>
      </c>
      <c r="F341" s="247" t="s">
        <v>1848</v>
      </c>
      <c r="G341" s="248" t="s">
        <v>156</v>
      </c>
      <c r="H341" s="249">
        <v>1</v>
      </c>
      <c r="I341" s="250"/>
      <c r="J341" s="251">
        <f>ROUND(I341*H341,2)</f>
        <v>0</v>
      </c>
      <c r="K341" s="247" t="s">
        <v>644</v>
      </c>
      <c r="L341" s="252"/>
      <c r="M341" s="253" t="s">
        <v>19</v>
      </c>
      <c r="N341" s="254" t="s">
        <v>47</v>
      </c>
      <c r="O341" s="66"/>
      <c r="P341" s="189">
        <f>O341*H341</f>
        <v>0</v>
      </c>
      <c r="Q341" s="189">
        <v>0</v>
      </c>
      <c r="R341" s="189">
        <f>Q341*H341</f>
        <v>0</v>
      </c>
      <c r="S341" s="189">
        <v>0</v>
      </c>
      <c r="T341" s="190">
        <f>S341*H341</f>
        <v>0</v>
      </c>
      <c r="U341" s="36"/>
      <c r="V341" s="36"/>
      <c r="W341" s="36"/>
      <c r="X341" s="36"/>
      <c r="Y341" s="36"/>
      <c r="Z341" s="36"/>
      <c r="AA341" s="36"/>
      <c r="AB341" s="36"/>
      <c r="AC341" s="36"/>
      <c r="AD341" s="36"/>
      <c r="AE341" s="36"/>
      <c r="AR341" s="191" t="s">
        <v>1661</v>
      </c>
      <c r="AT341" s="191" t="s">
        <v>641</v>
      </c>
      <c r="AU341" s="191" t="s">
        <v>86</v>
      </c>
      <c r="AY341" s="19" t="s">
        <v>150</v>
      </c>
      <c r="BE341" s="192">
        <f>IF(N341="základní",J341,0)</f>
        <v>0</v>
      </c>
      <c r="BF341" s="192">
        <f>IF(N341="snížená",J341,0)</f>
        <v>0</v>
      </c>
      <c r="BG341" s="192">
        <f>IF(N341="zákl. přenesená",J341,0)</f>
        <v>0</v>
      </c>
      <c r="BH341" s="192">
        <f>IF(N341="sníž. přenesená",J341,0)</f>
        <v>0</v>
      </c>
      <c r="BI341" s="192">
        <f>IF(N341="nulová",J341,0)</f>
        <v>0</v>
      </c>
      <c r="BJ341" s="19" t="s">
        <v>84</v>
      </c>
      <c r="BK341" s="192">
        <f>ROUND(I341*H341,2)</f>
        <v>0</v>
      </c>
      <c r="BL341" s="19" t="s">
        <v>1661</v>
      </c>
      <c r="BM341" s="191" t="s">
        <v>1849</v>
      </c>
    </row>
    <row r="342" spans="1:65" s="2" customFormat="1" ht="11.25">
      <c r="A342" s="36"/>
      <c r="B342" s="37"/>
      <c r="C342" s="38"/>
      <c r="D342" s="193" t="s">
        <v>160</v>
      </c>
      <c r="E342" s="38"/>
      <c r="F342" s="194" t="s">
        <v>1848</v>
      </c>
      <c r="G342" s="38"/>
      <c r="H342" s="38"/>
      <c r="I342" s="195"/>
      <c r="J342" s="38"/>
      <c r="K342" s="38"/>
      <c r="L342" s="41"/>
      <c r="M342" s="196"/>
      <c r="N342" s="197"/>
      <c r="O342" s="66"/>
      <c r="P342" s="66"/>
      <c r="Q342" s="66"/>
      <c r="R342" s="66"/>
      <c r="S342" s="66"/>
      <c r="T342" s="67"/>
      <c r="U342" s="36"/>
      <c r="V342" s="36"/>
      <c r="W342" s="36"/>
      <c r="X342" s="36"/>
      <c r="Y342" s="36"/>
      <c r="Z342" s="36"/>
      <c r="AA342" s="36"/>
      <c r="AB342" s="36"/>
      <c r="AC342" s="36"/>
      <c r="AD342" s="36"/>
      <c r="AE342" s="36"/>
      <c r="AT342" s="19" t="s">
        <v>160</v>
      </c>
      <c r="AU342" s="19" t="s">
        <v>86</v>
      </c>
    </row>
    <row r="343" spans="1:65" s="2" customFormat="1" ht="16.5" customHeight="1">
      <c r="A343" s="36"/>
      <c r="B343" s="37"/>
      <c r="C343" s="180" t="s">
        <v>1401</v>
      </c>
      <c r="D343" s="180" t="s">
        <v>153</v>
      </c>
      <c r="E343" s="181" t="s">
        <v>1850</v>
      </c>
      <c r="F343" s="182" t="s">
        <v>1851</v>
      </c>
      <c r="G343" s="183" t="s">
        <v>156</v>
      </c>
      <c r="H343" s="184">
        <v>1</v>
      </c>
      <c r="I343" s="185"/>
      <c r="J343" s="186">
        <f>ROUND(I343*H343,2)</f>
        <v>0</v>
      </c>
      <c r="K343" s="182" t="s">
        <v>157</v>
      </c>
      <c r="L343" s="41"/>
      <c r="M343" s="187" t="s">
        <v>19</v>
      </c>
      <c r="N343" s="188" t="s">
        <v>47</v>
      </c>
      <c r="O343" s="66"/>
      <c r="P343" s="189">
        <f>O343*H343</f>
        <v>0</v>
      </c>
      <c r="Q343" s="189">
        <v>0</v>
      </c>
      <c r="R343" s="189">
        <f>Q343*H343</f>
        <v>0</v>
      </c>
      <c r="S343" s="189">
        <v>0</v>
      </c>
      <c r="T343" s="190">
        <f>S343*H343</f>
        <v>0</v>
      </c>
      <c r="U343" s="36"/>
      <c r="V343" s="36"/>
      <c r="W343" s="36"/>
      <c r="X343" s="36"/>
      <c r="Y343" s="36"/>
      <c r="Z343" s="36"/>
      <c r="AA343" s="36"/>
      <c r="AB343" s="36"/>
      <c r="AC343" s="36"/>
      <c r="AD343" s="36"/>
      <c r="AE343" s="36"/>
      <c r="AR343" s="191" t="s">
        <v>1051</v>
      </c>
      <c r="AT343" s="191" t="s">
        <v>153</v>
      </c>
      <c r="AU343" s="191" t="s">
        <v>86</v>
      </c>
      <c r="AY343" s="19" t="s">
        <v>150</v>
      </c>
      <c r="BE343" s="192">
        <f>IF(N343="základní",J343,0)</f>
        <v>0</v>
      </c>
      <c r="BF343" s="192">
        <f>IF(N343="snížená",J343,0)</f>
        <v>0</v>
      </c>
      <c r="BG343" s="192">
        <f>IF(N343="zákl. přenesená",J343,0)</f>
        <v>0</v>
      </c>
      <c r="BH343" s="192">
        <f>IF(N343="sníž. přenesená",J343,0)</f>
        <v>0</v>
      </c>
      <c r="BI343" s="192">
        <f>IF(N343="nulová",J343,0)</f>
        <v>0</v>
      </c>
      <c r="BJ343" s="19" t="s">
        <v>84</v>
      </c>
      <c r="BK343" s="192">
        <f>ROUND(I343*H343,2)</f>
        <v>0</v>
      </c>
      <c r="BL343" s="19" t="s">
        <v>1051</v>
      </c>
      <c r="BM343" s="191" t="s">
        <v>1852</v>
      </c>
    </row>
    <row r="344" spans="1:65" s="2" customFormat="1" ht="11.25">
      <c r="A344" s="36"/>
      <c r="B344" s="37"/>
      <c r="C344" s="38"/>
      <c r="D344" s="193" t="s">
        <v>160</v>
      </c>
      <c r="E344" s="38"/>
      <c r="F344" s="194" t="s">
        <v>1851</v>
      </c>
      <c r="G344" s="38"/>
      <c r="H344" s="38"/>
      <c r="I344" s="195"/>
      <c r="J344" s="38"/>
      <c r="K344" s="38"/>
      <c r="L344" s="41"/>
      <c r="M344" s="196"/>
      <c r="N344" s="197"/>
      <c r="O344" s="66"/>
      <c r="P344" s="66"/>
      <c r="Q344" s="66"/>
      <c r="R344" s="66"/>
      <c r="S344" s="66"/>
      <c r="T344" s="67"/>
      <c r="U344" s="36"/>
      <c r="V344" s="36"/>
      <c r="W344" s="36"/>
      <c r="X344" s="36"/>
      <c r="Y344" s="36"/>
      <c r="Z344" s="36"/>
      <c r="AA344" s="36"/>
      <c r="AB344" s="36"/>
      <c r="AC344" s="36"/>
      <c r="AD344" s="36"/>
      <c r="AE344" s="36"/>
      <c r="AT344" s="19" t="s">
        <v>160</v>
      </c>
      <c r="AU344" s="19" t="s">
        <v>86</v>
      </c>
    </row>
    <row r="345" spans="1:65" s="2" customFormat="1" ht="16.5" customHeight="1">
      <c r="A345" s="36"/>
      <c r="B345" s="37"/>
      <c r="C345" s="180" t="s">
        <v>1407</v>
      </c>
      <c r="D345" s="180" t="s">
        <v>153</v>
      </c>
      <c r="E345" s="181" t="s">
        <v>1853</v>
      </c>
      <c r="F345" s="182" t="s">
        <v>1854</v>
      </c>
      <c r="G345" s="183" t="s">
        <v>156</v>
      </c>
      <c r="H345" s="184">
        <v>1</v>
      </c>
      <c r="I345" s="185"/>
      <c r="J345" s="186">
        <f>ROUND(I345*H345,2)</f>
        <v>0</v>
      </c>
      <c r="K345" s="182" t="s">
        <v>157</v>
      </c>
      <c r="L345" s="41"/>
      <c r="M345" s="187" t="s">
        <v>19</v>
      </c>
      <c r="N345" s="188" t="s">
        <v>47</v>
      </c>
      <c r="O345" s="66"/>
      <c r="P345" s="189">
        <f>O345*H345</f>
        <v>0</v>
      </c>
      <c r="Q345" s="189">
        <v>0</v>
      </c>
      <c r="R345" s="189">
        <f>Q345*H345</f>
        <v>0</v>
      </c>
      <c r="S345" s="189">
        <v>0</v>
      </c>
      <c r="T345" s="190">
        <f>S345*H345</f>
        <v>0</v>
      </c>
      <c r="U345" s="36"/>
      <c r="V345" s="36"/>
      <c r="W345" s="36"/>
      <c r="X345" s="36"/>
      <c r="Y345" s="36"/>
      <c r="Z345" s="36"/>
      <c r="AA345" s="36"/>
      <c r="AB345" s="36"/>
      <c r="AC345" s="36"/>
      <c r="AD345" s="36"/>
      <c r="AE345" s="36"/>
      <c r="AR345" s="191" t="s">
        <v>1051</v>
      </c>
      <c r="AT345" s="191" t="s">
        <v>153</v>
      </c>
      <c r="AU345" s="191" t="s">
        <v>86</v>
      </c>
      <c r="AY345" s="19" t="s">
        <v>150</v>
      </c>
      <c r="BE345" s="192">
        <f>IF(N345="základní",J345,0)</f>
        <v>0</v>
      </c>
      <c r="BF345" s="192">
        <f>IF(N345="snížená",J345,0)</f>
        <v>0</v>
      </c>
      <c r="BG345" s="192">
        <f>IF(N345="zákl. přenesená",J345,0)</f>
        <v>0</v>
      </c>
      <c r="BH345" s="192">
        <f>IF(N345="sníž. přenesená",J345,0)</f>
        <v>0</v>
      </c>
      <c r="BI345" s="192">
        <f>IF(N345="nulová",J345,0)</f>
        <v>0</v>
      </c>
      <c r="BJ345" s="19" t="s">
        <v>84</v>
      </c>
      <c r="BK345" s="192">
        <f>ROUND(I345*H345,2)</f>
        <v>0</v>
      </c>
      <c r="BL345" s="19" t="s">
        <v>1051</v>
      </c>
      <c r="BM345" s="191" t="s">
        <v>1855</v>
      </c>
    </row>
    <row r="346" spans="1:65" s="2" customFormat="1" ht="11.25">
      <c r="A346" s="36"/>
      <c r="B346" s="37"/>
      <c r="C346" s="38"/>
      <c r="D346" s="193" t="s">
        <v>160</v>
      </c>
      <c r="E346" s="38"/>
      <c r="F346" s="194" t="s">
        <v>1854</v>
      </c>
      <c r="G346" s="38"/>
      <c r="H346" s="38"/>
      <c r="I346" s="195"/>
      <c r="J346" s="38"/>
      <c r="K346" s="38"/>
      <c r="L346" s="41"/>
      <c r="M346" s="196"/>
      <c r="N346" s="197"/>
      <c r="O346" s="66"/>
      <c r="P346" s="66"/>
      <c r="Q346" s="66"/>
      <c r="R346" s="66"/>
      <c r="S346" s="66"/>
      <c r="T346" s="67"/>
      <c r="U346" s="36"/>
      <c r="V346" s="36"/>
      <c r="W346" s="36"/>
      <c r="X346" s="36"/>
      <c r="Y346" s="36"/>
      <c r="Z346" s="36"/>
      <c r="AA346" s="36"/>
      <c r="AB346" s="36"/>
      <c r="AC346" s="36"/>
      <c r="AD346" s="36"/>
      <c r="AE346" s="36"/>
      <c r="AT346" s="19" t="s">
        <v>160</v>
      </c>
      <c r="AU346" s="19" t="s">
        <v>86</v>
      </c>
    </row>
    <row r="347" spans="1:65" s="12" customFormat="1" ht="22.9" customHeight="1">
      <c r="B347" s="164"/>
      <c r="C347" s="165"/>
      <c r="D347" s="166" t="s">
        <v>75</v>
      </c>
      <c r="E347" s="178" t="s">
        <v>1856</v>
      </c>
      <c r="F347" s="178" t="s">
        <v>1857</v>
      </c>
      <c r="G347" s="165"/>
      <c r="H347" s="165"/>
      <c r="I347" s="168"/>
      <c r="J347" s="179">
        <f>BK347</f>
        <v>0</v>
      </c>
      <c r="K347" s="165"/>
      <c r="L347" s="170"/>
      <c r="M347" s="171"/>
      <c r="N347" s="172"/>
      <c r="O347" s="172"/>
      <c r="P347" s="173">
        <f>SUM(P348:P375)</f>
        <v>0</v>
      </c>
      <c r="Q347" s="172"/>
      <c r="R347" s="173">
        <f>SUM(R348:R375)</f>
        <v>0</v>
      </c>
      <c r="S347" s="172"/>
      <c r="T347" s="174">
        <f>SUM(T348:T375)</f>
        <v>0</v>
      </c>
      <c r="AR347" s="175" t="s">
        <v>179</v>
      </c>
      <c r="AT347" s="176" t="s">
        <v>75</v>
      </c>
      <c r="AU347" s="176" t="s">
        <v>84</v>
      </c>
      <c r="AY347" s="175" t="s">
        <v>150</v>
      </c>
      <c r="BK347" s="177">
        <f>SUM(BK348:BK375)</f>
        <v>0</v>
      </c>
    </row>
    <row r="348" spans="1:65" s="2" customFormat="1" ht="24">
      <c r="A348" s="36"/>
      <c r="B348" s="37"/>
      <c r="C348" s="245" t="s">
        <v>1412</v>
      </c>
      <c r="D348" s="245" t="s">
        <v>641</v>
      </c>
      <c r="E348" s="246" t="s">
        <v>1858</v>
      </c>
      <c r="F348" s="247" t="s">
        <v>1859</v>
      </c>
      <c r="G348" s="248" t="s">
        <v>156</v>
      </c>
      <c r="H348" s="249">
        <v>10</v>
      </c>
      <c r="I348" s="250"/>
      <c r="J348" s="251">
        <f>ROUND(I348*H348,2)</f>
        <v>0</v>
      </c>
      <c r="K348" s="247" t="s">
        <v>644</v>
      </c>
      <c r="L348" s="252"/>
      <c r="M348" s="253" t="s">
        <v>19</v>
      </c>
      <c r="N348" s="254" t="s">
        <v>47</v>
      </c>
      <c r="O348" s="66"/>
      <c r="P348" s="189">
        <f>O348*H348</f>
        <v>0</v>
      </c>
      <c r="Q348" s="189">
        <v>0</v>
      </c>
      <c r="R348" s="189">
        <f>Q348*H348</f>
        <v>0</v>
      </c>
      <c r="S348" s="189">
        <v>0</v>
      </c>
      <c r="T348" s="190">
        <f>S348*H348</f>
        <v>0</v>
      </c>
      <c r="U348" s="36"/>
      <c r="V348" s="36"/>
      <c r="W348" s="36"/>
      <c r="X348" s="36"/>
      <c r="Y348" s="36"/>
      <c r="Z348" s="36"/>
      <c r="AA348" s="36"/>
      <c r="AB348" s="36"/>
      <c r="AC348" s="36"/>
      <c r="AD348" s="36"/>
      <c r="AE348" s="36"/>
      <c r="AR348" s="191" t="s">
        <v>1661</v>
      </c>
      <c r="AT348" s="191" t="s">
        <v>641</v>
      </c>
      <c r="AU348" s="191" t="s">
        <v>86</v>
      </c>
      <c r="AY348" s="19" t="s">
        <v>150</v>
      </c>
      <c r="BE348" s="192">
        <f>IF(N348="základní",J348,0)</f>
        <v>0</v>
      </c>
      <c r="BF348" s="192">
        <f>IF(N348="snížená",J348,0)</f>
        <v>0</v>
      </c>
      <c r="BG348" s="192">
        <f>IF(N348="zákl. přenesená",J348,0)</f>
        <v>0</v>
      </c>
      <c r="BH348" s="192">
        <f>IF(N348="sníž. přenesená",J348,0)</f>
        <v>0</v>
      </c>
      <c r="BI348" s="192">
        <f>IF(N348="nulová",J348,0)</f>
        <v>0</v>
      </c>
      <c r="BJ348" s="19" t="s">
        <v>84</v>
      </c>
      <c r="BK348" s="192">
        <f>ROUND(I348*H348,2)</f>
        <v>0</v>
      </c>
      <c r="BL348" s="19" t="s">
        <v>1661</v>
      </c>
      <c r="BM348" s="191" t="s">
        <v>1860</v>
      </c>
    </row>
    <row r="349" spans="1:65" s="2" customFormat="1" ht="19.5">
      <c r="A349" s="36"/>
      <c r="B349" s="37"/>
      <c r="C349" s="38"/>
      <c r="D349" s="193" t="s">
        <v>160</v>
      </c>
      <c r="E349" s="38"/>
      <c r="F349" s="194" t="s">
        <v>1859</v>
      </c>
      <c r="G349" s="38"/>
      <c r="H349" s="38"/>
      <c r="I349" s="195"/>
      <c r="J349" s="38"/>
      <c r="K349" s="38"/>
      <c r="L349" s="41"/>
      <c r="M349" s="196"/>
      <c r="N349" s="197"/>
      <c r="O349" s="66"/>
      <c r="P349" s="66"/>
      <c r="Q349" s="66"/>
      <c r="R349" s="66"/>
      <c r="S349" s="66"/>
      <c r="T349" s="67"/>
      <c r="U349" s="36"/>
      <c r="V349" s="36"/>
      <c r="W349" s="36"/>
      <c r="X349" s="36"/>
      <c r="Y349" s="36"/>
      <c r="Z349" s="36"/>
      <c r="AA349" s="36"/>
      <c r="AB349" s="36"/>
      <c r="AC349" s="36"/>
      <c r="AD349" s="36"/>
      <c r="AE349" s="36"/>
      <c r="AT349" s="19" t="s">
        <v>160</v>
      </c>
      <c r="AU349" s="19" t="s">
        <v>86</v>
      </c>
    </row>
    <row r="350" spans="1:65" s="2" customFormat="1" ht="16.5" customHeight="1">
      <c r="A350" s="36"/>
      <c r="B350" s="37"/>
      <c r="C350" s="180" t="s">
        <v>1419</v>
      </c>
      <c r="D350" s="180" t="s">
        <v>153</v>
      </c>
      <c r="E350" s="181" t="s">
        <v>1861</v>
      </c>
      <c r="F350" s="182" t="s">
        <v>1862</v>
      </c>
      <c r="G350" s="183" t="s">
        <v>156</v>
      </c>
      <c r="H350" s="184">
        <v>10</v>
      </c>
      <c r="I350" s="185"/>
      <c r="J350" s="186">
        <f>ROUND(I350*H350,2)</f>
        <v>0</v>
      </c>
      <c r="K350" s="182" t="s">
        <v>157</v>
      </c>
      <c r="L350" s="41"/>
      <c r="M350" s="187" t="s">
        <v>19</v>
      </c>
      <c r="N350" s="188" t="s">
        <v>47</v>
      </c>
      <c r="O350" s="66"/>
      <c r="P350" s="189">
        <f>O350*H350</f>
        <v>0</v>
      </c>
      <c r="Q350" s="189">
        <v>0</v>
      </c>
      <c r="R350" s="189">
        <f>Q350*H350</f>
        <v>0</v>
      </c>
      <c r="S350" s="189">
        <v>0</v>
      </c>
      <c r="T350" s="190">
        <f>S350*H350</f>
        <v>0</v>
      </c>
      <c r="U350" s="36"/>
      <c r="V350" s="36"/>
      <c r="W350" s="36"/>
      <c r="X350" s="36"/>
      <c r="Y350" s="36"/>
      <c r="Z350" s="36"/>
      <c r="AA350" s="36"/>
      <c r="AB350" s="36"/>
      <c r="AC350" s="36"/>
      <c r="AD350" s="36"/>
      <c r="AE350" s="36"/>
      <c r="AR350" s="191" t="s">
        <v>1051</v>
      </c>
      <c r="AT350" s="191" t="s">
        <v>153</v>
      </c>
      <c r="AU350" s="191" t="s">
        <v>86</v>
      </c>
      <c r="AY350" s="19" t="s">
        <v>150</v>
      </c>
      <c r="BE350" s="192">
        <f>IF(N350="základní",J350,0)</f>
        <v>0</v>
      </c>
      <c r="BF350" s="192">
        <f>IF(N350="snížená",J350,0)</f>
        <v>0</v>
      </c>
      <c r="BG350" s="192">
        <f>IF(N350="zákl. přenesená",J350,0)</f>
        <v>0</v>
      </c>
      <c r="BH350" s="192">
        <f>IF(N350="sníž. přenesená",J350,0)</f>
        <v>0</v>
      </c>
      <c r="BI350" s="192">
        <f>IF(N350="nulová",J350,0)</f>
        <v>0</v>
      </c>
      <c r="BJ350" s="19" t="s">
        <v>84</v>
      </c>
      <c r="BK350" s="192">
        <f>ROUND(I350*H350,2)</f>
        <v>0</v>
      </c>
      <c r="BL350" s="19" t="s">
        <v>1051</v>
      </c>
      <c r="BM350" s="191" t="s">
        <v>1863</v>
      </c>
    </row>
    <row r="351" spans="1:65" s="2" customFormat="1" ht="11.25">
      <c r="A351" s="36"/>
      <c r="B351" s="37"/>
      <c r="C351" s="38"/>
      <c r="D351" s="193" t="s">
        <v>160</v>
      </c>
      <c r="E351" s="38"/>
      <c r="F351" s="194" t="s">
        <v>1862</v>
      </c>
      <c r="G351" s="38"/>
      <c r="H351" s="38"/>
      <c r="I351" s="195"/>
      <c r="J351" s="38"/>
      <c r="K351" s="38"/>
      <c r="L351" s="41"/>
      <c r="M351" s="196"/>
      <c r="N351" s="197"/>
      <c r="O351" s="66"/>
      <c r="P351" s="66"/>
      <c r="Q351" s="66"/>
      <c r="R351" s="66"/>
      <c r="S351" s="66"/>
      <c r="T351" s="67"/>
      <c r="U351" s="36"/>
      <c r="V351" s="36"/>
      <c r="W351" s="36"/>
      <c r="X351" s="36"/>
      <c r="Y351" s="36"/>
      <c r="Z351" s="36"/>
      <c r="AA351" s="36"/>
      <c r="AB351" s="36"/>
      <c r="AC351" s="36"/>
      <c r="AD351" s="36"/>
      <c r="AE351" s="36"/>
      <c r="AT351" s="19" t="s">
        <v>160</v>
      </c>
      <c r="AU351" s="19" t="s">
        <v>86</v>
      </c>
    </row>
    <row r="352" spans="1:65" s="2" customFormat="1" ht="16.5" customHeight="1">
      <c r="A352" s="36"/>
      <c r="B352" s="37"/>
      <c r="C352" s="245" t="s">
        <v>1421</v>
      </c>
      <c r="D352" s="245" t="s">
        <v>641</v>
      </c>
      <c r="E352" s="246" t="s">
        <v>1864</v>
      </c>
      <c r="F352" s="247" t="s">
        <v>1865</v>
      </c>
      <c r="G352" s="248" t="s">
        <v>156</v>
      </c>
      <c r="H352" s="249">
        <v>10</v>
      </c>
      <c r="I352" s="250"/>
      <c r="J352" s="251">
        <f>ROUND(I352*H352,2)</f>
        <v>0</v>
      </c>
      <c r="K352" s="247" t="s">
        <v>644</v>
      </c>
      <c r="L352" s="252"/>
      <c r="M352" s="253" t="s">
        <v>19</v>
      </c>
      <c r="N352" s="254" t="s">
        <v>47</v>
      </c>
      <c r="O352" s="66"/>
      <c r="P352" s="189">
        <f>O352*H352</f>
        <v>0</v>
      </c>
      <c r="Q352" s="189">
        <v>0</v>
      </c>
      <c r="R352" s="189">
        <f>Q352*H352</f>
        <v>0</v>
      </c>
      <c r="S352" s="189">
        <v>0</v>
      </c>
      <c r="T352" s="190">
        <f>S352*H352</f>
        <v>0</v>
      </c>
      <c r="U352" s="36"/>
      <c r="V352" s="36"/>
      <c r="W352" s="36"/>
      <c r="X352" s="36"/>
      <c r="Y352" s="36"/>
      <c r="Z352" s="36"/>
      <c r="AA352" s="36"/>
      <c r="AB352" s="36"/>
      <c r="AC352" s="36"/>
      <c r="AD352" s="36"/>
      <c r="AE352" s="36"/>
      <c r="AR352" s="191" t="s">
        <v>1661</v>
      </c>
      <c r="AT352" s="191" t="s">
        <v>641</v>
      </c>
      <c r="AU352" s="191" t="s">
        <v>86</v>
      </c>
      <c r="AY352" s="19" t="s">
        <v>150</v>
      </c>
      <c r="BE352" s="192">
        <f>IF(N352="základní",J352,0)</f>
        <v>0</v>
      </c>
      <c r="BF352" s="192">
        <f>IF(N352="snížená",J352,0)</f>
        <v>0</v>
      </c>
      <c r="BG352" s="192">
        <f>IF(N352="zákl. přenesená",J352,0)</f>
        <v>0</v>
      </c>
      <c r="BH352" s="192">
        <f>IF(N352="sníž. přenesená",J352,0)</f>
        <v>0</v>
      </c>
      <c r="BI352" s="192">
        <f>IF(N352="nulová",J352,0)</f>
        <v>0</v>
      </c>
      <c r="BJ352" s="19" t="s">
        <v>84</v>
      </c>
      <c r="BK352" s="192">
        <f>ROUND(I352*H352,2)</f>
        <v>0</v>
      </c>
      <c r="BL352" s="19" t="s">
        <v>1661</v>
      </c>
      <c r="BM352" s="191" t="s">
        <v>1866</v>
      </c>
    </row>
    <row r="353" spans="1:65" s="2" customFormat="1" ht="11.25">
      <c r="A353" s="36"/>
      <c r="B353" s="37"/>
      <c r="C353" s="38"/>
      <c r="D353" s="193" t="s">
        <v>160</v>
      </c>
      <c r="E353" s="38"/>
      <c r="F353" s="194" t="s">
        <v>1865</v>
      </c>
      <c r="G353" s="38"/>
      <c r="H353" s="38"/>
      <c r="I353" s="195"/>
      <c r="J353" s="38"/>
      <c r="K353" s="38"/>
      <c r="L353" s="41"/>
      <c r="M353" s="196"/>
      <c r="N353" s="197"/>
      <c r="O353" s="66"/>
      <c r="P353" s="66"/>
      <c r="Q353" s="66"/>
      <c r="R353" s="66"/>
      <c r="S353" s="66"/>
      <c r="T353" s="67"/>
      <c r="U353" s="36"/>
      <c r="V353" s="36"/>
      <c r="W353" s="36"/>
      <c r="X353" s="36"/>
      <c r="Y353" s="36"/>
      <c r="Z353" s="36"/>
      <c r="AA353" s="36"/>
      <c r="AB353" s="36"/>
      <c r="AC353" s="36"/>
      <c r="AD353" s="36"/>
      <c r="AE353" s="36"/>
      <c r="AT353" s="19" t="s">
        <v>160</v>
      </c>
      <c r="AU353" s="19" t="s">
        <v>86</v>
      </c>
    </row>
    <row r="354" spans="1:65" s="2" customFormat="1" ht="16.5" customHeight="1">
      <c r="A354" s="36"/>
      <c r="B354" s="37"/>
      <c r="C354" s="180" t="s">
        <v>1431</v>
      </c>
      <c r="D354" s="180" t="s">
        <v>153</v>
      </c>
      <c r="E354" s="181" t="s">
        <v>1867</v>
      </c>
      <c r="F354" s="182" t="s">
        <v>1868</v>
      </c>
      <c r="G354" s="183" t="s">
        <v>156</v>
      </c>
      <c r="H354" s="184">
        <v>10</v>
      </c>
      <c r="I354" s="185"/>
      <c r="J354" s="186">
        <f>ROUND(I354*H354,2)</f>
        <v>0</v>
      </c>
      <c r="K354" s="182" t="s">
        <v>157</v>
      </c>
      <c r="L354" s="41"/>
      <c r="M354" s="187" t="s">
        <v>19</v>
      </c>
      <c r="N354" s="188" t="s">
        <v>47</v>
      </c>
      <c r="O354" s="66"/>
      <c r="P354" s="189">
        <f>O354*H354</f>
        <v>0</v>
      </c>
      <c r="Q354" s="189">
        <v>0</v>
      </c>
      <c r="R354" s="189">
        <f>Q354*H354</f>
        <v>0</v>
      </c>
      <c r="S354" s="189">
        <v>0</v>
      </c>
      <c r="T354" s="190">
        <f>S354*H354</f>
        <v>0</v>
      </c>
      <c r="U354" s="36"/>
      <c r="V354" s="36"/>
      <c r="W354" s="36"/>
      <c r="X354" s="36"/>
      <c r="Y354" s="36"/>
      <c r="Z354" s="36"/>
      <c r="AA354" s="36"/>
      <c r="AB354" s="36"/>
      <c r="AC354" s="36"/>
      <c r="AD354" s="36"/>
      <c r="AE354" s="36"/>
      <c r="AR354" s="191" t="s">
        <v>1051</v>
      </c>
      <c r="AT354" s="191" t="s">
        <v>153</v>
      </c>
      <c r="AU354" s="191" t="s">
        <v>86</v>
      </c>
      <c r="AY354" s="19" t="s">
        <v>150</v>
      </c>
      <c r="BE354" s="192">
        <f>IF(N354="základní",J354,0)</f>
        <v>0</v>
      </c>
      <c r="BF354" s="192">
        <f>IF(N354="snížená",J354,0)</f>
        <v>0</v>
      </c>
      <c r="BG354" s="192">
        <f>IF(N354="zákl. přenesená",J354,0)</f>
        <v>0</v>
      </c>
      <c r="BH354" s="192">
        <f>IF(N354="sníž. přenesená",J354,0)</f>
        <v>0</v>
      </c>
      <c r="BI354" s="192">
        <f>IF(N354="nulová",J354,0)</f>
        <v>0</v>
      </c>
      <c r="BJ354" s="19" t="s">
        <v>84</v>
      </c>
      <c r="BK354" s="192">
        <f>ROUND(I354*H354,2)</f>
        <v>0</v>
      </c>
      <c r="BL354" s="19" t="s">
        <v>1051</v>
      </c>
      <c r="BM354" s="191" t="s">
        <v>1869</v>
      </c>
    </row>
    <row r="355" spans="1:65" s="2" customFormat="1" ht="11.25">
      <c r="A355" s="36"/>
      <c r="B355" s="37"/>
      <c r="C355" s="38"/>
      <c r="D355" s="193" t="s">
        <v>160</v>
      </c>
      <c r="E355" s="38"/>
      <c r="F355" s="194" t="s">
        <v>1868</v>
      </c>
      <c r="G355" s="38"/>
      <c r="H355" s="38"/>
      <c r="I355" s="195"/>
      <c r="J355" s="38"/>
      <c r="K355" s="38"/>
      <c r="L355" s="41"/>
      <c r="M355" s="196"/>
      <c r="N355" s="197"/>
      <c r="O355" s="66"/>
      <c r="P355" s="66"/>
      <c r="Q355" s="66"/>
      <c r="R355" s="66"/>
      <c r="S355" s="66"/>
      <c r="T355" s="67"/>
      <c r="U355" s="36"/>
      <c r="V355" s="36"/>
      <c r="W355" s="36"/>
      <c r="X355" s="36"/>
      <c r="Y355" s="36"/>
      <c r="Z355" s="36"/>
      <c r="AA355" s="36"/>
      <c r="AB355" s="36"/>
      <c r="AC355" s="36"/>
      <c r="AD355" s="36"/>
      <c r="AE355" s="36"/>
      <c r="AT355" s="19" t="s">
        <v>160</v>
      </c>
      <c r="AU355" s="19" t="s">
        <v>86</v>
      </c>
    </row>
    <row r="356" spans="1:65" s="2" customFormat="1" ht="16.5" customHeight="1">
      <c r="A356" s="36"/>
      <c r="B356" s="37"/>
      <c r="C356" s="245" t="s">
        <v>1436</v>
      </c>
      <c r="D356" s="245" t="s">
        <v>641</v>
      </c>
      <c r="E356" s="246" t="s">
        <v>1870</v>
      </c>
      <c r="F356" s="247" t="s">
        <v>1871</v>
      </c>
      <c r="G356" s="248" t="s">
        <v>156</v>
      </c>
      <c r="H356" s="249">
        <v>10</v>
      </c>
      <c r="I356" s="250"/>
      <c r="J356" s="251">
        <f>ROUND(I356*H356,2)</f>
        <v>0</v>
      </c>
      <c r="K356" s="247" t="s">
        <v>644</v>
      </c>
      <c r="L356" s="252"/>
      <c r="M356" s="253" t="s">
        <v>19</v>
      </c>
      <c r="N356" s="254" t="s">
        <v>47</v>
      </c>
      <c r="O356" s="66"/>
      <c r="P356" s="189">
        <f>O356*H356</f>
        <v>0</v>
      </c>
      <c r="Q356" s="189">
        <v>0</v>
      </c>
      <c r="R356" s="189">
        <f>Q356*H356</f>
        <v>0</v>
      </c>
      <c r="S356" s="189">
        <v>0</v>
      </c>
      <c r="T356" s="190">
        <f>S356*H356</f>
        <v>0</v>
      </c>
      <c r="U356" s="36"/>
      <c r="V356" s="36"/>
      <c r="W356" s="36"/>
      <c r="X356" s="36"/>
      <c r="Y356" s="36"/>
      <c r="Z356" s="36"/>
      <c r="AA356" s="36"/>
      <c r="AB356" s="36"/>
      <c r="AC356" s="36"/>
      <c r="AD356" s="36"/>
      <c r="AE356" s="36"/>
      <c r="AR356" s="191" t="s">
        <v>1661</v>
      </c>
      <c r="AT356" s="191" t="s">
        <v>641</v>
      </c>
      <c r="AU356" s="191" t="s">
        <v>86</v>
      </c>
      <c r="AY356" s="19" t="s">
        <v>150</v>
      </c>
      <c r="BE356" s="192">
        <f>IF(N356="základní",J356,0)</f>
        <v>0</v>
      </c>
      <c r="BF356" s="192">
        <f>IF(N356="snížená",J356,0)</f>
        <v>0</v>
      </c>
      <c r="BG356" s="192">
        <f>IF(N356="zákl. přenesená",J356,0)</f>
        <v>0</v>
      </c>
      <c r="BH356" s="192">
        <f>IF(N356="sníž. přenesená",J356,0)</f>
        <v>0</v>
      </c>
      <c r="BI356" s="192">
        <f>IF(N356="nulová",J356,0)</f>
        <v>0</v>
      </c>
      <c r="BJ356" s="19" t="s">
        <v>84</v>
      </c>
      <c r="BK356" s="192">
        <f>ROUND(I356*H356,2)</f>
        <v>0</v>
      </c>
      <c r="BL356" s="19" t="s">
        <v>1661</v>
      </c>
      <c r="BM356" s="191" t="s">
        <v>1872</v>
      </c>
    </row>
    <row r="357" spans="1:65" s="2" customFormat="1" ht="11.25">
      <c r="A357" s="36"/>
      <c r="B357" s="37"/>
      <c r="C357" s="38"/>
      <c r="D357" s="193" t="s">
        <v>160</v>
      </c>
      <c r="E357" s="38"/>
      <c r="F357" s="194" t="s">
        <v>1871</v>
      </c>
      <c r="G357" s="38"/>
      <c r="H357" s="38"/>
      <c r="I357" s="195"/>
      <c r="J357" s="38"/>
      <c r="K357" s="38"/>
      <c r="L357" s="41"/>
      <c r="M357" s="196"/>
      <c r="N357" s="197"/>
      <c r="O357" s="66"/>
      <c r="P357" s="66"/>
      <c r="Q357" s="66"/>
      <c r="R357" s="66"/>
      <c r="S357" s="66"/>
      <c r="T357" s="67"/>
      <c r="U357" s="36"/>
      <c r="V357" s="36"/>
      <c r="W357" s="36"/>
      <c r="X357" s="36"/>
      <c r="Y357" s="36"/>
      <c r="Z357" s="36"/>
      <c r="AA357" s="36"/>
      <c r="AB357" s="36"/>
      <c r="AC357" s="36"/>
      <c r="AD357" s="36"/>
      <c r="AE357" s="36"/>
      <c r="AT357" s="19" t="s">
        <v>160</v>
      </c>
      <c r="AU357" s="19" t="s">
        <v>86</v>
      </c>
    </row>
    <row r="358" spans="1:65" s="2" customFormat="1" ht="16.5" customHeight="1">
      <c r="A358" s="36"/>
      <c r="B358" s="37"/>
      <c r="C358" s="180" t="s">
        <v>1439</v>
      </c>
      <c r="D358" s="180" t="s">
        <v>153</v>
      </c>
      <c r="E358" s="181" t="s">
        <v>1873</v>
      </c>
      <c r="F358" s="182" t="s">
        <v>1874</v>
      </c>
      <c r="G358" s="183" t="s">
        <v>156</v>
      </c>
      <c r="H358" s="184">
        <v>10</v>
      </c>
      <c r="I358" s="185"/>
      <c r="J358" s="186">
        <f>ROUND(I358*H358,2)</f>
        <v>0</v>
      </c>
      <c r="K358" s="182" t="s">
        <v>157</v>
      </c>
      <c r="L358" s="41"/>
      <c r="M358" s="187" t="s">
        <v>19</v>
      </c>
      <c r="N358" s="188" t="s">
        <v>47</v>
      </c>
      <c r="O358" s="66"/>
      <c r="P358" s="189">
        <f>O358*H358</f>
        <v>0</v>
      </c>
      <c r="Q358" s="189">
        <v>0</v>
      </c>
      <c r="R358" s="189">
        <f>Q358*H358</f>
        <v>0</v>
      </c>
      <c r="S358" s="189">
        <v>0</v>
      </c>
      <c r="T358" s="190">
        <f>S358*H358</f>
        <v>0</v>
      </c>
      <c r="U358" s="36"/>
      <c r="V358" s="36"/>
      <c r="W358" s="36"/>
      <c r="X358" s="36"/>
      <c r="Y358" s="36"/>
      <c r="Z358" s="36"/>
      <c r="AA358" s="36"/>
      <c r="AB358" s="36"/>
      <c r="AC358" s="36"/>
      <c r="AD358" s="36"/>
      <c r="AE358" s="36"/>
      <c r="AR358" s="191" t="s">
        <v>1051</v>
      </c>
      <c r="AT358" s="191" t="s">
        <v>153</v>
      </c>
      <c r="AU358" s="191" t="s">
        <v>86</v>
      </c>
      <c r="AY358" s="19" t="s">
        <v>150</v>
      </c>
      <c r="BE358" s="192">
        <f>IF(N358="základní",J358,0)</f>
        <v>0</v>
      </c>
      <c r="BF358" s="192">
        <f>IF(N358="snížená",J358,0)</f>
        <v>0</v>
      </c>
      <c r="BG358" s="192">
        <f>IF(N358="zákl. přenesená",J358,0)</f>
        <v>0</v>
      </c>
      <c r="BH358" s="192">
        <f>IF(N358="sníž. přenesená",J358,0)</f>
        <v>0</v>
      </c>
      <c r="BI358" s="192">
        <f>IF(N358="nulová",J358,0)</f>
        <v>0</v>
      </c>
      <c r="BJ358" s="19" t="s">
        <v>84</v>
      </c>
      <c r="BK358" s="192">
        <f>ROUND(I358*H358,2)</f>
        <v>0</v>
      </c>
      <c r="BL358" s="19" t="s">
        <v>1051</v>
      </c>
      <c r="BM358" s="191" t="s">
        <v>1875</v>
      </c>
    </row>
    <row r="359" spans="1:65" s="2" customFormat="1" ht="11.25">
      <c r="A359" s="36"/>
      <c r="B359" s="37"/>
      <c r="C359" s="38"/>
      <c r="D359" s="193" t="s">
        <v>160</v>
      </c>
      <c r="E359" s="38"/>
      <c r="F359" s="194" t="s">
        <v>1874</v>
      </c>
      <c r="G359" s="38"/>
      <c r="H359" s="38"/>
      <c r="I359" s="195"/>
      <c r="J359" s="38"/>
      <c r="K359" s="38"/>
      <c r="L359" s="41"/>
      <c r="M359" s="196"/>
      <c r="N359" s="197"/>
      <c r="O359" s="66"/>
      <c r="P359" s="66"/>
      <c r="Q359" s="66"/>
      <c r="R359" s="66"/>
      <c r="S359" s="66"/>
      <c r="T359" s="67"/>
      <c r="U359" s="36"/>
      <c r="V359" s="36"/>
      <c r="W359" s="36"/>
      <c r="X359" s="36"/>
      <c r="Y359" s="36"/>
      <c r="Z359" s="36"/>
      <c r="AA359" s="36"/>
      <c r="AB359" s="36"/>
      <c r="AC359" s="36"/>
      <c r="AD359" s="36"/>
      <c r="AE359" s="36"/>
      <c r="AT359" s="19" t="s">
        <v>160</v>
      </c>
      <c r="AU359" s="19" t="s">
        <v>86</v>
      </c>
    </row>
    <row r="360" spans="1:65" s="2" customFormat="1" ht="16.5" customHeight="1">
      <c r="A360" s="36"/>
      <c r="B360" s="37"/>
      <c r="C360" s="245" t="s">
        <v>1676</v>
      </c>
      <c r="D360" s="245" t="s">
        <v>641</v>
      </c>
      <c r="E360" s="246" t="s">
        <v>1876</v>
      </c>
      <c r="F360" s="247" t="s">
        <v>1877</v>
      </c>
      <c r="G360" s="248" t="s">
        <v>156</v>
      </c>
      <c r="H360" s="249">
        <v>5</v>
      </c>
      <c r="I360" s="250"/>
      <c r="J360" s="251">
        <f>ROUND(I360*H360,2)</f>
        <v>0</v>
      </c>
      <c r="K360" s="247" t="s">
        <v>644</v>
      </c>
      <c r="L360" s="252"/>
      <c r="M360" s="253" t="s">
        <v>19</v>
      </c>
      <c r="N360" s="254" t="s">
        <v>47</v>
      </c>
      <c r="O360" s="66"/>
      <c r="P360" s="189">
        <f>O360*H360</f>
        <v>0</v>
      </c>
      <c r="Q360" s="189">
        <v>0</v>
      </c>
      <c r="R360" s="189">
        <f>Q360*H360</f>
        <v>0</v>
      </c>
      <c r="S360" s="189">
        <v>0</v>
      </c>
      <c r="T360" s="190">
        <f>S360*H360</f>
        <v>0</v>
      </c>
      <c r="U360" s="36"/>
      <c r="V360" s="36"/>
      <c r="W360" s="36"/>
      <c r="X360" s="36"/>
      <c r="Y360" s="36"/>
      <c r="Z360" s="36"/>
      <c r="AA360" s="36"/>
      <c r="AB360" s="36"/>
      <c r="AC360" s="36"/>
      <c r="AD360" s="36"/>
      <c r="AE360" s="36"/>
      <c r="AR360" s="191" t="s">
        <v>1661</v>
      </c>
      <c r="AT360" s="191" t="s">
        <v>641</v>
      </c>
      <c r="AU360" s="191" t="s">
        <v>86</v>
      </c>
      <c r="AY360" s="19" t="s">
        <v>150</v>
      </c>
      <c r="BE360" s="192">
        <f>IF(N360="základní",J360,0)</f>
        <v>0</v>
      </c>
      <c r="BF360" s="192">
        <f>IF(N360="snížená",J360,0)</f>
        <v>0</v>
      </c>
      <c r="BG360" s="192">
        <f>IF(N360="zákl. přenesená",J360,0)</f>
        <v>0</v>
      </c>
      <c r="BH360" s="192">
        <f>IF(N360="sníž. přenesená",J360,0)</f>
        <v>0</v>
      </c>
      <c r="BI360" s="192">
        <f>IF(N360="nulová",J360,0)</f>
        <v>0</v>
      </c>
      <c r="BJ360" s="19" t="s">
        <v>84</v>
      </c>
      <c r="BK360" s="192">
        <f>ROUND(I360*H360,2)</f>
        <v>0</v>
      </c>
      <c r="BL360" s="19" t="s">
        <v>1661</v>
      </c>
      <c r="BM360" s="191" t="s">
        <v>1878</v>
      </c>
    </row>
    <row r="361" spans="1:65" s="2" customFormat="1" ht="11.25">
      <c r="A361" s="36"/>
      <c r="B361" s="37"/>
      <c r="C361" s="38"/>
      <c r="D361" s="193" t="s">
        <v>160</v>
      </c>
      <c r="E361" s="38"/>
      <c r="F361" s="194" t="s">
        <v>1877</v>
      </c>
      <c r="G361" s="38"/>
      <c r="H361" s="38"/>
      <c r="I361" s="195"/>
      <c r="J361" s="38"/>
      <c r="K361" s="38"/>
      <c r="L361" s="41"/>
      <c r="M361" s="196"/>
      <c r="N361" s="197"/>
      <c r="O361" s="66"/>
      <c r="P361" s="66"/>
      <c r="Q361" s="66"/>
      <c r="R361" s="66"/>
      <c r="S361" s="66"/>
      <c r="T361" s="67"/>
      <c r="U361" s="36"/>
      <c r="V361" s="36"/>
      <c r="W361" s="36"/>
      <c r="X361" s="36"/>
      <c r="Y361" s="36"/>
      <c r="Z361" s="36"/>
      <c r="AA361" s="36"/>
      <c r="AB361" s="36"/>
      <c r="AC361" s="36"/>
      <c r="AD361" s="36"/>
      <c r="AE361" s="36"/>
      <c r="AT361" s="19" t="s">
        <v>160</v>
      </c>
      <c r="AU361" s="19" t="s">
        <v>86</v>
      </c>
    </row>
    <row r="362" spans="1:65" s="2" customFormat="1" ht="16.5" customHeight="1">
      <c r="A362" s="36"/>
      <c r="B362" s="37"/>
      <c r="C362" s="180" t="s">
        <v>1879</v>
      </c>
      <c r="D362" s="180" t="s">
        <v>153</v>
      </c>
      <c r="E362" s="181" t="s">
        <v>1880</v>
      </c>
      <c r="F362" s="182" t="s">
        <v>1881</v>
      </c>
      <c r="G362" s="183" t="s">
        <v>156</v>
      </c>
      <c r="H362" s="184">
        <v>5</v>
      </c>
      <c r="I362" s="185"/>
      <c r="J362" s="186">
        <f>ROUND(I362*H362,2)</f>
        <v>0</v>
      </c>
      <c r="K362" s="182" t="s">
        <v>157</v>
      </c>
      <c r="L362" s="41"/>
      <c r="M362" s="187" t="s">
        <v>19</v>
      </c>
      <c r="N362" s="188" t="s">
        <v>47</v>
      </c>
      <c r="O362" s="66"/>
      <c r="P362" s="189">
        <f>O362*H362</f>
        <v>0</v>
      </c>
      <c r="Q362" s="189">
        <v>0</v>
      </c>
      <c r="R362" s="189">
        <f>Q362*H362</f>
        <v>0</v>
      </c>
      <c r="S362" s="189">
        <v>0</v>
      </c>
      <c r="T362" s="190">
        <f>S362*H362</f>
        <v>0</v>
      </c>
      <c r="U362" s="36"/>
      <c r="V362" s="36"/>
      <c r="W362" s="36"/>
      <c r="X362" s="36"/>
      <c r="Y362" s="36"/>
      <c r="Z362" s="36"/>
      <c r="AA362" s="36"/>
      <c r="AB362" s="36"/>
      <c r="AC362" s="36"/>
      <c r="AD362" s="36"/>
      <c r="AE362" s="36"/>
      <c r="AR362" s="191" t="s">
        <v>1051</v>
      </c>
      <c r="AT362" s="191" t="s">
        <v>153</v>
      </c>
      <c r="AU362" s="191" t="s">
        <v>86</v>
      </c>
      <c r="AY362" s="19" t="s">
        <v>150</v>
      </c>
      <c r="BE362" s="192">
        <f>IF(N362="základní",J362,0)</f>
        <v>0</v>
      </c>
      <c r="BF362" s="192">
        <f>IF(N362="snížená",J362,0)</f>
        <v>0</v>
      </c>
      <c r="BG362" s="192">
        <f>IF(N362="zákl. přenesená",J362,0)</f>
        <v>0</v>
      </c>
      <c r="BH362" s="192">
        <f>IF(N362="sníž. přenesená",J362,0)</f>
        <v>0</v>
      </c>
      <c r="BI362" s="192">
        <f>IF(N362="nulová",J362,0)</f>
        <v>0</v>
      </c>
      <c r="BJ362" s="19" t="s">
        <v>84</v>
      </c>
      <c r="BK362" s="192">
        <f>ROUND(I362*H362,2)</f>
        <v>0</v>
      </c>
      <c r="BL362" s="19" t="s">
        <v>1051</v>
      </c>
      <c r="BM362" s="191" t="s">
        <v>1882</v>
      </c>
    </row>
    <row r="363" spans="1:65" s="2" customFormat="1" ht="11.25">
      <c r="A363" s="36"/>
      <c r="B363" s="37"/>
      <c r="C363" s="38"/>
      <c r="D363" s="193" t="s">
        <v>160</v>
      </c>
      <c r="E363" s="38"/>
      <c r="F363" s="194" t="s">
        <v>1881</v>
      </c>
      <c r="G363" s="38"/>
      <c r="H363" s="38"/>
      <c r="I363" s="195"/>
      <c r="J363" s="38"/>
      <c r="K363" s="38"/>
      <c r="L363" s="41"/>
      <c r="M363" s="196"/>
      <c r="N363" s="197"/>
      <c r="O363" s="66"/>
      <c r="P363" s="66"/>
      <c r="Q363" s="66"/>
      <c r="R363" s="66"/>
      <c r="S363" s="66"/>
      <c r="T363" s="67"/>
      <c r="U363" s="36"/>
      <c r="V363" s="36"/>
      <c r="W363" s="36"/>
      <c r="X363" s="36"/>
      <c r="Y363" s="36"/>
      <c r="Z363" s="36"/>
      <c r="AA363" s="36"/>
      <c r="AB363" s="36"/>
      <c r="AC363" s="36"/>
      <c r="AD363" s="36"/>
      <c r="AE363" s="36"/>
      <c r="AT363" s="19" t="s">
        <v>160</v>
      </c>
      <c r="AU363" s="19" t="s">
        <v>86</v>
      </c>
    </row>
    <row r="364" spans="1:65" s="2" customFormat="1" ht="16.5" customHeight="1">
      <c r="A364" s="36"/>
      <c r="B364" s="37"/>
      <c r="C364" s="245" t="s">
        <v>1883</v>
      </c>
      <c r="D364" s="245" t="s">
        <v>641</v>
      </c>
      <c r="E364" s="246" t="s">
        <v>1884</v>
      </c>
      <c r="F364" s="247" t="s">
        <v>1885</v>
      </c>
      <c r="G364" s="248" t="s">
        <v>156</v>
      </c>
      <c r="H364" s="249">
        <v>5</v>
      </c>
      <c r="I364" s="250"/>
      <c r="J364" s="251">
        <f>ROUND(I364*H364,2)</f>
        <v>0</v>
      </c>
      <c r="K364" s="247" t="s">
        <v>644</v>
      </c>
      <c r="L364" s="252"/>
      <c r="M364" s="253" t="s">
        <v>19</v>
      </c>
      <c r="N364" s="254" t="s">
        <v>47</v>
      </c>
      <c r="O364" s="66"/>
      <c r="P364" s="189">
        <f>O364*H364</f>
        <v>0</v>
      </c>
      <c r="Q364" s="189">
        <v>0</v>
      </c>
      <c r="R364" s="189">
        <f>Q364*H364</f>
        <v>0</v>
      </c>
      <c r="S364" s="189">
        <v>0</v>
      </c>
      <c r="T364" s="190">
        <f>S364*H364</f>
        <v>0</v>
      </c>
      <c r="U364" s="36"/>
      <c r="V364" s="36"/>
      <c r="W364" s="36"/>
      <c r="X364" s="36"/>
      <c r="Y364" s="36"/>
      <c r="Z364" s="36"/>
      <c r="AA364" s="36"/>
      <c r="AB364" s="36"/>
      <c r="AC364" s="36"/>
      <c r="AD364" s="36"/>
      <c r="AE364" s="36"/>
      <c r="AR364" s="191" t="s">
        <v>1661</v>
      </c>
      <c r="AT364" s="191" t="s">
        <v>641</v>
      </c>
      <c r="AU364" s="191" t="s">
        <v>86</v>
      </c>
      <c r="AY364" s="19" t="s">
        <v>150</v>
      </c>
      <c r="BE364" s="192">
        <f>IF(N364="základní",J364,0)</f>
        <v>0</v>
      </c>
      <c r="BF364" s="192">
        <f>IF(N364="snížená",J364,0)</f>
        <v>0</v>
      </c>
      <c r="BG364" s="192">
        <f>IF(N364="zákl. přenesená",J364,0)</f>
        <v>0</v>
      </c>
      <c r="BH364" s="192">
        <f>IF(N364="sníž. přenesená",J364,0)</f>
        <v>0</v>
      </c>
      <c r="BI364" s="192">
        <f>IF(N364="nulová",J364,0)</f>
        <v>0</v>
      </c>
      <c r="BJ364" s="19" t="s">
        <v>84</v>
      </c>
      <c r="BK364" s="192">
        <f>ROUND(I364*H364,2)</f>
        <v>0</v>
      </c>
      <c r="BL364" s="19" t="s">
        <v>1661</v>
      </c>
      <c r="BM364" s="191" t="s">
        <v>1886</v>
      </c>
    </row>
    <row r="365" spans="1:65" s="2" customFormat="1" ht="11.25">
      <c r="A365" s="36"/>
      <c r="B365" s="37"/>
      <c r="C365" s="38"/>
      <c r="D365" s="193" t="s">
        <v>160</v>
      </c>
      <c r="E365" s="38"/>
      <c r="F365" s="194" t="s">
        <v>1885</v>
      </c>
      <c r="G365" s="38"/>
      <c r="H365" s="38"/>
      <c r="I365" s="195"/>
      <c r="J365" s="38"/>
      <c r="K365" s="38"/>
      <c r="L365" s="41"/>
      <c r="M365" s="196"/>
      <c r="N365" s="197"/>
      <c r="O365" s="66"/>
      <c r="P365" s="66"/>
      <c r="Q365" s="66"/>
      <c r="R365" s="66"/>
      <c r="S365" s="66"/>
      <c r="T365" s="67"/>
      <c r="U365" s="36"/>
      <c r="V365" s="36"/>
      <c r="W365" s="36"/>
      <c r="X365" s="36"/>
      <c r="Y365" s="36"/>
      <c r="Z365" s="36"/>
      <c r="AA365" s="36"/>
      <c r="AB365" s="36"/>
      <c r="AC365" s="36"/>
      <c r="AD365" s="36"/>
      <c r="AE365" s="36"/>
      <c r="AT365" s="19" t="s">
        <v>160</v>
      </c>
      <c r="AU365" s="19" t="s">
        <v>86</v>
      </c>
    </row>
    <row r="366" spans="1:65" s="2" customFormat="1" ht="16.5" customHeight="1">
      <c r="A366" s="36"/>
      <c r="B366" s="37"/>
      <c r="C366" s="180" t="s">
        <v>1887</v>
      </c>
      <c r="D366" s="180" t="s">
        <v>153</v>
      </c>
      <c r="E366" s="181" t="s">
        <v>1888</v>
      </c>
      <c r="F366" s="182" t="s">
        <v>1889</v>
      </c>
      <c r="G366" s="183" t="s">
        <v>156</v>
      </c>
      <c r="H366" s="184">
        <v>5</v>
      </c>
      <c r="I366" s="185"/>
      <c r="J366" s="186">
        <f>ROUND(I366*H366,2)</f>
        <v>0</v>
      </c>
      <c r="K366" s="182" t="s">
        <v>157</v>
      </c>
      <c r="L366" s="41"/>
      <c r="M366" s="187" t="s">
        <v>19</v>
      </c>
      <c r="N366" s="188" t="s">
        <v>47</v>
      </c>
      <c r="O366" s="66"/>
      <c r="P366" s="189">
        <f>O366*H366</f>
        <v>0</v>
      </c>
      <c r="Q366" s="189">
        <v>0</v>
      </c>
      <c r="R366" s="189">
        <f>Q366*H366</f>
        <v>0</v>
      </c>
      <c r="S366" s="189">
        <v>0</v>
      </c>
      <c r="T366" s="190">
        <f>S366*H366</f>
        <v>0</v>
      </c>
      <c r="U366" s="36"/>
      <c r="V366" s="36"/>
      <c r="W366" s="36"/>
      <c r="X366" s="36"/>
      <c r="Y366" s="36"/>
      <c r="Z366" s="36"/>
      <c r="AA366" s="36"/>
      <c r="AB366" s="36"/>
      <c r="AC366" s="36"/>
      <c r="AD366" s="36"/>
      <c r="AE366" s="36"/>
      <c r="AR366" s="191" t="s">
        <v>1051</v>
      </c>
      <c r="AT366" s="191" t="s">
        <v>153</v>
      </c>
      <c r="AU366" s="191" t="s">
        <v>86</v>
      </c>
      <c r="AY366" s="19" t="s">
        <v>150</v>
      </c>
      <c r="BE366" s="192">
        <f>IF(N366="základní",J366,0)</f>
        <v>0</v>
      </c>
      <c r="BF366" s="192">
        <f>IF(N366="snížená",J366,0)</f>
        <v>0</v>
      </c>
      <c r="BG366" s="192">
        <f>IF(N366="zákl. přenesená",J366,0)</f>
        <v>0</v>
      </c>
      <c r="BH366" s="192">
        <f>IF(N366="sníž. přenesená",J366,0)</f>
        <v>0</v>
      </c>
      <c r="BI366" s="192">
        <f>IF(N366="nulová",J366,0)</f>
        <v>0</v>
      </c>
      <c r="BJ366" s="19" t="s">
        <v>84</v>
      </c>
      <c r="BK366" s="192">
        <f>ROUND(I366*H366,2)</f>
        <v>0</v>
      </c>
      <c r="BL366" s="19" t="s">
        <v>1051</v>
      </c>
      <c r="BM366" s="191" t="s">
        <v>1890</v>
      </c>
    </row>
    <row r="367" spans="1:65" s="2" customFormat="1" ht="11.25">
      <c r="A367" s="36"/>
      <c r="B367" s="37"/>
      <c r="C367" s="38"/>
      <c r="D367" s="193" t="s">
        <v>160</v>
      </c>
      <c r="E367" s="38"/>
      <c r="F367" s="194" t="s">
        <v>1889</v>
      </c>
      <c r="G367" s="38"/>
      <c r="H367" s="38"/>
      <c r="I367" s="195"/>
      <c r="J367" s="38"/>
      <c r="K367" s="38"/>
      <c r="L367" s="41"/>
      <c r="M367" s="196"/>
      <c r="N367" s="197"/>
      <c r="O367" s="66"/>
      <c r="P367" s="66"/>
      <c r="Q367" s="66"/>
      <c r="R367" s="66"/>
      <c r="S367" s="66"/>
      <c r="T367" s="67"/>
      <c r="U367" s="36"/>
      <c r="V367" s="36"/>
      <c r="W367" s="36"/>
      <c r="X367" s="36"/>
      <c r="Y367" s="36"/>
      <c r="Z367" s="36"/>
      <c r="AA367" s="36"/>
      <c r="AB367" s="36"/>
      <c r="AC367" s="36"/>
      <c r="AD367" s="36"/>
      <c r="AE367" s="36"/>
      <c r="AT367" s="19" t="s">
        <v>160</v>
      </c>
      <c r="AU367" s="19" t="s">
        <v>86</v>
      </c>
    </row>
    <row r="368" spans="1:65" s="2" customFormat="1" ht="16.5" customHeight="1">
      <c r="A368" s="36"/>
      <c r="B368" s="37"/>
      <c r="C368" s="245" t="s">
        <v>1683</v>
      </c>
      <c r="D368" s="245" t="s">
        <v>641</v>
      </c>
      <c r="E368" s="246" t="s">
        <v>1891</v>
      </c>
      <c r="F368" s="247" t="s">
        <v>1892</v>
      </c>
      <c r="G368" s="248" t="s">
        <v>156</v>
      </c>
      <c r="H368" s="249">
        <v>5</v>
      </c>
      <c r="I368" s="250"/>
      <c r="J368" s="251">
        <f>ROUND(I368*H368,2)</f>
        <v>0</v>
      </c>
      <c r="K368" s="247" t="s">
        <v>644</v>
      </c>
      <c r="L368" s="252"/>
      <c r="M368" s="253" t="s">
        <v>19</v>
      </c>
      <c r="N368" s="254" t="s">
        <v>47</v>
      </c>
      <c r="O368" s="66"/>
      <c r="P368" s="189">
        <f>O368*H368</f>
        <v>0</v>
      </c>
      <c r="Q368" s="189">
        <v>0</v>
      </c>
      <c r="R368" s="189">
        <f>Q368*H368</f>
        <v>0</v>
      </c>
      <c r="S368" s="189">
        <v>0</v>
      </c>
      <c r="T368" s="190">
        <f>S368*H368</f>
        <v>0</v>
      </c>
      <c r="U368" s="36"/>
      <c r="V368" s="36"/>
      <c r="W368" s="36"/>
      <c r="X368" s="36"/>
      <c r="Y368" s="36"/>
      <c r="Z368" s="36"/>
      <c r="AA368" s="36"/>
      <c r="AB368" s="36"/>
      <c r="AC368" s="36"/>
      <c r="AD368" s="36"/>
      <c r="AE368" s="36"/>
      <c r="AR368" s="191" t="s">
        <v>1661</v>
      </c>
      <c r="AT368" s="191" t="s">
        <v>641</v>
      </c>
      <c r="AU368" s="191" t="s">
        <v>86</v>
      </c>
      <c r="AY368" s="19" t="s">
        <v>150</v>
      </c>
      <c r="BE368" s="192">
        <f>IF(N368="základní",J368,0)</f>
        <v>0</v>
      </c>
      <c r="BF368" s="192">
        <f>IF(N368="snížená",J368,0)</f>
        <v>0</v>
      </c>
      <c r="BG368" s="192">
        <f>IF(N368="zákl. přenesená",J368,0)</f>
        <v>0</v>
      </c>
      <c r="BH368" s="192">
        <f>IF(N368="sníž. přenesená",J368,0)</f>
        <v>0</v>
      </c>
      <c r="BI368" s="192">
        <f>IF(N368="nulová",J368,0)</f>
        <v>0</v>
      </c>
      <c r="BJ368" s="19" t="s">
        <v>84</v>
      </c>
      <c r="BK368" s="192">
        <f>ROUND(I368*H368,2)</f>
        <v>0</v>
      </c>
      <c r="BL368" s="19" t="s">
        <v>1661</v>
      </c>
      <c r="BM368" s="191" t="s">
        <v>1893</v>
      </c>
    </row>
    <row r="369" spans="1:65" s="2" customFormat="1" ht="11.25">
      <c r="A369" s="36"/>
      <c r="B369" s="37"/>
      <c r="C369" s="38"/>
      <c r="D369" s="193" t="s">
        <v>160</v>
      </c>
      <c r="E369" s="38"/>
      <c r="F369" s="194" t="s">
        <v>1892</v>
      </c>
      <c r="G369" s="38"/>
      <c r="H369" s="38"/>
      <c r="I369" s="195"/>
      <c r="J369" s="38"/>
      <c r="K369" s="38"/>
      <c r="L369" s="41"/>
      <c r="M369" s="196"/>
      <c r="N369" s="197"/>
      <c r="O369" s="66"/>
      <c r="P369" s="66"/>
      <c r="Q369" s="66"/>
      <c r="R369" s="66"/>
      <c r="S369" s="66"/>
      <c r="T369" s="67"/>
      <c r="U369" s="36"/>
      <c r="V369" s="36"/>
      <c r="W369" s="36"/>
      <c r="X369" s="36"/>
      <c r="Y369" s="36"/>
      <c r="Z369" s="36"/>
      <c r="AA369" s="36"/>
      <c r="AB369" s="36"/>
      <c r="AC369" s="36"/>
      <c r="AD369" s="36"/>
      <c r="AE369" s="36"/>
      <c r="AT369" s="19" t="s">
        <v>160</v>
      </c>
      <c r="AU369" s="19" t="s">
        <v>86</v>
      </c>
    </row>
    <row r="370" spans="1:65" s="2" customFormat="1" ht="16.5" customHeight="1">
      <c r="A370" s="36"/>
      <c r="B370" s="37"/>
      <c r="C370" s="180" t="s">
        <v>1894</v>
      </c>
      <c r="D370" s="180" t="s">
        <v>153</v>
      </c>
      <c r="E370" s="181" t="s">
        <v>1895</v>
      </c>
      <c r="F370" s="182" t="s">
        <v>1896</v>
      </c>
      <c r="G370" s="183" t="s">
        <v>156</v>
      </c>
      <c r="H370" s="184">
        <v>5</v>
      </c>
      <c r="I370" s="185"/>
      <c r="J370" s="186">
        <f>ROUND(I370*H370,2)</f>
        <v>0</v>
      </c>
      <c r="K370" s="182" t="s">
        <v>157</v>
      </c>
      <c r="L370" s="41"/>
      <c r="M370" s="187" t="s">
        <v>19</v>
      </c>
      <c r="N370" s="188" t="s">
        <v>47</v>
      </c>
      <c r="O370" s="66"/>
      <c r="P370" s="189">
        <f>O370*H370</f>
        <v>0</v>
      </c>
      <c r="Q370" s="189">
        <v>0</v>
      </c>
      <c r="R370" s="189">
        <f>Q370*H370</f>
        <v>0</v>
      </c>
      <c r="S370" s="189">
        <v>0</v>
      </c>
      <c r="T370" s="190">
        <f>S370*H370</f>
        <v>0</v>
      </c>
      <c r="U370" s="36"/>
      <c r="V370" s="36"/>
      <c r="W370" s="36"/>
      <c r="X370" s="36"/>
      <c r="Y370" s="36"/>
      <c r="Z370" s="36"/>
      <c r="AA370" s="36"/>
      <c r="AB370" s="36"/>
      <c r="AC370" s="36"/>
      <c r="AD370" s="36"/>
      <c r="AE370" s="36"/>
      <c r="AR370" s="191" t="s">
        <v>1051</v>
      </c>
      <c r="AT370" s="191" t="s">
        <v>153</v>
      </c>
      <c r="AU370" s="191" t="s">
        <v>86</v>
      </c>
      <c r="AY370" s="19" t="s">
        <v>150</v>
      </c>
      <c r="BE370" s="192">
        <f>IF(N370="základní",J370,0)</f>
        <v>0</v>
      </c>
      <c r="BF370" s="192">
        <f>IF(N370="snížená",J370,0)</f>
        <v>0</v>
      </c>
      <c r="BG370" s="192">
        <f>IF(N370="zákl. přenesená",J370,0)</f>
        <v>0</v>
      </c>
      <c r="BH370" s="192">
        <f>IF(N370="sníž. přenesená",J370,0)</f>
        <v>0</v>
      </c>
      <c r="BI370" s="192">
        <f>IF(N370="nulová",J370,0)</f>
        <v>0</v>
      </c>
      <c r="BJ370" s="19" t="s">
        <v>84</v>
      </c>
      <c r="BK370" s="192">
        <f>ROUND(I370*H370,2)</f>
        <v>0</v>
      </c>
      <c r="BL370" s="19" t="s">
        <v>1051</v>
      </c>
      <c r="BM370" s="191" t="s">
        <v>1897</v>
      </c>
    </row>
    <row r="371" spans="1:65" s="2" customFormat="1" ht="11.25">
      <c r="A371" s="36"/>
      <c r="B371" s="37"/>
      <c r="C371" s="38"/>
      <c r="D371" s="193" t="s">
        <v>160</v>
      </c>
      <c r="E371" s="38"/>
      <c r="F371" s="194" t="s">
        <v>1896</v>
      </c>
      <c r="G371" s="38"/>
      <c r="H371" s="38"/>
      <c r="I371" s="195"/>
      <c r="J371" s="38"/>
      <c r="K371" s="38"/>
      <c r="L371" s="41"/>
      <c r="M371" s="196"/>
      <c r="N371" s="197"/>
      <c r="O371" s="66"/>
      <c r="P371" s="66"/>
      <c r="Q371" s="66"/>
      <c r="R371" s="66"/>
      <c r="S371" s="66"/>
      <c r="T371" s="67"/>
      <c r="U371" s="36"/>
      <c r="V371" s="36"/>
      <c r="W371" s="36"/>
      <c r="X371" s="36"/>
      <c r="Y371" s="36"/>
      <c r="Z371" s="36"/>
      <c r="AA371" s="36"/>
      <c r="AB371" s="36"/>
      <c r="AC371" s="36"/>
      <c r="AD371" s="36"/>
      <c r="AE371" s="36"/>
      <c r="AT371" s="19" t="s">
        <v>160</v>
      </c>
      <c r="AU371" s="19" t="s">
        <v>86</v>
      </c>
    </row>
    <row r="372" spans="1:65" s="2" customFormat="1" ht="16.5" customHeight="1">
      <c r="A372" s="36"/>
      <c r="B372" s="37"/>
      <c r="C372" s="180" t="s">
        <v>1661</v>
      </c>
      <c r="D372" s="180" t="s">
        <v>153</v>
      </c>
      <c r="E372" s="181" t="s">
        <v>1898</v>
      </c>
      <c r="F372" s="182" t="s">
        <v>1899</v>
      </c>
      <c r="G372" s="183" t="s">
        <v>156</v>
      </c>
      <c r="H372" s="184">
        <v>5</v>
      </c>
      <c r="I372" s="185"/>
      <c r="J372" s="186">
        <f>ROUND(I372*H372,2)</f>
        <v>0</v>
      </c>
      <c r="K372" s="182" t="s">
        <v>157</v>
      </c>
      <c r="L372" s="41"/>
      <c r="M372" s="187" t="s">
        <v>19</v>
      </c>
      <c r="N372" s="188" t="s">
        <v>47</v>
      </c>
      <c r="O372" s="66"/>
      <c r="P372" s="189">
        <f>O372*H372</f>
        <v>0</v>
      </c>
      <c r="Q372" s="189">
        <v>0</v>
      </c>
      <c r="R372" s="189">
        <f>Q372*H372</f>
        <v>0</v>
      </c>
      <c r="S372" s="189">
        <v>0</v>
      </c>
      <c r="T372" s="190">
        <f>S372*H372</f>
        <v>0</v>
      </c>
      <c r="U372" s="36"/>
      <c r="V372" s="36"/>
      <c r="W372" s="36"/>
      <c r="X372" s="36"/>
      <c r="Y372" s="36"/>
      <c r="Z372" s="36"/>
      <c r="AA372" s="36"/>
      <c r="AB372" s="36"/>
      <c r="AC372" s="36"/>
      <c r="AD372" s="36"/>
      <c r="AE372" s="36"/>
      <c r="AR372" s="191" t="s">
        <v>1051</v>
      </c>
      <c r="AT372" s="191" t="s">
        <v>153</v>
      </c>
      <c r="AU372" s="191" t="s">
        <v>86</v>
      </c>
      <c r="AY372" s="19" t="s">
        <v>150</v>
      </c>
      <c r="BE372" s="192">
        <f>IF(N372="základní",J372,0)</f>
        <v>0</v>
      </c>
      <c r="BF372" s="192">
        <f>IF(N372="snížená",J372,0)</f>
        <v>0</v>
      </c>
      <c r="BG372" s="192">
        <f>IF(N372="zákl. přenesená",J372,0)</f>
        <v>0</v>
      </c>
      <c r="BH372" s="192">
        <f>IF(N372="sníž. přenesená",J372,0)</f>
        <v>0</v>
      </c>
      <c r="BI372" s="192">
        <f>IF(N372="nulová",J372,0)</f>
        <v>0</v>
      </c>
      <c r="BJ372" s="19" t="s">
        <v>84</v>
      </c>
      <c r="BK372" s="192">
        <f>ROUND(I372*H372,2)</f>
        <v>0</v>
      </c>
      <c r="BL372" s="19" t="s">
        <v>1051</v>
      </c>
      <c r="BM372" s="191" t="s">
        <v>1900</v>
      </c>
    </row>
    <row r="373" spans="1:65" s="2" customFormat="1" ht="11.25">
      <c r="A373" s="36"/>
      <c r="B373" s="37"/>
      <c r="C373" s="38"/>
      <c r="D373" s="193" t="s">
        <v>160</v>
      </c>
      <c r="E373" s="38"/>
      <c r="F373" s="194" t="s">
        <v>1899</v>
      </c>
      <c r="G373" s="38"/>
      <c r="H373" s="38"/>
      <c r="I373" s="195"/>
      <c r="J373" s="38"/>
      <c r="K373" s="38"/>
      <c r="L373" s="41"/>
      <c r="M373" s="196"/>
      <c r="N373" s="197"/>
      <c r="O373" s="66"/>
      <c r="P373" s="66"/>
      <c r="Q373" s="66"/>
      <c r="R373" s="66"/>
      <c r="S373" s="66"/>
      <c r="T373" s="67"/>
      <c r="U373" s="36"/>
      <c r="V373" s="36"/>
      <c r="W373" s="36"/>
      <c r="X373" s="36"/>
      <c r="Y373" s="36"/>
      <c r="Z373" s="36"/>
      <c r="AA373" s="36"/>
      <c r="AB373" s="36"/>
      <c r="AC373" s="36"/>
      <c r="AD373" s="36"/>
      <c r="AE373" s="36"/>
      <c r="AT373" s="19" t="s">
        <v>160</v>
      </c>
      <c r="AU373" s="19" t="s">
        <v>86</v>
      </c>
    </row>
    <row r="374" spans="1:65" s="2" customFormat="1" ht="16.5" customHeight="1">
      <c r="A374" s="36"/>
      <c r="B374" s="37"/>
      <c r="C374" s="180" t="s">
        <v>1901</v>
      </c>
      <c r="D374" s="180" t="s">
        <v>153</v>
      </c>
      <c r="E374" s="181" t="s">
        <v>1902</v>
      </c>
      <c r="F374" s="182" t="s">
        <v>1903</v>
      </c>
      <c r="G374" s="183" t="s">
        <v>156</v>
      </c>
      <c r="H374" s="184">
        <v>5</v>
      </c>
      <c r="I374" s="185"/>
      <c r="J374" s="186">
        <f>ROUND(I374*H374,2)</f>
        <v>0</v>
      </c>
      <c r="K374" s="182" t="s">
        <v>157</v>
      </c>
      <c r="L374" s="41"/>
      <c r="M374" s="187" t="s">
        <v>19</v>
      </c>
      <c r="N374" s="188" t="s">
        <v>47</v>
      </c>
      <c r="O374" s="66"/>
      <c r="P374" s="189">
        <f>O374*H374</f>
        <v>0</v>
      </c>
      <c r="Q374" s="189">
        <v>0</v>
      </c>
      <c r="R374" s="189">
        <f>Q374*H374</f>
        <v>0</v>
      </c>
      <c r="S374" s="189">
        <v>0</v>
      </c>
      <c r="T374" s="190">
        <f>S374*H374</f>
        <v>0</v>
      </c>
      <c r="U374" s="36"/>
      <c r="V374" s="36"/>
      <c r="W374" s="36"/>
      <c r="X374" s="36"/>
      <c r="Y374" s="36"/>
      <c r="Z374" s="36"/>
      <c r="AA374" s="36"/>
      <c r="AB374" s="36"/>
      <c r="AC374" s="36"/>
      <c r="AD374" s="36"/>
      <c r="AE374" s="36"/>
      <c r="AR374" s="191" t="s">
        <v>1051</v>
      </c>
      <c r="AT374" s="191" t="s">
        <v>153</v>
      </c>
      <c r="AU374" s="191" t="s">
        <v>86</v>
      </c>
      <c r="AY374" s="19" t="s">
        <v>150</v>
      </c>
      <c r="BE374" s="192">
        <f>IF(N374="základní",J374,0)</f>
        <v>0</v>
      </c>
      <c r="BF374" s="192">
        <f>IF(N374="snížená",J374,0)</f>
        <v>0</v>
      </c>
      <c r="BG374" s="192">
        <f>IF(N374="zákl. přenesená",J374,0)</f>
        <v>0</v>
      </c>
      <c r="BH374" s="192">
        <f>IF(N374="sníž. přenesená",J374,0)</f>
        <v>0</v>
      </c>
      <c r="BI374" s="192">
        <f>IF(N374="nulová",J374,0)</f>
        <v>0</v>
      </c>
      <c r="BJ374" s="19" t="s">
        <v>84</v>
      </c>
      <c r="BK374" s="192">
        <f>ROUND(I374*H374,2)</f>
        <v>0</v>
      </c>
      <c r="BL374" s="19" t="s">
        <v>1051</v>
      </c>
      <c r="BM374" s="191" t="s">
        <v>1904</v>
      </c>
    </row>
    <row r="375" spans="1:65" s="2" customFormat="1" ht="11.25">
      <c r="A375" s="36"/>
      <c r="B375" s="37"/>
      <c r="C375" s="38"/>
      <c r="D375" s="193" t="s">
        <v>160</v>
      </c>
      <c r="E375" s="38"/>
      <c r="F375" s="194" t="s">
        <v>1903</v>
      </c>
      <c r="G375" s="38"/>
      <c r="H375" s="38"/>
      <c r="I375" s="195"/>
      <c r="J375" s="38"/>
      <c r="K375" s="38"/>
      <c r="L375" s="41"/>
      <c r="M375" s="196"/>
      <c r="N375" s="197"/>
      <c r="O375" s="66"/>
      <c r="P375" s="66"/>
      <c r="Q375" s="66"/>
      <c r="R375" s="66"/>
      <c r="S375" s="66"/>
      <c r="T375" s="67"/>
      <c r="U375" s="36"/>
      <c r="V375" s="36"/>
      <c r="W375" s="36"/>
      <c r="X375" s="36"/>
      <c r="Y375" s="36"/>
      <c r="Z375" s="36"/>
      <c r="AA375" s="36"/>
      <c r="AB375" s="36"/>
      <c r="AC375" s="36"/>
      <c r="AD375" s="36"/>
      <c r="AE375" s="36"/>
      <c r="AT375" s="19" t="s">
        <v>160</v>
      </c>
      <c r="AU375" s="19" t="s">
        <v>86</v>
      </c>
    </row>
    <row r="376" spans="1:65" s="12" customFormat="1" ht="22.9" customHeight="1">
      <c r="B376" s="164"/>
      <c r="C376" s="165"/>
      <c r="D376" s="166" t="s">
        <v>75</v>
      </c>
      <c r="E376" s="178" t="s">
        <v>1905</v>
      </c>
      <c r="F376" s="178" t="s">
        <v>1906</v>
      </c>
      <c r="G376" s="165"/>
      <c r="H376" s="165"/>
      <c r="I376" s="168"/>
      <c r="J376" s="179">
        <f>BK376</f>
        <v>0</v>
      </c>
      <c r="K376" s="165"/>
      <c r="L376" s="170"/>
      <c r="M376" s="171"/>
      <c r="N376" s="172"/>
      <c r="O376" s="172"/>
      <c r="P376" s="173">
        <f>SUM(P377:P378)</f>
        <v>0</v>
      </c>
      <c r="Q376" s="172"/>
      <c r="R376" s="173">
        <f>SUM(R377:R378)</f>
        <v>0</v>
      </c>
      <c r="S376" s="172"/>
      <c r="T376" s="174">
        <f>SUM(T377:T378)</f>
        <v>0</v>
      </c>
      <c r="AR376" s="175" t="s">
        <v>179</v>
      </c>
      <c r="AT376" s="176" t="s">
        <v>75</v>
      </c>
      <c r="AU376" s="176" t="s">
        <v>84</v>
      </c>
      <c r="AY376" s="175" t="s">
        <v>150</v>
      </c>
      <c r="BK376" s="177">
        <f>SUM(BK377:BK378)</f>
        <v>0</v>
      </c>
    </row>
    <row r="377" spans="1:65" s="2" customFormat="1" ht="24">
      <c r="A377" s="36"/>
      <c r="B377" s="37"/>
      <c r="C377" s="180" t="s">
        <v>1688</v>
      </c>
      <c r="D377" s="180" t="s">
        <v>153</v>
      </c>
      <c r="E377" s="181" t="s">
        <v>1907</v>
      </c>
      <c r="F377" s="182" t="s">
        <v>1908</v>
      </c>
      <c r="G377" s="183" t="s">
        <v>156</v>
      </c>
      <c r="H377" s="184">
        <v>16</v>
      </c>
      <c r="I377" s="185"/>
      <c r="J377" s="186">
        <f>ROUND(I377*H377,2)</f>
        <v>0</v>
      </c>
      <c r="K377" s="182" t="s">
        <v>157</v>
      </c>
      <c r="L377" s="41"/>
      <c r="M377" s="187" t="s">
        <v>19</v>
      </c>
      <c r="N377" s="188" t="s">
        <v>47</v>
      </c>
      <c r="O377" s="66"/>
      <c r="P377" s="189">
        <f>O377*H377</f>
        <v>0</v>
      </c>
      <c r="Q377" s="189">
        <v>0</v>
      </c>
      <c r="R377" s="189">
        <f>Q377*H377</f>
        <v>0</v>
      </c>
      <c r="S377" s="189">
        <v>0</v>
      </c>
      <c r="T377" s="190">
        <f>S377*H377</f>
        <v>0</v>
      </c>
      <c r="U377" s="36"/>
      <c r="V377" s="36"/>
      <c r="W377" s="36"/>
      <c r="X377" s="36"/>
      <c r="Y377" s="36"/>
      <c r="Z377" s="36"/>
      <c r="AA377" s="36"/>
      <c r="AB377" s="36"/>
      <c r="AC377" s="36"/>
      <c r="AD377" s="36"/>
      <c r="AE377" s="36"/>
      <c r="AR377" s="191" t="s">
        <v>1051</v>
      </c>
      <c r="AT377" s="191" t="s">
        <v>153</v>
      </c>
      <c r="AU377" s="191" t="s">
        <v>86</v>
      </c>
      <c r="AY377" s="19" t="s">
        <v>150</v>
      </c>
      <c r="BE377" s="192">
        <f>IF(N377="základní",J377,0)</f>
        <v>0</v>
      </c>
      <c r="BF377" s="192">
        <f>IF(N377="snížená",J377,0)</f>
        <v>0</v>
      </c>
      <c r="BG377" s="192">
        <f>IF(N377="zákl. přenesená",J377,0)</f>
        <v>0</v>
      </c>
      <c r="BH377" s="192">
        <f>IF(N377="sníž. přenesená",J377,0)</f>
        <v>0</v>
      </c>
      <c r="BI377" s="192">
        <f>IF(N377="nulová",J377,0)</f>
        <v>0</v>
      </c>
      <c r="BJ377" s="19" t="s">
        <v>84</v>
      </c>
      <c r="BK377" s="192">
        <f>ROUND(I377*H377,2)</f>
        <v>0</v>
      </c>
      <c r="BL377" s="19" t="s">
        <v>1051</v>
      </c>
      <c r="BM377" s="191" t="s">
        <v>1909</v>
      </c>
    </row>
    <row r="378" spans="1:65" s="2" customFormat="1" ht="11.25">
      <c r="A378" s="36"/>
      <c r="B378" s="37"/>
      <c r="C378" s="38"/>
      <c r="D378" s="193" t="s">
        <v>160</v>
      </c>
      <c r="E378" s="38"/>
      <c r="F378" s="194" t="s">
        <v>1908</v>
      </c>
      <c r="G378" s="38"/>
      <c r="H378" s="38"/>
      <c r="I378" s="195"/>
      <c r="J378" s="38"/>
      <c r="K378" s="38"/>
      <c r="L378" s="41"/>
      <c r="M378" s="196"/>
      <c r="N378" s="197"/>
      <c r="O378" s="66"/>
      <c r="P378" s="66"/>
      <c r="Q378" s="66"/>
      <c r="R378" s="66"/>
      <c r="S378" s="66"/>
      <c r="T378" s="67"/>
      <c r="U378" s="36"/>
      <c r="V378" s="36"/>
      <c r="W378" s="36"/>
      <c r="X378" s="36"/>
      <c r="Y378" s="36"/>
      <c r="Z378" s="36"/>
      <c r="AA378" s="36"/>
      <c r="AB378" s="36"/>
      <c r="AC378" s="36"/>
      <c r="AD378" s="36"/>
      <c r="AE378" s="36"/>
      <c r="AT378" s="19" t="s">
        <v>160</v>
      </c>
      <c r="AU378" s="19" t="s">
        <v>86</v>
      </c>
    </row>
    <row r="379" spans="1:65" s="12" customFormat="1" ht="22.9" customHeight="1">
      <c r="B379" s="164"/>
      <c r="C379" s="165"/>
      <c r="D379" s="166" t="s">
        <v>75</v>
      </c>
      <c r="E379" s="178" t="s">
        <v>1910</v>
      </c>
      <c r="F379" s="178" t="s">
        <v>1911</v>
      </c>
      <c r="G379" s="165"/>
      <c r="H379" s="165"/>
      <c r="I379" s="168"/>
      <c r="J379" s="179">
        <f>BK379</f>
        <v>0</v>
      </c>
      <c r="K379" s="165"/>
      <c r="L379" s="170"/>
      <c r="M379" s="171"/>
      <c r="N379" s="172"/>
      <c r="O379" s="172"/>
      <c r="P379" s="173">
        <f>SUM(P380:P391)</f>
        <v>0</v>
      </c>
      <c r="Q379" s="172"/>
      <c r="R379" s="173">
        <f>SUM(R380:R391)</f>
        <v>0</v>
      </c>
      <c r="S379" s="172"/>
      <c r="T379" s="174">
        <f>SUM(T380:T391)</f>
        <v>2.4500000000000002</v>
      </c>
      <c r="AR379" s="175" t="s">
        <v>179</v>
      </c>
      <c r="AT379" s="176" t="s">
        <v>75</v>
      </c>
      <c r="AU379" s="176" t="s">
        <v>84</v>
      </c>
      <c r="AY379" s="175" t="s">
        <v>150</v>
      </c>
      <c r="BK379" s="177">
        <f>SUM(BK380:BK391)</f>
        <v>0</v>
      </c>
    </row>
    <row r="380" spans="1:65" s="2" customFormat="1" ht="24">
      <c r="A380" s="36"/>
      <c r="B380" s="37"/>
      <c r="C380" s="180" t="s">
        <v>1912</v>
      </c>
      <c r="D380" s="180" t="s">
        <v>153</v>
      </c>
      <c r="E380" s="181" t="s">
        <v>1913</v>
      </c>
      <c r="F380" s="182" t="s">
        <v>1914</v>
      </c>
      <c r="G380" s="183" t="s">
        <v>407</v>
      </c>
      <c r="H380" s="184">
        <v>1</v>
      </c>
      <c r="I380" s="185"/>
      <c r="J380" s="186">
        <f>ROUND(I380*H380,2)</f>
        <v>0</v>
      </c>
      <c r="K380" s="182" t="s">
        <v>168</v>
      </c>
      <c r="L380" s="41"/>
      <c r="M380" s="187" t="s">
        <v>19</v>
      </c>
      <c r="N380" s="188" t="s">
        <v>47</v>
      </c>
      <c r="O380" s="66"/>
      <c r="P380" s="189">
        <f>O380*H380</f>
        <v>0</v>
      </c>
      <c r="Q380" s="189">
        <v>0</v>
      </c>
      <c r="R380" s="189">
        <f>Q380*H380</f>
        <v>0</v>
      </c>
      <c r="S380" s="189">
        <v>0</v>
      </c>
      <c r="T380" s="190">
        <f>S380*H380</f>
        <v>0</v>
      </c>
      <c r="U380" s="36"/>
      <c r="V380" s="36"/>
      <c r="W380" s="36"/>
      <c r="X380" s="36"/>
      <c r="Y380" s="36"/>
      <c r="Z380" s="36"/>
      <c r="AA380" s="36"/>
      <c r="AB380" s="36"/>
      <c r="AC380" s="36"/>
      <c r="AD380" s="36"/>
      <c r="AE380" s="36"/>
      <c r="AR380" s="191" t="s">
        <v>1051</v>
      </c>
      <c r="AT380" s="191" t="s">
        <v>153</v>
      </c>
      <c r="AU380" s="191" t="s">
        <v>86</v>
      </c>
      <c r="AY380" s="19" t="s">
        <v>150</v>
      </c>
      <c r="BE380" s="192">
        <f>IF(N380="základní",J380,0)</f>
        <v>0</v>
      </c>
      <c r="BF380" s="192">
        <f>IF(N380="snížená",J380,0)</f>
        <v>0</v>
      </c>
      <c r="BG380" s="192">
        <f>IF(N380="zákl. přenesená",J380,0)</f>
        <v>0</v>
      </c>
      <c r="BH380" s="192">
        <f>IF(N380="sníž. přenesená",J380,0)</f>
        <v>0</v>
      </c>
      <c r="BI380" s="192">
        <f>IF(N380="nulová",J380,0)</f>
        <v>0</v>
      </c>
      <c r="BJ380" s="19" t="s">
        <v>84</v>
      </c>
      <c r="BK380" s="192">
        <f>ROUND(I380*H380,2)</f>
        <v>0</v>
      </c>
      <c r="BL380" s="19" t="s">
        <v>1051</v>
      </c>
      <c r="BM380" s="191" t="s">
        <v>1915</v>
      </c>
    </row>
    <row r="381" spans="1:65" s="2" customFormat="1" ht="19.5">
      <c r="A381" s="36"/>
      <c r="B381" s="37"/>
      <c r="C381" s="38"/>
      <c r="D381" s="193" t="s">
        <v>160</v>
      </c>
      <c r="E381" s="38"/>
      <c r="F381" s="194" t="s">
        <v>1916</v>
      </c>
      <c r="G381" s="38"/>
      <c r="H381" s="38"/>
      <c r="I381" s="195"/>
      <c r="J381" s="38"/>
      <c r="K381" s="38"/>
      <c r="L381" s="41"/>
      <c r="M381" s="196"/>
      <c r="N381" s="197"/>
      <c r="O381" s="66"/>
      <c r="P381" s="66"/>
      <c r="Q381" s="66"/>
      <c r="R381" s="66"/>
      <c r="S381" s="66"/>
      <c r="T381" s="67"/>
      <c r="U381" s="36"/>
      <c r="V381" s="36"/>
      <c r="W381" s="36"/>
      <c r="X381" s="36"/>
      <c r="Y381" s="36"/>
      <c r="Z381" s="36"/>
      <c r="AA381" s="36"/>
      <c r="AB381" s="36"/>
      <c r="AC381" s="36"/>
      <c r="AD381" s="36"/>
      <c r="AE381" s="36"/>
      <c r="AT381" s="19" t="s">
        <v>160</v>
      </c>
      <c r="AU381" s="19" t="s">
        <v>86</v>
      </c>
    </row>
    <row r="382" spans="1:65" s="2" customFormat="1" ht="33" customHeight="1">
      <c r="A382" s="36"/>
      <c r="B382" s="37"/>
      <c r="C382" s="180" t="s">
        <v>1917</v>
      </c>
      <c r="D382" s="180" t="s">
        <v>153</v>
      </c>
      <c r="E382" s="181" t="s">
        <v>1918</v>
      </c>
      <c r="F382" s="182" t="s">
        <v>1919</v>
      </c>
      <c r="G382" s="183" t="s">
        <v>328</v>
      </c>
      <c r="H382" s="184">
        <v>100</v>
      </c>
      <c r="I382" s="185"/>
      <c r="J382" s="186">
        <f>ROUND(I382*H382,2)</f>
        <v>0</v>
      </c>
      <c r="K382" s="182" t="s">
        <v>168</v>
      </c>
      <c r="L382" s="41"/>
      <c r="M382" s="187" t="s">
        <v>19</v>
      </c>
      <c r="N382" s="188" t="s">
        <v>47</v>
      </c>
      <c r="O382" s="66"/>
      <c r="P382" s="189">
        <f>O382*H382</f>
        <v>0</v>
      </c>
      <c r="Q382" s="189">
        <v>0</v>
      </c>
      <c r="R382" s="189">
        <f>Q382*H382</f>
        <v>0</v>
      </c>
      <c r="S382" s="189">
        <v>5.0000000000000001E-3</v>
      </c>
      <c r="T382" s="190">
        <f>S382*H382</f>
        <v>0.5</v>
      </c>
      <c r="U382" s="36"/>
      <c r="V382" s="36"/>
      <c r="W382" s="36"/>
      <c r="X382" s="36"/>
      <c r="Y382" s="36"/>
      <c r="Z382" s="36"/>
      <c r="AA382" s="36"/>
      <c r="AB382" s="36"/>
      <c r="AC382" s="36"/>
      <c r="AD382" s="36"/>
      <c r="AE382" s="36"/>
      <c r="AR382" s="191" t="s">
        <v>1051</v>
      </c>
      <c r="AT382" s="191" t="s">
        <v>153</v>
      </c>
      <c r="AU382" s="191" t="s">
        <v>86</v>
      </c>
      <c r="AY382" s="19" t="s">
        <v>150</v>
      </c>
      <c r="BE382" s="192">
        <f>IF(N382="základní",J382,0)</f>
        <v>0</v>
      </c>
      <c r="BF382" s="192">
        <f>IF(N382="snížená",J382,0)</f>
        <v>0</v>
      </c>
      <c r="BG382" s="192">
        <f>IF(N382="zákl. přenesená",J382,0)</f>
        <v>0</v>
      </c>
      <c r="BH382" s="192">
        <f>IF(N382="sníž. přenesená",J382,0)</f>
        <v>0</v>
      </c>
      <c r="BI382" s="192">
        <f>IF(N382="nulová",J382,0)</f>
        <v>0</v>
      </c>
      <c r="BJ382" s="19" t="s">
        <v>84</v>
      </c>
      <c r="BK382" s="192">
        <f>ROUND(I382*H382,2)</f>
        <v>0</v>
      </c>
      <c r="BL382" s="19" t="s">
        <v>1051</v>
      </c>
      <c r="BM382" s="191" t="s">
        <v>1920</v>
      </c>
    </row>
    <row r="383" spans="1:65" s="2" customFormat="1" ht="19.5">
      <c r="A383" s="36"/>
      <c r="B383" s="37"/>
      <c r="C383" s="38"/>
      <c r="D383" s="193" t="s">
        <v>160</v>
      </c>
      <c r="E383" s="38"/>
      <c r="F383" s="194" t="s">
        <v>1921</v>
      </c>
      <c r="G383" s="38"/>
      <c r="H383" s="38"/>
      <c r="I383" s="195"/>
      <c r="J383" s="38"/>
      <c r="K383" s="38"/>
      <c r="L383" s="41"/>
      <c r="M383" s="196"/>
      <c r="N383" s="197"/>
      <c r="O383" s="66"/>
      <c r="P383" s="66"/>
      <c r="Q383" s="66"/>
      <c r="R383" s="66"/>
      <c r="S383" s="66"/>
      <c r="T383" s="67"/>
      <c r="U383" s="36"/>
      <c r="V383" s="36"/>
      <c r="W383" s="36"/>
      <c r="X383" s="36"/>
      <c r="Y383" s="36"/>
      <c r="Z383" s="36"/>
      <c r="AA383" s="36"/>
      <c r="AB383" s="36"/>
      <c r="AC383" s="36"/>
      <c r="AD383" s="36"/>
      <c r="AE383" s="36"/>
      <c r="AT383" s="19" t="s">
        <v>160</v>
      </c>
      <c r="AU383" s="19" t="s">
        <v>86</v>
      </c>
    </row>
    <row r="384" spans="1:65" s="2" customFormat="1" ht="33" customHeight="1">
      <c r="A384" s="36"/>
      <c r="B384" s="37"/>
      <c r="C384" s="180" t="s">
        <v>1922</v>
      </c>
      <c r="D384" s="180" t="s">
        <v>153</v>
      </c>
      <c r="E384" s="181" t="s">
        <v>1923</v>
      </c>
      <c r="F384" s="182" t="s">
        <v>1924</v>
      </c>
      <c r="G384" s="183" t="s">
        <v>328</v>
      </c>
      <c r="H384" s="184">
        <v>130</v>
      </c>
      <c r="I384" s="185"/>
      <c r="J384" s="186">
        <f>ROUND(I384*H384,2)</f>
        <v>0</v>
      </c>
      <c r="K384" s="182" t="s">
        <v>168</v>
      </c>
      <c r="L384" s="41"/>
      <c r="M384" s="187" t="s">
        <v>19</v>
      </c>
      <c r="N384" s="188" t="s">
        <v>47</v>
      </c>
      <c r="O384" s="66"/>
      <c r="P384" s="189">
        <f>O384*H384</f>
        <v>0</v>
      </c>
      <c r="Q384" s="189">
        <v>0</v>
      </c>
      <c r="R384" s="189">
        <f>Q384*H384</f>
        <v>0</v>
      </c>
      <c r="S384" s="189">
        <v>6.0000000000000001E-3</v>
      </c>
      <c r="T384" s="190">
        <f>S384*H384</f>
        <v>0.78</v>
      </c>
      <c r="U384" s="36"/>
      <c r="V384" s="36"/>
      <c r="W384" s="36"/>
      <c r="X384" s="36"/>
      <c r="Y384" s="36"/>
      <c r="Z384" s="36"/>
      <c r="AA384" s="36"/>
      <c r="AB384" s="36"/>
      <c r="AC384" s="36"/>
      <c r="AD384" s="36"/>
      <c r="AE384" s="36"/>
      <c r="AR384" s="191" t="s">
        <v>1051</v>
      </c>
      <c r="AT384" s="191" t="s">
        <v>153</v>
      </c>
      <c r="AU384" s="191" t="s">
        <v>86</v>
      </c>
      <c r="AY384" s="19" t="s">
        <v>150</v>
      </c>
      <c r="BE384" s="192">
        <f>IF(N384="základní",J384,0)</f>
        <v>0</v>
      </c>
      <c r="BF384" s="192">
        <f>IF(N384="snížená",J384,0)</f>
        <v>0</v>
      </c>
      <c r="BG384" s="192">
        <f>IF(N384="zákl. přenesená",J384,0)</f>
        <v>0</v>
      </c>
      <c r="BH384" s="192">
        <f>IF(N384="sníž. přenesená",J384,0)</f>
        <v>0</v>
      </c>
      <c r="BI384" s="192">
        <f>IF(N384="nulová",J384,0)</f>
        <v>0</v>
      </c>
      <c r="BJ384" s="19" t="s">
        <v>84</v>
      </c>
      <c r="BK384" s="192">
        <f>ROUND(I384*H384,2)</f>
        <v>0</v>
      </c>
      <c r="BL384" s="19" t="s">
        <v>1051</v>
      </c>
      <c r="BM384" s="191" t="s">
        <v>1925</v>
      </c>
    </row>
    <row r="385" spans="1:65" s="2" customFormat="1" ht="19.5">
      <c r="A385" s="36"/>
      <c r="B385" s="37"/>
      <c r="C385" s="38"/>
      <c r="D385" s="193" t="s">
        <v>160</v>
      </c>
      <c r="E385" s="38"/>
      <c r="F385" s="194" t="s">
        <v>1926</v>
      </c>
      <c r="G385" s="38"/>
      <c r="H385" s="38"/>
      <c r="I385" s="195"/>
      <c r="J385" s="38"/>
      <c r="K385" s="38"/>
      <c r="L385" s="41"/>
      <c r="M385" s="196"/>
      <c r="N385" s="197"/>
      <c r="O385" s="66"/>
      <c r="P385" s="66"/>
      <c r="Q385" s="66"/>
      <c r="R385" s="66"/>
      <c r="S385" s="66"/>
      <c r="T385" s="67"/>
      <c r="U385" s="36"/>
      <c r="V385" s="36"/>
      <c r="W385" s="36"/>
      <c r="X385" s="36"/>
      <c r="Y385" s="36"/>
      <c r="Z385" s="36"/>
      <c r="AA385" s="36"/>
      <c r="AB385" s="36"/>
      <c r="AC385" s="36"/>
      <c r="AD385" s="36"/>
      <c r="AE385" s="36"/>
      <c r="AT385" s="19" t="s">
        <v>160</v>
      </c>
      <c r="AU385" s="19" t="s">
        <v>86</v>
      </c>
    </row>
    <row r="386" spans="1:65" s="2" customFormat="1" ht="33" customHeight="1">
      <c r="A386" s="36"/>
      <c r="B386" s="37"/>
      <c r="C386" s="180" t="s">
        <v>1694</v>
      </c>
      <c r="D386" s="180" t="s">
        <v>153</v>
      </c>
      <c r="E386" s="181" t="s">
        <v>1927</v>
      </c>
      <c r="F386" s="182" t="s">
        <v>1928</v>
      </c>
      <c r="G386" s="183" t="s">
        <v>328</v>
      </c>
      <c r="H386" s="184">
        <v>90</v>
      </c>
      <c r="I386" s="185"/>
      <c r="J386" s="186">
        <f>ROUND(I386*H386,2)</f>
        <v>0</v>
      </c>
      <c r="K386" s="182" t="s">
        <v>168</v>
      </c>
      <c r="L386" s="41"/>
      <c r="M386" s="187" t="s">
        <v>19</v>
      </c>
      <c r="N386" s="188" t="s">
        <v>47</v>
      </c>
      <c r="O386" s="66"/>
      <c r="P386" s="189">
        <f>O386*H386</f>
        <v>0</v>
      </c>
      <c r="Q386" s="189">
        <v>0</v>
      </c>
      <c r="R386" s="189">
        <f>Q386*H386</f>
        <v>0</v>
      </c>
      <c r="S386" s="189">
        <v>1.2999999999999999E-2</v>
      </c>
      <c r="T386" s="190">
        <f>S386*H386</f>
        <v>1.17</v>
      </c>
      <c r="U386" s="36"/>
      <c r="V386" s="36"/>
      <c r="W386" s="36"/>
      <c r="X386" s="36"/>
      <c r="Y386" s="36"/>
      <c r="Z386" s="36"/>
      <c r="AA386" s="36"/>
      <c r="AB386" s="36"/>
      <c r="AC386" s="36"/>
      <c r="AD386" s="36"/>
      <c r="AE386" s="36"/>
      <c r="AR386" s="191" t="s">
        <v>1051</v>
      </c>
      <c r="AT386" s="191" t="s">
        <v>153</v>
      </c>
      <c r="AU386" s="191" t="s">
        <v>86</v>
      </c>
      <c r="AY386" s="19" t="s">
        <v>150</v>
      </c>
      <c r="BE386" s="192">
        <f>IF(N386="základní",J386,0)</f>
        <v>0</v>
      </c>
      <c r="BF386" s="192">
        <f>IF(N386="snížená",J386,0)</f>
        <v>0</v>
      </c>
      <c r="BG386" s="192">
        <f>IF(N386="zákl. přenesená",J386,0)</f>
        <v>0</v>
      </c>
      <c r="BH386" s="192">
        <f>IF(N386="sníž. přenesená",J386,0)</f>
        <v>0</v>
      </c>
      <c r="BI386" s="192">
        <f>IF(N386="nulová",J386,0)</f>
        <v>0</v>
      </c>
      <c r="BJ386" s="19" t="s">
        <v>84</v>
      </c>
      <c r="BK386" s="192">
        <f>ROUND(I386*H386,2)</f>
        <v>0</v>
      </c>
      <c r="BL386" s="19" t="s">
        <v>1051</v>
      </c>
      <c r="BM386" s="191" t="s">
        <v>1929</v>
      </c>
    </row>
    <row r="387" spans="1:65" s="2" customFormat="1" ht="19.5">
      <c r="A387" s="36"/>
      <c r="B387" s="37"/>
      <c r="C387" s="38"/>
      <c r="D387" s="193" t="s">
        <v>160</v>
      </c>
      <c r="E387" s="38"/>
      <c r="F387" s="194" t="s">
        <v>1930</v>
      </c>
      <c r="G387" s="38"/>
      <c r="H387" s="38"/>
      <c r="I387" s="195"/>
      <c r="J387" s="38"/>
      <c r="K387" s="38"/>
      <c r="L387" s="41"/>
      <c r="M387" s="196"/>
      <c r="N387" s="197"/>
      <c r="O387" s="66"/>
      <c r="P387" s="66"/>
      <c r="Q387" s="66"/>
      <c r="R387" s="66"/>
      <c r="S387" s="66"/>
      <c r="T387" s="67"/>
      <c r="U387" s="36"/>
      <c r="V387" s="36"/>
      <c r="W387" s="36"/>
      <c r="X387" s="36"/>
      <c r="Y387" s="36"/>
      <c r="Z387" s="36"/>
      <c r="AA387" s="36"/>
      <c r="AB387" s="36"/>
      <c r="AC387" s="36"/>
      <c r="AD387" s="36"/>
      <c r="AE387" s="36"/>
      <c r="AT387" s="19" t="s">
        <v>160</v>
      </c>
      <c r="AU387" s="19" t="s">
        <v>86</v>
      </c>
    </row>
    <row r="388" spans="1:65" s="2" customFormat="1" ht="33" customHeight="1">
      <c r="A388" s="36"/>
      <c r="B388" s="37"/>
      <c r="C388" s="180" t="s">
        <v>1931</v>
      </c>
      <c r="D388" s="180" t="s">
        <v>153</v>
      </c>
      <c r="E388" s="181" t="s">
        <v>1932</v>
      </c>
      <c r="F388" s="182" t="s">
        <v>1933</v>
      </c>
      <c r="G388" s="183" t="s">
        <v>156</v>
      </c>
      <c r="H388" s="184">
        <v>480</v>
      </c>
      <c r="I388" s="185"/>
      <c r="J388" s="186">
        <f>ROUND(I388*H388,2)</f>
        <v>0</v>
      </c>
      <c r="K388" s="182" t="s">
        <v>168</v>
      </c>
      <c r="L388" s="41"/>
      <c r="M388" s="187" t="s">
        <v>19</v>
      </c>
      <c r="N388" s="188" t="s">
        <v>47</v>
      </c>
      <c r="O388" s="66"/>
      <c r="P388" s="189">
        <f>O388*H388</f>
        <v>0</v>
      </c>
      <c r="Q388" s="189">
        <v>0</v>
      </c>
      <c r="R388" s="189">
        <f>Q388*H388</f>
        <v>0</v>
      </c>
      <c r="S388" s="189">
        <v>0</v>
      </c>
      <c r="T388" s="190">
        <f>S388*H388</f>
        <v>0</v>
      </c>
      <c r="U388" s="36"/>
      <c r="V388" s="36"/>
      <c r="W388" s="36"/>
      <c r="X388" s="36"/>
      <c r="Y388" s="36"/>
      <c r="Z388" s="36"/>
      <c r="AA388" s="36"/>
      <c r="AB388" s="36"/>
      <c r="AC388" s="36"/>
      <c r="AD388" s="36"/>
      <c r="AE388" s="36"/>
      <c r="AR388" s="191" t="s">
        <v>1051</v>
      </c>
      <c r="AT388" s="191" t="s">
        <v>153</v>
      </c>
      <c r="AU388" s="191" t="s">
        <v>86</v>
      </c>
      <c r="AY388" s="19" t="s">
        <v>150</v>
      </c>
      <c r="BE388" s="192">
        <f>IF(N388="základní",J388,0)</f>
        <v>0</v>
      </c>
      <c r="BF388" s="192">
        <f>IF(N388="snížená",J388,0)</f>
        <v>0</v>
      </c>
      <c r="BG388" s="192">
        <f>IF(N388="zákl. přenesená",J388,0)</f>
        <v>0</v>
      </c>
      <c r="BH388" s="192">
        <f>IF(N388="sníž. přenesená",J388,0)</f>
        <v>0</v>
      </c>
      <c r="BI388" s="192">
        <f>IF(N388="nulová",J388,0)</f>
        <v>0</v>
      </c>
      <c r="BJ388" s="19" t="s">
        <v>84</v>
      </c>
      <c r="BK388" s="192">
        <f>ROUND(I388*H388,2)</f>
        <v>0</v>
      </c>
      <c r="BL388" s="19" t="s">
        <v>1051</v>
      </c>
      <c r="BM388" s="191" t="s">
        <v>1934</v>
      </c>
    </row>
    <row r="389" spans="1:65" s="2" customFormat="1" ht="29.25">
      <c r="A389" s="36"/>
      <c r="B389" s="37"/>
      <c r="C389" s="38"/>
      <c r="D389" s="193" t="s">
        <v>160</v>
      </c>
      <c r="E389" s="38"/>
      <c r="F389" s="194" t="s">
        <v>1935</v>
      </c>
      <c r="G389" s="38"/>
      <c r="H389" s="38"/>
      <c r="I389" s="195"/>
      <c r="J389" s="38"/>
      <c r="K389" s="38"/>
      <c r="L389" s="41"/>
      <c r="M389" s="196"/>
      <c r="N389" s="197"/>
      <c r="O389" s="66"/>
      <c r="P389" s="66"/>
      <c r="Q389" s="66"/>
      <c r="R389" s="66"/>
      <c r="S389" s="66"/>
      <c r="T389" s="67"/>
      <c r="U389" s="36"/>
      <c r="V389" s="36"/>
      <c r="W389" s="36"/>
      <c r="X389" s="36"/>
      <c r="Y389" s="36"/>
      <c r="Z389" s="36"/>
      <c r="AA389" s="36"/>
      <c r="AB389" s="36"/>
      <c r="AC389" s="36"/>
      <c r="AD389" s="36"/>
      <c r="AE389" s="36"/>
      <c r="AT389" s="19" t="s">
        <v>160</v>
      </c>
      <c r="AU389" s="19" t="s">
        <v>86</v>
      </c>
    </row>
    <row r="390" spans="1:65" s="2" customFormat="1" ht="24.2" customHeight="1">
      <c r="A390" s="36"/>
      <c r="B390" s="37"/>
      <c r="C390" s="245" t="s">
        <v>1936</v>
      </c>
      <c r="D390" s="245" t="s">
        <v>641</v>
      </c>
      <c r="E390" s="246" t="s">
        <v>1937</v>
      </c>
      <c r="F390" s="247" t="s">
        <v>1938</v>
      </c>
      <c r="G390" s="248" t="s">
        <v>1939</v>
      </c>
      <c r="H390" s="249">
        <v>4.8</v>
      </c>
      <c r="I390" s="250"/>
      <c r="J390" s="251">
        <f>ROUND(I390*H390,2)</f>
        <v>0</v>
      </c>
      <c r="K390" s="247" t="s">
        <v>168</v>
      </c>
      <c r="L390" s="252"/>
      <c r="M390" s="253" t="s">
        <v>19</v>
      </c>
      <c r="N390" s="254" t="s">
        <v>47</v>
      </c>
      <c r="O390" s="66"/>
      <c r="P390" s="189">
        <f>O390*H390</f>
        <v>0</v>
      </c>
      <c r="Q390" s="189">
        <v>0</v>
      </c>
      <c r="R390" s="189">
        <f>Q390*H390</f>
        <v>0</v>
      </c>
      <c r="S390" s="189">
        <v>0</v>
      </c>
      <c r="T390" s="190">
        <f>S390*H390</f>
        <v>0</v>
      </c>
      <c r="U390" s="36"/>
      <c r="V390" s="36"/>
      <c r="W390" s="36"/>
      <c r="X390" s="36"/>
      <c r="Y390" s="36"/>
      <c r="Z390" s="36"/>
      <c r="AA390" s="36"/>
      <c r="AB390" s="36"/>
      <c r="AC390" s="36"/>
      <c r="AD390" s="36"/>
      <c r="AE390" s="36"/>
      <c r="AR390" s="191" t="s">
        <v>1940</v>
      </c>
      <c r="AT390" s="191" t="s">
        <v>641</v>
      </c>
      <c r="AU390" s="191" t="s">
        <v>86</v>
      </c>
      <c r="AY390" s="19" t="s">
        <v>150</v>
      </c>
      <c r="BE390" s="192">
        <f>IF(N390="základní",J390,0)</f>
        <v>0</v>
      </c>
      <c r="BF390" s="192">
        <f>IF(N390="snížená",J390,0)</f>
        <v>0</v>
      </c>
      <c r="BG390" s="192">
        <f>IF(N390="zákl. přenesená",J390,0)</f>
        <v>0</v>
      </c>
      <c r="BH390" s="192">
        <f>IF(N390="sníž. přenesená",J390,0)</f>
        <v>0</v>
      </c>
      <c r="BI390" s="192">
        <f>IF(N390="nulová",J390,0)</f>
        <v>0</v>
      </c>
      <c r="BJ390" s="19" t="s">
        <v>84</v>
      </c>
      <c r="BK390" s="192">
        <f>ROUND(I390*H390,2)</f>
        <v>0</v>
      </c>
      <c r="BL390" s="19" t="s">
        <v>1051</v>
      </c>
      <c r="BM390" s="191" t="s">
        <v>1941</v>
      </c>
    </row>
    <row r="391" spans="1:65" s="2" customFormat="1" ht="11.25">
      <c r="A391" s="36"/>
      <c r="B391" s="37"/>
      <c r="C391" s="38"/>
      <c r="D391" s="193" t="s">
        <v>160</v>
      </c>
      <c r="E391" s="38"/>
      <c r="F391" s="194" t="s">
        <v>1938</v>
      </c>
      <c r="G391" s="38"/>
      <c r="H391" s="38"/>
      <c r="I391" s="195"/>
      <c r="J391" s="38"/>
      <c r="K391" s="38"/>
      <c r="L391" s="41"/>
      <c r="M391" s="196"/>
      <c r="N391" s="197"/>
      <c r="O391" s="66"/>
      <c r="P391" s="66"/>
      <c r="Q391" s="66"/>
      <c r="R391" s="66"/>
      <c r="S391" s="66"/>
      <c r="T391" s="67"/>
      <c r="U391" s="36"/>
      <c r="V391" s="36"/>
      <c r="W391" s="36"/>
      <c r="X391" s="36"/>
      <c r="Y391" s="36"/>
      <c r="Z391" s="36"/>
      <c r="AA391" s="36"/>
      <c r="AB391" s="36"/>
      <c r="AC391" s="36"/>
      <c r="AD391" s="36"/>
      <c r="AE391" s="36"/>
      <c r="AT391" s="19" t="s">
        <v>160</v>
      </c>
      <c r="AU391" s="19" t="s">
        <v>86</v>
      </c>
    </row>
    <row r="392" spans="1:65" s="12" customFormat="1" ht="25.9" customHeight="1">
      <c r="B392" s="164"/>
      <c r="C392" s="165"/>
      <c r="D392" s="166" t="s">
        <v>75</v>
      </c>
      <c r="E392" s="167" t="s">
        <v>1942</v>
      </c>
      <c r="F392" s="167" t="s">
        <v>1943</v>
      </c>
      <c r="G392" s="165"/>
      <c r="H392" s="165"/>
      <c r="I392" s="168"/>
      <c r="J392" s="169">
        <f>BK392</f>
        <v>0</v>
      </c>
      <c r="K392" s="165"/>
      <c r="L392" s="170"/>
      <c r="M392" s="171"/>
      <c r="N392" s="172"/>
      <c r="O392" s="172"/>
      <c r="P392" s="173">
        <f>P393</f>
        <v>0</v>
      </c>
      <c r="Q392" s="172"/>
      <c r="R392" s="173">
        <f>R393</f>
        <v>0</v>
      </c>
      <c r="S392" s="172"/>
      <c r="T392" s="174">
        <f>T393</f>
        <v>0</v>
      </c>
      <c r="AR392" s="175" t="s">
        <v>158</v>
      </c>
      <c r="AT392" s="176" t="s">
        <v>75</v>
      </c>
      <c r="AU392" s="176" t="s">
        <v>76</v>
      </c>
      <c r="AY392" s="175" t="s">
        <v>150</v>
      </c>
      <c r="BK392" s="177">
        <f>BK393</f>
        <v>0</v>
      </c>
    </row>
    <row r="393" spans="1:65" s="12" customFormat="1" ht="22.9" customHeight="1">
      <c r="B393" s="164"/>
      <c r="C393" s="165"/>
      <c r="D393" s="166" t="s">
        <v>75</v>
      </c>
      <c r="E393" s="178" t="s">
        <v>1944</v>
      </c>
      <c r="F393" s="178" t="s">
        <v>1945</v>
      </c>
      <c r="G393" s="165"/>
      <c r="H393" s="165"/>
      <c r="I393" s="168"/>
      <c r="J393" s="179">
        <f>BK393</f>
        <v>0</v>
      </c>
      <c r="K393" s="165"/>
      <c r="L393" s="170"/>
      <c r="M393" s="171"/>
      <c r="N393" s="172"/>
      <c r="O393" s="172"/>
      <c r="P393" s="173">
        <f>SUM(P394:P403)</f>
        <v>0</v>
      </c>
      <c r="Q393" s="172"/>
      <c r="R393" s="173">
        <f>SUM(R394:R403)</f>
        <v>0</v>
      </c>
      <c r="S393" s="172"/>
      <c r="T393" s="174">
        <f>SUM(T394:T403)</f>
        <v>0</v>
      </c>
      <c r="AR393" s="175" t="s">
        <v>158</v>
      </c>
      <c r="AT393" s="176" t="s">
        <v>75</v>
      </c>
      <c r="AU393" s="176" t="s">
        <v>84</v>
      </c>
      <c r="AY393" s="175" t="s">
        <v>150</v>
      </c>
      <c r="BK393" s="177">
        <f>SUM(BK394:BK403)</f>
        <v>0</v>
      </c>
    </row>
    <row r="394" spans="1:65" s="2" customFormat="1" ht="16.5" customHeight="1">
      <c r="A394" s="36"/>
      <c r="B394" s="37"/>
      <c r="C394" s="180" t="s">
        <v>1946</v>
      </c>
      <c r="D394" s="180" t="s">
        <v>153</v>
      </c>
      <c r="E394" s="181" t="s">
        <v>1947</v>
      </c>
      <c r="F394" s="182" t="s">
        <v>1948</v>
      </c>
      <c r="G394" s="183" t="s">
        <v>951</v>
      </c>
      <c r="H394" s="184">
        <v>1</v>
      </c>
      <c r="I394" s="185"/>
      <c r="J394" s="186">
        <f>ROUND(I394*H394,2)</f>
        <v>0</v>
      </c>
      <c r="K394" s="182" t="s">
        <v>157</v>
      </c>
      <c r="L394" s="41"/>
      <c r="M394" s="187" t="s">
        <v>19</v>
      </c>
      <c r="N394" s="188" t="s">
        <v>47</v>
      </c>
      <c r="O394" s="66"/>
      <c r="P394" s="189">
        <f>O394*H394</f>
        <v>0</v>
      </c>
      <c r="Q394" s="189">
        <v>0</v>
      </c>
      <c r="R394" s="189">
        <f>Q394*H394</f>
        <v>0</v>
      </c>
      <c r="S394" s="189">
        <v>0</v>
      </c>
      <c r="T394" s="190">
        <f>S394*H394</f>
        <v>0</v>
      </c>
      <c r="U394" s="36"/>
      <c r="V394" s="36"/>
      <c r="W394" s="36"/>
      <c r="X394" s="36"/>
      <c r="Y394" s="36"/>
      <c r="Z394" s="36"/>
      <c r="AA394" s="36"/>
      <c r="AB394" s="36"/>
      <c r="AC394" s="36"/>
      <c r="AD394" s="36"/>
      <c r="AE394" s="36"/>
      <c r="AR394" s="191" t="s">
        <v>1949</v>
      </c>
      <c r="AT394" s="191" t="s">
        <v>153</v>
      </c>
      <c r="AU394" s="191" t="s">
        <v>86</v>
      </c>
      <c r="AY394" s="19" t="s">
        <v>150</v>
      </c>
      <c r="BE394" s="192">
        <f>IF(N394="základní",J394,0)</f>
        <v>0</v>
      </c>
      <c r="BF394" s="192">
        <f>IF(N394="snížená",J394,0)</f>
        <v>0</v>
      </c>
      <c r="BG394" s="192">
        <f>IF(N394="zákl. přenesená",J394,0)</f>
        <v>0</v>
      </c>
      <c r="BH394" s="192">
        <f>IF(N394="sníž. přenesená",J394,0)</f>
        <v>0</v>
      </c>
      <c r="BI394" s="192">
        <f>IF(N394="nulová",J394,0)</f>
        <v>0</v>
      </c>
      <c r="BJ394" s="19" t="s">
        <v>84</v>
      </c>
      <c r="BK394" s="192">
        <f>ROUND(I394*H394,2)</f>
        <v>0</v>
      </c>
      <c r="BL394" s="19" t="s">
        <v>1949</v>
      </c>
      <c r="BM394" s="191" t="s">
        <v>1950</v>
      </c>
    </row>
    <row r="395" spans="1:65" s="2" customFormat="1" ht="11.25">
      <c r="A395" s="36"/>
      <c r="B395" s="37"/>
      <c r="C395" s="38"/>
      <c r="D395" s="193" t="s">
        <v>160</v>
      </c>
      <c r="E395" s="38"/>
      <c r="F395" s="194" t="s">
        <v>1948</v>
      </c>
      <c r="G395" s="38"/>
      <c r="H395" s="38"/>
      <c r="I395" s="195"/>
      <c r="J395" s="38"/>
      <c r="K395" s="38"/>
      <c r="L395" s="41"/>
      <c r="M395" s="196"/>
      <c r="N395" s="197"/>
      <c r="O395" s="66"/>
      <c r="P395" s="66"/>
      <c r="Q395" s="66"/>
      <c r="R395" s="66"/>
      <c r="S395" s="66"/>
      <c r="T395" s="67"/>
      <c r="U395" s="36"/>
      <c r="V395" s="36"/>
      <c r="W395" s="36"/>
      <c r="X395" s="36"/>
      <c r="Y395" s="36"/>
      <c r="Z395" s="36"/>
      <c r="AA395" s="36"/>
      <c r="AB395" s="36"/>
      <c r="AC395" s="36"/>
      <c r="AD395" s="36"/>
      <c r="AE395" s="36"/>
      <c r="AT395" s="19" t="s">
        <v>160</v>
      </c>
      <c r="AU395" s="19" t="s">
        <v>86</v>
      </c>
    </row>
    <row r="396" spans="1:65" s="2" customFormat="1" ht="24">
      <c r="A396" s="36"/>
      <c r="B396" s="37"/>
      <c r="C396" s="180" t="s">
        <v>1701</v>
      </c>
      <c r="D396" s="180" t="s">
        <v>153</v>
      </c>
      <c r="E396" s="181" t="s">
        <v>1951</v>
      </c>
      <c r="F396" s="182" t="s">
        <v>1952</v>
      </c>
      <c r="G396" s="183" t="s">
        <v>1953</v>
      </c>
      <c r="H396" s="184">
        <v>30</v>
      </c>
      <c r="I396" s="185"/>
      <c r="J396" s="186">
        <f>ROUND(I396*H396,2)</f>
        <v>0</v>
      </c>
      <c r="K396" s="182" t="s">
        <v>168</v>
      </c>
      <c r="L396" s="41"/>
      <c r="M396" s="187" t="s">
        <v>19</v>
      </c>
      <c r="N396" s="188" t="s">
        <v>47</v>
      </c>
      <c r="O396" s="66"/>
      <c r="P396" s="189">
        <f>O396*H396</f>
        <v>0</v>
      </c>
      <c r="Q396" s="189">
        <v>0</v>
      </c>
      <c r="R396" s="189">
        <f>Q396*H396</f>
        <v>0</v>
      </c>
      <c r="S396" s="189">
        <v>0</v>
      </c>
      <c r="T396" s="190">
        <f>S396*H396</f>
        <v>0</v>
      </c>
      <c r="U396" s="36"/>
      <c r="V396" s="36"/>
      <c r="W396" s="36"/>
      <c r="X396" s="36"/>
      <c r="Y396" s="36"/>
      <c r="Z396" s="36"/>
      <c r="AA396" s="36"/>
      <c r="AB396" s="36"/>
      <c r="AC396" s="36"/>
      <c r="AD396" s="36"/>
      <c r="AE396" s="36"/>
      <c r="AR396" s="191" t="s">
        <v>1949</v>
      </c>
      <c r="AT396" s="191" t="s">
        <v>153</v>
      </c>
      <c r="AU396" s="191" t="s">
        <v>86</v>
      </c>
      <c r="AY396" s="19" t="s">
        <v>150</v>
      </c>
      <c r="BE396" s="192">
        <f>IF(N396="základní",J396,0)</f>
        <v>0</v>
      </c>
      <c r="BF396" s="192">
        <f>IF(N396="snížená",J396,0)</f>
        <v>0</v>
      </c>
      <c r="BG396" s="192">
        <f>IF(N396="zákl. přenesená",J396,0)</f>
        <v>0</v>
      </c>
      <c r="BH396" s="192">
        <f>IF(N396="sníž. přenesená",J396,0)</f>
        <v>0</v>
      </c>
      <c r="BI396" s="192">
        <f>IF(N396="nulová",J396,0)</f>
        <v>0</v>
      </c>
      <c r="BJ396" s="19" t="s">
        <v>84</v>
      </c>
      <c r="BK396" s="192">
        <f>ROUND(I396*H396,2)</f>
        <v>0</v>
      </c>
      <c r="BL396" s="19" t="s">
        <v>1949</v>
      </c>
      <c r="BM396" s="191" t="s">
        <v>1954</v>
      </c>
    </row>
    <row r="397" spans="1:65" s="2" customFormat="1" ht="19.5">
      <c r="A397" s="36"/>
      <c r="B397" s="37"/>
      <c r="C397" s="38"/>
      <c r="D397" s="193" t="s">
        <v>160</v>
      </c>
      <c r="E397" s="38"/>
      <c r="F397" s="194" t="s">
        <v>1955</v>
      </c>
      <c r="G397" s="38"/>
      <c r="H397" s="38"/>
      <c r="I397" s="195"/>
      <c r="J397" s="38"/>
      <c r="K397" s="38"/>
      <c r="L397" s="41"/>
      <c r="M397" s="196"/>
      <c r="N397" s="197"/>
      <c r="O397" s="66"/>
      <c r="P397" s="66"/>
      <c r="Q397" s="66"/>
      <c r="R397" s="66"/>
      <c r="S397" s="66"/>
      <c r="T397" s="67"/>
      <c r="U397" s="36"/>
      <c r="V397" s="36"/>
      <c r="W397" s="36"/>
      <c r="X397" s="36"/>
      <c r="Y397" s="36"/>
      <c r="Z397" s="36"/>
      <c r="AA397" s="36"/>
      <c r="AB397" s="36"/>
      <c r="AC397" s="36"/>
      <c r="AD397" s="36"/>
      <c r="AE397" s="36"/>
      <c r="AT397" s="19" t="s">
        <v>160</v>
      </c>
      <c r="AU397" s="19" t="s">
        <v>86</v>
      </c>
    </row>
    <row r="398" spans="1:65" s="13" customFormat="1" ht="11.25">
      <c r="B398" s="199"/>
      <c r="C398" s="200"/>
      <c r="D398" s="193" t="s">
        <v>163</v>
      </c>
      <c r="E398" s="201" t="s">
        <v>19</v>
      </c>
      <c r="F398" s="202" t="s">
        <v>1956</v>
      </c>
      <c r="G398" s="200"/>
      <c r="H398" s="201" t="s">
        <v>19</v>
      </c>
      <c r="I398" s="203"/>
      <c r="J398" s="200"/>
      <c r="K398" s="200"/>
      <c r="L398" s="204"/>
      <c r="M398" s="205"/>
      <c r="N398" s="206"/>
      <c r="O398" s="206"/>
      <c r="P398" s="206"/>
      <c r="Q398" s="206"/>
      <c r="R398" s="206"/>
      <c r="S398" s="206"/>
      <c r="T398" s="207"/>
      <c r="AT398" s="208" t="s">
        <v>163</v>
      </c>
      <c r="AU398" s="208" t="s">
        <v>86</v>
      </c>
      <c r="AV398" s="13" t="s">
        <v>84</v>
      </c>
      <c r="AW398" s="13" t="s">
        <v>36</v>
      </c>
      <c r="AX398" s="13" t="s">
        <v>76</v>
      </c>
      <c r="AY398" s="208" t="s">
        <v>150</v>
      </c>
    </row>
    <row r="399" spans="1:65" s="14" customFormat="1" ht="11.25">
      <c r="B399" s="209"/>
      <c r="C399" s="210"/>
      <c r="D399" s="193" t="s">
        <v>163</v>
      </c>
      <c r="E399" s="211" t="s">
        <v>19</v>
      </c>
      <c r="F399" s="212" t="s">
        <v>449</v>
      </c>
      <c r="G399" s="210"/>
      <c r="H399" s="213">
        <v>30</v>
      </c>
      <c r="I399" s="214"/>
      <c r="J399" s="210"/>
      <c r="K399" s="210"/>
      <c r="L399" s="215"/>
      <c r="M399" s="216"/>
      <c r="N399" s="217"/>
      <c r="O399" s="217"/>
      <c r="P399" s="217"/>
      <c r="Q399" s="217"/>
      <c r="R399" s="217"/>
      <c r="S399" s="217"/>
      <c r="T399" s="218"/>
      <c r="AT399" s="219" t="s">
        <v>163</v>
      </c>
      <c r="AU399" s="219" t="s">
        <v>86</v>
      </c>
      <c r="AV399" s="14" t="s">
        <v>86</v>
      </c>
      <c r="AW399" s="14" t="s">
        <v>36</v>
      </c>
      <c r="AX399" s="14" t="s">
        <v>84</v>
      </c>
      <c r="AY399" s="219" t="s">
        <v>150</v>
      </c>
    </row>
    <row r="400" spans="1:65" s="2" customFormat="1" ht="16.5" customHeight="1">
      <c r="A400" s="36"/>
      <c r="B400" s="37"/>
      <c r="C400" s="180" t="s">
        <v>1957</v>
      </c>
      <c r="D400" s="180" t="s">
        <v>153</v>
      </c>
      <c r="E400" s="181" t="s">
        <v>1958</v>
      </c>
      <c r="F400" s="182" t="s">
        <v>1959</v>
      </c>
      <c r="G400" s="183" t="s">
        <v>1953</v>
      </c>
      <c r="H400" s="184">
        <v>80</v>
      </c>
      <c r="I400" s="185"/>
      <c r="J400" s="186">
        <f>ROUND(I400*H400,2)</f>
        <v>0</v>
      </c>
      <c r="K400" s="182" t="s">
        <v>168</v>
      </c>
      <c r="L400" s="41"/>
      <c r="M400" s="187" t="s">
        <v>19</v>
      </c>
      <c r="N400" s="188" t="s">
        <v>47</v>
      </c>
      <c r="O400" s="66"/>
      <c r="P400" s="189">
        <f>O400*H400</f>
        <v>0</v>
      </c>
      <c r="Q400" s="189">
        <v>0</v>
      </c>
      <c r="R400" s="189">
        <f>Q400*H400</f>
        <v>0</v>
      </c>
      <c r="S400" s="189">
        <v>0</v>
      </c>
      <c r="T400" s="190">
        <f>S400*H400</f>
        <v>0</v>
      </c>
      <c r="U400" s="36"/>
      <c r="V400" s="36"/>
      <c r="W400" s="36"/>
      <c r="X400" s="36"/>
      <c r="Y400" s="36"/>
      <c r="Z400" s="36"/>
      <c r="AA400" s="36"/>
      <c r="AB400" s="36"/>
      <c r="AC400" s="36"/>
      <c r="AD400" s="36"/>
      <c r="AE400" s="36"/>
      <c r="AR400" s="191" t="s">
        <v>1949</v>
      </c>
      <c r="AT400" s="191" t="s">
        <v>153</v>
      </c>
      <c r="AU400" s="191" t="s">
        <v>86</v>
      </c>
      <c r="AY400" s="19" t="s">
        <v>150</v>
      </c>
      <c r="BE400" s="192">
        <f>IF(N400="základní",J400,0)</f>
        <v>0</v>
      </c>
      <c r="BF400" s="192">
        <f>IF(N400="snížená",J400,0)</f>
        <v>0</v>
      </c>
      <c r="BG400" s="192">
        <f>IF(N400="zákl. přenesená",J400,0)</f>
        <v>0</v>
      </c>
      <c r="BH400" s="192">
        <f>IF(N400="sníž. přenesená",J400,0)</f>
        <v>0</v>
      </c>
      <c r="BI400" s="192">
        <f>IF(N400="nulová",J400,0)</f>
        <v>0</v>
      </c>
      <c r="BJ400" s="19" t="s">
        <v>84</v>
      </c>
      <c r="BK400" s="192">
        <f>ROUND(I400*H400,2)</f>
        <v>0</v>
      </c>
      <c r="BL400" s="19" t="s">
        <v>1949</v>
      </c>
      <c r="BM400" s="191" t="s">
        <v>1960</v>
      </c>
    </row>
    <row r="401" spans="1:51" s="2" customFormat="1" ht="19.5">
      <c r="A401" s="36"/>
      <c r="B401" s="37"/>
      <c r="C401" s="38"/>
      <c r="D401" s="193" t="s">
        <v>160</v>
      </c>
      <c r="E401" s="38"/>
      <c r="F401" s="194" t="s">
        <v>1961</v>
      </c>
      <c r="G401" s="38"/>
      <c r="H401" s="38"/>
      <c r="I401" s="195"/>
      <c r="J401" s="38"/>
      <c r="K401" s="38"/>
      <c r="L401" s="41"/>
      <c r="M401" s="196"/>
      <c r="N401" s="197"/>
      <c r="O401" s="66"/>
      <c r="P401" s="66"/>
      <c r="Q401" s="66"/>
      <c r="R401" s="66"/>
      <c r="S401" s="66"/>
      <c r="T401" s="67"/>
      <c r="U401" s="36"/>
      <c r="V401" s="36"/>
      <c r="W401" s="36"/>
      <c r="X401" s="36"/>
      <c r="Y401" s="36"/>
      <c r="Z401" s="36"/>
      <c r="AA401" s="36"/>
      <c r="AB401" s="36"/>
      <c r="AC401" s="36"/>
      <c r="AD401" s="36"/>
      <c r="AE401" s="36"/>
      <c r="AT401" s="19" t="s">
        <v>160</v>
      </c>
      <c r="AU401" s="19" t="s">
        <v>86</v>
      </c>
    </row>
    <row r="402" spans="1:51" s="13" customFormat="1" ht="22.5">
      <c r="B402" s="199"/>
      <c r="C402" s="200"/>
      <c r="D402" s="193" t="s">
        <v>163</v>
      </c>
      <c r="E402" s="201" t="s">
        <v>19</v>
      </c>
      <c r="F402" s="202" t="s">
        <v>1962</v>
      </c>
      <c r="G402" s="200"/>
      <c r="H402" s="201" t="s">
        <v>19</v>
      </c>
      <c r="I402" s="203"/>
      <c r="J402" s="200"/>
      <c r="K402" s="200"/>
      <c r="L402" s="204"/>
      <c r="M402" s="205"/>
      <c r="N402" s="206"/>
      <c r="O402" s="206"/>
      <c r="P402" s="206"/>
      <c r="Q402" s="206"/>
      <c r="R402" s="206"/>
      <c r="S402" s="206"/>
      <c r="T402" s="207"/>
      <c r="AT402" s="208" t="s">
        <v>163</v>
      </c>
      <c r="AU402" s="208" t="s">
        <v>86</v>
      </c>
      <c r="AV402" s="13" t="s">
        <v>84</v>
      </c>
      <c r="AW402" s="13" t="s">
        <v>36</v>
      </c>
      <c r="AX402" s="13" t="s">
        <v>76</v>
      </c>
      <c r="AY402" s="208" t="s">
        <v>150</v>
      </c>
    </row>
    <row r="403" spans="1:51" s="14" customFormat="1" ht="11.25">
      <c r="B403" s="209"/>
      <c r="C403" s="210"/>
      <c r="D403" s="193" t="s">
        <v>163</v>
      </c>
      <c r="E403" s="211" t="s">
        <v>19</v>
      </c>
      <c r="F403" s="212" t="s">
        <v>1163</v>
      </c>
      <c r="G403" s="210"/>
      <c r="H403" s="213">
        <v>80</v>
      </c>
      <c r="I403" s="214"/>
      <c r="J403" s="210"/>
      <c r="K403" s="210"/>
      <c r="L403" s="215"/>
      <c r="M403" s="260"/>
      <c r="N403" s="261"/>
      <c r="O403" s="261"/>
      <c r="P403" s="261"/>
      <c r="Q403" s="261"/>
      <c r="R403" s="261"/>
      <c r="S403" s="261"/>
      <c r="T403" s="262"/>
      <c r="AT403" s="219" t="s">
        <v>163</v>
      </c>
      <c r="AU403" s="219" t="s">
        <v>86</v>
      </c>
      <c r="AV403" s="14" t="s">
        <v>86</v>
      </c>
      <c r="AW403" s="14" t="s">
        <v>36</v>
      </c>
      <c r="AX403" s="14" t="s">
        <v>84</v>
      </c>
      <c r="AY403" s="219" t="s">
        <v>150</v>
      </c>
    </row>
    <row r="404" spans="1:51" s="2" customFormat="1" ht="6.95" customHeight="1">
      <c r="A404" s="36"/>
      <c r="B404" s="49"/>
      <c r="C404" s="50"/>
      <c r="D404" s="50"/>
      <c r="E404" s="50"/>
      <c r="F404" s="50"/>
      <c r="G404" s="50"/>
      <c r="H404" s="50"/>
      <c r="I404" s="50"/>
      <c r="J404" s="50"/>
      <c r="K404" s="50"/>
      <c r="L404" s="41"/>
      <c r="M404" s="36"/>
      <c r="O404" s="36"/>
      <c r="P404" s="36"/>
      <c r="Q404" s="36"/>
      <c r="R404" s="36"/>
      <c r="S404" s="36"/>
      <c r="T404" s="36"/>
      <c r="U404" s="36"/>
      <c r="V404" s="36"/>
      <c r="W404" s="36"/>
      <c r="X404" s="36"/>
      <c r="Y404" s="36"/>
      <c r="Z404" s="36"/>
      <c r="AA404" s="36"/>
      <c r="AB404" s="36"/>
      <c r="AC404" s="36"/>
      <c r="AD404" s="36"/>
      <c r="AE404" s="36"/>
    </row>
  </sheetData>
  <sheetProtection algorithmName="SHA-512" hashValue="YObL9hCRpYEBBZkJuDbTMeW0nDjUbUBkgtOycVrc1ZXpqV+U/7U1n96yiz9zMs2eO7o99Pn/SOXd6+SmQoEaKA==" saltValue="HNJvm8ZZ0ATCMq1ASNQnDGBNsNEmEv5C/in+mhz8YivhC68dVllSw6fxXpmdbMg/AWrrOcWDLwWKTRO0gRZ5IQ==" spinCount="100000" sheet="1" objects="1" scenarios="1" formatColumns="0" formatRows="0" autoFilter="0"/>
  <autoFilter ref="C90:K403"/>
  <mergeCells count="9">
    <mergeCell ref="E50:H50"/>
    <mergeCell ref="E81:H81"/>
    <mergeCell ref="E83:H83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67"/>
  <sheetViews>
    <sheetView showGridLines="0" workbookViewId="0">
      <selection activeCell="D6" sqref="D6"/>
    </sheetView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71"/>
      <c r="M2" s="371"/>
      <c r="N2" s="371"/>
      <c r="O2" s="371"/>
      <c r="P2" s="371"/>
      <c r="Q2" s="371"/>
      <c r="R2" s="371"/>
      <c r="S2" s="371"/>
      <c r="T2" s="371"/>
      <c r="U2" s="371"/>
      <c r="V2" s="371"/>
      <c r="AT2" s="19" t="s">
        <v>99</v>
      </c>
    </row>
    <row r="3" spans="1:46" s="1" customFormat="1" ht="6.95" customHeight="1">
      <c r="B3" s="110"/>
      <c r="C3" s="111"/>
      <c r="D3" s="111"/>
      <c r="E3" s="111"/>
      <c r="F3" s="111"/>
      <c r="G3" s="111"/>
      <c r="H3" s="111"/>
      <c r="I3" s="111"/>
      <c r="J3" s="111"/>
      <c r="K3" s="111"/>
      <c r="L3" s="22"/>
      <c r="AT3" s="19" t="s">
        <v>86</v>
      </c>
    </row>
    <row r="4" spans="1:46" s="1" customFormat="1" ht="24.95" customHeight="1">
      <c r="B4" s="22"/>
      <c r="D4" s="112" t="s">
        <v>116</v>
      </c>
      <c r="L4" s="22"/>
      <c r="M4" s="113" t="s">
        <v>10</v>
      </c>
      <c r="AT4" s="19" t="s">
        <v>4</v>
      </c>
    </row>
    <row r="5" spans="1:46" s="1" customFormat="1" ht="6.95" customHeight="1">
      <c r="B5" s="22"/>
      <c r="L5" s="22"/>
    </row>
    <row r="6" spans="1:46" s="1" customFormat="1" ht="12" customHeight="1">
      <c r="B6" s="22"/>
      <c r="D6" s="114" t="s">
        <v>16</v>
      </c>
      <c r="L6" s="22"/>
    </row>
    <row r="7" spans="1:46" s="1" customFormat="1" ht="16.5" customHeight="1">
      <c r="B7" s="22"/>
      <c r="E7" s="388" t="str">
        <f>'Rekapitulace stavby'!K6</f>
        <v>Renovace výukových učeben U-10, U-11, U-12</v>
      </c>
      <c r="F7" s="389"/>
      <c r="G7" s="389"/>
      <c r="H7" s="389"/>
      <c r="L7" s="22"/>
    </row>
    <row r="8" spans="1:46" s="1" customFormat="1" ht="12" customHeight="1">
      <c r="B8" s="22"/>
      <c r="D8" s="114" t="s">
        <v>117</v>
      </c>
      <c r="L8" s="22"/>
    </row>
    <row r="9" spans="1:46" s="2" customFormat="1" ht="16.5" customHeight="1">
      <c r="A9" s="36"/>
      <c r="B9" s="41"/>
      <c r="C9" s="36"/>
      <c r="D9" s="36"/>
      <c r="E9" s="388" t="s">
        <v>1963</v>
      </c>
      <c r="F9" s="391"/>
      <c r="G9" s="391"/>
      <c r="H9" s="391"/>
      <c r="I9" s="36"/>
      <c r="J9" s="36"/>
      <c r="K9" s="36"/>
      <c r="L9" s="115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pans="1:46" s="2" customFormat="1" ht="12" customHeight="1">
      <c r="A10" s="36"/>
      <c r="B10" s="41"/>
      <c r="C10" s="36"/>
      <c r="D10" s="114" t="s">
        <v>1964</v>
      </c>
      <c r="E10" s="36"/>
      <c r="F10" s="36"/>
      <c r="G10" s="36"/>
      <c r="H10" s="36"/>
      <c r="I10" s="36"/>
      <c r="J10" s="36"/>
      <c r="K10" s="36"/>
      <c r="L10" s="115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pans="1:46" s="2" customFormat="1" ht="16.5" customHeight="1">
      <c r="A11" s="36"/>
      <c r="B11" s="41"/>
      <c r="C11" s="36"/>
      <c r="D11" s="36"/>
      <c r="E11" s="390" t="s">
        <v>1965</v>
      </c>
      <c r="F11" s="391"/>
      <c r="G11" s="391"/>
      <c r="H11" s="391"/>
      <c r="I11" s="36"/>
      <c r="J11" s="36"/>
      <c r="K11" s="36"/>
      <c r="L11" s="115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pans="1:46" s="2" customFormat="1" ht="11.25">
      <c r="A12" s="36"/>
      <c r="B12" s="41"/>
      <c r="C12" s="36"/>
      <c r="D12" s="36"/>
      <c r="E12" s="36"/>
      <c r="F12" s="36"/>
      <c r="G12" s="36"/>
      <c r="H12" s="36"/>
      <c r="I12" s="36"/>
      <c r="J12" s="36"/>
      <c r="K12" s="36"/>
      <c r="L12" s="115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pans="1:46" s="2" customFormat="1" ht="12" customHeight="1">
      <c r="A13" s="36"/>
      <c r="B13" s="41"/>
      <c r="C13" s="36"/>
      <c r="D13" s="114" t="s">
        <v>18</v>
      </c>
      <c r="E13" s="36"/>
      <c r="F13" s="105" t="s">
        <v>19</v>
      </c>
      <c r="G13" s="36"/>
      <c r="H13" s="36"/>
      <c r="I13" s="114" t="s">
        <v>20</v>
      </c>
      <c r="J13" s="105" t="s">
        <v>19</v>
      </c>
      <c r="K13" s="36"/>
      <c r="L13" s="115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pans="1:46" s="2" customFormat="1" ht="12" customHeight="1">
      <c r="A14" s="36"/>
      <c r="B14" s="41"/>
      <c r="C14" s="36"/>
      <c r="D14" s="114" t="s">
        <v>21</v>
      </c>
      <c r="E14" s="36"/>
      <c r="F14" s="105" t="s">
        <v>22</v>
      </c>
      <c r="G14" s="36"/>
      <c r="H14" s="36"/>
      <c r="I14" s="114" t="s">
        <v>23</v>
      </c>
      <c r="J14" s="116" t="str">
        <f>'Rekapitulace stavby'!AN8</f>
        <v>2.4.2021</v>
      </c>
      <c r="K14" s="36"/>
      <c r="L14" s="115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pans="1:46" s="2" customFormat="1" ht="10.9" customHeight="1">
      <c r="A15" s="36"/>
      <c r="B15" s="41"/>
      <c r="C15" s="36"/>
      <c r="D15" s="36"/>
      <c r="E15" s="36"/>
      <c r="F15" s="36"/>
      <c r="G15" s="36"/>
      <c r="H15" s="36"/>
      <c r="I15" s="36"/>
      <c r="J15" s="36"/>
      <c r="K15" s="36"/>
      <c r="L15" s="115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pans="1:46" s="2" customFormat="1" ht="12" customHeight="1">
      <c r="A16" s="36"/>
      <c r="B16" s="41"/>
      <c r="C16" s="36"/>
      <c r="D16" s="114" t="s">
        <v>25</v>
      </c>
      <c r="E16" s="36"/>
      <c r="F16" s="36"/>
      <c r="G16" s="36"/>
      <c r="H16" s="36"/>
      <c r="I16" s="114" t="s">
        <v>26</v>
      </c>
      <c r="J16" s="105" t="s">
        <v>27</v>
      </c>
      <c r="K16" s="36"/>
      <c r="L16" s="115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pans="1:31" s="2" customFormat="1" ht="18" customHeight="1">
      <c r="A17" s="36"/>
      <c r="B17" s="41"/>
      <c r="C17" s="36"/>
      <c r="D17" s="36"/>
      <c r="E17" s="105" t="s">
        <v>28</v>
      </c>
      <c r="F17" s="36"/>
      <c r="G17" s="36"/>
      <c r="H17" s="36"/>
      <c r="I17" s="114" t="s">
        <v>29</v>
      </c>
      <c r="J17" s="105" t="s">
        <v>30</v>
      </c>
      <c r="K17" s="36"/>
      <c r="L17" s="115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pans="1:31" s="2" customFormat="1" ht="6.95" customHeight="1">
      <c r="A18" s="36"/>
      <c r="B18" s="41"/>
      <c r="C18" s="36"/>
      <c r="D18" s="36"/>
      <c r="E18" s="36"/>
      <c r="F18" s="36"/>
      <c r="G18" s="36"/>
      <c r="H18" s="36"/>
      <c r="I18" s="36"/>
      <c r="J18" s="36"/>
      <c r="K18" s="36"/>
      <c r="L18" s="115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pans="1:31" s="2" customFormat="1" ht="12" customHeight="1">
      <c r="A19" s="36"/>
      <c r="B19" s="41"/>
      <c r="C19" s="36"/>
      <c r="D19" s="114" t="s">
        <v>31</v>
      </c>
      <c r="E19" s="36"/>
      <c r="F19" s="36"/>
      <c r="G19" s="36"/>
      <c r="H19" s="36"/>
      <c r="I19" s="114" t="s">
        <v>26</v>
      </c>
      <c r="J19" s="32" t="str">
        <f>'Rekapitulace stavby'!AN13</f>
        <v>Vyplň údaj</v>
      </c>
      <c r="K19" s="36"/>
      <c r="L19" s="115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pans="1:31" s="2" customFormat="1" ht="18" customHeight="1">
      <c r="A20" s="36"/>
      <c r="B20" s="41"/>
      <c r="C20" s="36"/>
      <c r="D20" s="36"/>
      <c r="E20" s="392" t="str">
        <f>'Rekapitulace stavby'!E14</f>
        <v>Vyplň údaj</v>
      </c>
      <c r="F20" s="393"/>
      <c r="G20" s="393"/>
      <c r="H20" s="393"/>
      <c r="I20" s="114" t="s">
        <v>29</v>
      </c>
      <c r="J20" s="32" t="str">
        <f>'Rekapitulace stavby'!AN14</f>
        <v>Vyplň údaj</v>
      </c>
      <c r="K20" s="36"/>
      <c r="L20" s="115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pans="1:31" s="2" customFormat="1" ht="6.95" customHeight="1">
      <c r="A21" s="36"/>
      <c r="B21" s="41"/>
      <c r="C21" s="36"/>
      <c r="D21" s="36"/>
      <c r="E21" s="36"/>
      <c r="F21" s="36"/>
      <c r="G21" s="36"/>
      <c r="H21" s="36"/>
      <c r="I21" s="36"/>
      <c r="J21" s="36"/>
      <c r="K21" s="36"/>
      <c r="L21" s="115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pans="1:31" s="2" customFormat="1" ht="12" customHeight="1">
      <c r="A22" s="36"/>
      <c r="B22" s="41"/>
      <c r="C22" s="36"/>
      <c r="D22" s="114" t="s">
        <v>33</v>
      </c>
      <c r="E22" s="36"/>
      <c r="F22" s="36"/>
      <c r="G22" s="36"/>
      <c r="H22" s="36"/>
      <c r="I22" s="114" t="s">
        <v>26</v>
      </c>
      <c r="J22" s="105" t="s">
        <v>34</v>
      </c>
      <c r="K22" s="36"/>
      <c r="L22" s="115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pans="1:31" s="2" customFormat="1" ht="18" customHeight="1">
      <c r="A23" s="36"/>
      <c r="B23" s="41"/>
      <c r="C23" s="36"/>
      <c r="D23" s="36"/>
      <c r="E23" s="105" t="s">
        <v>35</v>
      </c>
      <c r="F23" s="36"/>
      <c r="G23" s="36"/>
      <c r="H23" s="36"/>
      <c r="I23" s="114" t="s">
        <v>29</v>
      </c>
      <c r="J23" s="105" t="s">
        <v>19</v>
      </c>
      <c r="K23" s="36"/>
      <c r="L23" s="115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pans="1:31" s="2" customFormat="1" ht="6.95" customHeight="1">
      <c r="A24" s="36"/>
      <c r="B24" s="41"/>
      <c r="C24" s="36"/>
      <c r="D24" s="36"/>
      <c r="E24" s="36"/>
      <c r="F24" s="36"/>
      <c r="G24" s="36"/>
      <c r="H24" s="36"/>
      <c r="I24" s="36"/>
      <c r="J24" s="36"/>
      <c r="K24" s="36"/>
      <c r="L24" s="115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pans="1:31" s="2" customFormat="1" ht="12" customHeight="1">
      <c r="A25" s="36"/>
      <c r="B25" s="41"/>
      <c r="C25" s="36"/>
      <c r="D25" s="114" t="s">
        <v>37</v>
      </c>
      <c r="E25" s="36"/>
      <c r="F25" s="36"/>
      <c r="G25" s="36"/>
      <c r="H25" s="36"/>
      <c r="I25" s="114" t="s">
        <v>26</v>
      </c>
      <c r="J25" s="105" t="s">
        <v>38</v>
      </c>
      <c r="K25" s="36"/>
      <c r="L25" s="115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pans="1:31" s="2" customFormat="1" ht="18" customHeight="1">
      <c r="A26" s="36"/>
      <c r="B26" s="41"/>
      <c r="C26" s="36"/>
      <c r="D26" s="36"/>
      <c r="E26" s="105" t="s">
        <v>39</v>
      </c>
      <c r="F26" s="36"/>
      <c r="G26" s="36"/>
      <c r="H26" s="36"/>
      <c r="I26" s="114" t="s">
        <v>29</v>
      </c>
      <c r="J26" s="105" t="s">
        <v>19</v>
      </c>
      <c r="K26" s="36"/>
      <c r="L26" s="115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pans="1:31" s="2" customFormat="1" ht="6.95" customHeight="1">
      <c r="A27" s="36"/>
      <c r="B27" s="41"/>
      <c r="C27" s="36"/>
      <c r="D27" s="36"/>
      <c r="E27" s="36"/>
      <c r="F27" s="36"/>
      <c r="G27" s="36"/>
      <c r="H27" s="36"/>
      <c r="I27" s="36"/>
      <c r="J27" s="36"/>
      <c r="K27" s="36"/>
      <c r="L27" s="115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spans="1:31" s="2" customFormat="1" ht="12" customHeight="1">
      <c r="A28" s="36"/>
      <c r="B28" s="41"/>
      <c r="C28" s="36"/>
      <c r="D28" s="114" t="s">
        <v>40</v>
      </c>
      <c r="E28" s="36"/>
      <c r="F28" s="36"/>
      <c r="G28" s="36"/>
      <c r="H28" s="36"/>
      <c r="I28" s="36"/>
      <c r="J28" s="36"/>
      <c r="K28" s="36"/>
      <c r="L28" s="115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pans="1:31" s="8" customFormat="1" ht="16.5" customHeight="1">
      <c r="A29" s="117"/>
      <c r="B29" s="118"/>
      <c r="C29" s="117"/>
      <c r="D29" s="117"/>
      <c r="E29" s="394" t="s">
        <v>19</v>
      </c>
      <c r="F29" s="394"/>
      <c r="G29" s="394"/>
      <c r="H29" s="394"/>
      <c r="I29" s="117"/>
      <c r="J29" s="117"/>
      <c r="K29" s="117"/>
      <c r="L29" s="119"/>
      <c r="S29" s="117"/>
      <c r="T29" s="117"/>
      <c r="U29" s="117"/>
      <c r="V29" s="117"/>
      <c r="W29" s="117"/>
      <c r="X29" s="117"/>
      <c r="Y29" s="117"/>
      <c r="Z29" s="117"/>
      <c r="AA29" s="117"/>
      <c r="AB29" s="117"/>
      <c r="AC29" s="117"/>
      <c r="AD29" s="117"/>
      <c r="AE29" s="117"/>
    </row>
    <row r="30" spans="1:31" s="2" customFormat="1" ht="6.95" customHeight="1">
      <c r="A30" s="36"/>
      <c r="B30" s="41"/>
      <c r="C30" s="36"/>
      <c r="D30" s="36"/>
      <c r="E30" s="36"/>
      <c r="F30" s="36"/>
      <c r="G30" s="36"/>
      <c r="H30" s="36"/>
      <c r="I30" s="36"/>
      <c r="J30" s="36"/>
      <c r="K30" s="36"/>
      <c r="L30" s="115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pans="1:31" s="2" customFormat="1" ht="6.95" customHeight="1">
      <c r="A31" s="36"/>
      <c r="B31" s="41"/>
      <c r="C31" s="36"/>
      <c r="D31" s="120"/>
      <c r="E31" s="120"/>
      <c r="F31" s="120"/>
      <c r="G31" s="120"/>
      <c r="H31" s="120"/>
      <c r="I31" s="120"/>
      <c r="J31" s="120"/>
      <c r="K31" s="120"/>
      <c r="L31" s="115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pans="1:31" s="2" customFormat="1" ht="25.35" customHeight="1">
      <c r="A32" s="36"/>
      <c r="B32" s="41"/>
      <c r="C32" s="36"/>
      <c r="D32" s="121" t="s">
        <v>42</v>
      </c>
      <c r="E32" s="36"/>
      <c r="F32" s="36"/>
      <c r="G32" s="36"/>
      <c r="H32" s="36"/>
      <c r="I32" s="36"/>
      <c r="J32" s="122">
        <f>ROUND(J91, 2)</f>
        <v>0</v>
      </c>
      <c r="K32" s="36"/>
      <c r="L32" s="115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pans="1:31" s="2" customFormat="1" ht="6.95" customHeight="1">
      <c r="A33" s="36"/>
      <c r="B33" s="41"/>
      <c r="C33" s="36"/>
      <c r="D33" s="120"/>
      <c r="E33" s="120"/>
      <c r="F33" s="120"/>
      <c r="G33" s="120"/>
      <c r="H33" s="120"/>
      <c r="I33" s="120"/>
      <c r="J33" s="120"/>
      <c r="K33" s="120"/>
      <c r="L33" s="115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pans="1:31" s="2" customFormat="1" ht="14.45" customHeight="1">
      <c r="A34" s="36"/>
      <c r="B34" s="41"/>
      <c r="C34" s="36"/>
      <c r="D34" s="36"/>
      <c r="E34" s="36"/>
      <c r="F34" s="123" t="s">
        <v>44</v>
      </c>
      <c r="G34" s="36"/>
      <c r="H34" s="36"/>
      <c r="I34" s="123" t="s">
        <v>43</v>
      </c>
      <c r="J34" s="123" t="s">
        <v>45</v>
      </c>
      <c r="K34" s="36"/>
      <c r="L34" s="115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pans="1:31" s="2" customFormat="1" ht="14.45" customHeight="1">
      <c r="A35" s="36"/>
      <c r="B35" s="41"/>
      <c r="C35" s="36"/>
      <c r="D35" s="124" t="s">
        <v>46</v>
      </c>
      <c r="E35" s="114" t="s">
        <v>47</v>
      </c>
      <c r="F35" s="125">
        <f>ROUND((SUM(BE91:BE266)),  2)</f>
        <v>0</v>
      </c>
      <c r="G35" s="36"/>
      <c r="H35" s="36"/>
      <c r="I35" s="126">
        <v>0.21</v>
      </c>
      <c r="J35" s="125">
        <f>ROUND(((SUM(BE91:BE266))*I35),  2)</f>
        <v>0</v>
      </c>
      <c r="K35" s="36"/>
      <c r="L35" s="115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pans="1:31" s="2" customFormat="1" ht="14.45" customHeight="1">
      <c r="A36" s="36"/>
      <c r="B36" s="41"/>
      <c r="C36" s="36"/>
      <c r="D36" s="36"/>
      <c r="E36" s="114" t="s">
        <v>48</v>
      </c>
      <c r="F36" s="125">
        <f>ROUND((SUM(BF91:BF266)),  2)</f>
        <v>0</v>
      </c>
      <c r="G36" s="36"/>
      <c r="H36" s="36"/>
      <c r="I36" s="126">
        <v>0.15</v>
      </c>
      <c r="J36" s="125">
        <f>ROUND(((SUM(BF91:BF266))*I36),  2)</f>
        <v>0</v>
      </c>
      <c r="K36" s="36"/>
      <c r="L36" s="115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pans="1:31" s="2" customFormat="1" ht="14.45" hidden="1" customHeight="1">
      <c r="A37" s="36"/>
      <c r="B37" s="41"/>
      <c r="C37" s="36"/>
      <c r="D37" s="36"/>
      <c r="E37" s="114" t="s">
        <v>49</v>
      </c>
      <c r="F37" s="125">
        <f>ROUND((SUM(BG91:BG266)),  2)</f>
        <v>0</v>
      </c>
      <c r="G37" s="36"/>
      <c r="H37" s="36"/>
      <c r="I37" s="126">
        <v>0.21</v>
      </c>
      <c r="J37" s="125">
        <f>0</f>
        <v>0</v>
      </c>
      <c r="K37" s="36"/>
      <c r="L37" s="115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pans="1:31" s="2" customFormat="1" ht="14.45" hidden="1" customHeight="1">
      <c r="A38" s="36"/>
      <c r="B38" s="41"/>
      <c r="C38" s="36"/>
      <c r="D38" s="36"/>
      <c r="E38" s="114" t="s">
        <v>50</v>
      </c>
      <c r="F38" s="125">
        <f>ROUND((SUM(BH91:BH266)),  2)</f>
        <v>0</v>
      </c>
      <c r="G38" s="36"/>
      <c r="H38" s="36"/>
      <c r="I38" s="126">
        <v>0.15</v>
      </c>
      <c r="J38" s="125">
        <f>0</f>
        <v>0</v>
      </c>
      <c r="K38" s="36"/>
      <c r="L38" s="115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pans="1:31" s="2" customFormat="1" ht="14.45" hidden="1" customHeight="1">
      <c r="A39" s="36"/>
      <c r="B39" s="41"/>
      <c r="C39" s="36"/>
      <c r="D39" s="36"/>
      <c r="E39" s="114" t="s">
        <v>51</v>
      </c>
      <c r="F39" s="125">
        <f>ROUND((SUM(BI91:BI266)),  2)</f>
        <v>0</v>
      </c>
      <c r="G39" s="36"/>
      <c r="H39" s="36"/>
      <c r="I39" s="126">
        <v>0</v>
      </c>
      <c r="J39" s="125">
        <f>0</f>
        <v>0</v>
      </c>
      <c r="K39" s="36"/>
      <c r="L39" s="115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pans="1:31" s="2" customFormat="1" ht="6.95" customHeight="1">
      <c r="A40" s="36"/>
      <c r="B40" s="41"/>
      <c r="C40" s="36"/>
      <c r="D40" s="36"/>
      <c r="E40" s="36"/>
      <c r="F40" s="36"/>
      <c r="G40" s="36"/>
      <c r="H40" s="36"/>
      <c r="I40" s="36"/>
      <c r="J40" s="36"/>
      <c r="K40" s="36"/>
      <c r="L40" s="115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pans="1:31" s="2" customFormat="1" ht="25.35" customHeight="1">
      <c r="A41" s="36"/>
      <c r="B41" s="41"/>
      <c r="C41" s="127"/>
      <c r="D41" s="128" t="s">
        <v>52</v>
      </c>
      <c r="E41" s="129"/>
      <c r="F41" s="129"/>
      <c r="G41" s="130" t="s">
        <v>53</v>
      </c>
      <c r="H41" s="131" t="s">
        <v>54</v>
      </c>
      <c r="I41" s="129"/>
      <c r="J41" s="132">
        <f>SUM(J32:J39)</f>
        <v>0</v>
      </c>
      <c r="K41" s="133"/>
      <c r="L41" s="115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spans="1:31" s="2" customFormat="1" ht="14.45" customHeight="1">
      <c r="A42" s="36"/>
      <c r="B42" s="134"/>
      <c r="C42" s="135"/>
      <c r="D42" s="135"/>
      <c r="E42" s="135"/>
      <c r="F42" s="135"/>
      <c r="G42" s="135"/>
      <c r="H42" s="135"/>
      <c r="I42" s="135"/>
      <c r="J42" s="135"/>
      <c r="K42" s="135"/>
      <c r="L42" s="115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6" spans="1:31" s="2" customFormat="1" ht="6.95" customHeight="1">
      <c r="A46" s="36"/>
      <c r="B46" s="136"/>
      <c r="C46" s="137"/>
      <c r="D46" s="137"/>
      <c r="E46" s="137"/>
      <c r="F46" s="137"/>
      <c r="G46" s="137"/>
      <c r="H46" s="137"/>
      <c r="I46" s="137"/>
      <c r="J46" s="137"/>
      <c r="K46" s="137"/>
      <c r="L46" s="115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pans="1:31" s="2" customFormat="1" ht="24.95" customHeight="1">
      <c r="A47" s="36"/>
      <c r="B47" s="37"/>
      <c r="C47" s="25" t="s">
        <v>119</v>
      </c>
      <c r="D47" s="38"/>
      <c r="E47" s="38"/>
      <c r="F47" s="38"/>
      <c r="G47" s="38"/>
      <c r="H47" s="38"/>
      <c r="I47" s="38"/>
      <c r="J47" s="38"/>
      <c r="K47" s="38"/>
      <c r="L47" s="115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pans="1:31" s="2" customFormat="1" ht="6.95" customHeight="1">
      <c r="A48" s="36"/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115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pans="1:47" s="2" customFormat="1" ht="12" customHeight="1">
      <c r="A49" s="36"/>
      <c r="B49" s="37"/>
      <c r="C49" s="31" t="s">
        <v>16</v>
      </c>
      <c r="D49" s="38"/>
      <c r="E49" s="38"/>
      <c r="F49" s="38"/>
      <c r="G49" s="38"/>
      <c r="H49" s="38"/>
      <c r="I49" s="38"/>
      <c r="J49" s="38"/>
      <c r="K49" s="38"/>
      <c r="L49" s="115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pans="1:47" s="2" customFormat="1" ht="16.5" customHeight="1">
      <c r="A50" s="36"/>
      <c r="B50" s="37"/>
      <c r="C50" s="38"/>
      <c r="D50" s="38"/>
      <c r="E50" s="395" t="str">
        <f>E7</f>
        <v>Renovace výukových učeben U-10, U-11, U-12</v>
      </c>
      <c r="F50" s="396"/>
      <c r="G50" s="396"/>
      <c r="H50" s="396"/>
      <c r="I50" s="38"/>
      <c r="J50" s="38"/>
      <c r="K50" s="38"/>
      <c r="L50" s="115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pans="1:47" s="1" customFormat="1" ht="12" customHeight="1">
      <c r="B51" s="23"/>
      <c r="C51" s="31" t="s">
        <v>117</v>
      </c>
      <c r="D51" s="24"/>
      <c r="E51" s="24"/>
      <c r="F51" s="24"/>
      <c r="G51" s="24"/>
      <c r="H51" s="24"/>
      <c r="I51" s="24"/>
      <c r="J51" s="24"/>
      <c r="K51" s="24"/>
      <c r="L51" s="22"/>
    </row>
    <row r="52" spans="1:47" s="2" customFormat="1" ht="16.5" customHeight="1">
      <c r="A52" s="36"/>
      <c r="B52" s="37"/>
      <c r="C52" s="38"/>
      <c r="D52" s="38"/>
      <c r="E52" s="395" t="s">
        <v>1963</v>
      </c>
      <c r="F52" s="397"/>
      <c r="G52" s="397"/>
      <c r="H52" s="397"/>
      <c r="I52" s="38"/>
      <c r="J52" s="38"/>
      <c r="K52" s="38"/>
      <c r="L52" s="115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pans="1:47" s="2" customFormat="1" ht="12" customHeight="1">
      <c r="A53" s="36"/>
      <c r="B53" s="37"/>
      <c r="C53" s="31" t="s">
        <v>1964</v>
      </c>
      <c r="D53" s="38"/>
      <c r="E53" s="38"/>
      <c r="F53" s="38"/>
      <c r="G53" s="38"/>
      <c r="H53" s="38"/>
      <c r="I53" s="38"/>
      <c r="J53" s="38"/>
      <c r="K53" s="38"/>
      <c r="L53" s="115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pans="1:47" s="2" customFormat="1" ht="16.5" customHeight="1">
      <c r="A54" s="36"/>
      <c r="B54" s="37"/>
      <c r="C54" s="38"/>
      <c r="D54" s="38"/>
      <c r="E54" s="349" t="str">
        <f>E11</f>
        <v>402 - AV, EI - Učebna U-10</v>
      </c>
      <c r="F54" s="397"/>
      <c r="G54" s="397"/>
      <c r="H54" s="397"/>
      <c r="I54" s="38"/>
      <c r="J54" s="38"/>
      <c r="K54" s="38"/>
      <c r="L54" s="115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pans="1:47" s="2" customFormat="1" ht="6.95" customHeight="1">
      <c r="A55" s="36"/>
      <c r="B55" s="37"/>
      <c r="C55" s="38"/>
      <c r="D55" s="38"/>
      <c r="E55" s="38"/>
      <c r="F55" s="38"/>
      <c r="G55" s="38"/>
      <c r="H55" s="38"/>
      <c r="I55" s="38"/>
      <c r="J55" s="38"/>
      <c r="K55" s="38"/>
      <c r="L55" s="115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pans="1:47" s="2" customFormat="1" ht="12" customHeight="1">
      <c r="A56" s="36"/>
      <c r="B56" s="37"/>
      <c r="C56" s="31" t="s">
        <v>21</v>
      </c>
      <c r="D56" s="38"/>
      <c r="E56" s="38"/>
      <c r="F56" s="29" t="str">
        <f>F14</f>
        <v>Praha 6, Veleslavín, José Martího 269/31</v>
      </c>
      <c r="G56" s="38"/>
      <c r="H56" s="38"/>
      <c r="I56" s="31" t="s">
        <v>23</v>
      </c>
      <c r="J56" s="61" t="str">
        <f>IF(J14="","",J14)</f>
        <v>2.4.2021</v>
      </c>
      <c r="K56" s="38"/>
      <c r="L56" s="115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pans="1:47" s="2" customFormat="1" ht="6.95" customHeight="1">
      <c r="A57" s="36"/>
      <c r="B57" s="37"/>
      <c r="C57" s="38"/>
      <c r="D57" s="38"/>
      <c r="E57" s="38"/>
      <c r="F57" s="38"/>
      <c r="G57" s="38"/>
      <c r="H57" s="38"/>
      <c r="I57" s="38"/>
      <c r="J57" s="38"/>
      <c r="K57" s="38"/>
      <c r="L57" s="115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pans="1:47" s="2" customFormat="1" ht="15.2" customHeight="1">
      <c r="A58" s="36"/>
      <c r="B58" s="37"/>
      <c r="C58" s="31" t="s">
        <v>25</v>
      </c>
      <c r="D58" s="38"/>
      <c r="E58" s="38"/>
      <c r="F58" s="29" t="str">
        <f>E17</f>
        <v>UNIVERZITA KARLOVA V PRAZE_x000D_
_x000D_
, FTVS</v>
      </c>
      <c r="G58" s="38"/>
      <c r="H58" s="38"/>
      <c r="I58" s="31" t="s">
        <v>33</v>
      </c>
      <c r="J58" s="34" t="str">
        <f>E23</f>
        <v>Werkplan s.r.o.</v>
      </c>
      <c r="K58" s="38"/>
      <c r="L58" s="115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pans="1:47" s="2" customFormat="1" ht="15.2" customHeight="1">
      <c r="A59" s="36"/>
      <c r="B59" s="37"/>
      <c r="C59" s="31" t="s">
        <v>31</v>
      </c>
      <c r="D59" s="38"/>
      <c r="E59" s="38"/>
      <c r="F59" s="29" t="str">
        <f>IF(E20="","",E20)</f>
        <v>Vyplň údaj</v>
      </c>
      <c r="G59" s="38"/>
      <c r="H59" s="38"/>
      <c r="I59" s="31" t="s">
        <v>37</v>
      </c>
      <c r="J59" s="34" t="str">
        <f>E26</f>
        <v>Ing. Pavel Vochozka</v>
      </c>
      <c r="K59" s="38"/>
      <c r="L59" s="115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</row>
    <row r="60" spans="1:47" s="2" customFormat="1" ht="10.35" customHeight="1">
      <c r="A60" s="36"/>
      <c r="B60" s="37"/>
      <c r="C60" s="38"/>
      <c r="D60" s="38"/>
      <c r="E60" s="38"/>
      <c r="F60" s="38"/>
      <c r="G60" s="38"/>
      <c r="H60" s="38"/>
      <c r="I60" s="38"/>
      <c r="J60" s="38"/>
      <c r="K60" s="38"/>
      <c r="L60" s="115"/>
      <c r="S60" s="36"/>
      <c r="T60" s="36"/>
      <c r="U60" s="36"/>
      <c r="V60" s="36"/>
      <c r="W60" s="36"/>
      <c r="X60" s="36"/>
      <c r="Y60" s="36"/>
      <c r="Z60" s="36"/>
      <c r="AA60" s="36"/>
      <c r="AB60" s="36"/>
      <c r="AC60" s="36"/>
      <c r="AD60" s="36"/>
      <c r="AE60" s="36"/>
    </row>
    <row r="61" spans="1:47" s="2" customFormat="1" ht="29.25" customHeight="1">
      <c r="A61" s="36"/>
      <c r="B61" s="37"/>
      <c r="C61" s="138" t="s">
        <v>120</v>
      </c>
      <c r="D61" s="139"/>
      <c r="E61" s="139"/>
      <c r="F61" s="139"/>
      <c r="G61" s="139"/>
      <c r="H61" s="139"/>
      <c r="I61" s="139"/>
      <c r="J61" s="140" t="s">
        <v>121</v>
      </c>
      <c r="K61" s="139"/>
      <c r="L61" s="115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 spans="1:47" s="2" customFormat="1" ht="10.35" customHeight="1">
      <c r="A62" s="36"/>
      <c r="B62" s="37"/>
      <c r="C62" s="38"/>
      <c r="D62" s="38"/>
      <c r="E62" s="38"/>
      <c r="F62" s="38"/>
      <c r="G62" s="38"/>
      <c r="H62" s="38"/>
      <c r="I62" s="38"/>
      <c r="J62" s="38"/>
      <c r="K62" s="38"/>
      <c r="L62" s="115"/>
      <c r="S62" s="36"/>
      <c r="T62" s="36"/>
      <c r="U62" s="36"/>
      <c r="V62" s="36"/>
      <c r="W62" s="36"/>
      <c r="X62" s="36"/>
      <c r="Y62" s="36"/>
      <c r="Z62" s="36"/>
      <c r="AA62" s="36"/>
      <c r="AB62" s="36"/>
      <c r="AC62" s="36"/>
      <c r="AD62" s="36"/>
      <c r="AE62" s="36"/>
    </row>
    <row r="63" spans="1:47" s="2" customFormat="1" ht="22.9" customHeight="1">
      <c r="A63" s="36"/>
      <c r="B63" s="37"/>
      <c r="C63" s="141" t="s">
        <v>74</v>
      </c>
      <c r="D63" s="38"/>
      <c r="E63" s="38"/>
      <c r="F63" s="38"/>
      <c r="G63" s="38"/>
      <c r="H63" s="38"/>
      <c r="I63" s="38"/>
      <c r="J63" s="79">
        <f>J91</f>
        <v>0</v>
      </c>
      <c r="K63" s="38"/>
      <c r="L63" s="115"/>
      <c r="S63" s="36"/>
      <c r="T63" s="36"/>
      <c r="U63" s="36"/>
      <c r="V63" s="36"/>
      <c r="W63" s="36"/>
      <c r="X63" s="36"/>
      <c r="Y63" s="36"/>
      <c r="Z63" s="36"/>
      <c r="AA63" s="36"/>
      <c r="AB63" s="36"/>
      <c r="AC63" s="36"/>
      <c r="AD63" s="36"/>
      <c r="AE63" s="36"/>
      <c r="AU63" s="19" t="s">
        <v>122</v>
      </c>
    </row>
    <row r="64" spans="1:47" s="9" customFormat="1" ht="24.95" customHeight="1">
      <c r="B64" s="142"/>
      <c r="C64" s="143"/>
      <c r="D64" s="144" t="s">
        <v>126</v>
      </c>
      <c r="E64" s="145"/>
      <c r="F64" s="145"/>
      <c r="G64" s="145"/>
      <c r="H64" s="145"/>
      <c r="I64" s="145"/>
      <c r="J64" s="146">
        <f>J92</f>
        <v>0</v>
      </c>
      <c r="K64" s="143"/>
      <c r="L64" s="147"/>
    </row>
    <row r="65" spans="1:31" s="10" customFormat="1" ht="19.899999999999999" customHeight="1">
      <c r="B65" s="148"/>
      <c r="C65" s="99"/>
      <c r="D65" s="149" t="s">
        <v>1444</v>
      </c>
      <c r="E65" s="150"/>
      <c r="F65" s="150"/>
      <c r="G65" s="150"/>
      <c r="H65" s="150"/>
      <c r="I65" s="150"/>
      <c r="J65" s="151">
        <f>J93</f>
        <v>0</v>
      </c>
      <c r="K65" s="99"/>
      <c r="L65" s="152"/>
    </row>
    <row r="66" spans="1:31" s="10" customFormat="1" ht="14.85" customHeight="1">
      <c r="B66" s="148"/>
      <c r="C66" s="99"/>
      <c r="D66" s="149" t="s">
        <v>1966</v>
      </c>
      <c r="E66" s="150"/>
      <c r="F66" s="150"/>
      <c r="G66" s="150"/>
      <c r="H66" s="150"/>
      <c r="I66" s="150"/>
      <c r="J66" s="151">
        <f>J94</f>
        <v>0</v>
      </c>
      <c r="K66" s="99"/>
      <c r="L66" s="152"/>
    </row>
    <row r="67" spans="1:31" s="10" customFormat="1" ht="14.85" customHeight="1">
      <c r="B67" s="148"/>
      <c r="C67" s="99"/>
      <c r="D67" s="149" t="s">
        <v>1967</v>
      </c>
      <c r="E67" s="150"/>
      <c r="F67" s="150"/>
      <c r="G67" s="150"/>
      <c r="H67" s="150"/>
      <c r="I67" s="150"/>
      <c r="J67" s="151">
        <f>J182</f>
        <v>0</v>
      </c>
      <c r="K67" s="99"/>
      <c r="L67" s="152"/>
    </row>
    <row r="68" spans="1:31" s="10" customFormat="1" ht="19.899999999999999" customHeight="1">
      <c r="B68" s="148"/>
      <c r="C68" s="99"/>
      <c r="D68" s="149" t="s">
        <v>1445</v>
      </c>
      <c r="E68" s="150"/>
      <c r="F68" s="150"/>
      <c r="G68" s="150"/>
      <c r="H68" s="150"/>
      <c r="I68" s="150"/>
      <c r="J68" s="151">
        <f>J189</f>
        <v>0</v>
      </c>
      <c r="K68" s="99"/>
      <c r="L68" s="152"/>
    </row>
    <row r="69" spans="1:31" s="10" customFormat="1" ht="14.85" customHeight="1">
      <c r="B69" s="148"/>
      <c r="C69" s="99"/>
      <c r="D69" s="149" t="s">
        <v>1968</v>
      </c>
      <c r="E69" s="150"/>
      <c r="F69" s="150"/>
      <c r="G69" s="150"/>
      <c r="H69" s="150"/>
      <c r="I69" s="150"/>
      <c r="J69" s="151">
        <f>J190</f>
        <v>0</v>
      </c>
      <c r="K69" s="99"/>
      <c r="L69" s="152"/>
    </row>
    <row r="70" spans="1:31" s="2" customFormat="1" ht="21.75" customHeight="1">
      <c r="A70" s="36"/>
      <c r="B70" s="37"/>
      <c r="C70" s="38"/>
      <c r="D70" s="38"/>
      <c r="E70" s="38"/>
      <c r="F70" s="38"/>
      <c r="G70" s="38"/>
      <c r="H70" s="38"/>
      <c r="I70" s="38"/>
      <c r="J70" s="38"/>
      <c r="K70" s="38"/>
      <c r="L70" s="115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</row>
    <row r="71" spans="1:31" s="2" customFormat="1" ht="6.95" customHeight="1">
      <c r="A71" s="36"/>
      <c r="B71" s="49"/>
      <c r="C71" s="50"/>
      <c r="D71" s="50"/>
      <c r="E71" s="50"/>
      <c r="F71" s="50"/>
      <c r="G71" s="50"/>
      <c r="H71" s="50"/>
      <c r="I71" s="50"/>
      <c r="J71" s="50"/>
      <c r="K71" s="50"/>
      <c r="L71" s="115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5" spans="1:31" s="2" customFormat="1" ht="6.95" customHeight="1">
      <c r="A75" s="36"/>
      <c r="B75" s="51"/>
      <c r="C75" s="52"/>
      <c r="D75" s="52"/>
      <c r="E75" s="52"/>
      <c r="F75" s="52"/>
      <c r="G75" s="52"/>
      <c r="H75" s="52"/>
      <c r="I75" s="52"/>
      <c r="J75" s="52"/>
      <c r="K75" s="52"/>
      <c r="L75" s="115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pans="1:31" s="2" customFormat="1" ht="24.95" customHeight="1">
      <c r="A76" s="36"/>
      <c r="B76" s="37"/>
      <c r="C76" s="25" t="s">
        <v>135</v>
      </c>
      <c r="D76" s="38"/>
      <c r="E76" s="38"/>
      <c r="F76" s="38"/>
      <c r="G76" s="38"/>
      <c r="H76" s="38"/>
      <c r="I76" s="38"/>
      <c r="J76" s="38"/>
      <c r="K76" s="38"/>
      <c r="L76" s="115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pans="1:31" s="2" customFormat="1" ht="6.95" customHeight="1">
      <c r="A77" s="36"/>
      <c r="B77" s="37"/>
      <c r="C77" s="38"/>
      <c r="D77" s="38"/>
      <c r="E77" s="38"/>
      <c r="F77" s="38"/>
      <c r="G77" s="38"/>
      <c r="H77" s="38"/>
      <c r="I77" s="38"/>
      <c r="J77" s="38"/>
      <c r="K77" s="38"/>
      <c r="L77" s="115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pans="1:31" s="2" customFormat="1" ht="12" customHeight="1">
      <c r="A78" s="36"/>
      <c r="B78" s="37"/>
      <c r="C78" s="31" t="s">
        <v>16</v>
      </c>
      <c r="D78" s="38"/>
      <c r="E78" s="38"/>
      <c r="F78" s="38"/>
      <c r="G78" s="38"/>
      <c r="H78" s="38"/>
      <c r="I78" s="38"/>
      <c r="J78" s="38"/>
      <c r="K78" s="38"/>
      <c r="L78" s="115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pans="1:31" s="2" customFormat="1" ht="16.5" customHeight="1">
      <c r="A79" s="36"/>
      <c r="B79" s="37"/>
      <c r="C79" s="38"/>
      <c r="D79" s="38"/>
      <c r="E79" s="395" t="str">
        <f>E7</f>
        <v>Renovace výukových učeben U-10, U-11, U-12</v>
      </c>
      <c r="F79" s="396"/>
      <c r="G79" s="396"/>
      <c r="H79" s="396"/>
      <c r="I79" s="38"/>
      <c r="J79" s="38"/>
      <c r="K79" s="38"/>
      <c r="L79" s="115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pans="1:31" s="1" customFormat="1" ht="12" customHeight="1">
      <c r="B80" s="23"/>
      <c r="C80" s="31" t="s">
        <v>117</v>
      </c>
      <c r="D80" s="24"/>
      <c r="E80" s="24"/>
      <c r="F80" s="24"/>
      <c r="G80" s="24"/>
      <c r="H80" s="24"/>
      <c r="I80" s="24"/>
      <c r="J80" s="24"/>
      <c r="K80" s="24"/>
      <c r="L80" s="22"/>
    </row>
    <row r="81" spans="1:65" s="2" customFormat="1" ht="16.5" customHeight="1">
      <c r="A81" s="36"/>
      <c r="B81" s="37"/>
      <c r="C81" s="38"/>
      <c r="D81" s="38"/>
      <c r="E81" s="395" t="s">
        <v>1963</v>
      </c>
      <c r="F81" s="397"/>
      <c r="G81" s="397"/>
      <c r="H81" s="397"/>
      <c r="I81" s="38"/>
      <c r="J81" s="38"/>
      <c r="K81" s="38"/>
      <c r="L81" s="115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pans="1:65" s="2" customFormat="1" ht="12" customHeight="1">
      <c r="A82" s="36"/>
      <c r="B82" s="37"/>
      <c r="C82" s="31" t="s">
        <v>1964</v>
      </c>
      <c r="D82" s="38"/>
      <c r="E82" s="38"/>
      <c r="F82" s="38"/>
      <c r="G82" s="38"/>
      <c r="H82" s="38"/>
      <c r="I82" s="38"/>
      <c r="J82" s="38"/>
      <c r="K82" s="38"/>
      <c r="L82" s="115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pans="1:65" s="2" customFormat="1" ht="16.5" customHeight="1">
      <c r="A83" s="36"/>
      <c r="B83" s="37"/>
      <c r="C83" s="38"/>
      <c r="D83" s="38"/>
      <c r="E83" s="349" t="str">
        <f>E11</f>
        <v>402 - AV, EI - Učebna U-10</v>
      </c>
      <c r="F83" s="397"/>
      <c r="G83" s="397"/>
      <c r="H83" s="397"/>
      <c r="I83" s="38"/>
      <c r="J83" s="38"/>
      <c r="K83" s="38"/>
      <c r="L83" s="115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pans="1:65" s="2" customFormat="1" ht="6.95" customHeight="1">
      <c r="A84" s="36"/>
      <c r="B84" s="37"/>
      <c r="C84" s="38"/>
      <c r="D84" s="38"/>
      <c r="E84" s="38"/>
      <c r="F84" s="38"/>
      <c r="G84" s="38"/>
      <c r="H84" s="38"/>
      <c r="I84" s="38"/>
      <c r="J84" s="38"/>
      <c r="K84" s="38"/>
      <c r="L84" s="115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pans="1:65" s="2" customFormat="1" ht="12" customHeight="1">
      <c r="A85" s="36"/>
      <c r="B85" s="37"/>
      <c r="C85" s="31" t="s">
        <v>21</v>
      </c>
      <c r="D85" s="38"/>
      <c r="E85" s="38"/>
      <c r="F85" s="29" t="str">
        <f>F14</f>
        <v>Praha 6, Veleslavín, José Martího 269/31</v>
      </c>
      <c r="G85" s="38"/>
      <c r="H85" s="38"/>
      <c r="I85" s="31" t="s">
        <v>23</v>
      </c>
      <c r="J85" s="61" t="str">
        <f>IF(J14="","",J14)</f>
        <v>2.4.2021</v>
      </c>
      <c r="K85" s="38"/>
      <c r="L85" s="115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pans="1:65" s="2" customFormat="1" ht="6.95" customHeight="1">
      <c r="A86" s="36"/>
      <c r="B86" s="37"/>
      <c r="C86" s="38"/>
      <c r="D86" s="38"/>
      <c r="E86" s="38"/>
      <c r="F86" s="38"/>
      <c r="G86" s="38"/>
      <c r="H86" s="38"/>
      <c r="I86" s="38"/>
      <c r="J86" s="38"/>
      <c r="K86" s="38"/>
      <c r="L86" s="115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pans="1:65" s="2" customFormat="1" ht="15.2" customHeight="1">
      <c r="A87" s="36"/>
      <c r="B87" s="37"/>
      <c r="C87" s="31" t="s">
        <v>25</v>
      </c>
      <c r="D87" s="38"/>
      <c r="E87" s="38"/>
      <c r="F87" s="29" t="str">
        <f>E17</f>
        <v>UNIVERZITA KARLOVA V PRAZE_x000D_
_x000D_
, FTVS</v>
      </c>
      <c r="G87" s="38"/>
      <c r="H87" s="38"/>
      <c r="I87" s="31" t="s">
        <v>33</v>
      </c>
      <c r="J87" s="34" t="str">
        <f>E23</f>
        <v>Werkplan s.r.o.</v>
      </c>
      <c r="K87" s="38"/>
      <c r="L87" s="115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pans="1:65" s="2" customFormat="1" ht="15.2" customHeight="1">
      <c r="A88" s="36"/>
      <c r="B88" s="37"/>
      <c r="C88" s="31" t="s">
        <v>31</v>
      </c>
      <c r="D88" s="38"/>
      <c r="E88" s="38"/>
      <c r="F88" s="29" t="str">
        <f>IF(E20="","",E20)</f>
        <v>Vyplň údaj</v>
      </c>
      <c r="G88" s="38"/>
      <c r="H88" s="38"/>
      <c r="I88" s="31" t="s">
        <v>37</v>
      </c>
      <c r="J88" s="34" t="str">
        <f>E26</f>
        <v>Ing. Pavel Vochozka</v>
      </c>
      <c r="K88" s="38"/>
      <c r="L88" s="115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pans="1:65" s="2" customFormat="1" ht="10.35" customHeight="1">
      <c r="A89" s="36"/>
      <c r="B89" s="37"/>
      <c r="C89" s="38"/>
      <c r="D89" s="38"/>
      <c r="E89" s="38"/>
      <c r="F89" s="38"/>
      <c r="G89" s="38"/>
      <c r="H89" s="38"/>
      <c r="I89" s="38"/>
      <c r="J89" s="38"/>
      <c r="K89" s="38"/>
      <c r="L89" s="115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pans="1:65" s="11" customFormat="1" ht="29.25" customHeight="1">
      <c r="A90" s="153"/>
      <c r="B90" s="154"/>
      <c r="C90" s="155" t="s">
        <v>136</v>
      </c>
      <c r="D90" s="156" t="s">
        <v>61</v>
      </c>
      <c r="E90" s="156" t="s">
        <v>57</v>
      </c>
      <c r="F90" s="156" t="s">
        <v>58</v>
      </c>
      <c r="G90" s="156" t="s">
        <v>137</v>
      </c>
      <c r="H90" s="156" t="s">
        <v>138</v>
      </c>
      <c r="I90" s="156" t="s">
        <v>139</v>
      </c>
      <c r="J90" s="156" t="s">
        <v>121</v>
      </c>
      <c r="K90" s="157" t="s">
        <v>140</v>
      </c>
      <c r="L90" s="158"/>
      <c r="M90" s="70" t="s">
        <v>19</v>
      </c>
      <c r="N90" s="71" t="s">
        <v>46</v>
      </c>
      <c r="O90" s="71" t="s">
        <v>141</v>
      </c>
      <c r="P90" s="71" t="s">
        <v>142</v>
      </c>
      <c r="Q90" s="71" t="s">
        <v>143</v>
      </c>
      <c r="R90" s="71" t="s">
        <v>144</v>
      </c>
      <c r="S90" s="71" t="s">
        <v>145</v>
      </c>
      <c r="T90" s="72" t="s">
        <v>146</v>
      </c>
      <c r="U90" s="153"/>
      <c r="V90" s="153"/>
      <c r="W90" s="153"/>
      <c r="X90" s="153"/>
      <c r="Y90" s="153"/>
      <c r="Z90" s="153"/>
      <c r="AA90" s="153"/>
      <c r="AB90" s="153"/>
      <c r="AC90" s="153"/>
      <c r="AD90" s="153"/>
      <c r="AE90" s="153"/>
    </row>
    <row r="91" spans="1:65" s="2" customFormat="1" ht="22.9" customHeight="1">
      <c r="A91" s="36"/>
      <c r="B91" s="37"/>
      <c r="C91" s="77" t="s">
        <v>147</v>
      </c>
      <c r="D91" s="38"/>
      <c r="E91" s="38"/>
      <c r="F91" s="38"/>
      <c r="G91" s="38"/>
      <c r="H91" s="38"/>
      <c r="I91" s="38"/>
      <c r="J91" s="159">
        <f>BK91</f>
        <v>0</v>
      </c>
      <c r="K91" s="38"/>
      <c r="L91" s="41"/>
      <c r="M91" s="73"/>
      <c r="N91" s="160"/>
      <c r="O91" s="74"/>
      <c r="P91" s="161">
        <f>P92</f>
        <v>0</v>
      </c>
      <c r="Q91" s="74"/>
      <c r="R91" s="161">
        <f>R92</f>
        <v>0</v>
      </c>
      <c r="S91" s="74"/>
      <c r="T91" s="162">
        <f>T92</f>
        <v>0</v>
      </c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T91" s="19" t="s">
        <v>75</v>
      </c>
      <c r="AU91" s="19" t="s">
        <v>122</v>
      </c>
      <c r="BK91" s="163">
        <f>BK92</f>
        <v>0</v>
      </c>
    </row>
    <row r="92" spans="1:65" s="12" customFormat="1" ht="25.9" customHeight="1">
      <c r="B92" s="164"/>
      <c r="C92" s="165"/>
      <c r="D92" s="166" t="s">
        <v>75</v>
      </c>
      <c r="E92" s="167" t="s">
        <v>460</v>
      </c>
      <c r="F92" s="167" t="s">
        <v>461</v>
      </c>
      <c r="G92" s="165"/>
      <c r="H92" s="165"/>
      <c r="I92" s="168"/>
      <c r="J92" s="169">
        <f>BK92</f>
        <v>0</v>
      </c>
      <c r="K92" s="165"/>
      <c r="L92" s="170"/>
      <c r="M92" s="171"/>
      <c r="N92" s="172"/>
      <c r="O92" s="172"/>
      <c r="P92" s="173">
        <f>P93+P189</f>
        <v>0</v>
      </c>
      <c r="Q92" s="172"/>
      <c r="R92" s="173">
        <f>R93+R189</f>
        <v>0</v>
      </c>
      <c r="S92" s="172"/>
      <c r="T92" s="174">
        <f>T93+T189</f>
        <v>0</v>
      </c>
      <c r="AR92" s="175" t="s">
        <v>86</v>
      </c>
      <c r="AT92" s="176" t="s">
        <v>75</v>
      </c>
      <c r="AU92" s="176" t="s">
        <v>76</v>
      </c>
      <c r="AY92" s="175" t="s">
        <v>150</v>
      </c>
      <c r="BK92" s="177">
        <f>BK93+BK189</f>
        <v>0</v>
      </c>
    </row>
    <row r="93" spans="1:65" s="12" customFormat="1" ht="22.9" customHeight="1">
      <c r="B93" s="164"/>
      <c r="C93" s="165"/>
      <c r="D93" s="166" t="s">
        <v>75</v>
      </c>
      <c r="E93" s="178" t="s">
        <v>1455</v>
      </c>
      <c r="F93" s="178" t="s">
        <v>1456</v>
      </c>
      <c r="G93" s="165"/>
      <c r="H93" s="165"/>
      <c r="I93" s="168"/>
      <c r="J93" s="179">
        <f>BK93</f>
        <v>0</v>
      </c>
      <c r="K93" s="165"/>
      <c r="L93" s="170"/>
      <c r="M93" s="171"/>
      <c r="N93" s="172"/>
      <c r="O93" s="172"/>
      <c r="P93" s="173">
        <f>P94+P182</f>
        <v>0</v>
      </c>
      <c r="Q93" s="172"/>
      <c r="R93" s="173">
        <f>R94+R182</f>
        <v>0</v>
      </c>
      <c r="S93" s="172"/>
      <c r="T93" s="174">
        <f>T94+T182</f>
        <v>0</v>
      </c>
      <c r="AR93" s="175" t="s">
        <v>86</v>
      </c>
      <c r="AT93" s="176" t="s">
        <v>75</v>
      </c>
      <c r="AU93" s="176" t="s">
        <v>84</v>
      </c>
      <c r="AY93" s="175" t="s">
        <v>150</v>
      </c>
      <c r="BK93" s="177">
        <f>BK94+BK182</f>
        <v>0</v>
      </c>
    </row>
    <row r="94" spans="1:65" s="12" customFormat="1" ht="20.85" customHeight="1">
      <c r="B94" s="164"/>
      <c r="C94" s="165"/>
      <c r="D94" s="166" t="s">
        <v>75</v>
      </c>
      <c r="E94" s="178" t="s">
        <v>1969</v>
      </c>
      <c r="F94" s="178" t="s">
        <v>1970</v>
      </c>
      <c r="G94" s="165"/>
      <c r="H94" s="165"/>
      <c r="I94" s="168"/>
      <c r="J94" s="179">
        <f>BK94</f>
        <v>0</v>
      </c>
      <c r="K94" s="165"/>
      <c r="L94" s="170"/>
      <c r="M94" s="171"/>
      <c r="N94" s="172"/>
      <c r="O94" s="172"/>
      <c r="P94" s="173">
        <f>SUM(P95:P181)</f>
        <v>0</v>
      </c>
      <c r="Q94" s="172"/>
      <c r="R94" s="173">
        <f>SUM(R95:R181)</f>
        <v>0</v>
      </c>
      <c r="S94" s="172"/>
      <c r="T94" s="174">
        <f>SUM(T95:T181)</f>
        <v>0</v>
      </c>
      <c r="AR94" s="175" t="s">
        <v>86</v>
      </c>
      <c r="AT94" s="176" t="s">
        <v>75</v>
      </c>
      <c r="AU94" s="176" t="s">
        <v>86</v>
      </c>
      <c r="AY94" s="175" t="s">
        <v>150</v>
      </c>
      <c r="BK94" s="177">
        <f>SUM(BK95:BK181)</f>
        <v>0</v>
      </c>
    </row>
    <row r="95" spans="1:65" s="2" customFormat="1" ht="16.5" customHeight="1">
      <c r="A95" s="36"/>
      <c r="B95" s="37"/>
      <c r="C95" s="245" t="s">
        <v>84</v>
      </c>
      <c r="D95" s="245" t="s">
        <v>641</v>
      </c>
      <c r="E95" s="246" t="s">
        <v>1971</v>
      </c>
      <c r="F95" s="247" t="s">
        <v>1972</v>
      </c>
      <c r="G95" s="248" t="s">
        <v>951</v>
      </c>
      <c r="H95" s="249">
        <v>1</v>
      </c>
      <c r="I95" s="250"/>
      <c r="J95" s="251">
        <f>ROUND(I95*H95,2)</f>
        <v>0</v>
      </c>
      <c r="K95" s="247" t="s">
        <v>644</v>
      </c>
      <c r="L95" s="252"/>
      <c r="M95" s="253" t="s">
        <v>19</v>
      </c>
      <c r="N95" s="254" t="s">
        <v>47</v>
      </c>
      <c r="O95" s="66"/>
      <c r="P95" s="189">
        <f>O95*H95</f>
        <v>0</v>
      </c>
      <c r="Q95" s="189">
        <v>0</v>
      </c>
      <c r="R95" s="189">
        <f>Q95*H95</f>
        <v>0</v>
      </c>
      <c r="S95" s="189">
        <v>0</v>
      </c>
      <c r="T95" s="190">
        <f>S95*H95</f>
        <v>0</v>
      </c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  <c r="AR95" s="191" t="s">
        <v>464</v>
      </c>
      <c r="AT95" s="191" t="s">
        <v>641</v>
      </c>
      <c r="AU95" s="191" t="s">
        <v>179</v>
      </c>
      <c r="AY95" s="19" t="s">
        <v>150</v>
      </c>
      <c r="BE95" s="192">
        <f>IF(N95="základní",J95,0)</f>
        <v>0</v>
      </c>
      <c r="BF95" s="192">
        <f>IF(N95="snížená",J95,0)</f>
        <v>0</v>
      </c>
      <c r="BG95" s="192">
        <f>IF(N95="zákl. přenesená",J95,0)</f>
        <v>0</v>
      </c>
      <c r="BH95" s="192">
        <f>IF(N95="sníž. přenesená",J95,0)</f>
        <v>0</v>
      </c>
      <c r="BI95" s="192">
        <f>IF(N95="nulová",J95,0)</f>
        <v>0</v>
      </c>
      <c r="BJ95" s="19" t="s">
        <v>84</v>
      </c>
      <c r="BK95" s="192">
        <f>ROUND(I95*H95,2)</f>
        <v>0</v>
      </c>
      <c r="BL95" s="19" t="s">
        <v>314</v>
      </c>
      <c r="BM95" s="191" t="s">
        <v>1017</v>
      </c>
    </row>
    <row r="96" spans="1:65" s="2" customFormat="1" ht="11.25">
      <c r="A96" s="36"/>
      <c r="B96" s="37"/>
      <c r="C96" s="38"/>
      <c r="D96" s="193" t="s">
        <v>160</v>
      </c>
      <c r="E96" s="38"/>
      <c r="F96" s="194" t="s">
        <v>1972</v>
      </c>
      <c r="G96" s="38"/>
      <c r="H96" s="38"/>
      <c r="I96" s="195"/>
      <c r="J96" s="38"/>
      <c r="K96" s="38"/>
      <c r="L96" s="41"/>
      <c r="M96" s="196"/>
      <c r="N96" s="197"/>
      <c r="O96" s="66"/>
      <c r="P96" s="66"/>
      <c r="Q96" s="66"/>
      <c r="R96" s="66"/>
      <c r="S96" s="66"/>
      <c r="T96" s="67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T96" s="19" t="s">
        <v>160</v>
      </c>
      <c r="AU96" s="19" t="s">
        <v>179</v>
      </c>
    </row>
    <row r="97" spans="1:65" s="2" customFormat="1" ht="39">
      <c r="A97" s="36"/>
      <c r="B97" s="37"/>
      <c r="C97" s="38"/>
      <c r="D97" s="193" t="s">
        <v>161</v>
      </c>
      <c r="E97" s="38"/>
      <c r="F97" s="198" t="s">
        <v>1973</v>
      </c>
      <c r="G97" s="38"/>
      <c r="H97" s="38"/>
      <c r="I97" s="195"/>
      <c r="J97" s="38"/>
      <c r="K97" s="38"/>
      <c r="L97" s="41"/>
      <c r="M97" s="196"/>
      <c r="N97" s="197"/>
      <c r="O97" s="66"/>
      <c r="P97" s="66"/>
      <c r="Q97" s="66"/>
      <c r="R97" s="66"/>
      <c r="S97" s="66"/>
      <c r="T97" s="67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T97" s="19" t="s">
        <v>161</v>
      </c>
      <c r="AU97" s="19" t="s">
        <v>179</v>
      </c>
    </row>
    <row r="98" spans="1:65" s="2" customFormat="1" ht="16.5" customHeight="1">
      <c r="A98" s="36"/>
      <c r="B98" s="37"/>
      <c r="C98" s="245" t="s">
        <v>86</v>
      </c>
      <c r="D98" s="245" t="s">
        <v>641</v>
      </c>
      <c r="E98" s="246" t="s">
        <v>1974</v>
      </c>
      <c r="F98" s="247" t="s">
        <v>1975</v>
      </c>
      <c r="G98" s="248" t="s">
        <v>156</v>
      </c>
      <c r="H98" s="249">
        <v>1</v>
      </c>
      <c r="I98" s="250"/>
      <c r="J98" s="251">
        <f>ROUND(I98*H98,2)</f>
        <v>0</v>
      </c>
      <c r="K98" s="247" t="s">
        <v>644</v>
      </c>
      <c r="L98" s="252"/>
      <c r="M98" s="253" t="s">
        <v>19</v>
      </c>
      <c r="N98" s="254" t="s">
        <v>47</v>
      </c>
      <c r="O98" s="66"/>
      <c r="P98" s="189">
        <f>O98*H98</f>
        <v>0</v>
      </c>
      <c r="Q98" s="189">
        <v>0</v>
      </c>
      <c r="R98" s="189">
        <f>Q98*H98</f>
        <v>0</v>
      </c>
      <c r="S98" s="189">
        <v>0</v>
      </c>
      <c r="T98" s="190">
        <f>S98*H98</f>
        <v>0</v>
      </c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R98" s="191" t="s">
        <v>464</v>
      </c>
      <c r="AT98" s="191" t="s">
        <v>641</v>
      </c>
      <c r="AU98" s="191" t="s">
        <v>179</v>
      </c>
      <c r="AY98" s="19" t="s">
        <v>150</v>
      </c>
      <c r="BE98" s="192">
        <f>IF(N98="základní",J98,0)</f>
        <v>0</v>
      </c>
      <c r="BF98" s="192">
        <f>IF(N98="snížená",J98,0)</f>
        <v>0</v>
      </c>
      <c r="BG98" s="192">
        <f>IF(N98="zákl. přenesená",J98,0)</f>
        <v>0</v>
      </c>
      <c r="BH98" s="192">
        <f>IF(N98="sníž. přenesená",J98,0)</f>
        <v>0</v>
      </c>
      <c r="BI98" s="192">
        <f>IF(N98="nulová",J98,0)</f>
        <v>0</v>
      </c>
      <c r="BJ98" s="19" t="s">
        <v>84</v>
      </c>
      <c r="BK98" s="192">
        <f>ROUND(I98*H98,2)</f>
        <v>0</v>
      </c>
      <c r="BL98" s="19" t="s">
        <v>314</v>
      </c>
      <c r="BM98" s="191" t="s">
        <v>1027</v>
      </c>
    </row>
    <row r="99" spans="1:65" s="2" customFormat="1" ht="11.25">
      <c r="A99" s="36"/>
      <c r="B99" s="37"/>
      <c r="C99" s="38"/>
      <c r="D99" s="193" t="s">
        <v>160</v>
      </c>
      <c r="E99" s="38"/>
      <c r="F99" s="194" t="s">
        <v>1975</v>
      </c>
      <c r="G99" s="38"/>
      <c r="H99" s="38"/>
      <c r="I99" s="195"/>
      <c r="J99" s="38"/>
      <c r="K99" s="38"/>
      <c r="L99" s="41"/>
      <c r="M99" s="196"/>
      <c r="N99" s="197"/>
      <c r="O99" s="66"/>
      <c r="P99" s="66"/>
      <c r="Q99" s="66"/>
      <c r="R99" s="66"/>
      <c r="S99" s="66"/>
      <c r="T99" s="67"/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T99" s="19" t="s">
        <v>160</v>
      </c>
      <c r="AU99" s="19" t="s">
        <v>179</v>
      </c>
    </row>
    <row r="100" spans="1:65" s="2" customFormat="1" ht="48.75">
      <c r="A100" s="36"/>
      <c r="B100" s="37"/>
      <c r="C100" s="38"/>
      <c r="D100" s="193" t="s">
        <v>161</v>
      </c>
      <c r="E100" s="38"/>
      <c r="F100" s="198" t="s">
        <v>1976</v>
      </c>
      <c r="G100" s="38"/>
      <c r="H100" s="38"/>
      <c r="I100" s="195"/>
      <c r="J100" s="38"/>
      <c r="K100" s="38"/>
      <c r="L100" s="41"/>
      <c r="M100" s="196"/>
      <c r="N100" s="197"/>
      <c r="O100" s="66"/>
      <c r="P100" s="66"/>
      <c r="Q100" s="66"/>
      <c r="R100" s="66"/>
      <c r="S100" s="66"/>
      <c r="T100" s="67"/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T100" s="19" t="s">
        <v>161</v>
      </c>
      <c r="AU100" s="19" t="s">
        <v>179</v>
      </c>
    </row>
    <row r="101" spans="1:65" s="2" customFormat="1" ht="16.5" customHeight="1">
      <c r="A101" s="36"/>
      <c r="B101" s="37"/>
      <c r="C101" s="245" t="s">
        <v>179</v>
      </c>
      <c r="D101" s="245" t="s">
        <v>641</v>
      </c>
      <c r="E101" s="246" t="s">
        <v>1977</v>
      </c>
      <c r="F101" s="247" t="s">
        <v>1978</v>
      </c>
      <c r="G101" s="248" t="s">
        <v>156</v>
      </c>
      <c r="H101" s="249">
        <v>1</v>
      </c>
      <c r="I101" s="250"/>
      <c r="J101" s="251">
        <f>ROUND(I101*H101,2)</f>
        <v>0</v>
      </c>
      <c r="K101" s="247" t="s">
        <v>644</v>
      </c>
      <c r="L101" s="252"/>
      <c r="M101" s="253" t="s">
        <v>19</v>
      </c>
      <c r="N101" s="254" t="s">
        <v>47</v>
      </c>
      <c r="O101" s="66"/>
      <c r="P101" s="189">
        <f>O101*H101</f>
        <v>0</v>
      </c>
      <c r="Q101" s="189">
        <v>0</v>
      </c>
      <c r="R101" s="189">
        <f>Q101*H101</f>
        <v>0</v>
      </c>
      <c r="S101" s="189">
        <v>0</v>
      </c>
      <c r="T101" s="190">
        <f>S101*H101</f>
        <v>0</v>
      </c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  <c r="AR101" s="191" t="s">
        <v>464</v>
      </c>
      <c r="AT101" s="191" t="s">
        <v>641</v>
      </c>
      <c r="AU101" s="191" t="s">
        <v>179</v>
      </c>
      <c r="AY101" s="19" t="s">
        <v>150</v>
      </c>
      <c r="BE101" s="192">
        <f>IF(N101="základní",J101,0)</f>
        <v>0</v>
      </c>
      <c r="BF101" s="192">
        <f>IF(N101="snížená",J101,0)</f>
        <v>0</v>
      </c>
      <c r="BG101" s="192">
        <f>IF(N101="zákl. přenesená",J101,0)</f>
        <v>0</v>
      </c>
      <c r="BH101" s="192">
        <f>IF(N101="sníž. přenesená",J101,0)</f>
        <v>0</v>
      </c>
      <c r="BI101" s="192">
        <f>IF(N101="nulová",J101,0)</f>
        <v>0</v>
      </c>
      <c r="BJ101" s="19" t="s">
        <v>84</v>
      </c>
      <c r="BK101" s="192">
        <f>ROUND(I101*H101,2)</f>
        <v>0</v>
      </c>
      <c r="BL101" s="19" t="s">
        <v>314</v>
      </c>
      <c r="BM101" s="191" t="s">
        <v>1041</v>
      </c>
    </row>
    <row r="102" spans="1:65" s="2" customFormat="1" ht="11.25">
      <c r="A102" s="36"/>
      <c r="B102" s="37"/>
      <c r="C102" s="38"/>
      <c r="D102" s="193" t="s">
        <v>160</v>
      </c>
      <c r="E102" s="38"/>
      <c r="F102" s="194" t="s">
        <v>1978</v>
      </c>
      <c r="G102" s="38"/>
      <c r="H102" s="38"/>
      <c r="I102" s="195"/>
      <c r="J102" s="38"/>
      <c r="K102" s="38"/>
      <c r="L102" s="41"/>
      <c r="M102" s="196"/>
      <c r="N102" s="197"/>
      <c r="O102" s="66"/>
      <c r="P102" s="66"/>
      <c r="Q102" s="66"/>
      <c r="R102" s="66"/>
      <c r="S102" s="66"/>
      <c r="T102" s="67"/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  <c r="AT102" s="19" t="s">
        <v>160</v>
      </c>
      <c r="AU102" s="19" t="s">
        <v>179</v>
      </c>
    </row>
    <row r="103" spans="1:65" s="2" customFormat="1" ht="48.75">
      <c r="A103" s="36"/>
      <c r="B103" s="37"/>
      <c r="C103" s="38"/>
      <c r="D103" s="193" t="s">
        <v>161</v>
      </c>
      <c r="E103" s="38"/>
      <c r="F103" s="198" t="s">
        <v>1979</v>
      </c>
      <c r="G103" s="38"/>
      <c r="H103" s="38"/>
      <c r="I103" s="195"/>
      <c r="J103" s="38"/>
      <c r="K103" s="38"/>
      <c r="L103" s="41"/>
      <c r="M103" s="196"/>
      <c r="N103" s="197"/>
      <c r="O103" s="66"/>
      <c r="P103" s="66"/>
      <c r="Q103" s="66"/>
      <c r="R103" s="66"/>
      <c r="S103" s="66"/>
      <c r="T103" s="67"/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T103" s="19" t="s">
        <v>161</v>
      </c>
      <c r="AU103" s="19" t="s">
        <v>179</v>
      </c>
    </row>
    <row r="104" spans="1:65" s="2" customFormat="1" ht="16.5" customHeight="1">
      <c r="A104" s="36"/>
      <c r="B104" s="37"/>
      <c r="C104" s="245" t="s">
        <v>158</v>
      </c>
      <c r="D104" s="245" t="s">
        <v>641</v>
      </c>
      <c r="E104" s="246" t="s">
        <v>1980</v>
      </c>
      <c r="F104" s="247" t="s">
        <v>1981</v>
      </c>
      <c r="G104" s="248" t="s">
        <v>156</v>
      </c>
      <c r="H104" s="249">
        <v>1</v>
      </c>
      <c r="I104" s="250"/>
      <c r="J104" s="251">
        <f>ROUND(I104*H104,2)</f>
        <v>0</v>
      </c>
      <c r="K104" s="247" t="s">
        <v>644</v>
      </c>
      <c r="L104" s="252"/>
      <c r="M104" s="253" t="s">
        <v>19</v>
      </c>
      <c r="N104" s="254" t="s">
        <v>47</v>
      </c>
      <c r="O104" s="66"/>
      <c r="P104" s="189">
        <f>O104*H104</f>
        <v>0</v>
      </c>
      <c r="Q104" s="189">
        <v>0</v>
      </c>
      <c r="R104" s="189">
        <f>Q104*H104</f>
        <v>0</v>
      </c>
      <c r="S104" s="189">
        <v>0</v>
      </c>
      <c r="T104" s="190">
        <f>S104*H104</f>
        <v>0</v>
      </c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  <c r="AR104" s="191" t="s">
        <v>464</v>
      </c>
      <c r="AT104" s="191" t="s">
        <v>641</v>
      </c>
      <c r="AU104" s="191" t="s">
        <v>179</v>
      </c>
      <c r="AY104" s="19" t="s">
        <v>150</v>
      </c>
      <c r="BE104" s="192">
        <f>IF(N104="základní",J104,0)</f>
        <v>0</v>
      </c>
      <c r="BF104" s="192">
        <f>IF(N104="snížená",J104,0)</f>
        <v>0</v>
      </c>
      <c r="BG104" s="192">
        <f>IF(N104="zákl. přenesená",J104,0)</f>
        <v>0</v>
      </c>
      <c r="BH104" s="192">
        <f>IF(N104="sníž. přenesená",J104,0)</f>
        <v>0</v>
      </c>
      <c r="BI104" s="192">
        <f>IF(N104="nulová",J104,0)</f>
        <v>0</v>
      </c>
      <c r="BJ104" s="19" t="s">
        <v>84</v>
      </c>
      <c r="BK104" s="192">
        <f>ROUND(I104*H104,2)</f>
        <v>0</v>
      </c>
      <c r="BL104" s="19" t="s">
        <v>314</v>
      </c>
      <c r="BM104" s="191" t="s">
        <v>1051</v>
      </c>
    </row>
    <row r="105" spans="1:65" s="2" customFormat="1" ht="11.25">
      <c r="A105" s="36"/>
      <c r="B105" s="37"/>
      <c r="C105" s="38"/>
      <c r="D105" s="193" t="s">
        <v>160</v>
      </c>
      <c r="E105" s="38"/>
      <c r="F105" s="194" t="s">
        <v>1981</v>
      </c>
      <c r="G105" s="38"/>
      <c r="H105" s="38"/>
      <c r="I105" s="195"/>
      <c r="J105" s="38"/>
      <c r="K105" s="38"/>
      <c r="L105" s="41"/>
      <c r="M105" s="196"/>
      <c r="N105" s="197"/>
      <c r="O105" s="66"/>
      <c r="P105" s="66"/>
      <c r="Q105" s="66"/>
      <c r="R105" s="66"/>
      <c r="S105" s="66"/>
      <c r="T105" s="67"/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  <c r="AT105" s="19" t="s">
        <v>160</v>
      </c>
      <c r="AU105" s="19" t="s">
        <v>179</v>
      </c>
    </row>
    <row r="106" spans="1:65" s="2" customFormat="1" ht="39">
      <c r="A106" s="36"/>
      <c r="B106" s="37"/>
      <c r="C106" s="38"/>
      <c r="D106" s="193" t="s">
        <v>161</v>
      </c>
      <c r="E106" s="38"/>
      <c r="F106" s="198" t="s">
        <v>1982</v>
      </c>
      <c r="G106" s="38"/>
      <c r="H106" s="38"/>
      <c r="I106" s="195"/>
      <c r="J106" s="38"/>
      <c r="K106" s="38"/>
      <c r="L106" s="41"/>
      <c r="M106" s="196"/>
      <c r="N106" s="197"/>
      <c r="O106" s="66"/>
      <c r="P106" s="66"/>
      <c r="Q106" s="66"/>
      <c r="R106" s="66"/>
      <c r="S106" s="66"/>
      <c r="T106" s="67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  <c r="AT106" s="19" t="s">
        <v>161</v>
      </c>
      <c r="AU106" s="19" t="s">
        <v>179</v>
      </c>
    </row>
    <row r="107" spans="1:65" s="2" customFormat="1" ht="16.5" customHeight="1">
      <c r="A107" s="36"/>
      <c r="B107" s="37"/>
      <c r="C107" s="245" t="s">
        <v>199</v>
      </c>
      <c r="D107" s="245" t="s">
        <v>641</v>
      </c>
      <c r="E107" s="246" t="s">
        <v>1983</v>
      </c>
      <c r="F107" s="247" t="s">
        <v>1984</v>
      </c>
      <c r="G107" s="248" t="s">
        <v>156</v>
      </c>
      <c r="H107" s="249">
        <v>2</v>
      </c>
      <c r="I107" s="250"/>
      <c r="J107" s="251">
        <f>ROUND(I107*H107,2)</f>
        <v>0</v>
      </c>
      <c r="K107" s="247" t="s">
        <v>644</v>
      </c>
      <c r="L107" s="252"/>
      <c r="M107" s="253" t="s">
        <v>19</v>
      </c>
      <c r="N107" s="254" t="s">
        <v>47</v>
      </c>
      <c r="O107" s="66"/>
      <c r="P107" s="189">
        <f>O107*H107</f>
        <v>0</v>
      </c>
      <c r="Q107" s="189">
        <v>0</v>
      </c>
      <c r="R107" s="189">
        <f>Q107*H107</f>
        <v>0</v>
      </c>
      <c r="S107" s="189">
        <v>0</v>
      </c>
      <c r="T107" s="190">
        <f>S107*H107</f>
        <v>0</v>
      </c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  <c r="AR107" s="191" t="s">
        <v>464</v>
      </c>
      <c r="AT107" s="191" t="s">
        <v>641</v>
      </c>
      <c r="AU107" s="191" t="s">
        <v>179</v>
      </c>
      <c r="AY107" s="19" t="s">
        <v>150</v>
      </c>
      <c r="BE107" s="192">
        <f>IF(N107="základní",J107,0)</f>
        <v>0</v>
      </c>
      <c r="BF107" s="192">
        <f>IF(N107="snížená",J107,0)</f>
        <v>0</v>
      </c>
      <c r="BG107" s="192">
        <f>IF(N107="zákl. přenesená",J107,0)</f>
        <v>0</v>
      </c>
      <c r="BH107" s="192">
        <f>IF(N107="sníž. přenesená",J107,0)</f>
        <v>0</v>
      </c>
      <c r="BI107" s="192">
        <f>IF(N107="nulová",J107,0)</f>
        <v>0</v>
      </c>
      <c r="BJ107" s="19" t="s">
        <v>84</v>
      </c>
      <c r="BK107" s="192">
        <f>ROUND(I107*H107,2)</f>
        <v>0</v>
      </c>
      <c r="BL107" s="19" t="s">
        <v>314</v>
      </c>
      <c r="BM107" s="191" t="s">
        <v>1079</v>
      </c>
    </row>
    <row r="108" spans="1:65" s="2" customFormat="1" ht="11.25">
      <c r="A108" s="36"/>
      <c r="B108" s="37"/>
      <c r="C108" s="38"/>
      <c r="D108" s="193" t="s">
        <v>160</v>
      </c>
      <c r="E108" s="38"/>
      <c r="F108" s="194" t="s">
        <v>1984</v>
      </c>
      <c r="G108" s="38"/>
      <c r="H108" s="38"/>
      <c r="I108" s="195"/>
      <c r="J108" s="38"/>
      <c r="K108" s="38"/>
      <c r="L108" s="41"/>
      <c r="M108" s="196"/>
      <c r="N108" s="197"/>
      <c r="O108" s="66"/>
      <c r="P108" s="66"/>
      <c r="Q108" s="66"/>
      <c r="R108" s="66"/>
      <c r="S108" s="66"/>
      <c r="T108" s="67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  <c r="AT108" s="19" t="s">
        <v>160</v>
      </c>
      <c r="AU108" s="19" t="s">
        <v>179</v>
      </c>
    </row>
    <row r="109" spans="1:65" s="2" customFormat="1" ht="19.5">
      <c r="A109" s="36"/>
      <c r="B109" s="37"/>
      <c r="C109" s="38"/>
      <c r="D109" s="193" t="s">
        <v>161</v>
      </c>
      <c r="E109" s="38"/>
      <c r="F109" s="198" t="s">
        <v>1985</v>
      </c>
      <c r="G109" s="38"/>
      <c r="H109" s="38"/>
      <c r="I109" s="195"/>
      <c r="J109" s="38"/>
      <c r="K109" s="38"/>
      <c r="L109" s="41"/>
      <c r="M109" s="196"/>
      <c r="N109" s="197"/>
      <c r="O109" s="66"/>
      <c r="P109" s="66"/>
      <c r="Q109" s="66"/>
      <c r="R109" s="66"/>
      <c r="S109" s="66"/>
      <c r="T109" s="67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  <c r="AT109" s="19" t="s">
        <v>161</v>
      </c>
      <c r="AU109" s="19" t="s">
        <v>179</v>
      </c>
    </row>
    <row r="110" spans="1:65" s="2" customFormat="1" ht="16.5" customHeight="1">
      <c r="A110" s="36"/>
      <c r="B110" s="37"/>
      <c r="C110" s="245" t="s">
        <v>206</v>
      </c>
      <c r="D110" s="245" t="s">
        <v>641</v>
      </c>
      <c r="E110" s="246" t="s">
        <v>1986</v>
      </c>
      <c r="F110" s="247" t="s">
        <v>1987</v>
      </c>
      <c r="G110" s="248" t="s">
        <v>156</v>
      </c>
      <c r="H110" s="249">
        <v>2</v>
      </c>
      <c r="I110" s="250"/>
      <c r="J110" s="251">
        <f>ROUND(I110*H110,2)</f>
        <v>0</v>
      </c>
      <c r="K110" s="247" t="s">
        <v>644</v>
      </c>
      <c r="L110" s="252"/>
      <c r="M110" s="253" t="s">
        <v>19</v>
      </c>
      <c r="N110" s="254" t="s">
        <v>47</v>
      </c>
      <c r="O110" s="66"/>
      <c r="P110" s="189">
        <f>O110*H110</f>
        <v>0</v>
      </c>
      <c r="Q110" s="189">
        <v>0</v>
      </c>
      <c r="R110" s="189">
        <f>Q110*H110</f>
        <v>0</v>
      </c>
      <c r="S110" s="189">
        <v>0</v>
      </c>
      <c r="T110" s="190">
        <f>S110*H110</f>
        <v>0</v>
      </c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  <c r="AR110" s="191" t="s">
        <v>464</v>
      </c>
      <c r="AT110" s="191" t="s">
        <v>641</v>
      </c>
      <c r="AU110" s="191" t="s">
        <v>179</v>
      </c>
      <c r="AY110" s="19" t="s">
        <v>150</v>
      </c>
      <c r="BE110" s="192">
        <f>IF(N110="základní",J110,0)</f>
        <v>0</v>
      </c>
      <c r="BF110" s="192">
        <f>IF(N110="snížená",J110,0)</f>
        <v>0</v>
      </c>
      <c r="BG110" s="192">
        <f>IF(N110="zákl. přenesená",J110,0)</f>
        <v>0</v>
      </c>
      <c r="BH110" s="192">
        <f>IF(N110="sníž. přenesená",J110,0)</f>
        <v>0</v>
      </c>
      <c r="BI110" s="192">
        <f>IF(N110="nulová",J110,0)</f>
        <v>0</v>
      </c>
      <c r="BJ110" s="19" t="s">
        <v>84</v>
      </c>
      <c r="BK110" s="192">
        <f>ROUND(I110*H110,2)</f>
        <v>0</v>
      </c>
      <c r="BL110" s="19" t="s">
        <v>314</v>
      </c>
      <c r="BM110" s="191" t="s">
        <v>1089</v>
      </c>
    </row>
    <row r="111" spans="1:65" s="2" customFormat="1" ht="11.25">
      <c r="A111" s="36"/>
      <c r="B111" s="37"/>
      <c r="C111" s="38"/>
      <c r="D111" s="193" t="s">
        <v>160</v>
      </c>
      <c r="E111" s="38"/>
      <c r="F111" s="194" t="s">
        <v>1987</v>
      </c>
      <c r="G111" s="38"/>
      <c r="H111" s="38"/>
      <c r="I111" s="195"/>
      <c r="J111" s="38"/>
      <c r="K111" s="38"/>
      <c r="L111" s="41"/>
      <c r="M111" s="196"/>
      <c r="N111" s="197"/>
      <c r="O111" s="66"/>
      <c r="P111" s="66"/>
      <c r="Q111" s="66"/>
      <c r="R111" s="66"/>
      <c r="S111" s="66"/>
      <c r="T111" s="67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  <c r="AT111" s="19" t="s">
        <v>160</v>
      </c>
      <c r="AU111" s="19" t="s">
        <v>179</v>
      </c>
    </row>
    <row r="112" spans="1:65" s="2" customFormat="1" ht="29.25">
      <c r="A112" s="36"/>
      <c r="B112" s="37"/>
      <c r="C112" s="38"/>
      <c r="D112" s="193" t="s">
        <v>161</v>
      </c>
      <c r="E112" s="38"/>
      <c r="F112" s="198" t="s">
        <v>1988</v>
      </c>
      <c r="G112" s="38"/>
      <c r="H112" s="38"/>
      <c r="I112" s="195"/>
      <c r="J112" s="38"/>
      <c r="K112" s="38"/>
      <c r="L112" s="41"/>
      <c r="M112" s="196"/>
      <c r="N112" s="197"/>
      <c r="O112" s="66"/>
      <c r="P112" s="66"/>
      <c r="Q112" s="66"/>
      <c r="R112" s="66"/>
      <c r="S112" s="66"/>
      <c r="T112" s="67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  <c r="AT112" s="19" t="s">
        <v>161</v>
      </c>
      <c r="AU112" s="19" t="s">
        <v>179</v>
      </c>
    </row>
    <row r="113" spans="1:65" s="2" customFormat="1" ht="16.5" customHeight="1">
      <c r="A113" s="36"/>
      <c r="B113" s="37"/>
      <c r="C113" s="245" t="s">
        <v>237</v>
      </c>
      <c r="D113" s="245" t="s">
        <v>641</v>
      </c>
      <c r="E113" s="246" t="s">
        <v>1989</v>
      </c>
      <c r="F113" s="247" t="s">
        <v>1990</v>
      </c>
      <c r="G113" s="248" t="s">
        <v>156</v>
      </c>
      <c r="H113" s="249">
        <v>2</v>
      </c>
      <c r="I113" s="250"/>
      <c r="J113" s="251">
        <f>ROUND(I113*H113,2)</f>
        <v>0</v>
      </c>
      <c r="K113" s="247" t="s">
        <v>644</v>
      </c>
      <c r="L113" s="252"/>
      <c r="M113" s="253" t="s">
        <v>19</v>
      </c>
      <c r="N113" s="254" t="s">
        <v>47</v>
      </c>
      <c r="O113" s="66"/>
      <c r="P113" s="189">
        <f>O113*H113</f>
        <v>0</v>
      </c>
      <c r="Q113" s="189">
        <v>0</v>
      </c>
      <c r="R113" s="189">
        <f>Q113*H113</f>
        <v>0</v>
      </c>
      <c r="S113" s="189">
        <v>0</v>
      </c>
      <c r="T113" s="190">
        <f>S113*H113</f>
        <v>0</v>
      </c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  <c r="AR113" s="191" t="s">
        <v>464</v>
      </c>
      <c r="AT113" s="191" t="s">
        <v>641</v>
      </c>
      <c r="AU113" s="191" t="s">
        <v>179</v>
      </c>
      <c r="AY113" s="19" t="s">
        <v>150</v>
      </c>
      <c r="BE113" s="192">
        <f>IF(N113="základní",J113,0)</f>
        <v>0</v>
      </c>
      <c r="BF113" s="192">
        <f>IF(N113="snížená",J113,0)</f>
        <v>0</v>
      </c>
      <c r="BG113" s="192">
        <f>IF(N113="zákl. přenesená",J113,0)</f>
        <v>0</v>
      </c>
      <c r="BH113" s="192">
        <f>IF(N113="sníž. přenesená",J113,0)</f>
        <v>0</v>
      </c>
      <c r="BI113" s="192">
        <f>IF(N113="nulová",J113,0)</f>
        <v>0</v>
      </c>
      <c r="BJ113" s="19" t="s">
        <v>84</v>
      </c>
      <c r="BK113" s="192">
        <f>ROUND(I113*H113,2)</f>
        <v>0</v>
      </c>
      <c r="BL113" s="19" t="s">
        <v>314</v>
      </c>
      <c r="BM113" s="191" t="s">
        <v>1101</v>
      </c>
    </row>
    <row r="114" spans="1:65" s="2" customFormat="1" ht="11.25">
      <c r="A114" s="36"/>
      <c r="B114" s="37"/>
      <c r="C114" s="38"/>
      <c r="D114" s="193" t="s">
        <v>160</v>
      </c>
      <c r="E114" s="38"/>
      <c r="F114" s="194" t="s">
        <v>1990</v>
      </c>
      <c r="G114" s="38"/>
      <c r="H114" s="38"/>
      <c r="I114" s="195"/>
      <c r="J114" s="38"/>
      <c r="K114" s="38"/>
      <c r="L114" s="41"/>
      <c r="M114" s="196"/>
      <c r="N114" s="197"/>
      <c r="O114" s="66"/>
      <c r="P114" s="66"/>
      <c r="Q114" s="66"/>
      <c r="R114" s="66"/>
      <c r="S114" s="66"/>
      <c r="T114" s="67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  <c r="AT114" s="19" t="s">
        <v>160</v>
      </c>
      <c r="AU114" s="19" t="s">
        <v>179</v>
      </c>
    </row>
    <row r="115" spans="1:65" s="2" customFormat="1" ht="19.5">
      <c r="A115" s="36"/>
      <c r="B115" s="37"/>
      <c r="C115" s="38"/>
      <c r="D115" s="193" t="s">
        <v>161</v>
      </c>
      <c r="E115" s="38"/>
      <c r="F115" s="198" t="s">
        <v>1991</v>
      </c>
      <c r="G115" s="38"/>
      <c r="H115" s="38"/>
      <c r="I115" s="195"/>
      <c r="J115" s="38"/>
      <c r="K115" s="38"/>
      <c r="L115" s="41"/>
      <c r="M115" s="196"/>
      <c r="N115" s="197"/>
      <c r="O115" s="66"/>
      <c r="P115" s="66"/>
      <c r="Q115" s="66"/>
      <c r="R115" s="66"/>
      <c r="S115" s="66"/>
      <c r="T115" s="67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  <c r="AT115" s="19" t="s">
        <v>161</v>
      </c>
      <c r="AU115" s="19" t="s">
        <v>179</v>
      </c>
    </row>
    <row r="116" spans="1:65" s="2" customFormat="1" ht="16.5" customHeight="1">
      <c r="A116" s="36"/>
      <c r="B116" s="37"/>
      <c r="C116" s="245" t="s">
        <v>244</v>
      </c>
      <c r="D116" s="245" t="s">
        <v>641</v>
      </c>
      <c r="E116" s="246" t="s">
        <v>1992</v>
      </c>
      <c r="F116" s="247" t="s">
        <v>1993</v>
      </c>
      <c r="G116" s="248" t="s">
        <v>156</v>
      </c>
      <c r="H116" s="249">
        <v>2</v>
      </c>
      <c r="I116" s="250"/>
      <c r="J116" s="251">
        <f>ROUND(I116*H116,2)</f>
        <v>0</v>
      </c>
      <c r="K116" s="247" t="s">
        <v>644</v>
      </c>
      <c r="L116" s="252"/>
      <c r="M116" s="253" t="s">
        <v>19</v>
      </c>
      <c r="N116" s="254" t="s">
        <v>47</v>
      </c>
      <c r="O116" s="66"/>
      <c r="P116" s="189">
        <f>O116*H116</f>
        <v>0</v>
      </c>
      <c r="Q116" s="189">
        <v>0</v>
      </c>
      <c r="R116" s="189">
        <f>Q116*H116</f>
        <v>0</v>
      </c>
      <c r="S116" s="189">
        <v>0</v>
      </c>
      <c r="T116" s="190">
        <f>S116*H116</f>
        <v>0</v>
      </c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  <c r="AR116" s="191" t="s">
        <v>464</v>
      </c>
      <c r="AT116" s="191" t="s">
        <v>641</v>
      </c>
      <c r="AU116" s="191" t="s">
        <v>179</v>
      </c>
      <c r="AY116" s="19" t="s">
        <v>150</v>
      </c>
      <c r="BE116" s="192">
        <f>IF(N116="základní",J116,0)</f>
        <v>0</v>
      </c>
      <c r="BF116" s="192">
        <f>IF(N116="snížená",J116,0)</f>
        <v>0</v>
      </c>
      <c r="BG116" s="192">
        <f>IF(N116="zákl. přenesená",J116,0)</f>
        <v>0</v>
      </c>
      <c r="BH116" s="192">
        <f>IF(N116="sníž. přenesená",J116,0)</f>
        <v>0</v>
      </c>
      <c r="BI116" s="192">
        <f>IF(N116="nulová",J116,0)</f>
        <v>0</v>
      </c>
      <c r="BJ116" s="19" t="s">
        <v>84</v>
      </c>
      <c r="BK116" s="192">
        <f>ROUND(I116*H116,2)</f>
        <v>0</v>
      </c>
      <c r="BL116" s="19" t="s">
        <v>314</v>
      </c>
      <c r="BM116" s="191" t="s">
        <v>1112</v>
      </c>
    </row>
    <row r="117" spans="1:65" s="2" customFormat="1" ht="11.25">
      <c r="A117" s="36"/>
      <c r="B117" s="37"/>
      <c r="C117" s="38"/>
      <c r="D117" s="193" t="s">
        <v>160</v>
      </c>
      <c r="E117" s="38"/>
      <c r="F117" s="194" t="s">
        <v>1993</v>
      </c>
      <c r="G117" s="38"/>
      <c r="H117" s="38"/>
      <c r="I117" s="195"/>
      <c r="J117" s="38"/>
      <c r="K117" s="38"/>
      <c r="L117" s="41"/>
      <c r="M117" s="196"/>
      <c r="N117" s="197"/>
      <c r="O117" s="66"/>
      <c r="P117" s="66"/>
      <c r="Q117" s="66"/>
      <c r="R117" s="66"/>
      <c r="S117" s="66"/>
      <c r="T117" s="67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  <c r="AT117" s="19" t="s">
        <v>160</v>
      </c>
      <c r="AU117" s="19" t="s">
        <v>179</v>
      </c>
    </row>
    <row r="118" spans="1:65" s="2" customFormat="1" ht="29.25">
      <c r="A118" s="36"/>
      <c r="B118" s="37"/>
      <c r="C118" s="38"/>
      <c r="D118" s="193" t="s">
        <v>161</v>
      </c>
      <c r="E118" s="38"/>
      <c r="F118" s="198" t="s">
        <v>1994</v>
      </c>
      <c r="G118" s="38"/>
      <c r="H118" s="38"/>
      <c r="I118" s="195"/>
      <c r="J118" s="38"/>
      <c r="K118" s="38"/>
      <c r="L118" s="41"/>
      <c r="M118" s="196"/>
      <c r="N118" s="197"/>
      <c r="O118" s="66"/>
      <c r="P118" s="66"/>
      <c r="Q118" s="66"/>
      <c r="R118" s="66"/>
      <c r="S118" s="66"/>
      <c r="T118" s="67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  <c r="AT118" s="19" t="s">
        <v>161</v>
      </c>
      <c r="AU118" s="19" t="s">
        <v>179</v>
      </c>
    </row>
    <row r="119" spans="1:65" s="2" customFormat="1" ht="16.5" customHeight="1">
      <c r="A119" s="36"/>
      <c r="B119" s="37"/>
      <c r="C119" s="245" t="s">
        <v>151</v>
      </c>
      <c r="D119" s="245" t="s">
        <v>641</v>
      </c>
      <c r="E119" s="246" t="s">
        <v>1995</v>
      </c>
      <c r="F119" s="247" t="s">
        <v>1996</v>
      </c>
      <c r="G119" s="248" t="s">
        <v>156</v>
      </c>
      <c r="H119" s="249">
        <v>1</v>
      </c>
      <c r="I119" s="250"/>
      <c r="J119" s="251">
        <f>ROUND(I119*H119,2)</f>
        <v>0</v>
      </c>
      <c r="K119" s="247" t="s">
        <v>644</v>
      </c>
      <c r="L119" s="252"/>
      <c r="M119" s="253" t="s">
        <v>19</v>
      </c>
      <c r="N119" s="254" t="s">
        <v>47</v>
      </c>
      <c r="O119" s="66"/>
      <c r="P119" s="189">
        <f>O119*H119</f>
        <v>0</v>
      </c>
      <c r="Q119" s="189">
        <v>0</v>
      </c>
      <c r="R119" s="189">
        <f>Q119*H119</f>
        <v>0</v>
      </c>
      <c r="S119" s="189">
        <v>0</v>
      </c>
      <c r="T119" s="190">
        <f>S119*H119</f>
        <v>0</v>
      </c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  <c r="AR119" s="191" t="s">
        <v>464</v>
      </c>
      <c r="AT119" s="191" t="s">
        <v>641</v>
      </c>
      <c r="AU119" s="191" t="s">
        <v>179</v>
      </c>
      <c r="AY119" s="19" t="s">
        <v>150</v>
      </c>
      <c r="BE119" s="192">
        <f>IF(N119="základní",J119,0)</f>
        <v>0</v>
      </c>
      <c r="BF119" s="192">
        <f>IF(N119="snížená",J119,0)</f>
        <v>0</v>
      </c>
      <c r="BG119" s="192">
        <f>IF(N119="zákl. přenesená",J119,0)</f>
        <v>0</v>
      </c>
      <c r="BH119" s="192">
        <f>IF(N119="sníž. přenesená",J119,0)</f>
        <v>0</v>
      </c>
      <c r="BI119" s="192">
        <f>IF(N119="nulová",J119,0)</f>
        <v>0</v>
      </c>
      <c r="BJ119" s="19" t="s">
        <v>84</v>
      </c>
      <c r="BK119" s="192">
        <f>ROUND(I119*H119,2)</f>
        <v>0</v>
      </c>
      <c r="BL119" s="19" t="s">
        <v>314</v>
      </c>
      <c r="BM119" s="191" t="s">
        <v>1130</v>
      </c>
    </row>
    <row r="120" spans="1:65" s="2" customFormat="1" ht="11.25">
      <c r="A120" s="36"/>
      <c r="B120" s="37"/>
      <c r="C120" s="38"/>
      <c r="D120" s="193" t="s">
        <v>160</v>
      </c>
      <c r="E120" s="38"/>
      <c r="F120" s="194" t="s">
        <v>1996</v>
      </c>
      <c r="G120" s="38"/>
      <c r="H120" s="38"/>
      <c r="I120" s="195"/>
      <c r="J120" s="38"/>
      <c r="K120" s="38"/>
      <c r="L120" s="41"/>
      <c r="M120" s="196"/>
      <c r="N120" s="197"/>
      <c r="O120" s="66"/>
      <c r="P120" s="66"/>
      <c r="Q120" s="66"/>
      <c r="R120" s="66"/>
      <c r="S120" s="66"/>
      <c r="T120" s="67"/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  <c r="AT120" s="19" t="s">
        <v>160</v>
      </c>
      <c r="AU120" s="19" t="s">
        <v>179</v>
      </c>
    </row>
    <row r="121" spans="1:65" s="2" customFormat="1" ht="19.5">
      <c r="A121" s="36"/>
      <c r="B121" s="37"/>
      <c r="C121" s="38"/>
      <c r="D121" s="193" t="s">
        <v>161</v>
      </c>
      <c r="E121" s="38"/>
      <c r="F121" s="198" t="s">
        <v>1997</v>
      </c>
      <c r="G121" s="38"/>
      <c r="H121" s="38"/>
      <c r="I121" s="195"/>
      <c r="J121" s="38"/>
      <c r="K121" s="38"/>
      <c r="L121" s="41"/>
      <c r="M121" s="196"/>
      <c r="N121" s="197"/>
      <c r="O121" s="66"/>
      <c r="P121" s="66"/>
      <c r="Q121" s="66"/>
      <c r="R121" s="66"/>
      <c r="S121" s="66"/>
      <c r="T121" s="67"/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T121" s="19" t="s">
        <v>161</v>
      </c>
      <c r="AU121" s="19" t="s">
        <v>179</v>
      </c>
    </row>
    <row r="122" spans="1:65" s="2" customFormat="1" ht="16.5" customHeight="1">
      <c r="A122" s="36"/>
      <c r="B122" s="37"/>
      <c r="C122" s="245" t="s">
        <v>260</v>
      </c>
      <c r="D122" s="245" t="s">
        <v>641</v>
      </c>
      <c r="E122" s="246" t="s">
        <v>1998</v>
      </c>
      <c r="F122" s="247" t="s">
        <v>1999</v>
      </c>
      <c r="G122" s="248" t="s">
        <v>156</v>
      </c>
      <c r="H122" s="249">
        <v>2</v>
      </c>
      <c r="I122" s="250"/>
      <c r="J122" s="251">
        <f>ROUND(I122*H122,2)</f>
        <v>0</v>
      </c>
      <c r="K122" s="247" t="s">
        <v>644</v>
      </c>
      <c r="L122" s="252"/>
      <c r="M122" s="253" t="s">
        <v>19</v>
      </c>
      <c r="N122" s="254" t="s">
        <v>47</v>
      </c>
      <c r="O122" s="66"/>
      <c r="P122" s="189">
        <f>O122*H122</f>
        <v>0</v>
      </c>
      <c r="Q122" s="189">
        <v>0</v>
      </c>
      <c r="R122" s="189">
        <f>Q122*H122</f>
        <v>0</v>
      </c>
      <c r="S122" s="189">
        <v>0</v>
      </c>
      <c r="T122" s="190">
        <f>S122*H122</f>
        <v>0</v>
      </c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R122" s="191" t="s">
        <v>464</v>
      </c>
      <c r="AT122" s="191" t="s">
        <v>641</v>
      </c>
      <c r="AU122" s="191" t="s">
        <v>179</v>
      </c>
      <c r="AY122" s="19" t="s">
        <v>150</v>
      </c>
      <c r="BE122" s="192">
        <f>IF(N122="základní",J122,0)</f>
        <v>0</v>
      </c>
      <c r="BF122" s="192">
        <f>IF(N122="snížená",J122,0)</f>
        <v>0</v>
      </c>
      <c r="BG122" s="192">
        <f>IF(N122="zákl. přenesená",J122,0)</f>
        <v>0</v>
      </c>
      <c r="BH122" s="192">
        <f>IF(N122="sníž. přenesená",J122,0)</f>
        <v>0</v>
      </c>
      <c r="BI122" s="192">
        <f>IF(N122="nulová",J122,0)</f>
        <v>0</v>
      </c>
      <c r="BJ122" s="19" t="s">
        <v>84</v>
      </c>
      <c r="BK122" s="192">
        <f>ROUND(I122*H122,2)</f>
        <v>0</v>
      </c>
      <c r="BL122" s="19" t="s">
        <v>314</v>
      </c>
      <c r="BM122" s="191" t="s">
        <v>1140</v>
      </c>
    </row>
    <row r="123" spans="1:65" s="2" customFormat="1" ht="11.25">
      <c r="A123" s="36"/>
      <c r="B123" s="37"/>
      <c r="C123" s="38"/>
      <c r="D123" s="193" t="s">
        <v>160</v>
      </c>
      <c r="E123" s="38"/>
      <c r="F123" s="194" t="s">
        <v>1999</v>
      </c>
      <c r="G123" s="38"/>
      <c r="H123" s="38"/>
      <c r="I123" s="195"/>
      <c r="J123" s="38"/>
      <c r="K123" s="38"/>
      <c r="L123" s="41"/>
      <c r="M123" s="196"/>
      <c r="N123" s="197"/>
      <c r="O123" s="66"/>
      <c r="P123" s="66"/>
      <c r="Q123" s="66"/>
      <c r="R123" s="66"/>
      <c r="S123" s="66"/>
      <c r="T123" s="67"/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T123" s="19" t="s">
        <v>160</v>
      </c>
      <c r="AU123" s="19" t="s">
        <v>179</v>
      </c>
    </row>
    <row r="124" spans="1:65" s="2" customFormat="1" ht="29.25">
      <c r="A124" s="36"/>
      <c r="B124" s="37"/>
      <c r="C124" s="38"/>
      <c r="D124" s="193" t="s">
        <v>161</v>
      </c>
      <c r="E124" s="38"/>
      <c r="F124" s="198" t="s">
        <v>2000</v>
      </c>
      <c r="G124" s="38"/>
      <c r="H124" s="38"/>
      <c r="I124" s="195"/>
      <c r="J124" s="38"/>
      <c r="K124" s="38"/>
      <c r="L124" s="41"/>
      <c r="M124" s="196"/>
      <c r="N124" s="197"/>
      <c r="O124" s="66"/>
      <c r="P124" s="66"/>
      <c r="Q124" s="66"/>
      <c r="R124" s="66"/>
      <c r="S124" s="66"/>
      <c r="T124" s="67"/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T124" s="19" t="s">
        <v>161</v>
      </c>
      <c r="AU124" s="19" t="s">
        <v>179</v>
      </c>
    </row>
    <row r="125" spans="1:65" s="2" customFormat="1" ht="16.5" customHeight="1">
      <c r="A125" s="36"/>
      <c r="B125" s="37"/>
      <c r="C125" s="245" t="s">
        <v>271</v>
      </c>
      <c r="D125" s="245" t="s">
        <v>641</v>
      </c>
      <c r="E125" s="246" t="s">
        <v>2001</v>
      </c>
      <c r="F125" s="247" t="s">
        <v>2002</v>
      </c>
      <c r="G125" s="248" t="s">
        <v>156</v>
      </c>
      <c r="H125" s="249">
        <v>2</v>
      </c>
      <c r="I125" s="250"/>
      <c r="J125" s="251">
        <f>ROUND(I125*H125,2)</f>
        <v>0</v>
      </c>
      <c r="K125" s="247" t="s">
        <v>644</v>
      </c>
      <c r="L125" s="252"/>
      <c r="M125" s="253" t="s">
        <v>19</v>
      </c>
      <c r="N125" s="254" t="s">
        <v>47</v>
      </c>
      <c r="O125" s="66"/>
      <c r="P125" s="189">
        <f>O125*H125</f>
        <v>0</v>
      </c>
      <c r="Q125" s="189">
        <v>0</v>
      </c>
      <c r="R125" s="189">
        <f>Q125*H125</f>
        <v>0</v>
      </c>
      <c r="S125" s="189">
        <v>0</v>
      </c>
      <c r="T125" s="190">
        <f>S125*H125</f>
        <v>0</v>
      </c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R125" s="191" t="s">
        <v>464</v>
      </c>
      <c r="AT125" s="191" t="s">
        <v>641</v>
      </c>
      <c r="AU125" s="191" t="s">
        <v>179</v>
      </c>
      <c r="AY125" s="19" t="s">
        <v>150</v>
      </c>
      <c r="BE125" s="192">
        <f>IF(N125="základní",J125,0)</f>
        <v>0</v>
      </c>
      <c r="BF125" s="192">
        <f>IF(N125="snížená",J125,0)</f>
        <v>0</v>
      </c>
      <c r="BG125" s="192">
        <f>IF(N125="zákl. přenesená",J125,0)</f>
        <v>0</v>
      </c>
      <c r="BH125" s="192">
        <f>IF(N125="sníž. přenesená",J125,0)</f>
        <v>0</v>
      </c>
      <c r="BI125" s="192">
        <f>IF(N125="nulová",J125,0)</f>
        <v>0</v>
      </c>
      <c r="BJ125" s="19" t="s">
        <v>84</v>
      </c>
      <c r="BK125" s="192">
        <f>ROUND(I125*H125,2)</f>
        <v>0</v>
      </c>
      <c r="BL125" s="19" t="s">
        <v>314</v>
      </c>
      <c r="BM125" s="191" t="s">
        <v>1152</v>
      </c>
    </row>
    <row r="126" spans="1:65" s="2" customFormat="1" ht="11.25">
      <c r="A126" s="36"/>
      <c r="B126" s="37"/>
      <c r="C126" s="38"/>
      <c r="D126" s="193" t="s">
        <v>160</v>
      </c>
      <c r="E126" s="38"/>
      <c r="F126" s="194" t="s">
        <v>2002</v>
      </c>
      <c r="G126" s="38"/>
      <c r="H126" s="38"/>
      <c r="I126" s="195"/>
      <c r="J126" s="38"/>
      <c r="K126" s="38"/>
      <c r="L126" s="41"/>
      <c r="M126" s="196"/>
      <c r="N126" s="197"/>
      <c r="O126" s="66"/>
      <c r="P126" s="66"/>
      <c r="Q126" s="66"/>
      <c r="R126" s="66"/>
      <c r="S126" s="66"/>
      <c r="T126" s="67"/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T126" s="19" t="s">
        <v>160</v>
      </c>
      <c r="AU126" s="19" t="s">
        <v>179</v>
      </c>
    </row>
    <row r="127" spans="1:65" s="2" customFormat="1" ht="19.5">
      <c r="A127" s="36"/>
      <c r="B127" s="37"/>
      <c r="C127" s="38"/>
      <c r="D127" s="193" t="s">
        <v>161</v>
      </c>
      <c r="E127" s="38"/>
      <c r="F127" s="198" t="s">
        <v>2003</v>
      </c>
      <c r="G127" s="38"/>
      <c r="H127" s="38"/>
      <c r="I127" s="195"/>
      <c r="J127" s="38"/>
      <c r="K127" s="38"/>
      <c r="L127" s="41"/>
      <c r="M127" s="196"/>
      <c r="N127" s="197"/>
      <c r="O127" s="66"/>
      <c r="P127" s="66"/>
      <c r="Q127" s="66"/>
      <c r="R127" s="66"/>
      <c r="S127" s="66"/>
      <c r="T127" s="67"/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T127" s="19" t="s">
        <v>161</v>
      </c>
      <c r="AU127" s="19" t="s">
        <v>179</v>
      </c>
    </row>
    <row r="128" spans="1:65" s="2" customFormat="1" ht="16.5" customHeight="1">
      <c r="A128" s="36"/>
      <c r="B128" s="37"/>
      <c r="C128" s="245" t="s">
        <v>280</v>
      </c>
      <c r="D128" s="245" t="s">
        <v>641</v>
      </c>
      <c r="E128" s="246" t="s">
        <v>2004</v>
      </c>
      <c r="F128" s="247" t="s">
        <v>2005</v>
      </c>
      <c r="G128" s="248" t="s">
        <v>156</v>
      </c>
      <c r="H128" s="249">
        <v>1</v>
      </c>
      <c r="I128" s="250"/>
      <c r="J128" s="251">
        <f>ROUND(I128*H128,2)</f>
        <v>0</v>
      </c>
      <c r="K128" s="247" t="s">
        <v>644</v>
      </c>
      <c r="L128" s="252"/>
      <c r="M128" s="253" t="s">
        <v>19</v>
      </c>
      <c r="N128" s="254" t="s">
        <v>47</v>
      </c>
      <c r="O128" s="66"/>
      <c r="P128" s="189">
        <f>O128*H128</f>
        <v>0</v>
      </c>
      <c r="Q128" s="189">
        <v>0</v>
      </c>
      <c r="R128" s="189">
        <f>Q128*H128</f>
        <v>0</v>
      </c>
      <c r="S128" s="189">
        <v>0</v>
      </c>
      <c r="T128" s="190">
        <f>S128*H128</f>
        <v>0</v>
      </c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R128" s="191" t="s">
        <v>464</v>
      </c>
      <c r="AT128" s="191" t="s">
        <v>641</v>
      </c>
      <c r="AU128" s="191" t="s">
        <v>179</v>
      </c>
      <c r="AY128" s="19" t="s">
        <v>150</v>
      </c>
      <c r="BE128" s="192">
        <f>IF(N128="základní",J128,0)</f>
        <v>0</v>
      </c>
      <c r="BF128" s="192">
        <f>IF(N128="snížená",J128,0)</f>
        <v>0</v>
      </c>
      <c r="BG128" s="192">
        <f>IF(N128="zákl. přenesená",J128,0)</f>
        <v>0</v>
      </c>
      <c r="BH128" s="192">
        <f>IF(N128="sníž. přenesená",J128,0)</f>
        <v>0</v>
      </c>
      <c r="BI128" s="192">
        <f>IF(N128="nulová",J128,0)</f>
        <v>0</v>
      </c>
      <c r="BJ128" s="19" t="s">
        <v>84</v>
      </c>
      <c r="BK128" s="192">
        <f>ROUND(I128*H128,2)</f>
        <v>0</v>
      </c>
      <c r="BL128" s="19" t="s">
        <v>314</v>
      </c>
      <c r="BM128" s="191" t="s">
        <v>1163</v>
      </c>
    </row>
    <row r="129" spans="1:65" s="2" customFormat="1" ht="11.25">
      <c r="A129" s="36"/>
      <c r="B129" s="37"/>
      <c r="C129" s="38"/>
      <c r="D129" s="193" t="s">
        <v>160</v>
      </c>
      <c r="E129" s="38"/>
      <c r="F129" s="194" t="s">
        <v>2005</v>
      </c>
      <c r="G129" s="38"/>
      <c r="H129" s="38"/>
      <c r="I129" s="195"/>
      <c r="J129" s="38"/>
      <c r="K129" s="38"/>
      <c r="L129" s="41"/>
      <c r="M129" s="196"/>
      <c r="N129" s="197"/>
      <c r="O129" s="66"/>
      <c r="P129" s="66"/>
      <c r="Q129" s="66"/>
      <c r="R129" s="66"/>
      <c r="S129" s="66"/>
      <c r="T129" s="67"/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T129" s="19" t="s">
        <v>160</v>
      </c>
      <c r="AU129" s="19" t="s">
        <v>179</v>
      </c>
    </row>
    <row r="130" spans="1:65" s="2" customFormat="1" ht="19.5">
      <c r="A130" s="36"/>
      <c r="B130" s="37"/>
      <c r="C130" s="38"/>
      <c r="D130" s="193" t="s">
        <v>161</v>
      </c>
      <c r="E130" s="38"/>
      <c r="F130" s="198" t="s">
        <v>2006</v>
      </c>
      <c r="G130" s="38"/>
      <c r="H130" s="38"/>
      <c r="I130" s="195"/>
      <c r="J130" s="38"/>
      <c r="K130" s="38"/>
      <c r="L130" s="41"/>
      <c r="M130" s="196"/>
      <c r="N130" s="197"/>
      <c r="O130" s="66"/>
      <c r="P130" s="66"/>
      <c r="Q130" s="66"/>
      <c r="R130" s="66"/>
      <c r="S130" s="66"/>
      <c r="T130" s="67"/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T130" s="19" t="s">
        <v>161</v>
      </c>
      <c r="AU130" s="19" t="s">
        <v>179</v>
      </c>
    </row>
    <row r="131" spans="1:65" s="2" customFormat="1" ht="16.5" customHeight="1">
      <c r="A131" s="36"/>
      <c r="B131" s="37"/>
      <c r="C131" s="245" t="s">
        <v>291</v>
      </c>
      <c r="D131" s="245" t="s">
        <v>641</v>
      </c>
      <c r="E131" s="246" t="s">
        <v>2007</v>
      </c>
      <c r="F131" s="247" t="s">
        <v>2008</v>
      </c>
      <c r="G131" s="248" t="s">
        <v>156</v>
      </c>
      <c r="H131" s="249">
        <v>8</v>
      </c>
      <c r="I131" s="250"/>
      <c r="J131" s="251">
        <f>ROUND(I131*H131,2)</f>
        <v>0</v>
      </c>
      <c r="K131" s="247" t="s">
        <v>644</v>
      </c>
      <c r="L131" s="252"/>
      <c r="M131" s="253" t="s">
        <v>19</v>
      </c>
      <c r="N131" s="254" t="s">
        <v>47</v>
      </c>
      <c r="O131" s="66"/>
      <c r="P131" s="189">
        <f>O131*H131</f>
        <v>0</v>
      </c>
      <c r="Q131" s="189">
        <v>0</v>
      </c>
      <c r="R131" s="189">
        <f>Q131*H131</f>
        <v>0</v>
      </c>
      <c r="S131" s="189">
        <v>0</v>
      </c>
      <c r="T131" s="190">
        <f>S131*H131</f>
        <v>0</v>
      </c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R131" s="191" t="s">
        <v>464</v>
      </c>
      <c r="AT131" s="191" t="s">
        <v>641</v>
      </c>
      <c r="AU131" s="191" t="s">
        <v>179</v>
      </c>
      <c r="AY131" s="19" t="s">
        <v>150</v>
      </c>
      <c r="BE131" s="192">
        <f>IF(N131="základní",J131,0)</f>
        <v>0</v>
      </c>
      <c r="BF131" s="192">
        <f>IF(N131="snížená",J131,0)</f>
        <v>0</v>
      </c>
      <c r="BG131" s="192">
        <f>IF(N131="zákl. přenesená",J131,0)</f>
        <v>0</v>
      </c>
      <c r="BH131" s="192">
        <f>IF(N131="sníž. přenesená",J131,0)</f>
        <v>0</v>
      </c>
      <c r="BI131" s="192">
        <f>IF(N131="nulová",J131,0)</f>
        <v>0</v>
      </c>
      <c r="BJ131" s="19" t="s">
        <v>84</v>
      </c>
      <c r="BK131" s="192">
        <f>ROUND(I131*H131,2)</f>
        <v>0</v>
      </c>
      <c r="BL131" s="19" t="s">
        <v>314</v>
      </c>
      <c r="BM131" s="191" t="s">
        <v>1180</v>
      </c>
    </row>
    <row r="132" spans="1:65" s="2" customFormat="1" ht="11.25">
      <c r="A132" s="36"/>
      <c r="B132" s="37"/>
      <c r="C132" s="38"/>
      <c r="D132" s="193" t="s">
        <v>160</v>
      </c>
      <c r="E132" s="38"/>
      <c r="F132" s="194" t="s">
        <v>2008</v>
      </c>
      <c r="G132" s="38"/>
      <c r="H132" s="38"/>
      <c r="I132" s="195"/>
      <c r="J132" s="38"/>
      <c r="K132" s="38"/>
      <c r="L132" s="41"/>
      <c r="M132" s="196"/>
      <c r="N132" s="197"/>
      <c r="O132" s="66"/>
      <c r="P132" s="66"/>
      <c r="Q132" s="66"/>
      <c r="R132" s="66"/>
      <c r="S132" s="66"/>
      <c r="T132" s="67"/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T132" s="19" t="s">
        <v>160</v>
      </c>
      <c r="AU132" s="19" t="s">
        <v>179</v>
      </c>
    </row>
    <row r="133" spans="1:65" s="2" customFormat="1" ht="29.25">
      <c r="A133" s="36"/>
      <c r="B133" s="37"/>
      <c r="C133" s="38"/>
      <c r="D133" s="193" t="s">
        <v>161</v>
      </c>
      <c r="E133" s="38"/>
      <c r="F133" s="198" t="s">
        <v>2009</v>
      </c>
      <c r="G133" s="38"/>
      <c r="H133" s="38"/>
      <c r="I133" s="195"/>
      <c r="J133" s="38"/>
      <c r="K133" s="38"/>
      <c r="L133" s="41"/>
      <c r="M133" s="196"/>
      <c r="N133" s="197"/>
      <c r="O133" s="66"/>
      <c r="P133" s="66"/>
      <c r="Q133" s="66"/>
      <c r="R133" s="66"/>
      <c r="S133" s="66"/>
      <c r="T133" s="67"/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T133" s="19" t="s">
        <v>161</v>
      </c>
      <c r="AU133" s="19" t="s">
        <v>179</v>
      </c>
    </row>
    <row r="134" spans="1:65" s="2" customFormat="1" ht="16.5" customHeight="1">
      <c r="A134" s="36"/>
      <c r="B134" s="37"/>
      <c r="C134" s="245" t="s">
        <v>298</v>
      </c>
      <c r="D134" s="245" t="s">
        <v>641</v>
      </c>
      <c r="E134" s="246" t="s">
        <v>2010</v>
      </c>
      <c r="F134" s="247" t="s">
        <v>2011</v>
      </c>
      <c r="G134" s="248" t="s">
        <v>156</v>
      </c>
      <c r="H134" s="249">
        <v>5</v>
      </c>
      <c r="I134" s="250"/>
      <c r="J134" s="251">
        <f>ROUND(I134*H134,2)</f>
        <v>0</v>
      </c>
      <c r="K134" s="247" t="s">
        <v>644</v>
      </c>
      <c r="L134" s="252"/>
      <c r="M134" s="253" t="s">
        <v>19</v>
      </c>
      <c r="N134" s="254" t="s">
        <v>47</v>
      </c>
      <c r="O134" s="66"/>
      <c r="P134" s="189">
        <f>O134*H134</f>
        <v>0</v>
      </c>
      <c r="Q134" s="189">
        <v>0</v>
      </c>
      <c r="R134" s="189">
        <f>Q134*H134</f>
        <v>0</v>
      </c>
      <c r="S134" s="189">
        <v>0</v>
      </c>
      <c r="T134" s="190">
        <f>S134*H134</f>
        <v>0</v>
      </c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R134" s="191" t="s">
        <v>464</v>
      </c>
      <c r="AT134" s="191" t="s">
        <v>641</v>
      </c>
      <c r="AU134" s="191" t="s">
        <v>179</v>
      </c>
      <c r="AY134" s="19" t="s">
        <v>150</v>
      </c>
      <c r="BE134" s="192">
        <f>IF(N134="základní",J134,0)</f>
        <v>0</v>
      </c>
      <c r="BF134" s="192">
        <f>IF(N134="snížená",J134,0)</f>
        <v>0</v>
      </c>
      <c r="BG134" s="192">
        <f>IF(N134="zákl. přenesená",J134,0)</f>
        <v>0</v>
      </c>
      <c r="BH134" s="192">
        <f>IF(N134="sníž. přenesená",J134,0)</f>
        <v>0</v>
      </c>
      <c r="BI134" s="192">
        <f>IF(N134="nulová",J134,0)</f>
        <v>0</v>
      </c>
      <c r="BJ134" s="19" t="s">
        <v>84</v>
      </c>
      <c r="BK134" s="192">
        <f>ROUND(I134*H134,2)</f>
        <v>0</v>
      </c>
      <c r="BL134" s="19" t="s">
        <v>314</v>
      </c>
      <c r="BM134" s="191" t="s">
        <v>1198</v>
      </c>
    </row>
    <row r="135" spans="1:65" s="2" customFormat="1" ht="11.25">
      <c r="A135" s="36"/>
      <c r="B135" s="37"/>
      <c r="C135" s="38"/>
      <c r="D135" s="193" t="s">
        <v>160</v>
      </c>
      <c r="E135" s="38"/>
      <c r="F135" s="194" t="s">
        <v>2011</v>
      </c>
      <c r="G135" s="38"/>
      <c r="H135" s="38"/>
      <c r="I135" s="195"/>
      <c r="J135" s="38"/>
      <c r="K135" s="38"/>
      <c r="L135" s="41"/>
      <c r="M135" s="196"/>
      <c r="N135" s="197"/>
      <c r="O135" s="66"/>
      <c r="P135" s="66"/>
      <c r="Q135" s="66"/>
      <c r="R135" s="66"/>
      <c r="S135" s="66"/>
      <c r="T135" s="67"/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T135" s="19" t="s">
        <v>160</v>
      </c>
      <c r="AU135" s="19" t="s">
        <v>179</v>
      </c>
    </row>
    <row r="136" spans="1:65" s="2" customFormat="1" ht="29.25">
      <c r="A136" s="36"/>
      <c r="B136" s="37"/>
      <c r="C136" s="38"/>
      <c r="D136" s="193" t="s">
        <v>161</v>
      </c>
      <c r="E136" s="38"/>
      <c r="F136" s="198" t="s">
        <v>2012</v>
      </c>
      <c r="G136" s="38"/>
      <c r="H136" s="38"/>
      <c r="I136" s="195"/>
      <c r="J136" s="38"/>
      <c r="K136" s="38"/>
      <c r="L136" s="41"/>
      <c r="M136" s="196"/>
      <c r="N136" s="197"/>
      <c r="O136" s="66"/>
      <c r="P136" s="66"/>
      <c r="Q136" s="66"/>
      <c r="R136" s="66"/>
      <c r="S136" s="66"/>
      <c r="T136" s="67"/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T136" s="19" t="s">
        <v>161</v>
      </c>
      <c r="AU136" s="19" t="s">
        <v>179</v>
      </c>
    </row>
    <row r="137" spans="1:65" s="2" customFormat="1" ht="16.5" customHeight="1">
      <c r="A137" s="36"/>
      <c r="B137" s="37"/>
      <c r="C137" s="245" t="s">
        <v>8</v>
      </c>
      <c r="D137" s="245" t="s">
        <v>641</v>
      </c>
      <c r="E137" s="246" t="s">
        <v>2013</v>
      </c>
      <c r="F137" s="247" t="s">
        <v>2014</v>
      </c>
      <c r="G137" s="248" t="s">
        <v>951</v>
      </c>
      <c r="H137" s="249">
        <v>1</v>
      </c>
      <c r="I137" s="250"/>
      <c r="J137" s="251">
        <f>ROUND(I137*H137,2)</f>
        <v>0</v>
      </c>
      <c r="K137" s="247" t="s">
        <v>644</v>
      </c>
      <c r="L137" s="252"/>
      <c r="M137" s="253" t="s">
        <v>19</v>
      </c>
      <c r="N137" s="254" t="s">
        <v>47</v>
      </c>
      <c r="O137" s="66"/>
      <c r="P137" s="189">
        <f>O137*H137</f>
        <v>0</v>
      </c>
      <c r="Q137" s="189">
        <v>0</v>
      </c>
      <c r="R137" s="189">
        <f>Q137*H137</f>
        <v>0</v>
      </c>
      <c r="S137" s="189">
        <v>0</v>
      </c>
      <c r="T137" s="190">
        <f>S137*H137</f>
        <v>0</v>
      </c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R137" s="191" t="s">
        <v>464</v>
      </c>
      <c r="AT137" s="191" t="s">
        <v>641</v>
      </c>
      <c r="AU137" s="191" t="s">
        <v>179</v>
      </c>
      <c r="AY137" s="19" t="s">
        <v>150</v>
      </c>
      <c r="BE137" s="192">
        <f>IF(N137="základní",J137,0)</f>
        <v>0</v>
      </c>
      <c r="BF137" s="192">
        <f>IF(N137="snížená",J137,0)</f>
        <v>0</v>
      </c>
      <c r="BG137" s="192">
        <f>IF(N137="zákl. přenesená",J137,0)</f>
        <v>0</v>
      </c>
      <c r="BH137" s="192">
        <f>IF(N137="sníž. přenesená",J137,0)</f>
        <v>0</v>
      </c>
      <c r="BI137" s="192">
        <f>IF(N137="nulová",J137,0)</f>
        <v>0</v>
      </c>
      <c r="BJ137" s="19" t="s">
        <v>84</v>
      </c>
      <c r="BK137" s="192">
        <f>ROUND(I137*H137,2)</f>
        <v>0</v>
      </c>
      <c r="BL137" s="19" t="s">
        <v>314</v>
      </c>
      <c r="BM137" s="191" t="s">
        <v>1205</v>
      </c>
    </row>
    <row r="138" spans="1:65" s="2" customFormat="1" ht="11.25">
      <c r="A138" s="36"/>
      <c r="B138" s="37"/>
      <c r="C138" s="38"/>
      <c r="D138" s="193" t="s">
        <v>160</v>
      </c>
      <c r="E138" s="38"/>
      <c r="F138" s="194" t="s">
        <v>2014</v>
      </c>
      <c r="G138" s="38"/>
      <c r="H138" s="38"/>
      <c r="I138" s="195"/>
      <c r="J138" s="38"/>
      <c r="K138" s="38"/>
      <c r="L138" s="41"/>
      <c r="M138" s="196"/>
      <c r="N138" s="197"/>
      <c r="O138" s="66"/>
      <c r="P138" s="66"/>
      <c r="Q138" s="66"/>
      <c r="R138" s="66"/>
      <c r="S138" s="66"/>
      <c r="T138" s="67"/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T138" s="19" t="s">
        <v>160</v>
      </c>
      <c r="AU138" s="19" t="s">
        <v>179</v>
      </c>
    </row>
    <row r="139" spans="1:65" s="2" customFormat="1" ht="58.5">
      <c r="A139" s="36"/>
      <c r="B139" s="37"/>
      <c r="C139" s="38"/>
      <c r="D139" s="193" t="s">
        <v>161</v>
      </c>
      <c r="E139" s="38"/>
      <c r="F139" s="198" t="s">
        <v>2015</v>
      </c>
      <c r="G139" s="38"/>
      <c r="H139" s="38"/>
      <c r="I139" s="195"/>
      <c r="J139" s="38"/>
      <c r="K139" s="38"/>
      <c r="L139" s="41"/>
      <c r="M139" s="196"/>
      <c r="N139" s="197"/>
      <c r="O139" s="66"/>
      <c r="P139" s="66"/>
      <c r="Q139" s="66"/>
      <c r="R139" s="66"/>
      <c r="S139" s="66"/>
      <c r="T139" s="67"/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T139" s="19" t="s">
        <v>161</v>
      </c>
      <c r="AU139" s="19" t="s">
        <v>179</v>
      </c>
    </row>
    <row r="140" spans="1:65" s="2" customFormat="1" ht="16.5" customHeight="1">
      <c r="A140" s="36"/>
      <c r="B140" s="37"/>
      <c r="C140" s="245" t="s">
        <v>314</v>
      </c>
      <c r="D140" s="245" t="s">
        <v>641</v>
      </c>
      <c r="E140" s="246" t="s">
        <v>2016</v>
      </c>
      <c r="F140" s="247" t="s">
        <v>2017</v>
      </c>
      <c r="G140" s="248" t="s">
        <v>156</v>
      </c>
      <c r="H140" s="249">
        <v>1</v>
      </c>
      <c r="I140" s="250"/>
      <c r="J140" s="251">
        <f>ROUND(I140*H140,2)</f>
        <v>0</v>
      </c>
      <c r="K140" s="247" t="s">
        <v>644</v>
      </c>
      <c r="L140" s="252"/>
      <c r="M140" s="253" t="s">
        <v>19</v>
      </c>
      <c r="N140" s="254" t="s">
        <v>47</v>
      </c>
      <c r="O140" s="66"/>
      <c r="P140" s="189">
        <f>O140*H140</f>
        <v>0</v>
      </c>
      <c r="Q140" s="189">
        <v>0</v>
      </c>
      <c r="R140" s="189">
        <f>Q140*H140</f>
        <v>0</v>
      </c>
      <c r="S140" s="189">
        <v>0</v>
      </c>
      <c r="T140" s="190">
        <f>S140*H140</f>
        <v>0</v>
      </c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R140" s="191" t="s">
        <v>464</v>
      </c>
      <c r="AT140" s="191" t="s">
        <v>641</v>
      </c>
      <c r="AU140" s="191" t="s">
        <v>179</v>
      </c>
      <c r="AY140" s="19" t="s">
        <v>150</v>
      </c>
      <c r="BE140" s="192">
        <f>IF(N140="základní",J140,0)</f>
        <v>0</v>
      </c>
      <c r="BF140" s="192">
        <f>IF(N140="snížená",J140,0)</f>
        <v>0</v>
      </c>
      <c r="BG140" s="192">
        <f>IF(N140="zákl. přenesená",J140,0)</f>
        <v>0</v>
      </c>
      <c r="BH140" s="192">
        <f>IF(N140="sníž. přenesená",J140,0)</f>
        <v>0</v>
      </c>
      <c r="BI140" s="192">
        <f>IF(N140="nulová",J140,0)</f>
        <v>0</v>
      </c>
      <c r="BJ140" s="19" t="s">
        <v>84</v>
      </c>
      <c r="BK140" s="192">
        <f>ROUND(I140*H140,2)</f>
        <v>0</v>
      </c>
      <c r="BL140" s="19" t="s">
        <v>314</v>
      </c>
      <c r="BM140" s="191" t="s">
        <v>1216</v>
      </c>
    </row>
    <row r="141" spans="1:65" s="2" customFormat="1" ht="11.25">
      <c r="A141" s="36"/>
      <c r="B141" s="37"/>
      <c r="C141" s="38"/>
      <c r="D141" s="193" t="s">
        <v>160</v>
      </c>
      <c r="E141" s="38"/>
      <c r="F141" s="194" t="s">
        <v>2017</v>
      </c>
      <c r="G141" s="38"/>
      <c r="H141" s="38"/>
      <c r="I141" s="195"/>
      <c r="J141" s="38"/>
      <c r="K141" s="38"/>
      <c r="L141" s="41"/>
      <c r="M141" s="196"/>
      <c r="N141" s="197"/>
      <c r="O141" s="66"/>
      <c r="P141" s="66"/>
      <c r="Q141" s="66"/>
      <c r="R141" s="66"/>
      <c r="S141" s="66"/>
      <c r="T141" s="67"/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T141" s="19" t="s">
        <v>160</v>
      </c>
      <c r="AU141" s="19" t="s">
        <v>179</v>
      </c>
    </row>
    <row r="142" spans="1:65" s="2" customFormat="1" ht="19.5">
      <c r="A142" s="36"/>
      <c r="B142" s="37"/>
      <c r="C142" s="38"/>
      <c r="D142" s="193" t="s">
        <v>161</v>
      </c>
      <c r="E142" s="38"/>
      <c r="F142" s="198" t="s">
        <v>2018</v>
      </c>
      <c r="G142" s="38"/>
      <c r="H142" s="38"/>
      <c r="I142" s="195"/>
      <c r="J142" s="38"/>
      <c r="K142" s="38"/>
      <c r="L142" s="41"/>
      <c r="M142" s="196"/>
      <c r="N142" s="197"/>
      <c r="O142" s="66"/>
      <c r="P142" s="66"/>
      <c r="Q142" s="66"/>
      <c r="R142" s="66"/>
      <c r="S142" s="66"/>
      <c r="T142" s="67"/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T142" s="19" t="s">
        <v>161</v>
      </c>
      <c r="AU142" s="19" t="s">
        <v>179</v>
      </c>
    </row>
    <row r="143" spans="1:65" s="2" customFormat="1" ht="16.5" customHeight="1">
      <c r="A143" s="36"/>
      <c r="B143" s="37"/>
      <c r="C143" s="245" t="s">
        <v>325</v>
      </c>
      <c r="D143" s="245" t="s">
        <v>641</v>
      </c>
      <c r="E143" s="246" t="s">
        <v>2019</v>
      </c>
      <c r="F143" s="247" t="s">
        <v>2020</v>
      </c>
      <c r="G143" s="248" t="s">
        <v>156</v>
      </c>
      <c r="H143" s="249">
        <v>4</v>
      </c>
      <c r="I143" s="250"/>
      <c r="J143" s="251">
        <f>ROUND(I143*H143,2)</f>
        <v>0</v>
      </c>
      <c r="K143" s="247" t="s">
        <v>644</v>
      </c>
      <c r="L143" s="252"/>
      <c r="M143" s="253" t="s">
        <v>19</v>
      </c>
      <c r="N143" s="254" t="s">
        <v>47</v>
      </c>
      <c r="O143" s="66"/>
      <c r="P143" s="189">
        <f>O143*H143</f>
        <v>0</v>
      </c>
      <c r="Q143" s="189">
        <v>0</v>
      </c>
      <c r="R143" s="189">
        <f>Q143*H143</f>
        <v>0</v>
      </c>
      <c r="S143" s="189">
        <v>0</v>
      </c>
      <c r="T143" s="190">
        <f>S143*H143</f>
        <v>0</v>
      </c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R143" s="191" t="s">
        <v>464</v>
      </c>
      <c r="AT143" s="191" t="s">
        <v>641</v>
      </c>
      <c r="AU143" s="191" t="s">
        <v>179</v>
      </c>
      <c r="AY143" s="19" t="s">
        <v>150</v>
      </c>
      <c r="BE143" s="192">
        <f>IF(N143="základní",J143,0)</f>
        <v>0</v>
      </c>
      <c r="BF143" s="192">
        <f>IF(N143="snížená",J143,0)</f>
        <v>0</v>
      </c>
      <c r="BG143" s="192">
        <f>IF(N143="zákl. přenesená",J143,0)</f>
        <v>0</v>
      </c>
      <c r="BH143" s="192">
        <f>IF(N143="sníž. přenesená",J143,0)</f>
        <v>0</v>
      </c>
      <c r="BI143" s="192">
        <f>IF(N143="nulová",J143,0)</f>
        <v>0</v>
      </c>
      <c r="BJ143" s="19" t="s">
        <v>84</v>
      </c>
      <c r="BK143" s="192">
        <f>ROUND(I143*H143,2)</f>
        <v>0</v>
      </c>
      <c r="BL143" s="19" t="s">
        <v>314</v>
      </c>
      <c r="BM143" s="191" t="s">
        <v>1227</v>
      </c>
    </row>
    <row r="144" spans="1:65" s="2" customFormat="1" ht="11.25">
      <c r="A144" s="36"/>
      <c r="B144" s="37"/>
      <c r="C144" s="38"/>
      <c r="D144" s="193" t="s">
        <v>160</v>
      </c>
      <c r="E144" s="38"/>
      <c r="F144" s="194" t="s">
        <v>2020</v>
      </c>
      <c r="G144" s="38"/>
      <c r="H144" s="38"/>
      <c r="I144" s="195"/>
      <c r="J144" s="38"/>
      <c r="K144" s="38"/>
      <c r="L144" s="41"/>
      <c r="M144" s="196"/>
      <c r="N144" s="197"/>
      <c r="O144" s="66"/>
      <c r="P144" s="66"/>
      <c r="Q144" s="66"/>
      <c r="R144" s="66"/>
      <c r="S144" s="66"/>
      <c r="T144" s="67"/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T144" s="19" t="s">
        <v>160</v>
      </c>
      <c r="AU144" s="19" t="s">
        <v>179</v>
      </c>
    </row>
    <row r="145" spans="1:65" s="2" customFormat="1" ht="29.25">
      <c r="A145" s="36"/>
      <c r="B145" s="37"/>
      <c r="C145" s="38"/>
      <c r="D145" s="193" t="s">
        <v>161</v>
      </c>
      <c r="E145" s="38"/>
      <c r="F145" s="198" t="s">
        <v>2021</v>
      </c>
      <c r="G145" s="38"/>
      <c r="H145" s="38"/>
      <c r="I145" s="195"/>
      <c r="J145" s="38"/>
      <c r="K145" s="38"/>
      <c r="L145" s="41"/>
      <c r="M145" s="196"/>
      <c r="N145" s="197"/>
      <c r="O145" s="66"/>
      <c r="P145" s="66"/>
      <c r="Q145" s="66"/>
      <c r="R145" s="66"/>
      <c r="S145" s="66"/>
      <c r="T145" s="67"/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T145" s="19" t="s">
        <v>161</v>
      </c>
      <c r="AU145" s="19" t="s">
        <v>179</v>
      </c>
    </row>
    <row r="146" spans="1:65" s="2" customFormat="1" ht="16.5" customHeight="1">
      <c r="A146" s="36"/>
      <c r="B146" s="37"/>
      <c r="C146" s="245" t="s">
        <v>341</v>
      </c>
      <c r="D146" s="245" t="s">
        <v>641</v>
      </c>
      <c r="E146" s="246" t="s">
        <v>2022</v>
      </c>
      <c r="F146" s="247" t="s">
        <v>2023</v>
      </c>
      <c r="G146" s="248" t="s">
        <v>156</v>
      </c>
      <c r="H146" s="249">
        <v>1</v>
      </c>
      <c r="I146" s="250"/>
      <c r="J146" s="251">
        <f>ROUND(I146*H146,2)</f>
        <v>0</v>
      </c>
      <c r="K146" s="247" t="s">
        <v>644</v>
      </c>
      <c r="L146" s="252"/>
      <c r="M146" s="253" t="s">
        <v>19</v>
      </c>
      <c r="N146" s="254" t="s">
        <v>47</v>
      </c>
      <c r="O146" s="66"/>
      <c r="P146" s="189">
        <f>O146*H146</f>
        <v>0</v>
      </c>
      <c r="Q146" s="189">
        <v>0</v>
      </c>
      <c r="R146" s="189">
        <f>Q146*H146</f>
        <v>0</v>
      </c>
      <c r="S146" s="189">
        <v>0</v>
      </c>
      <c r="T146" s="190">
        <f>S146*H146</f>
        <v>0</v>
      </c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R146" s="191" t="s">
        <v>464</v>
      </c>
      <c r="AT146" s="191" t="s">
        <v>641</v>
      </c>
      <c r="AU146" s="191" t="s">
        <v>179</v>
      </c>
      <c r="AY146" s="19" t="s">
        <v>150</v>
      </c>
      <c r="BE146" s="192">
        <f>IF(N146="základní",J146,0)</f>
        <v>0</v>
      </c>
      <c r="BF146" s="192">
        <f>IF(N146="snížená",J146,0)</f>
        <v>0</v>
      </c>
      <c r="BG146" s="192">
        <f>IF(N146="zákl. přenesená",J146,0)</f>
        <v>0</v>
      </c>
      <c r="BH146" s="192">
        <f>IF(N146="sníž. přenesená",J146,0)</f>
        <v>0</v>
      </c>
      <c r="BI146" s="192">
        <f>IF(N146="nulová",J146,0)</f>
        <v>0</v>
      </c>
      <c r="BJ146" s="19" t="s">
        <v>84</v>
      </c>
      <c r="BK146" s="192">
        <f>ROUND(I146*H146,2)</f>
        <v>0</v>
      </c>
      <c r="BL146" s="19" t="s">
        <v>314</v>
      </c>
      <c r="BM146" s="191" t="s">
        <v>1240</v>
      </c>
    </row>
    <row r="147" spans="1:65" s="2" customFormat="1" ht="11.25">
      <c r="A147" s="36"/>
      <c r="B147" s="37"/>
      <c r="C147" s="38"/>
      <c r="D147" s="193" t="s">
        <v>160</v>
      </c>
      <c r="E147" s="38"/>
      <c r="F147" s="194" t="s">
        <v>2023</v>
      </c>
      <c r="G147" s="38"/>
      <c r="H147" s="38"/>
      <c r="I147" s="195"/>
      <c r="J147" s="38"/>
      <c r="K147" s="38"/>
      <c r="L147" s="41"/>
      <c r="M147" s="196"/>
      <c r="N147" s="197"/>
      <c r="O147" s="66"/>
      <c r="P147" s="66"/>
      <c r="Q147" s="66"/>
      <c r="R147" s="66"/>
      <c r="S147" s="66"/>
      <c r="T147" s="67"/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T147" s="19" t="s">
        <v>160</v>
      </c>
      <c r="AU147" s="19" t="s">
        <v>179</v>
      </c>
    </row>
    <row r="148" spans="1:65" s="2" customFormat="1" ht="29.25">
      <c r="A148" s="36"/>
      <c r="B148" s="37"/>
      <c r="C148" s="38"/>
      <c r="D148" s="193" t="s">
        <v>161</v>
      </c>
      <c r="E148" s="38"/>
      <c r="F148" s="198" t="s">
        <v>2024</v>
      </c>
      <c r="G148" s="38"/>
      <c r="H148" s="38"/>
      <c r="I148" s="195"/>
      <c r="J148" s="38"/>
      <c r="K148" s="38"/>
      <c r="L148" s="41"/>
      <c r="M148" s="196"/>
      <c r="N148" s="197"/>
      <c r="O148" s="66"/>
      <c r="P148" s="66"/>
      <c r="Q148" s="66"/>
      <c r="R148" s="66"/>
      <c r="S148" s="66"/>
      <c r="T148" s="67"/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T148" s="19" t="s">
        <v>161</v>
      </c>
      <c r="AU148" s="19" t="s">
        <v>179</v>
      </c>
    </row>
    <row r="149" spans="1:65" s="2" customFormat="1" ht="16.5" customHeight="1">
      <c r="A149" s="36"/>
      <c r="B149" s="37"/>
      <c r="C149" s="245" t="s">
        <v>348</v>
      </c>
      <c r="D149" s="245" t="s">
        <v>641</v>
      </c>
      <c r="E149" s="246" t="s">
        <v>2025</v>
      </c>
      <c r="F149" s="247" t="s">
        <v>2026</v>
      </c>
      <c r="G149" s="248" t="s">
        <v>156</v>
      </c>
      <c r="H149" s="249">
        <v>5</v>
      </c>
      <c r="I149" s="250"/>
      <c r="J149" s="251">
        <f>ROUND(I149*H149,2)</f>
        <v>0</v>
      </c>
      <c r="K149" s="247" t="s">
        <v>644</v>
      </c>
      <c r="L149" s="252"/>
      <c r="M149" s="253" t="s">
        <v>19</v>
      </c>
      <c r="N149" s="254" t="s">
        <v>47</v>
      </c>
      <c r="O149" s="66"/>
      <c r="P149" s="189">
        <f>O149*H149</f>
        <v>0</v>
      </c>
      <c r="Q149" s="189">
        <v>0</v>
      </c>
      <c r="R149" s="189">
        <f>Q149*H149</f>
        <v>0</v>
      </c>
      <c r="S149" s="189">
        <v>0</v>
      </c>
      <c r="T149" s="190">
        <f>S149*H149</f>
        <v>0</v>
      </c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R149" s="191" t="s">
        <v>464</v>
      </c>
      <c r="AT149" s="191" t="s">
        <v>641</v>
      </c>
      <c r="AU149" s="191" t="s">
        <v>179</v>
      </c>
      <c r="AY149" s="19" t="s">
        <v>150</v>
      </c>
      <c r="BE149" s="192">
        <f>IF(N149="základní",J149,0)</f>
        <v>0</v>
      </c>
      <c r="BF149" s="192">
        <f>IF(N149="snížená",J149,0)</f>
        <v>0</v>
      </c>
      <c r="BG149" s="192">
        <f>IF(N149="zákl. přenesená",J149,0)</f>
        <v>0</v>
      </c>
      <c r="BH149" s="192">
        <f>IF(N149="sníž. přenesená",J149,0)</f>
        <v>0</v>
      </c>
      <c r="BI149" s="192">
        <f>IF(N149="nulová",J149,0)</f>
        <v>0</v>
      </c>
      <c r="BJ149" s="19" t="s">
        <v>84</v>
      </c>
      <c r="BK149" s="192">
        <f>ROUND(I149*H149,2)</f>
        <v>0</v>
      </c>
      <c r="BL149" s="19" t="s">
        <v>314</v>
      </c>
      <c r="BM149" s="191" t="s">
        <v>1263</v>
      </c>
    </row>
    <row r="150" spans="1:65" s="2" customFormat="1" ht="11.25">
      <c r="A150" s="36"/>
      <c r="B150" s="37"/>
      <c r="C150" s="38"/>
      <c r="D150" s="193" t="s">
        <v>160</v>
      </c>
      <c r="E150" s="38"/>
      <c r="F150" s="194" t="s">
        <v>2026</v>
      </c>
      <c r="G150" s="38"/>
      <c r="H150" s="38"/>
      <c r="I150" s="195"/>
      <c r="J150" s="38"/>
      <c r="K150" s="38"/>
      <c r="L150" s="41"/>
      <c r="M150" s="196"/>
      <c r="N150" s="197"/>
      <c r="O150" s="66"/>
      <c r="P150" s="66"/>
      <c r="Q150" s="66"/>
      <c r="R150" s="66"/>
      <c r="S150" s="66"/>
      <c r="T150" s="67"/>
      <c r="U150" s="36"/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  <c r="AT150" s="19" t="s">
        <v>160</v>
      </c>
      <c r="AU150" s="19" t="s">
        <v>179</v>
      </c>
    </row>
    <row r="151" spans="1:65" s="2" customFormat="1" ht="29.25">
      <c r="A151" s="36"/>
      <c r="B151" s="37"/>
      <c r="C151" s="38"/>
      <c r="D151" s="193" t="s">
        <v>161</v>
      </c>
      <c r="E151" s="38"/>
      <c r="F151" s="198" t="s">
        <v>2027</v>
      </c>
      <c r="G151" s="38"/>
      <c r="H151" s="38"/>
      <c r="I151" s="195"/>
      <c r="J151" s="38"/>
      <c r="K151" s="38"/>
      <c r="L151" s="41"/>
      <c r="M151" s="196"/>
      <c r="N151" s="197"/>
      <c r="O151" s="66"/>
      <c r="P151" s="66"/>
      <c r="Q151" s="66"/>
      <c r="R151" s="66"/>
      <c r="S151" s="66"/>
      <c r="T151" s="67"/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T151" s="19" t="s">
        <v>161</v>
      </c>
      <c r="AU151" s="19" t="s">
        <v>179</v>
      </c>
    </row>
    <row r="152" spans="1:65" s="2" customFormat="1" ht="16.5" customHeight="1">
      <c r="A152" s="36"/>
      <c r="B152" s="37"/>
      <c r="C152" s="245" t="s">
        <v>355</v>
      </c>
      <c r="D152" s="245" t="s">
        <v>641</v>
      </c>
      <c r="E152" s="246" t="s">
        <v>2028</v>
      </c>
      <c r="F152" s="247" t="s">
        <v>2029</v>
      </c>
      <c r="G152" s="248" t="s">
        <v>156</v>
      </c>
      <c r="H152" s="249">
        <v>2</v>
      </c>
      <c r="I152" s="250"/>
      <c r="J152" s="251">
        <f>ROUND(I152*H152,2)</f>
        <v>0</v>
      </c>
      <c r="K152" s="247" t="s">
        <v>644</v>
      </c>
      <c r="L152" s="252"/>
      <c r="M152" s="253" t="s">
        <v>19</v>
      </c>
      <c r="N152" s="254" t="s">
        <v>47</v>
      </c>
      <c r="O152" s="66"/>
      <c r="P152" s="189">
        <f>O152*H152</f>
        <v>0</v>
      </c>
      <c r="Q152" s="189">
        <v>0</v>
      </c>
      <c r="R152" s="189">
        <f>Q152*H152</f>
        <v>0</v>
      </c>
      <c r="S152" s="189">
        <v>0</v>
      </c>
      <c r="T152" s="190">
        <f>S152*H152</f>
        <v>0</v>
      </c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R152" s="191" t="s">
        <v>464</v>
      </c>
      <c r="AT152" s="191" t="s">
        <v>641</v>
      </c>
      <c r="AU152" s="191" t="s">
        <v>179</v>
      </c>
      <c r="AY152" s="19" t="s">
        <v>150</v>
      </c>
      <c r="BE152" s="192">
        <f>IF(N152="základní",J152,0)</f>
        <v>0</v>
      </c>
      <c r="BF152" s="192">
        <f>IF(N152="snížená",J152,0)</f>
        <v>0</v>
      </c>
      <c r="BG152" s="192">
        <f>IF(N152="zákl. přenesená",J152,0)</f>
        <v>0</v>
      </c>
      <c r="BH152" s="192">
        <f>IF(N152="sníž. přenesená",J152,0)</f>
        <v>0</v>
      </c>
      <c r="BI152" s="192">
        <f>IF(N152="nulová",J152,0)</f>
        <v>0</v>
      </c>
      <c r="BJ152" s="19" t="s">
        <v>84</v>
      </c>
      <c r="BK152" s="192">
        <f>ROUND(I152*H152,2)</f>
        <v>0</v>
      </c>
      <c r="BL152" s="19" t="s">
        <v>314</v>
      </c>
      <c r="BM152" s="191" t="s">
        <v>1274</v>
      </c>
    </row>
    <row r="153" spans="1:65" s="2" customFormat="1" ht="11.25">
      <c r="A153" s="36"/>
      <c r="B153" s="37"/>
      <c r="C153" s="38"/>
      <c r="D153" s="193" t="s">
        <v>160</v>
      </c>
      <c r="E153" s="38"/>
      <c r="F153" s="194" t="s">
        <v>2029</v>
      </c>
      <c r="G153" s="38"/>
      <c r="H153" s="38"/>
      <c r="I153" s="195"/>
      <c r="J153" s="38"/>
      <c r="K153" s="38"/>
      <c r="L153" s="41"/>
      <c r="M153" s="196"/>
      <c r="N153" s="197"/>
      <c r="O153" s="66"/>
      <c r="P153" s="66"/>
      <c r="Q153" s="66"/>
      <c r="R153" s="66"/>
      <c r="S153" s="66"/>
      <c r="T153" s="67"/>
      <c r="U153" s="36"/>
      <c r="V153" s="36"/>
      <c r="W153" s="36"/>
      <c r="X153" s="36"/>
      <c r="Y153" s="36"/>
      <c r="Z153" s="36"/>
      <c r="AA153" s="36"/>
      <c r="AB153" s="36"/>
      <c r="AC153" s="36"/>
      <c r="AD153" s="36"/>
      <c r="AE153" s="36"/>
      <c r="AT153" s="19" t="s">
        <v>160</v>
      </c>
      <c r="AU153" s="19" t="s">
        <v>179</v>
      </c>
    </row>
    <row r="154" spans="1:65" s="2" customFormat="1" ht="29.25">
      <c r="A154" s="36"/>
      <c r="B154" s="37"/>
      <c r="C154" s="38"/>
      <c r="D154" s="193" t="s">
        <v>161</v>
      </c>
      <c r="E154" s="38"/>
      <c r="F154" s="198" t="s">
        <v>2030</v>
      </c>
      <c r="G154" s="38"/>
      <c r="H154" s="38"/>
      <c r="I154" s="195"/>
      <c r="J154" s="38"/>
      <c r="K154" s="38"/>
      <c r="L154" s="41"/>
      <c r="M154" s="196"/>
      <c r="N154" s="197"/>
      <c r="O154" s="66"/>
      <c r="P154" s="66"/>
      <c r="Q154" s="66"/>
      <c r="R154" s="66"/>
      <c r="S154" s="66"/>
      <c r="T154" s="67"/>
      <c r="U154" s="36"/>
      <c r="V154" s="36"/>
      <c r="W154" s="36"/>
      <c r="X154" s="36"/>
      <c r="Y154" s="36"/>
      <c r="Z154" s="36"/>
      <c r="AA154" s="36"/>
      <c r="AB154" s="36"/>
      <c r="AC154" s="36"/>
      <c r="AD154" s="36"/>
      <c r="AE154" s="36"/>
      <c r="AT154" s="19" t="s">
        <v>161</v>
      </c>
      <c r="AU154" s="19" t="s">
        <v>179</v>
      </c>
    </row>
    <row r="155" spans="1:65" s="2" customFormat="1" ht="16.5" customHeight="1">
      <c r="A155" s="36"/>
      <c r="B155" s="37"/>
      <c r="C155" s="245" t="s">
        <v>7</v>
      </c>
      <c r="D155" s="245" t="s">
        <v>641</v>
      </c>
      <c r="E155" s="246" t="s">
        <v>2031</v>
      </c>
      <c r="F155" s="247" t="s">
        <v>2032</v>
      </c>
      <c r="G155" s="248" t="s">
        <v>156</v>
      </c>
      <c r="H155" s="249">
        <v>12</v>
      </c>
      <c r="I155" s="250"/>
      <c r="J155" s="251">
        <f>ROUND(I155*H155,2)</f>
        <v>0</v>
      </c>
      <c r="K155" s="247" t="s">
        <v>644</v>
      </c>
      <c r="L155" s="252"/>
      <c r="M155" s="253" t="s">
        <v>19</v>
      </c>
      <c r="N155" s="254" t="s">
        <v>47</v>
      </c>
      <c r="O155" s="66"/>
      <c r="P155" s="189">
        <f>O155*H155</f>
        <v>0</v>
      </c>
      <c r="Q155" s="189">
        <v>0</v>
      </c>
      <c r="R155" s="189">
        <f>Q155*H155</f>
        <v>0</v>
      </c>
      <c r="S155" s="189">
        <v>0</v>
      </c>
      <c r="T155" s="190">
        <f>S155*H155</f>
        <v>0</v>
      </c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R155" s="191" t="s">
        <v>464</v>
      </c>
      <c r="AT155" s="191" t="s">
        <v>641</v>
      </c>
      <c r="AU155" s="191" t="s">
        <v>179</v>
      </c>
      <c r="AY155" s="19" t="s">
        <v>150</v>
      </c>
      <c r="BE155" s="192">
        <f>IF(N155="základní",J155,0)</f>
        <v>0</v>
      </c>
      <c r="BF155" s="192">
        <f>IF(N155="snížená",J155,0)</f>
        <v>0</v>
      </c>
      <c r="BG155" s="192">
        <f>IF(N155="zákl. přenesená",J155,0)</f>
        <v>0</v>
      </c>
      <c r="BH155" s="192">
        <f>IF(N155="sníž. přenesená",J155,0)</f>
        <v>0</v>
      </c>
      <c r="BI155" s="192">
        <f>IF(N155="nulová",J155,0)</f>
        <v>0</v>
      </c>
      <c r="BJ155" s="19" t="s">
        <v>84</v>
      </c>
      <c r="BK155" s="192">
        <f>ROUND(I155*H155,2)</f>
        <v>0</v>
      </c>
      <c r="BL155" s="19" t="s">
        <v>314</v>
      </c>
      <c r="BM155" s="191" t="s">
        <v>1285</v>
      </c>
    </row>
    <row r="156" spans="1:65" s="2" customFormat="1" ht="11.25">
      <c r="A156" s="36"/>
      <c r="B156" s="37"/>
      <c r="C156" s="38"/>
      <c r="D156" s="193" t="s">
        <v>160</v>
      </c>
      <c r="E156" s="38"/>
      <c r="F156" s="194" t="s">
        <v>2032</v>
      </c>
      <c r="G156" s="38"/>
      <c r="H156" s="38"/>
      <c r="I156" s="195"/>
      <c r="J156" s="38"/>
      <c r="K156" s="38"/>
      <c r="L156" s="41"/>
      <c r="M156" s="196"/>
      <c r="N156" s="197"/>
      <c r="O156" s="66"/>
      <c r="P156" s="66"/>
      <c r="Q156" s="66"/>
      <c r="R156" s="66"/>
      <c r="S156" s="66"/>
      <c r="T156" s="67"/>
      <c r="U156" s="36"/>
      <c r="V156" s="36"/>
      <c r="W156" s="36"/>
      <c r="X156" s="36"/>
      <c r="Y156" s="36"/>
      <c r="Z156" s="36"/>
      <c r="AA156" s="36"/>
      <c r="AB156" s="36"/>
      <c r="AC156" s="36"/>
      <c r="AD156" s="36"/>
      <c r="AE156" s="36"/>
      <c r="AT156" s="19" t="s">
        <v>160</v>
      </c>
      <c r="AU156" s="19" t="s">
        <v>179</v>
      </c>
    </row>
    <row r="157" spans="1:65" s="2" customFormat="1" ht="29.25">
      <c r="A157" s="36"/>
      <c r="B157" s="37"/>
      <c r="C157" s="38"/>
      <c r="D157" s="193" t="s">
        <v>161</v>
      </c>
      <c r="E157" s="38"/>
      <c r="F157" s="198" t="s">
        <v>2033</v>
      </c>
      <c r="G157" s="38"/>
      <c r="H157" s="38"/>
      <c r="I157" s="195"/>
      <c r="J157" s="38"/>
      <c r="K157" s="38"/>
      <c r="L157" s="41"/>
      <c r="M157" s="196"/>
      <c r="N157" s="197"/>
      <c r="O157" s="66"/>
      <c r="P157" s="66"/>
      <c r="Q157" s="66"/>
      <c r="R157" s="66"/>
      <c r="S157" s="66"/>
      <c r="T157" s="67"/>
      <c r="U157" s="36"/>
      <c r="V157" s="36"/>
      <c r="W157" s="36"/>
      <c r="X157" s="36"/>
      <c r="Y157" s="36"/>
      <c r="Z157" s="36"/>
      <c r="AA157" s="36"/>
      <c r="AB157" s="36"/>
      <c r="AC157" s="36"/>
      <c r="AD157" s="36"/>
      <c r="AE157" s="36"/>
      <c r="AT157" s="19" t="s">
        <v>161</v>
      </c>
      <c r="AU157" s="19" t="s">
        <v>179</v>
      </c>
    </row>
    <row r="158" spans="1:65" s="2" customFormat="1" ht="16.5" customHeight="1">
      <c r="A158" s="36"/>
      <c r="B158" s="37"/>
      <c r="C158" s="245" t="s">
        <v>390</v>
      </c>
      <c r="D158" s="245" t="s">
        <v>641</v>
      </c>
      <c r="E158" s="246" t="s">
        <v>2034</v>
      </c>
      <c r="F158" s="247" t="s">
        <v>2032</v>
      </c>
      <c r="G158" s="248" t="s">
        <v>156</v>
      </c>
      <c r="H158" s="249">
        <v>1</v>
      </c>
      <c r="I158" s="250"/>
      <c r="J158" s="251">
        <f>ROUND(I158*H158,2)</f>
        <v>0</v>
      </c>
      <c r="K158" s="247" t="s">
        <v>644</v>
      </c>
      <c r="L158" s="252"/>
      <c r="M158" s="253" t="s">
        <v>19</v>
      </c>
      <c r="N158" s="254" t="s">
        <v>47</v>
      </c>
      <c r="O158" s="66"/>
      <c r="P158" s="189">
        <f>O158*H158</f>
        <v>0</v>
      </c>
      <c r="Q158" s="189">
        <v>0</v>
      </c>
      <c r="R158" s="189">
        <f>Q158*H158</f>
        <v>0</v>
      </c>
      <c r="S158" s="189">
        <v>0</v>
      </c>
      <c r="T158" s="190">
        <f>S158*H158</f>
        <v>0</v>
      </c>
      <c r="U158" s="36"/>
      <c r="V158" s="36"/>
      <c r="W158" s="36"/>
      <c r="X158" s="36"/>
      <c r="Y158" s="36"/>
      <c r="Z158" s="36"/>
      <c r="AA158" s="36"/>
      <c r="AB158" s="36"/>
      <c r="AC158" s="36"/>
      <c r="AD158" s="36"/>
      <c r="AE158" s="36"/>
      <c r="AR158" s="191" t="s">
        <v>464</v>
      </c>
      <c r="AT158" s="191" t="s">
        <v>641</v>
      </c>
      <c r="AU158" s="191" t="s">
        <v>179</v>
      </c>
      <c r="AY158" s="19" t="s">
        <v>150</v>
      </c>
      <c r="BE158" s="192">
        <f>IF(N158="základní",J158,0)</f>
        <v>0</v>
      </c>
      <c r="BF158" s="192">
        <f>IF(N158="snížená",J158,0)</f>
        <v>0</v>
      </c>
      <c r="BG158" s="192">
        <f>IF(N158="zákl. přenesená",J158,0)</f>
        <v>0</v>
      </c>
      <c r="BH158" s="192">
        <f>IF(N158="sníž. přenesená",J158,0)</f>
        <v>0</v>
      </c>
      <c r="BI158" s="192">
        <f>IF(N158="nulová",J158,0)</f>
        <v>0</v>
      </c>
      <c r="BJ158" s="19" t="s">
        <v>84</v>
      </c>
      <c r="BK158" s="192">
        <f>ROUND(I158*H158,2)</f>
        <v>0</v>
      </c>
      <c r="BL158" s="19" t="s">
        <v>314</v>
      </c>
      <c r="BM158" s="191" t="s">
        <v>1303</v>
      </c>
    </row>
    <row r="159" spans="1:65" s="2" customFormat="1" ht="11.25">
      <c r="A159" s="36"/>
      <c r="B159" s="37"/>
      <c r="C159" s="38"/>
      <c r="D159" s="193" t="s">
        <v>160</v>
      </c>
      <c r="E159" s="38"/>
      <c r="F159" s="194" t="s">
        <v>2032</v>
      </c>
      <c r="G159" s="38"/>
      <c r="H159" s="38"/>
      <c r="I159" s="195"/>
      <c r="J159" s="38"/>
      <c r="K159" s="38"/>
      <c r="L159" s="41"/>
      <c r="M159" s="196"/>
      <c r="N159" s="197"/>
      <c r="O159" s="66"/>
      <c r="P159" s="66"/>
      <c r="Q159" s="66"/>
      <c r="R159" s="66"/>
      <c r="S159" s="66"/>
      <c r="T159" s="67"/>
      <c r="U159" s="36"/>
      <c r="V159" s="36"/>
      <c r="W159" s="36"/>
      <c r="X159" s="36"/>
      <c r="Y159" s="36"/>
      <c r="Z159" s="36"/>
      <c r="AA159" s="36"/>
      <c r="AB159" s="36"/>
      <c r="AC159" s="36"/>
      <c r="AD159" s="36"/>
      <c r="AE159" s="36"/>
      <c r="AT159" s="19" t="s">
        <v>160</v>
      </c>
      <c r="AU159" s="19" t="s">
        <v>179</v>
      </c>
    </row>
    <row r="160" spans="1:65" s="2" customFormat="1" ht="29.25">
      <c r="A160" s="36"/>
      <c r="B160" s="37"/>
      <c r="C160" s="38"/>
      <c r="D160" s="193" t="s">
        <v>161</v>
      </c>
      <c r="E160" s="38"/>
      <c r="F160" s="198" t="s">
        <v>2033</v>
      </c>
      <c r="G160" s="38"/>
      <c r="H160" s="38"/>
      <c r="I160" s="195"/>
      <c r="J160" s="38"/>
      <c r="K160" s="38"/>
      <c r="L160" s="41"/>
      <c r="M160" s="196"/>
      <c r="N160" s="197"/>
      <c r="O160" s="66"/>
      <c r="P160" s="66"/>
      <c r="Q160" s="66"/>
      <c r="R160" s="66"/>
      <c r="S160" s="66"/>
      <c r="T160" s="67"/>
      <c r="U160" s="36"/>
      <c r="V160" s="36"/>
      <c r="W160" s="36"/>
      <c r="X160" s="36"/>
      <c r="Y160" s="36"/>
      <c r="Z160" s="36"/>
      <c r="AA160" s="36"/>
      <c r="AB160" s="36"/>
      <c r="AC160" s="36"/>
      <c r="AD160" s="36"/>
      <c r="AE160" s="36"/>
      <c r="AT160" s="19" t="s">
        <v>161</v>
      </c>
      <c r="AU160" s="19" t="s">
        <v>179</v>
      </c>
    </row>
    <row r="161" spans="1:65" s="2" customFormat="1" ht="16.5" customHeight="1">
      <c r="A161" s="36"/>
      <c r="B161" s="37"/>
      <c r="C161" s="245" t="s">
        <v>397</v>
      </c>
      <c r="D161" s="245" t="s">
        <v>641</v>
      </c>
      <c r="E161" s="246" t="s">
        <v>2035</v>
      </c>
      <c r="F161" s="247" t="s">
        <v>2036</v>
      </c>
      <c r="G161" s="248" t="s">
        <v>156</v>
      </c>
      <c r="H161" s="249">
        <v>1</v>
      </c>
      <c r="I161" s="250"/>
      <c r="J161" s="251">
        <f>ROUND(I161*H161,2)</f>
        <v>0</v>
      </c>
      <c r="K161" s="247" t="s">
        <v>644</v>
      </c>
      <c r="L161" s="252"/>
      <c r="M161" s="253" t="s">
        <v>19</v>
      </c>
      <c r="N161" s="254" t="s">
        <v>47</v>
      </c>
      <c r="O161" s="66"/>
      <c r="P161" s="189">
        <f>O161*H161</f>
        <v>0</v>
      </c>
      <c r="Q161" s="189">
        <v>0</v>
      </c>
      <c r="R161" s="189">
        <f>Q161*H161</f>
        <v>0</v>
      </c>
      <c r="S161" s="189">
        <v>0</v>
      </c>
      <c r="T161" s="190">
        <f>S161*H161</f>
        <v>0</v>
      </c>
      <c r="U161" s="36"/>
      <c r="V161" s="36"/>
      <c r="W161" s="36"/>
      <c r="X161" s="36"/>
      <c r="Y161" s="36"/>
      <c r="Z161" s="36"/>
      <c r="AA161" s="36"/>
      <c r="AB161" s="36"/>
      <c r="AC161" s="36"/>
      <c r="AD161" s="36"/>
      <c r="AE161" s="36"/>
      <c r="AR161" s="191" t="s">
        <v>464</v>
      </c>
      <c r="AT161" s="191" t="s">
        <v>641</v>
      </c>
      <c r="AU161" s="191" t="s">
        <v>179</v>
      </c>
      <c r="AY161" s="19" t="s">
        <v>150</v>
      </c>
      <c r="BE161" s="192">
        <f>IF(N161="základní",J161,0)</f>
        <v>0</v>
      </c>
      <c r="BF161" s="192">
        <f>IF(N161="snížená",J161,0)</f>
        <v>0</v>
      </c>
      <c r="BG161" s="192">
        <f>IF(N161="zákl. přenesená",J161,0)</f>
        <v>0</v>
      </c>
      <c r="BH161" s="192">
        <f>IF(N161="sníž. přenesená",J161,0)</f>
        <v>0</v>
      </c>
      <c r="BI161" s="192">
        <f>IF(N161="nulová",J161,0)</f>
        <v>0</v>
      </c>
      <c r="BJ161" s="19" t="s">
        <v>84</v>
      </c>
      <c r="BK161" s="192">
        <f>ROUND(I161*H161,2)</f>
        <v>0</v>
      </c>
      <c r="BL161" s="19" t="s">
        <v>314</v>
      </c>
      <c r="BM161" s="191" t="s">
        <v>1315</v>
      </c>
    </row>
    <row r="162" spans="1:65" s="2" customFormat="1" ht="11.25">
      <c r="A162" s="36"/>
      <c r="B162" s="37"/>
      <c r="C162" s="38"/>
      <c r="D162" s="193" t="s">
        <v>160</v>
      </c>
      <c r="E162" s="38"/>
      <c r="F162" s="194" t="s">
        <v>2036</v>
      </c>
      <c r="G162" s="38"/>
      <c r="H162" s="38"/>
      <c r="I162" s="195"/>
      <c r="J162" s="38"/>
      <c r="K162" s="38"/>
      <c r="L162" s="41"/>
      <c r="M162" s="196"/>
      <c r="N162" s="197"/>
      <c r="O162" s="66"/>
      <c r="P162" s="66"/>
      <c r="Q162" s="66"/>
      <c r="R162" s="66"/>
      <c r="S162" s="66"/>
      <c r="T162" s="67"/>
      <c r="U162" s="36"/>
      <c r="V162" s="36"/>
      <c r="W162" s="36"/>
      <c r="X162" s="36"/>
      <c r="Y162" s="36"/>
      <c r="Z162" s="36"/>
      <c r="AA162" s="36"/>
      <c r="AB162" s="36"/>
      <c r="AC162" s="36"/>
      <c r="AD162" s="36"/>
      <c r="AE162" s="36"/>
      <c r="AT162" s="19" t="s">
        <v>160</v>
      </c>
      <c r="AU162" s="19" t="s">
        <v>179</v>
      </c>
    </row>
    <row r="163" spans="1:65" s="2" customFormat="1" ht="29.25">
      <c r="A163" s="36"/>
      <c r="B163" s="37"/>
      <c r="C163" s="38"/>
      <c r="D163" s="193" t="s">
        <v>161</v>
      </c>
      <c r="E163" s="38"/>
      <c r="F163" s="198" t="s">
        <v>2037</v>
      </c>
      <c r="G163" s="38"/>
      <c r="H163" s="38"/>
      <c r="I163" s="195"/>
      <c r="J163" s="38"/>
      <c r="K163" s="38"/>
      <c r="L163" s="41"/>
      <c r="M163" s="196"/>
      <c r="N163" s="197"/>
      <c r="O163" s="66"/>
      <c r="P163" s="66"/>
      <c r="Q163" s="66"/>
      <c r="R163" s="66"/>
      <c r="S163" s="66"/>
      <c r="T163" s="67"/>
      <c r="U163" s="36"/>
      <c r="V163" s="36"/>
      <c r="W163" s="36"/>
      <c r="X163" s="36"/>
      <c r="Y163" s="36"/>
      <c r="Z163" s="36"/>
      <c r="AA163" s="36"/>
      <c r="AB163" s="36"/>
      <c r="AC163" s="36"/>
      <c r="AD163" s="36"/>
      <c r="AE163" s="36"/>
      <c r="AT163" s="19" t="s">
        <v>161</v>
      </c>
      <c r="AU163" s="19" t="s">
        <v>179</v>
      </c>
    </row>
    <row r="164" spans="1:65" s="2" customFormat="1" ht="16.5" customHeight="1">
      <c r="A164" s="36"/>
      <c r="B164" s="37"/>
      <c r="C164" s="245" t="s">
        <v>404</v>
      </c>
      <c r="D164" s="245" t="s">
        <v>641</v>
      </c>
      <c r="E164" s="246" t="s">
        <v>2038</v>
      </c>
      <c r="F164" s="247" t="s">
        <v>2039</v>
      </c>
      <c r="G164" s="248" t="s">
        <v>156</v>
      </c>
      <c r="H164" s="249">
        <v>3</v>
      </c>
      <c r="I164" s="250"/>
      <c r="J164" s="251">
        <f>ROUND(I164*H164,2)</f>
        <v>0</v>
      </c>
      <c r="K164" s="247" t="s">
        <v>644</v>
      </c>
      <c r="L164" s="252"/>
      <c r="M164" s="253" t="s">
        <v>19</v>
      </c>
      <c r="N164" s="254" t="s">
        <v>47</v>
      </c>
      <c r="O164" s="66"/>
      <c r="P164" s="189">
        <f>O164*H164</f>
        <v>0</v>
      </c>
      <c r="Q164" s="189">
        <v>0</v>
      </c>
      <c r="R164" s="189">
        <f>Q164*H164</f>
        <v>0</v>
      </c>
      <c r="S164" s="189">
        <v>0</v>
      </c>
      <c r="T164" s="190">
        <f>S164*H164</f>
        <v>0</v>
      </c>
      <c r="U164" s="36"/>
      <c r="V164" s="36"/>
      <c r="W164" s="36"/>
      <c r="X164" s="36"/>
      <c r="Y164" s="36"/>
      <c r="Z164" s="36"/>
      <c r="AA164" s="36"/>
      <c r="AB164" s="36"/>
      <c r="AC164" s="36"/>
      <c r="AD164" s="36"/>
      <c r="AE164" s="36"/>
      <c r="AR164" s="191" t="s">
        <v>464</v>
      </c>
      <c r="AT164" s="191" t="s">
        <v>641</v>
      </c>
      <c r="AU164" s="191" t="s">
        <v>179</v>
      </c>
      <c r="AY164" s="19" t="s">
        <v>150</v>
      </c>
      <c r="BE164" s="192">
        <f>IF(N164="základní",J164,0)</f>
        <v>0</v>
      </c>
      <c r="BF164" s="192">
        <f>IF(N164="snížená",J164,0)</f>
        <v>0</v>
      </c>
      <c r="BG164" s="192">
        <f>IF(N164="zákl. přenesená",J164,0)</f>
        <v>0</v>
      </c>
      <c r="BH164" s="192">
        <f>IF(N164="sníž. přenesená",J164,0)</f>
        <v>0</v>
      </c>
      <c r="BI164" s="192">
        <f>IF(N164="nulová",J164,0)</f>
        <v>0</v>
      </c>
      <c r="BJ164" s="19" t="s">
        <v>84</v>
      </c>
      <c r="BK164" s="192">
        <f>ROUND(I164*H164,2)</f>
        <v>0</v>
      </c>
      <c r="BL164" s="19" t="s">
        <v>314</v>
      </c>
      <c r="BM164" s="191" t="s">
        <v>1329</v>
      </c>
    </row>
    <row r="165" spans="1:65" s="2" customFormat="1" ht="11.25">
      <c r="A165" s="36"/>
      <c r="B165" s="37"/>
      <c r="C165" s="38"/>
      <c r="D165" s="193" t="s">
        <v>160</v>
      </c>
      <c r="E165" s="38"/>
      <c r="F165" s="194" t="s">
        <v>2039</v>
      </c>
      <c r="G165" s="38"/>
      <c r="H165" s="38"/>
      <c r="I165" s="195"/>
      <c r="J165" s="38"/>
      <c r="K165" s="38"/>
      <c r="L165" s="41"/>
      <c r="M165" s="196"/>
      <c r="N165" s="197"/>
      <c r="O165" s="66"/>
      <c r="P165" s="66"/>
      <c r="Q165" s="66"/>
      <c r="R165" s="66"/>
      <c r="S165" s="66"/>
      <c r="T165" s="67"/>
      <c r="U165" s="36"/>
      <c r="V165" s="36"/>
      <c r="W165" s="36"/>
      <c r="X165" s="36"/>
      <c r="Y165" s="36"/>
      <c r="Z165" s="36"/>
      <c r="AA165" s="36"/>
      <c r="AB165" s="36"/>
      <c r="AC165" s="36"/>
      <c r="AD165" s="36"/>
      <c r="AE165" s="36"/>
      <c r="AT165" s="19" t="s">
        <v>160</v>
      </c>
      <c r="AU165" s="19" t="s">
        <v>179</v>
      </c>
    </row>
    <row r="166" spans="1:65" s="2" customFormat="1" ht="48.75">
      <c r="A166" s="36"/>
      <c r="B166" s="37"/>
      <c r="C166" s="38"/>
      <c r="D166" s="193" t="s">
        <v>161</v>
      </c>
      <c r="E166" s="38"/>
      <c r="F166" s="198" t="s">
        <v>2040</v>
      </c>
      <c r="G166" s="38"/>
      <c r="H166" s="38"/>
      <c r="I166" s="195"/>
      <c r="J166" s="38"/>
      <c r="K166" s="38"/>
      <c r="L166" s="41"/>
      <c r="M166" s="196"/>
      <c r="N166" s="197"/>
      <c r="O166" s="66"/>
      <c r="P166" s="66"/>
      <c r="Q166" s="66"/>
      <c r="R166" s="66"/>
      <c r="S166" s="66"/>
      <c r="T166" s="67"/>
      <c r="U166" s="36"/>
      <c r="V166" s="36"/>
      <c r="W166" s="36"/>
      <c r="X166" s="36"/>
      <c r="Y166" s="36"/>
      <c r="Z166" s="36"/>
      <c r="AA166" s="36"/>
      <c r="AB166" s="36"/>
      <c r="AC166" s="36"/>
      <c r="AD166" s="36"/>
      <c r="AE166" s="36"/>
      <c r="AT166" s="19" t="s">
        <v>161</v>
      </c>
      <c r="AU166" s="19" t="s">
        <v>179</v>
      </c>
    </row>
    <row r="167" spans="1:65" s="2" customFormat="1" ht="16.5" customHeight="1">
      <c r="A167" s="36"/>
      <c r="B167" s="37"/>
      <c r="C167" s="245" t="s">
        <v>417</v>
      </c>
      <c r="D167" s="245" t="s">
        <v>641</v>
      </c>
      <c r="E167" s="246" t="s">
        <v>2041</v>
      </c>
      <c r="F167" s="247" t="s">
        <v>2042</v>
      </c>
      <c r="G167" s="248" t="s">
        <v>156</v>
      </c>
      <c r="H167" s="249">
        <v>2</v>
      </c>
      <c r="I167" s="250"/>
      <c r="J167" s="251">
        <f>ROUND(I167*H167,2)</f>
        <v>0</v>
      </c>
      <c r="K167" s="247" t="s">
        <v>644</v>
      </c>
      <c r="L167" s="252"/>
      <c r="M167" s="253" t="s">
        <v>19</v>
      </c>
      <c r="N167" s="254" t="s">
        <v>47</v>
      </c>
      <c r="O167" s="66"/>
      <c r="P167" s="189">
        <f>O167*H167</f>
        <v>0</v>
      </c>
      <c r="Q167" s="189">
        <v>0</v>
      </c>
      <c r="R167" s="189">
        <f>Q167*H167</f>
        <v>0</v>
      </c>
      <c r="S167" s="189">
        <v>0</v>
      </c>
      <c r="T167" s="190">
        <f>S167*H167</f>
        <v>0</v>
      </c>
      <c r="U167" s="36"/>
      <c r="V167" s="36"/>
      <c r="W167" s="36"/>
      <c r="X167" s="36"/>
      <c r="Y167" s="36"/>
      <c r="Z167" s="36"/>
      <c r="AA167" s="36"/>
      <c r="AB167" s="36"/>
      <c r="AC167" s="36"/>
      <c r="AD167" s="36"/>
      <c r="AE167" s="36"/>
      <c r="AR167" s="191" t="s">
        <v>464</v>
      </c>
      <c r="AT167" s="191" t="s">
        <v>641</v>
      </c>
      <c r="AU167" s="191" t="s">
        <v>179</v>
      </c>
      <c r="AY167" s="19" t="s">
        <v>150</v>
      </c>
      <c r="BE167" s="192">
        <f>IF(N167="základní",J167,0)</f>
        <v>0</v>
      </c>
      <c r="BF167" s="192">
        <f>IF(N167="snížená",J167,0)</f>
        <v>0</v>
      </c>
      <c r="BG167" s="192">
        <f>IF(N167="zákl. přenesená",J167,0)</f>
        <v>0</v>
      </c>
      <c r="BH167" s="192">
        <f>IF(N167="sníž. přenesená",J167,0)</f>
        <v>0</v>
      </c>
      <c r="BI167" s="192">
        <f>IF(N167="nulová",J167,0)</f>
        <v>0</v>
      </c>
      <c r="BJ167" s="19" t="s">
        <v>84</v>
      </c>
      <c r="BK167" s="192">
        <f>ROUND(I167*H167,2)</f>
        <v>0</v>
      </c>
      <c r="BL167" s="19" t="s">
        <v>314</v>
      </c>
      <c r="BM167" s="191" t="s">
        <v>1340</v>
      </c>
    </row>
    <row r="168" spans="1:65" s="2" customFormat="1" ht="11.25">
      <c r="A168" s="36"/>
      <c r="B168" s="37"/>
      <c r="C168" s="38"/>
      <c r="D168" s="193" t="s">
        <v>160</v>
      </c>
      <c r="E168" s="38"/>
      <c r="F168" s="194" t="s">
        <v>2042</v>
      </c>
      <c r="G168" s="38"/>
      <c r="H168" s="38"/>
      <c r="I168" s="195"/>
      <c r="J168" s="38"/>
      <c r="K168" s="38"/>
      <c r="L168" s="41"/>
      <c r="M168" s="196"/>
      <c r="N168" s="197"/>
      <c r="O168" s="66"/>
      <c r="P168" s="66"/>
      <c r="Q168" s="66"/>
      <c r="R168" s="66"/>
      <c r="S168" s="66"/>
      <c r="T168" s="67"/>
      <c r="U168" s="36"/>
      <c r="V168" s="36"/>
      <c r="W168" s="36"/>
      <c r="X168" s="36"/>
      <c r="Y168" s="36"/>
      <c r="Z168" s="36"/>
      <c r="AA168" s="36"/>
      <c r="AB168" s="36"/>
      <c r="AC168" s="36"/>
      <c r="AD168" s="36"/>
      <c r="AE168" s="36"/>
      <c r="AT168" s="19" t="s">
        <v>160</v>
      </c>
      <c r="AU168" s="19" t="s">
        <v>179</v>
      </c>
    </row>
    <row r="169" spans="1:65" s="2" customFormat="1" ht="48.75">
      <c r="A169" s="36"/>
      <c r="B169" s="37"/>
      <c r="C169" s="38"/>
      <c r="D169" s="193" t="s">
        <v>161</v>
      </c>
      <c r="E169" s="38"/>
      <c r="F169" s="198" t="s">
        <v>2043</v>
      </c>
      <c r="G169" s="38"/>
      <c r="H169" s="38"/>
      <c r="I169" s="195"/>
      <c r="J169" s="38"/>
      <c r="K169" s="38"/>
      <c r="L169" s="41"/>
      <c r="M169" s="196"/>
      <c r="N169" s="197"/>
      <c r="O169" s="66"/>
      <c r="P169" s="66"/>
      <c r="Q169" s="66"/>
      <c r="R169" s="66"/>
      <c r="S169" s="66"/>
      <c r="T169" s="67"/>
      <c r="U169" s="36"/>
      <c r="V169" s="36"/>
      <c r="W169" s="36"/>
      <c r="X169" s="36"/>
      <c r="Y169" s="36"/>
      <c r="Z169" s="36"/>
      <c r="AA169" s="36"/>
      <c r="AB169" s="36"/>
      <c r="AC169" s="36"/>
      <c r="AD169" s="36"/>
      <c r="AE169" s="36"/>
      <c r="AT169" s="19" t="s">
        <v>161</v>
      </c>
      <c r="AU169" s="19" t="s">
        <v>179</v>
      </c>
    </row>
    <row r="170" spans="1:65" s="2" customFormat="1" ht="16.5" customHeight="1">
      <c r="A170" s="36"/>
      <c r="B170" s="37"/>
      <c r="C170" s="245" t="s">
        <v>428</v>
      </c>
      <c r="D170" s="245" t="s">
        <v>641</v>
      </c>
      <c r="E170" s="246" t="s">
        <v>2044</v>
      </c>
      <c r="F170" s="247" t="s">
        <v>2045</v>
      </c>
      <c r="G170" s="248" t="s">
        <v>328</v>
      </c>
      <c r="H170" s="249">
        <v>100</v>
      </c>
      <c r="I170" s="250"/>
      <c r="J170" s="251">
        <f>ROUND(I170*H170,2)</f>
        <v>0</v>
      </c>
      <c r="K170" s="247" t="s">
        <v>644</v>
      </c>
      <c r="L170" s="252"/>
      <c r="M170" s="253" t="s">
        <v>19</v>
      </c>
      <c r="N170" s="254" t="s">
        <v>47</v>
      </c>
      <c r="O170" s="66"/>
      <c r="P170" s="189">
        <f>O170*H170</f>
        <v>0</v>
      </c>
      <c r="Q170" s="189">
        <v>0</v>
      </c>
      <c r="R170" s="189">
        <f>Q170*H170</f>
        <v>0</v>
      </c>
      <c r="S170" s="189">
        <v>0</v>
      </c>
      <c r="T170" s="190">
        <f>S170*H170</f>
        <v>0</v>
      </c>
      <c r="U170" s="36"/>
      <c r="V170" s="36"/>
      <c r="W170" s="36"/>
      <c r="X170" s="36"/>
      <c r="Y170" s="36"/>
      <c r="Z170" s="36"/>
      <c r="AA170" s="36"/>
      <c r="AB170" s="36"/>
      <c r="AC170" s="36"/>
      <c r="AD170" s="36"/>
      <c r="AE170" s="36"/>
      <c r="AR170" s="191" t="s">
        <v>464</v>
      </c>
      <c r="AT170" s="191" t="s">
        <v>641</v>
      </c>
      <c r="AU170" s="191" t="s">
        <v>179</v>
      </c>
      <c r="AY170" s="19" t="s">
        <v>150</v>
      </c>
      <c r="BE170" s="192">
        <f>IF(N170="základní",J170,0)</f>
        <v>0</v>
      </c>
      <c r="BF170" s="192">
        <f>IF(N170="snížená",J170,0)</f>
        <v>0</v>
      </c>
      <c r="BG170" s="192">
        <f>IF(N170="zákl. přenesená",J170,0)</f>
        <v>0</v>
      </c>
      <c r="BH170" s="192">
        <f>IF(N170="sníž. přenesená",J170,0)</f>
        <v>0</v>
      </c>
      <c r="BI170" s="192">
        <f>IF(N170="nulová",J170,0)</f>
        <v>0</v>
      </c>
      <c r="BJ170" s="19" t="s">
        <v>84</v>
      </c>
      <c r="BK170" s="192">
        <f>ROUND(I170*H170,2)</f>
        <v>0</v>
      </c>
      <c r="BL170" s="19" t="s">
        <v>314</v>
      </c>
      <c r="BM170" s="191" t="s">
        <v>1353</v>
      </c>
    </row>
    <row r="171" spans="1:65" s="2" customFormat="1" ht="11.25">
      <c r="A171" s="36"/>
      <c r="B171" s="37"/>
      <c r="C171" s="38"/>
      <c r="D171" s="193" t="s">
        <v>160</v>
      </c>
      <c r="E171" s="38"/>
      <c r="F171" s="194" t="s">
        <v>2045</v>
      </c>
      <c r="G171" s="38"/>
      <c r="H171" s="38"/>
      <c r="I171" s="195"/>
      <c r="J171" s="38"/>
      <c r="K171" s="38"/>
      <c r="L171" s="41"/>
      <c r="M171" s="196"/>
      <c r="N171" s="197"/>
      <c r="O171" s="66"/>
      <c r="P171" s="66"/>
      <c r="Q171" s="66"/>
      <c r="R171" s="66"/>
      <c r="S171" s="66"/>
      <c r="T171" s="67"/>
      <c r="U171" s="36"/>
      <c r="V171" s="36"/>
      <c r="W171" s="36"/>
      <c r="X171" s="36"/>
      <c r="Y171" s="36"/>
      <c r="Z171" s="36"/>
      <c r="AA171" s="36"/>
      <c r="AB171" s="36"/>
      <c r="AC171" s="36"/>
      <c r="AD171" s="36"/>
      <c r="AE171" s="36"/>
      <c r="AT171" s="19" t="s">
        <v>160</v>
      </c>
      <c r="AU171" s="19" t="s">
        <v>179</v>
      </c>
    </row>
    <row r="172" spans="1:65" s="2" customFormat="1" ht="39">
      <c r="A172" s="36"/>
      <c r="B172" s="37"/>
      <c r="C172" s="38"/>
      <c r="D172" s="193" t="s">
        <v>161</v>
      </c>
      <c r="E172" s="38"/>
      <c r="F172" s="198" t="s">
        <v>2046</v>
      </c>
      <c r="G172" s="38"/>
      <c r="H172" s="38"/>
      <c r="I172" s="195"/>
      <c r="J172" s="38"/>
      <c r="K172" s="38"/>
      <c r="L172" s="41"/>
      <c r="M172" s="196"/>
      <c r="N172" s="197"/>
      <c r="O172" s="66"/>
      <c r="P172" s="66"/>
      <c r="Q172" s="66"/>
      <c r="R172" s="66"/>
      <c r="S172" s="66"/>
      <c r="T172" s="67"/>
      <c r="U172" s="36"/>
      <c r="V172" s="36"/>
      <c r="W172" s="36"/>
      <c r="X172" s="36"/>
      <c r="Y172" s="36"/>
      <c r="Z172" s="36"/>
      <c r="AA172" s="36"/>
      <c r="AB172" s="36"/>
      <c r="AC172" s="36"/>
      <c r="AD172" s="36"/>
      <c r="AE172" s="36"/>
      <c r="AT172" s="19" t="s">
        <v>161</v>
      </c>
      <c r="AU172" s="19" t="s">
        <v>179</v>
      </c>
    </row>
    <row r="173" spans="1:65" s="2" customFormat="1" ht="16.5" customHeight="1">
      <c r="A173" s="36"/>
      <c r="B173" s="37"/>
      <c r="C173" s="245" t="s">
        <v>433</v>
      </c>
      <c r="D173" s="245" t="s">
        <v>641</v>
      </c>
      <c r="E173" s="246" t="s">
        <v>2047</v>
      </c>
      <c r="F173" s="247" t="s">
        <v>2048</v>
      </c>
      <c r="G173" s="248" t="s">
        <v>328</v>
      </c>
      <c r="H173" s="249">
        <v>40</v>
      </c>
      <c r="I173" s="250"/>
      <c r="J173" s="251">
        <f>ROUND(I173*H173,2)</f>
        <v>0</v>
      </c>
      <c r="K173" s="247" t="s">
        <v>644</v>
      </c>
      <c r="L173" s="252"/>
      <c r="M173" s="253" t="s">
        <v>19</v>
      </c>
      <c r="N173" s="254" t="s">
        <v>47</v>
      </c>
      <c r="O173" s="66"/>
      <c r="P173" s="189">
        <f>O173*H173</f>
        <v>0</v>
      </c>
      <c r="Q173" s="189">
        <v>0</v>
      </c>
      <c r="R173" s="189">
        <f>Q173*H173</f>
        <v>0</v>
      </c>
      <c r="S173" s="189">
        <v>0</v>
      </c>
      <c r="T173" s="190">
        <f>S173*H173</f>
        <v>0</v>
      </c>
      <c r="U173" s="36"/>
      <c r="V173" s="36"/>
      <c r="W173" s="36"/>
      <c r="X173" s="36"/>
      <c r="Y173" s="36"/>
      <c r="Z173" s="36"/>
      <c r="AA173" s="36"/>
      <c r="AB173" s="36"/>
      <c r="AC173" s="36"/>
      <c r="AD173" s="36"/>
      <c r="AE173" s="36"/>
      <c r="AR173" s="191" t="s">
        <v>464</v>
      </c>
      <c r="AT173" s="191" t="s">
        <v>641</v>
      </c>
      <c r="AU173" s="191" t="s">
        <v>179</v>
      </c>
      <c r="AY173" s="19" t="s">
        <v>150</v>
      </c>
      <c r="BE173" s="192">
        <f>IF(N173="základní",J173,0)</f>
        <v>0</v>
      </c>
      <c r="BF173" s="192">
        <f>IF(N173="snížená",J173,0)</f>
        <v>0</v>
      </c>
      <c r="BG173" s="192">
        <f>IF(N173="zákl. přenesená",J173,0)</f>
        <v>0</v>
      </c>
      <c r="BH173" s="192">
        <f>IF(N173="sníž. přenesená",J173,0)</f>
        <v>0</v>
      </c>
      <c r="BI173" s="192">
        <f>IF(N173="nulová",J173,0)</f>
        <v>0</v>
      </c>
      <c r="BJ173" s="19" t="s">
        <v>84</v>
      </c>
      <c r="BK173" s="192">
        <f>ROUND(I173*H173,2)</f>
        <v>0</v>
      </c>
      <c r="BL173" s="19" t="s">
        <v>314</v>
      </c>
      <c r="BM173" s="191" t="s">
        <v>1373</v>
      </c>
    </row>
    <row r="174" spans="1:65" s="2" customFormat="1" ht="11.25">
      <c r="A174" s="36"/>
      <c r="B174" s="37"/>
      <c r="C174" s="38"/>
      <c r="D174" s="193" t="s">
        <v>160</v>
      </c>
      <c r="E174" s="38"/>
      <c r="F174" s="194" t="s">
        <v>2048</v>
      </c>
      <c r="G174" s="38"/>
      <c r="H174" s="38"/>
      <c r="I174" s="195"/>
      <c r="J174" s="38"/>
      <c r="K174" s="38"/>
      <c r="L174" s="41"/>
      <c r="M174" s="196"/>
      <c r="N174" s="197"/>
      <c r="O174" s="66"/>
      <c r="P174" s="66"/>
      <c r="Q174" s="66"/>
      <c r="R174" s="66"/>
      <c r="S174" s="66"/>
      <c r="T174" s="67"/>
      <c r="U174" s="36"/>
      <c r="V174" s="36"/>
      <c r="W174" s="36"/>
      <c r="X174" s="36"/>
      <c r="Y174" s="36"/>
      <c r="Z174" s="36"/>
      <c r="AA174" s="36"/>
      <c r="AB174" s="36"/>
      <c r="AC174" s="36"/>
      <c r="AD174" s="36"/>
      <c r="AE174" s="36"/>
      <c r="AT174" s="19" t="s">
        <v>160</v>
      </c>
      <c r="AU174" s="19" t="s">
        <v>179</v>
      </c>
    </row>
    <row r="175" spans="1:65" s="2" customFormat="1" ht="29.25">
      <c r="A175" s="36"/>
      <c r="B175" s="37"/>
      <c r="C175" s="38"/>
      <c r="D175" s="193" t="s">
        <v>161</v>
      </c>
      <c r="E175" s="38"/>
      <c r="F175" s="198" t="s">
        <v>2049</v>
      </c>
      <c r="G175" s="38"/>
      <c r="H175" s="38"/>
      <c r="I175" s="195"/>
      <c r="J175" s="38"/>
      <c r="K175" s="38"/>
      <c r="L175" s="41"/>
      <c r="M175" s="196"/>
      <c r="N175" s="197"/>
      <c r="O175" s="66"/>
      <c r="P175" s="66"/>
      <c r="Q175" s="66"/>
      <c r="R175" s="66"/>
      <c r="S175" s="66"/>
      <c r="T175" s="67"/>
      <c r="U175" s="36"/>
      <c r="V175" s="36"/>
      <c r="W175" s="36"/>
      <c r="X175" s="36"/>
      <c r="Y175" s="36"/>
      <c r="Z175" s="36"/>
      <c r="AA175" s="36"/>
      <c r="AB175" s="36"/>
      <c r="AC175" s="36"/>
      <c r="AD175" s="36"/>
      <c r="AE175" s="36"/>
      <c r="AT175" s="19" t="s">
        <v>161</v>
      </c>
      <c r="AU175" s="19" t="s">
        <v>179</v>
      </c>
    </row>
    <row r="176" spans="1:65" s="2" customFormat="1" ht="16.5" customHeight="1">
      <c r="A176" s="36"/>
      <c r="B176" s="37"/>
      <c r="C176" s="245" t="s">
        <v>438</v>
      </c>
      <c r="D176" s="245" t="s">
        <v>641</v>
      </c>
      <c r="E176" s="246" t="s">
        <v>2050</v>
      </c>
      <c r="F176" s="247" t="s">
        <v>2051</v>
      </c>
      <c r="G176" s="248" t="s">
        <v>328</v>
      </c>
      <c r="H176" s="249">
        <v>60</v>
      </c>
      <c r="I176" s="250"/>
      <c r="J176" s="251">
        <f>ROUND(I176*H176,2)</f>
        <v>0</v>
      </c>
      <c r="K176" s="247" t="s">
        <v>644</v>
      </c>
      <c r="L176" s="252"/>
      <c r="M176" s="253" t="s">
        <v>19</v>
      </c>
      <c r="N176" s="254" t="s">
        <v>47</v>
      </c>
      <c r="O176" s="66"/>
      <c r="P176" s="189">
        <f>O176*H176</f>
        <v>0</v>
      </c>
      <c r="Q176" s="189">
        <v>0</v>
      </c>
      <c r="R176" s="189">
        <f>Q176*H176</f>
        <v>0</v>
      </c>
      <c r="S176" s="189">
        <v>0</v>
      </c>
      <c r="T176" s="190">
        <f>S176*H176</f>
        <v>0</v>
      </c>
      <c r="U176" s="36"/>
      <c r="V176" s="36"/>
      <c r="W176" s="36"/>
      <c r="X176" s="36"/>
      <c r="Y176" s="36"/>
      <c r="Z176" s="36"/>
      <c r="AA176" s="36"/>
      <c r="AB176" s="36"/>
      <c r="AC176" s="36"/>
      <c r="AD176" s="36"/>
      <c r="AE176" s="36"/>
      <c r="AR176" s="191" t="s">
        <v>464</v>
      </c>
      <c r="AT176" s="191" t="s">
        <v>641</v>
      </c>
      <c r="AU176" s="191" t="s">
        <v>179</v>
      </c>
      <c r="AY176" s="19" t="s">
        <v>150</v>
      </c>
      <c r="BE176" s="192">
        <f>IF(N176="základní",J176,0)</f>
        <v>0</v>
      </c>
      <c r="BF176" s="192">
        <f>IF(N176="snížená",J176,0)</f>
        <v>0</v>
      </c>
      <c r="BG176" s="192">
        <f>IF(N176="zákl. přenesená",J176,0)</f>
        <v>0</v>
      </c>
      <c r="BH176" s="192">
        <f>IF(N176="sníž. přenesená",J176,0)</f>
        <v>0</v>
      </c>
      <c r="BI176" s="192">
        <f>IF(N176="nulová",J176,0)</f>
        <v>0</v>
      </c>
      <c r="BJ176" s="19" t="s">
        <v>84</v>
      </c>
      <c r="BK176" s="192">
        <f>ROUND(I176*H176,2)</f>
        <v>0</v>
      </c>
      <c r="BL176" s="19" t="s">
        <v>314</v>
      </c>
      <c r="BM176" s="191" t="s">
        <v>1388</v>
      </c>
    </row>
    <row r="177" spans="1:65" s="2" customFormat="1" ht="11.25">
      <c r="A177" s="36"/>
      <c r="B177" s="37"/>
      <c r="C177" s="38"/>
      <c r="D177" s="193" t="s">
        <v>160</v>
      </c>
      <c r="E177" s="38"/>
      <c r="F177" s="194" t="s">
        <v>2051</v>
      </c>
      <c r="G177" s="38"/>
      <c r="H177" s="38"/>
      <c r="I177" s="195"/>
      <c r="J177" s="38"/>
      <c r="K177" s="38"/>
      <c r="L177" s="41"/>
      <c r="M177" s="196"/>
      <c r="N177" s="197"/>
      <c r="O177" s="66"/>
      <c r="P177" s="66"/>
      <c r="Q177" s="66"/>
      <c r="R177" s="66"/>
      <c r="S177" s="66"/>
      <c r="T177" s="67"/>
      <c r="U177" s="36"/>
      <c r="V177" s="36"/>
      <c r="W177" s="36"/>
      <c r="X177" s="36"/>
      <c r="Y177" s="36"/>
      <c r="Z177" s="36"/>
      <c r="AA177" s="36"/>
      <c r="AB177" s="36"/>
      <c r="AC177" s="36"/>
      <c r="AD177" s="36"/>
      <c r="AE177" s="36"/>
      <c r="AT177" s="19" t="s">
        <v>160</v>
      </c>
      <c r="AU177" s="19" t="s">
        <v>179</v>
      </c>
    </row>
    <row r="178" spans="1:65" s="2" customFormat="1" ht="19.5">
      <c r="A178" s="36"/>
      <c r="B178" s="37"/>
      <c r="C178" s="38"/>
      <c r="D178" s="193" t="s">
        <v>161</v>
      </c>
      <c r="E178" s="38"/>
      <c r="F178" s="198" t="s">
        <v>2052</v>
      </c>
      <c r="G178" s="38"/>
      <c r="H178" s="38"/>
      <c r="I178" s="195"/>
      <c r="J178" s="38"/>
      <c r="K178" s="38"/>
      <c r="L178" s="41"/>
      <c r="M178" s="196"/>
      <c r="N178" s="197"/>
      <c r="O178" s="66"/>
      <c r="P178" s="66"/>
      <c r="Q178" s="66"/>
      <c r="R178" s="66"/>
      <c r="S178" s="66"/>
      <c r="T178" s="67"/>
      <c r="U178" s="36"/>
      <c r="V178" s="36"/>
      <c r="W178" s="36"/>
      <c r="X178" s="36"/>
      <c r="Y178" s="36"/>
      <c r="Z178" s="36"/>
      <c r="AA178" s="36"/>
      <c r="AB178" s="36"/>
      <c r="AC178" s="36"/>
      <c r="AD178" s="36"/>
      <c r="AE178" s="36"/>
      <c r="AT178" s="19" t="s">
        <v>161</v>
      </c>
      <c r="AU178" s="19" t="s">
        <v>179</v>
      </c>
    </row>
    <row r="179" spans="1:65" s="2" customFormat="1" ht="16.5" customHeight="1">
      <c r="A179" s="36"/>
      <c r="B179" s="37"/>
      <c r="C179" s="180" t="s">
        <v>443</v>
      </c>
      <c r="D179" s="180" t="s">
        <v>153</v>
      </c>
      <c r="E179" s="181" t="s">
        <v>2053</v>
      </c>
      <c r="F179" s="182" t="s">
        <v>2054</v>
      </c>
      <c r="G179" s="183" t="s">
        <v>951</v>
      </c>
      <c r="H179" s="184">
        <v>1</v>
      </c>
      <c r="I179" s="185"/>
      <c r="J179" s="186">
        <f>ROUND(I179*H179,2)</f>
        <v>0</v>
      </c>
      <c r="K179" s="182" t="s">
        <v>157</v>
      </c>
      <c r="L179" s="41"/>
      <c r="M179" s="187" t="s">
        <v>19</v>
      </c>
      <c r="N179" s="188" t="s">
        <v>47</v>
      </c>
      <c r="O179" s="66"/>
      <c r="P179" s="189">
        <f>O179*H179</f>
        <v>0</v>
      </c>
      <c r="Q179" s="189">
        <v>0</v>
      </c>
      <c r="R179" s="189">
        <f>Q179*H179</f>
        <v>0</v>
      </c>
      <c r="S179" s="189">
        <v>0</v>
      </c>
      <c r="T179" s="190">
        <f>S179*H179</f>
        <v>0</v>
      </c>
      <c r="U179" s="36"/>
      <c r="V179" s="36"/>
      <c r="W179" s="36"/>
      <c r="X179" s="36"/>
      <c r="Y179" s="36"/>
      <c r="Z179" s="36"/>
      <c r="AA179" s="36"/>
      <c r="AB179" s="36"/>
      <c r="AC179" s="36"/>
      <c r="AD179" s="36"/>
      <c r="AE179" s="36"/>
      <c r="AR179" s="191" t="s">
        <v>314</v>
      </c>
      <c r="AT179" s="191" t="s">
        <v>153</v>
      </c>
      <c r="AU179" s="191" t="s">
        <v>179</v>
      </c>
      <c r="AY179" s="19" t="s">
        <v>150</v>
      </c>
      <c r="BE179" s="192">
        <f>IF(N179="základní",J179,0)</f>
        <v>0</v>
      </c>
      <c r="BF179" s="192">
        <f>IF(N179="snížená",J179,0)</f>
        <v>0</v>
      </c>
      <c r="BG179" s="192">
        <f>IF(N179="zákl. přenesená",J179,0)</f>
        <v>0</v>
      </c>
      <c r="BH179" s="192">
        <f>IF(N179="sníž. přenesená",J179,0)</f>
        <v>0</v>
      </c>
      <c r="BI179" s="192">
        <f>IF(N179="nulová",J179,0)</f>
        <v>0</v>
      </c>
      <c r="BJ179" s="19" t="s">
        <v>84</v>
      </c>
      <c r="BK179" s="192">
        <f>ROUND(I179*H179,2)</f>
        <v>0</v>
      </c>
      <c r="BL179" s="19" t="s">
        <v>314</v>
      </c>
      <c r="BM179" s="191" t="s">
        <v>1401</v>
      </c>
    </row>
    <row r="180" spans="1:65" s="2" customFormat="1" ht="11.25">
      <c r="A180" s="36"/>
      <c r="B180" s="37"/>
      <c r="C180" s="38"/>
      <c r="D180" s="193" t="s">
        <v>160</v>
      </c>
      <c r="E180" s="38"/>
      <c r="F180" s="194" t="s">
        <v>2054</v>
      </c>
      <c r="G180" s="38"/>
      <c r="H180" s="38"/>
      <c r="I180" s="195"/>
      <c r="J180" s="38"/>
      <c r="K180" s="38"/>
      <c r="L180" s="41"/>
      <c r="M180" s="196"/>
      <c r="N180" s="197"/>
      <c r="O180" s="66"/>
      <c r="P180" s="66"/>
      <c r="Q180" s="66"/>
      <c r="R180" s="66"/>
      <c r="S180" s="66"/>
      <c r="T180" s="67"/>
      <c r="U180" s="36"/>
      <c r="V180" s="36"/>
      <c r="W180" s="36"/>
      <c r="X180" s="36"/>
      <c r="Y180" s="36"/>
      <c r="Z180" s="36"/>
      <c r="AA180" s="36"/>
      <c r="AB180" s="36"/>
      <c r="AC180" s="36"/>
      <c r="AD180" s="36"/>
      <c r="AE180" s="36"/>
      <c r="AT180" s="19" t="s">
        <v>160</v>
      </c>
      <c r="AU180" s="19" t="s">
        <v>179</v>
      </c>
    </row>
    <row r="181" spans="1:65" s="2" customFormat="1" ht="58.5">
      <c r="A181" s="36"/>
      <c r="B181" s="37"/>
      <c r="C181" s="38"/>
      <c r="D181" s="193" t="s">
        <v>161</v>
      </c>
      <c r="E181" s="38"/>
      <c r="F181" s="198" t="s">
        <v>2055</v>
      </c>
      <c r="G181" s="38"/>
      <c r="H181" s="38"/>
      <c r="I181" s="195"/>
      <c r="J181" s="38"/>
      <c r="K181" s="38"/>
      <c r="L181" s="41"/>
      <c r="M181" s="196"/>
      <c r="N181" s="197"/>
      <c r="O181" s="66"/>
      <c r="P181" s="66"/>
      <c r="Q181" s="66"/>
      <c r="R181" s="66"/>
      <c r="S181" s="66"/>
      <c r="T181" s="67"/>
      <c r="U181" s="36"/>
      <c r="V181" s="36"/>
      <c r="W181" s="36"/>
      <c r="X181" s="36"/>
      <c r="Y181" s="36"/>
      <c r="Z181" s="36"/>
      <c r="AA181" s="36"/>
      <c r="AB181" s="36"/>
      <c r="AC181" s="36"/>
      <c r="AD181" s="36"/>
      <c r="AE181" s="36"/>
      <c r="AT181" s="19" t="s">
        <v>161</v>
      </c>
      <c r="AU181" s="19" t="s">
        <v>179</v>
      </c>
    </row>
    <row r="182" spans="1:65" s="12" customFormat="1" ht="20.85" customHeight="1">
      <c r="B182" s="164"/>
      <c r="C182" s="165"/>
      <c r="D182" s="166" t="s">
        <v>75</v>
      </c>
      <c r="E182" s="178" t="s">
        <v>2056</v>
      </c>
      <c r="F182" s="178" t="s">
        <v>2057</v>
      </c>
      <c r="G182" s="165"/>
      <c r="H182" s="165"/>
      <c r="I182" s="168"/>
      <c r="J182" s="179">
        <f>BK182</f>
        <v>0</v>
      </c>
      <c r="K182" s="165"/>
      <c r="L182" s="170"/>
      <c r="M182" s="171"/>
      <c r="N182" s="172"/>
      <c r="O182" s="172"/>
      <c r="P182" s="173">
        <f>SUM(P183:P188)</f>
        <v>0</v>
      </c>
      <c r="Q182" s="172"/>
      <c r="R182" s="173">
        <f>SUM(R183:R188)</f>
        <v>0</v>
      </c>
      <c r="S182" s="172"/>
      <c r="T182" s="174">
        <f>SUM(T183:T188)</f>
        <v>0</v>
      </c>
      <c r="AR182" s="175" t="s">
        <v>86</v>
      </c>
      <c r="AT182" s="176" t="s">
        <v>75</v>
      </c>
      <c r="AU182" s="176" t="s">
        <v>86</v>
      </c>
      <c r="AY182" s="175" t="s">
        <v>150</v>
      </c>
      <c r="BK182" s="177">
        <f>SUM(BK183:BK188)</f>
        <v>0</v>
      </c>
    </row>
    <row r="183" spans="1:65" s="2" customFormat="1" ht="16.5" customHeight="1">
      <c r="A183" s="36"/>
      <c r="B183" s="37"/>
      <c r="C183" s="245" t="s">
        <v>449</v>
      </c>
      <c r="D183" s="245" t="s">
        <v>641</v>
      </c>
      <c r="E183" s="246" t="s">
        <v>2058</v>
      </c>
      <c r="F183" s="247" t="s">
        <v>2059</v>
      </c>
      <c r="G183" s="248" t="s">
        <v>156</v>
      </c>
      <c r="H183" s="249">
        <v>5</v>
      </c>
      <c r="I183" s="250"/>
      <c r="J183" s="251">
        <f>ROUND(I183*H183,2)</f>
        <v>0</v>
      </c>
      <c r="K183" s="247" t="s">
        <v>644</v>
      </c>
      <c r="L183" s="252"/>
      <c r="M183" s="253" t="s">
        <v>19</v>
      </c>
      <c r="N183" s="254" t="s">
        <v>47</v>
      </c>
      <c r="O183" s="66"/>
      <c r="P183" s="189">
        <f>O183*H183</f>
        <v>0</v>
      </c>
      <c r="Q183" s="189">
        <v>0</v>
      </c>
      <c r="R183" s="189">
        <f>Q183*H183</f>
        <v>0</v>
      </c>
      <c r="S183" s="189">
        <v>0</v>
      </c>
      <c r="T183" s="190">
        <f>S183*H183</f>
        <v>0</v>
      </c>
      <c r="U183" s="36"/>
      <c r="V183" s="36"/>
      <c r="W183" s="36"/>
      <c r="X183" s="36"/>
      <c r="Y183" s="36"/>
      <c r="Z183" s="36"/>
      <c r="AA183" s="36"/>
      <c r="AB183" s="36"/>
      <c r="AC183" s="36"/>
      <c r="AD183" s="36"/>
      <c r="AE183" s="36"/>
      <c r="AR183" s="191" t="s">
        <v>464</v>
      </c>
      <c r="AT183" s="191" t="s">
        <v>641</v>
      </c>
      <c r="AU183" s="191" t="s">
        <v>179</v>
      </c>
      <c r="AY183" s="19" t="s">
        <v>150</v>
      </c>
      <c r="BE183" s="192">
        <f>IF(N183="základní",J183,0)</f>
        <v>0</v>
      </c>
      <c r="BF183" s="192">
        <f>IF(N183="snížená",J183,0)</f>
        <v>0</v>
      </c>
      <c r="BG183" s="192">
        <f>IF(N183="zákl. přenesená",J183,0)</f>
        <v>0</v>
      </c>
      <c r="BH183" s="192">
        <f>IF(N183="sníž. přenesená",J183,0)</f>
        <v>0</v>
      </c>
      <c r="BI183" s="192">
        <f>IF(N183="nulová",J183,0)</f>
        <v>0</v>
      </c>
      <c r="BJ183" s="19" t="s">
        <v>84</v>
      </c>
      <c r="BK183" s="192">
        <f>ROUND(I183*H183,2)</f>
        <v>0</v>
      </c>
      <c r="BL183" s="19" t="s">
        <v>314</v>
      </c>
      <c r="BM183" s="191" t="s">
        <v>987</v>
      </c>
    </row>
    <row r="184" spans="1:65" s="2" customFormat="1" ht="11.25">
      <c r="A184" s="36"/>
      <c r="B184" s="37"/>
      <c r="C184" s="38"/>
      <c r="D184" s="193" t="s">
        <v>160</v>
      </c>
      <c r="E184" s="38"/>
      <c r="F184" s="194" t="s">
        <v>2059</v>
      </c>
      <c r="G184" s="38"/>
      <c r="H184" s="38"/>
      <c r="I184" s="195"/>
      <c r="J184" s="38"/>
      <c r="K184" s="38"/>
      <c r="L184" s="41"/>
      <c r="M184" s="196"/>
      <c r="N184" s="197"/>
      <c r="O184" s="66"/>
      <c r="P184" s="66"/>
      <c r="Q184" s="66"/>
      <c r="R184" s="66"/>
      <c r="S184" s="66"/>
      <c r="T184" s="67"/>
      <c r="U184" s="36"/>
      <c r="V184" s="36"/>
      <c r="W184" s="36"/>
      <c r="X184" s="36"/>
      <c r="Y184" s="36"/>
      <c r="Z184" s="36"/>
      <c r="AA184" s="36"/>
      <c r="AB184" s="36"/>
      <c r="AC184" s="36"/>
      <c r="AD184" s="36"/>
      <c r="AE184" s="36"/>
      <c r="AT184" s="19" t="s">
        <v>160</v>
      </c>
      <c r="AU184" s="19" t="s">
        <v>179</v>
      </c>
    </row>
    <row r="185" spans="1:65" s="2" customFormat="1" ht="58.5">
      <c r="A185" s="36"/>
      <c r="B185" s="37"/>
      <c r="C185" s="38"/>
      <c r="D185" s="193" t="s">
        <v>161</v>
      </c>
      <c r="E185" s="38"/>
      <c r="F185" s="198" t="s">
        <v>2060</v>
      </c>
      <c r="G185" s="38"/>
      <c r="H185" s="38"/>
      <c r="I185" s="195"/>
      <c r="J185" s="38"/>
      <c r="K185" s="38"/>
      <c r="L185" s="41"/>
      <c r="M185" s="196"/>
      <c r="N185" s="197"/>
      <c r="O185" s="66"/>
      <c r="P185" s="66"/>
      <c r="Q185" s="66"/>
      <c r="R185" s="66"/>
      <c r="S185" s="66"/>
      <c r="T185" s="67"/>
      <c r="U185" s="36"/>
      <c r="V185" s="36"/>
      <c r="W185" s="36"/>
      <c r="X185" s="36"/>
      <c r="Y185" s="36"/>
      <c r="Z185" s="36"/>
      <c r="AA185" s="36"/>
      <c r="AB185" s="36"/>
      <c r="AC185" s="36"/>
      <c r="AD185" s="36"/>
      <c r="AE185" s="36"/>
      <c r="AT185" s="19" t="s">
        <v>161</v>
      </c>
      <c r="AU185" s="19" t="s">
        <v>179</v>
      </c>
    </row>
    <row r="186" spans="1:65" s="2" customFormat="1" ht="16.5" customHeight="1">
      <c r="A186" s="36"/>
      <c r="B186" s="37"/>
      <c r="C186" s="180" t="s">
        <v>454</v>
      </c>
      <c r="D186" s="180" t="s">
        <v>153</v>
      </c>
      <c r="E186" s="181" t="s">
        <v>2061</v>
      </c>
      <c r="F186" s="182" t="s">
        <v>2062</v>
      </c>
      <c r="G186" s="183" t="s">
        <v>951</v>
      </c>
      <c r="H186" s="184">
        <v>5</v>
      </c>
      <c r="I186" s="185"/>
      <c r="J186" s="186">
        <f>ROUND(I186*H186,2)</f>
        <v>0</v>
      </c>
      <c r="K186" s="182" t="s">
        <v>157</v>
      </c>
      <c r="L186" s="41"/>
      <c r="M186" s="187" t="s">
        <v>19</v>
      </c>
      <c r="N186" s="188" t="s">
        <v>47</v>
      </c>
      <c r="O186" s="66"/>
      <c r="P186" s="189">
        <f>O186*H186</f>
        <v>0</v>
      </c>
      <c r="Q186" s="189">
        <v>0</v>
      </c>
      <c r="R186" s="189">
        <f>Q186*H186</f>
        <v>0</v>
      </c>
      <c r="S186" s="189">
        <v>0</v>
      </c>
      <c r="T186" s="190">
        <f>S186*H186</f>
        <v>0</v>
      </c>
      <c r="U186" s="36"/>
      <c r="V186" s="36"/>
      <c r="W186" s="36"/>
      <c r="X186" s="36"/>
      <c r="Y186" s="36"/>
      <c r="Z186" s="36"/>
      <c r="AA186" s="36"/>
      <c r="AB186" s="36"/>
      <c r="AC186" s="36"/>
      <c r="AD186" s="36"/>
      <c r="AE186" s="36"/>
      <c r="AR186" s="191" t="s">
        <v>314</v>
      </c>
      <c r="AT186" s="191" t="s">
        <v>153</v>
      </c>
      <c r="AU186" s="191" t="s">
        <v>179</v>
      </c>
      <c r="AY186" s="19" t="s">
        <v>150</v>
      </c>
      <c r="BE186" s="192">
        <f>IF(N186="základní",J186,0)</f>
        <v>0</v>
      </c>
      <c r="BF186" s="192">
        <f>IF(N186="snížená",J186,0)</f>
        <v>0</v>
      </c>
      <c r="BG186" s="192">
        <f>IF(N186="zákl. přenesená",J186,0)</f>
        <v>0</v>
      </c>
      <c r="BH186" s="192">
        <f>IF(N186="sníž. přenesená",J186,0)</f>
        <v>0</v>
      </c>
      <c r="BI186" s="192">
        <f>IF(N186="nulová",J186,0)</f>
        <v>0</v>
      </c>
      <c r="BJ186" s="19" t="s">
        <v>84</v>
      </c>
      <c r="BK186" s="192">
        <f>ROUND(I186*H186,2)</f>
        <v>0</v>
      </c>
      <c r="BL186" s="19" t="s">
        <v>314</v>
      </c>
      <c r="BM186" s="191" t="s">
        <v>1000</v>
      </c>
    </row>
    <row r="187" spans="1:65" s="2" customFormat="1" ht="11.25">
      <c r="A187" s="36"/>
      <c r="B187" s="37"/>
      <c r="C187" s="38"/>
      <c r="D187" s="193" t="s">
        <v>160</v>
      </c>
      <c r="E187" s="38"/>
      <c r="F187" s="194" t="s">
        <v>2062</v>
      </c>
      <c r="G187" s="38"/>
      <c r="H187" s="38"/>
      <c r="I187" s="195"/>
      <c r="J187" s="38"/>
      <c r="K187" s="38"/>
      <c r="L187" s="41"/>
      <c r="M187" s="196"/>
      <c r="N187" s="197"/>
      <c r="O187" s="66"/>
      <c r="P187" s="66"/>
      <c r="Q187" s="66"/>
      <c r="R187" s="66"/>
      <c r="S187" s="66"/>
      <c r="T187" s="67"/>
      <c r="U187" s="36"/>
      <c r="V187" s="36"/>
      <c r="W187" s="36"/>
      <c r="X187" s="36"/>
      <c r="Y187" s="36"/>
      <c r="Z187" s="36"/>
      <c r="AA187" s="36"/>
      <c r="AB187" s="36"/>
      <c r="AC187" s="36"/>
      <c r="AD187" s="36"/>
      <c r="AE187" s="36"/>
      <c r="AT187" s="19" t="s">
        <v>160</v>
      </c>
      <c r="AU187" s="19" t="s">
        <v>179</v>
      </c>
    </row>
    <row r="188" spans="1:65" s="2" customFormat="1" ht="39">
      <c r="A188" s="36"/>
      <c r="B188" s="37"/>
      <c r="C188" s="38"/>
      <c r="D188" s="193" t="s">
        <v>161</v>
      </c>
      <c r="E188" s="38"/>
      <c r="F188" s="198" t="s">
        <v>2063</v>
      </c>
      <c r="G188" s="38"/>
      <c r="H188" s="38"/>
      <c r="I188" s="195"/>
      <c r="J188" s="38"/>
      <c r="K188" s="38"/>
      <c r="L188" s="41"/>
      <c r="M188" s="196"/>
      <c r="N188" s="197"/>
      <c r="O188" s="66"/>
      <c r="P188" s="66"/>
      <c r="Q188" s="66"/>
      <c r="R188" s="66"/>
      <c r="S188" s="66"/>
      <c r="T188" s="67"/>
      <c r="U188" s="36"/>
      <c r="V188" s="36"/>
      <c r="W188" s="36"/>
      <c r="X188" s="36"/>
      <c r="Y188" s="36"/>
      <c r="Z188" s="36"/>
      <c r="AA188" s="36"/>
      <c r="AB188" s="36"/>
      <c r="AC188" s="36"/>
      <c r="AD188" s="36"/>
      <c r="AE188" s="36"/>
      <c r="AT188" s="19" t="s">
        <v>161</v>
      </c>
      <c r="AU188" s="19" t="s">
        <v>179</v>
      </c>
    </row>
    <row r="189" spans="1:65" s="12" customFormat="1" ht="22.9" customHeight="1">
      <c r="B189" s="164"/>
      <c r="C189" s="165"/>
      <c r="D189" s="166" t="s">
        <v>75</v>
      </c>
      <c r="E189" s="178" t="s">
        <v>1643</v>
      </c>
      <c r="F189" s="178" t="s">
        <v>1644</v>
      </c>
      <c r="G189" s="165"/>
      <c r="H189" s="165"/>
      <c r="I189" s="168"/>
      <c r="J189" s="179">
        <f>BK189</f>
        <v>0</v>
      </c>
      <c r="K189" s="165"/>
      <c r="L189" s="170"/>
      <c r="M189" s="171"/>
      <c r="N189" s="172"/>
      <c r="O189" s="172"/>
      <c r="P189" s="173">
        <f>P190</f>
        <v>0</v>
      </c>
      <c r="Q189" s="172"/>
      <c r="R189" s="173">
        <f>R190</f>
        <v>0</v>
      </c>
      <c r="S189" s="172"/>
      <c r="T189" s="174">
        <f>T190</f>
        <v>0</v>
      </c>
      <c r="AR189" s="175" t="s">
        <v>86</v>
      </c>
      <c r="AT189" s="176" t="s">
        <v>75</v>
      </c>
      <c r="AU189" s="176" t="s">
        <v>84</v>
      </c>
      <c r="AY189" s="175" t="s">
        <v>150</v>
      </c>
      <c r="BK189" s="177">
        <f>BK190</f>
        <v>0</v>
      </c>
    </row>
    <row r="190" spans="1:65" s="12" customFormat="1" ht="20.85" customHeight="1">
      <c r="B190" s="164"/>
      <c r="C190" s="165"/>
      <c r="D190" s="166" t="s">
        <v>75</v>
      </c>
      <c r="E190" s="178" t="s">
        <v>2064</v>
      </c>
      <c r="F190" s="178" t="s">
        <v>2065</v>
      </c>
      <c r="G190" s="165"/>
      <c r="H190" s="165"/>
      <c r="I190" s="168"/>
      <c r="J190" s="179">
        <f>BK190</f>
        <v>0</v>
      </c>
      <c r="K190" s="165"/>
      <c r="L190" s="170"/>
      <c r="M190" s="171"/>
      <c r="N190" s="172"/>
      <c r="O190" s="172"/>
      <c r="P190" s="173">
        <f>SUM(P191:P266)</f>
        <v>0</v>
      </c>
      <c r="Q190" s="172"/>
      <c r="R190" s="173">
        <f>SUM(R191:R266)</f>
        <v>0</v>
      </c>
      <c r="S190" s="172"/>
      <c r="T190" s="174">
        <f>SUM(T191:T266)</f>
        <v>0</v>
      </c>
      <c r="AR190" s="175" t="s">
        <v>86</v>
      </c>
      <c r="AT190" s="176" t="s">
        <v>75</v>
      </c>
      <c r="AU190" s="176" t="s">
        <v>86</v>
      </c>
      <c r="AY190" s="175" t="s">
        <v>150</v>
      </c>
      <c r="BK190" s="177">
        <f>SUM(BK191:BK266)</f>
        <v>0</v>
      </c>
    </row>
    <row r="191" spans="1:65" s="2" customFormat="1" ht="16.5" customHeight="1">
      <c r="A191" s="36"/>
      <c r="B191" s="37"/>
      <c r="C191" s="245" t="s">
        <v>464</v>
      </c>
      <c r="D191" s="245" t="s">
        <v>641</v>
      </c>
      <c r="E191" s="246" t="s">
        <v>2066</v>
      </c>
      <c r="F191" s="247" t="s">
        <v>2067</v>
      </c>
      <c r="G191" s="248" t="s">
        <v>156</v>
      </c>
      <c r="H191" s="249">
        <v>1</v>
      </c>
      <c r="I191" s="250"/>
      <c r="J191" s="251">
        <f>ROUND(I191*H191,2)</f>
        <v>0</v>
      </c>
      <c r="K191" s="247" t="s">
        <v>644</v>
      </c>
      <c r="L191" s="252"/>
      <c r="M191" s="253" t="s">
        <v>19</v>
      </c>
      <c r="N191" s="254" t="s">
        <v>47</v>
      </c>
      <c r="O191" s="66"/>
      <c r="P191" s="189">
        <f>O191*H191</f>
        <v>0</v>
      </c>
      <c r="Q191" s="189">
        <v>0</v>
      </c>
      <c r="R191" s="189">
        <f>Q191*H191</f>
        <v>0</v>
      </c>
      <c r="S191" s="189">
        <v>0</v>
      </c>
      <c r="T191" s="190">
        <f>S191*H191</f>
        <v>0</v>
      </c>
      <c r="U191" s="36"/>
      <c r="V191" s="36"/>
      <c r="W191" s="36"/>
      <c r="X191" s="36"/>
      <c r="Y191" s="36"/>
      <c r="Z191" s="36"/>
      <c r="AA191" s="36"/>
      <c r="AB191" s="36"/>
      <c r="AC191" s="36"/>
      <c r="AD191" s="36"/>
      <c r="AE191" s="36"/>
      <c r="AR191" s="191" t="s">
        <v>464</v>
      </c>
      <c r="AT191" s="191" t="s">
        <v>641</v>
      </c>
      <c r="AU191" s="191" t="s">
        <v>179</v>
      </c>
      <c r="AY191" s="19" t="s">
        <v>150</v>
      </c>
      <c r="BE191" s="192">
        <f>IF(N191="základní",J191,0)</f>
        <v>0</v>
      </c>
      <c r="BF191" s="192">
        <f>IF(N191="snížená",J191,0)</f>
        <v>0</v>
      </c>
      <c r="BG191" s="192">
        <f>IF(N191="zákl. přenesená",J191,0)</f>
        <v>0</v>
      </c>
      <c r="BH191" s="192">
        <f>IF(N191="sníž. přenesená",J191,0)</f>
        <v>0</v>
      </c>
      <c r="BI191" s="192">
        <f>IF(N191="nulová",J191,0)</f>
        <v>0</v>
      </c>
      <c r="BJ191" s="19" t="s">
        <v>84</v>
      </c>
      <c r="BK191" s="192">
        <f>ROUND(I191*H191,2)</f>
        <v>0</v>
      </c>
      <c r="BL191" s="19" t="s">
        <v>314</v>
      </c>
      <c r="BM191" s="191" t="s">
        <v>86</v>
      </c>
    </row>
    <row r="192" spans="1:65" s="2" customFormat="1" ht="11.25">
      <c r="A192" s="36"/>
      <c r="B192" s="37"/>
      <c r="C192" s="38"/>
      <c r="D192" s="193" t="s">
        <v>160</v>
      </c>
      <c r="E192" s="38"/>
      <c r="F192" s="194" t="s">
        <v>2067</v>
      </c>
      <c r="G192" s="38"/>
      <c r="H192" s="38"/>
      <c r="I192" s="195"/>
      <c r="J192" s="38"/>
      <c r="K192" s="38"/>
      <c r="L192" s="41"/>
      <c r="M192" s="196"/>
      <c r="N192" s="197"/>
      <c r="O192" s="66"/>
      <c r="P192" s="66"/>
      <c r="Q192" s="66"/>
      <c r="R192" s="66"/>
      <c r="S192" s="66"/>
      <c r="T192" s="67"/>
      <c r="U192" s="36"/>
      <c r="V192" s="36"/>
      <c r="W192" s="36"/>
      <c r="X192" s="36"/>
      <c r="Y192" s="36"/>
      <c r="Z192" s="36"/>
      <c r="AA192" s="36"/>
      <c r="AB192" s="36"/>
      <c r="AC192" s="36"/>
      <c r="AD192" s="36"/>
      <c r="AE192" s="36"/>
      <c r="AT192" s="19" t="s">
        <v>160</v>
      </c>
      <c r="AU192" s="19" t="s">
        <v>179</v>
      </c>
    </row>
    <row r="193" spans="1:65" s="2" customFormat="1" ht="39">
      <c r="A193" s="36"/>
      <c r="B193" s="37"/>
      <c r="C193" s="38"/>
      <c r="D193" s="193" t="s">
        <v>161</v>
      </c>
      <c r="E193" s="38"/>
      <c r="F193" s="198" t="s">
        <v>2068</v>
      </c>
      <c r="G193" s="38"/>
      <c r="H193" s="38"/>
      <c r="I193" s="195"/>
      <c r="J193" s="38"/>
      <c r="K193" s="38"/>
      <c r="L193" s="41"/>
      <c r="M193" s="196"/>
      <c r="N193" s="197"/>
      <c r="O193" s="66"/>
      <c r="P193" s="66"/>
      <c r="Q193" s="66"/>
      <c r="R193" s="66"/>
      <c r="S193" s="66"/>
      <c r="T193" s="67"/>
      <c r="U193" s="36"/>
      <c r="V193" s="36"/>
      <c r="W193" s="36"/>
      <c r="X193" s="36"/>
      <c r="Y193" s="36"/>
      <c r="Z193" s="36"/>
      <c r="AA193" s="36"/>
      <c r="AB193" s="36"/>
      <c r="AC193" s="36"/>
      <c r="AD193" s="36"/>
      <c r="AE193" s="36"/>
      <c r="AT193" s="19" t="s">
        <v>161</v>
      </c>
      <c r="AU193" s="19" t="s">
        <v>179</v>
      </c>
    </row>
    <row r="194" spans="1:65" s="2" customFormat="1" ht="16.5" customHeight="1">
      <c r="A194" s="36"/>
      <c r="B194" s="37"/>
      <c r="C194" s="245" t="s">
        <v>470</v>
      </c>
      <c r="D194" s="245" t="s">
        <v>641</v>
      </c>
      <c r="E194" s="246" t="s">
        <v>2069</v>
      </c>
      <c r="F194" s="247" t="s">
        <v>2070</v>
      </c>
      <c r="G194" s="248" t="s">
        <v>156</v>
      </c>
      <c r="H194" s="249">
        <v>1</v>
      </c>
      <c r="I194" s="250"/>
      <c r="J194" s="251">
        <f>ROUND(I194*H194,2)</f>
        <v>0</v>
      </c>
      <c r="K194" s="247" t="s">
        <v>644</v>
      </c>
      <c r="L194" s="252"/>
      <c r="M194" s="253" t="s">
        <v>19</v>
      </c>
      <c r="N194" s="254" t="s">
        <v>47</v>
      </c>
      <c r="O194" s="66"/>
      <c r="P194" s="189">
        <f>O194*H194</f>
        <v>0</v>
      </c>
      <c r="Q194" s="189">
        <v>0</v>
      </c>
      <c r="R194" s="189">
        <f>Q194*H194</f>
        <v>0</v>
      </c>
      <c r="S194" s="189">
        <v>0</v>
      </c>
      <c r="T194" s="190">
        <f>S194*H194</f>
        <v>0</v>
      </c>
      <c r="U194" s="36"/>
      <c r="V194" s="36"/>
      <c r="W194" s="36"/>
      <c r="X194" s="36"/>
      <c r="Y194" s="36"/>
      <c r="Z194" s="36"/>
      <c r="AA194" s="36"/>
      <c r="AB194" s="36"/>
      <c r="AC194" s="36"/>
      <c r="AD194" s="36"/>
      <c r="AE194" s="36"/>
      <c r="AR194" s="191" t="s">
        <v>464</v>
      </c>
      <c r="AT194" s="191" t="s">
        <v>641</v>
      </c>
      <c r="AU194" s="191" t="s">
        <v>179</v>
      </c>
      <c r="AY194" s="19" t="s">
        <v>150</v>
      </c>
      <c r="BE194" s="192">
        <f>IF(N194="základní",J194,0)</f>
        <v>0</v>
      </c>
      <c r="BF194" s="192">
        <f>IF(N194="snížená",J194,0)</f>
        <v>0</v>
      </c>
      <c r="BG194" s="192">
        <f>IF(N194="zákl. přenesená",J194,0)</f>
        <v>0</v>
      </c>
      <c r="BH194" s="192">
        <f>IF(N194="sníž. přenesená",J194,0)</f>
        <v>0</v>
      </c>
      <c r="BI194" s="192">
        <f>IF(N194="nulová",J194,0)</f>
        <v>0</v>
      </c>
      <c r="BJ194" s="19" t="s">
        <v>84</v>
      </c>
      <c r="BK194" s="192">
        <f>ROUND(I194*H194,2)</f>
        <v>0</v>
      </c>
      <c r="BL194" s="19" t="s">
        <v>314</v>
      </c>
      <c r="BM194" s="191" t="s">
        <v>158</v>
      </c>
    </row>
    <row r="195" spans="1:65" s="2" customFormat="1" ht="11.25">
      <c r="A195" s="36"/>
      <c r="B195" s="37"/>
      <c r="C195" s="38"/>
      <c r="D195" s="193" t="s">
        <v>160</v>
      </c>
      <c r="E195" s="38"/>
      <c r="F195" s="194" t="s">
        <v>2070</v>
      </c>
      <c r="G195" s="38"/>
      <c r="H195" s="38"/>
      <c r="I195" s="195"/>
      <c r="J195" s="38"/>
      <c r="K195" s="38"/>
      <c r="L195" s="41"/>
      <c r="M195" s="196"/>
      <c r="N195" s="197"/>
      <c r="O195" s="66"/>
      <c r="P195" s="66"/>
      <c r="Q195" s="66"/>
      <c r="R195" s="66"/>
      <c r="S195" s="66"/>
      <c r="T195" s="67"/>
      <c r="U195" s="36"/>
      <c r="V195" s="36"/>
      <c r="W195" s="36"/>
      <c r="X195" s="36"/>
      <c r="Y195" s="36"/>
      <c r="Z195" s="36"/>
      <c r="AA195" s="36"/>
      <c r="AB195" s="36"/>
      <c r="AC195" s="36"/>
      <c r="AD195" s="36"/>
      <c r="AE195" s="36"/>
      <c r="AT195" s="19" t="s">
        <v>160</v>
      </c>
      <c r="AU195" s="19" t="s">
        <v>179</v>
      </c>
    </row>
    <row r="196" spans="1:65" s="2" customFormat="1" ht="58.5">
      <c r="A196" s="36"/>
      <c r="B196" s="37"/>
      <c r="C196" s="38"/>
      <c r="D196" s="193" t="s">
        <v>161</v>
      </c>
      <c r="E196" s="38"/>
      <c r="F196" s="198" t="s">
        <v>2071</v>
      </c>
      <c r="G196" s="38"/>
      <c r="H196" s="38"/>
      <c r="I196" s="195"/>
      <c r="J196" s="38"/>
      <c r="K196" s="38"/>
      <c r="L196" s="41"/>
      <c r="M196" s="196"/>
      <c r="N196" s="197"/>
      <c r="O196" s="66"/>
      <c r="P196" s="66"/>
      <c r="Q196" s="66"/>
      <c r="R196" s="66"/>
      <c r="S196" s="66"/>
      <c r="T196" s="67"/>
      <c r="U196" s="36"/>
      <c r="V196" s="36"/>
      <c r="W196" s="36"/>
      <c r="X196" s="36"/>
      <c r="Y196" s="36"/>
      <c r="Z196" s="36"/>
      <c r="AA196" s="36"/>
      <c r="AB196" s="36"/>
      <c r="AC196" s="36"/>
      <c r="AD196" s="36"/>
      <c r="AE196" s="36"/>
      <c r="AT196" s="19" t="s">
        <v>161</v>
      </c>
      <c r="AU196" s="19" t="s">
        <v>179</v>
      </c>
    </row>
    <row r="197" spans="1:65" s="2" customFormat="1" ht="16.5" customHeight="1">
      <c r="A197" s="36"/>
      <c r="B197" s="37"/>
      <c r="C197" s="245" t="s">
        <v>477</v>
      </c>
      <c r="D197" s="245" t="s">
        <v>641</v>
      </c>
      <c r="E197" s="246" t="s">
        <v>2072</v>
      </c>
      <c r="F197" s="247" t="s">
        <v>2073</v>
      </c>
      <c r="G197" s="248" t="s">
        <v>156</v>
      </c>
      <c r="H197" s="249">
        <v>1</v>
      </c>
      <c r="I197" s="250"/>
      <c r="J197" s="251">
        <f>ROUND(I197*H197,2)</f>
        <v>0</v>
      </c>
      <c r="K197" s="247" t="s">
        <v>644</v>
      </c>
      <c r="L197" s="252"/>
      <c r="M197" s="253" t="s">
        <v>19</v>
      </c>
      <c r="N197" s="254" t="s">
        <v>47</v>
      </c>
      <c r="O197" s="66"/>
      <c r="P197" s="189">
        <f>O197*H197</f>
        <v>0</v>
      </c>
      <c r="Q197" s="189">
        <v>0</v>
      </c>
      <c r="R197" s="189">
        <f>Q197*H197</f>
        <v>0</v>
      </c>
      <c r="S197" s="189">
        <v>0</v>
      </c>
      <c r="T197" s="190">
        <f>S197*H197</f>
        <v>0</v>
      </c>
      <c r="U197" s="36"/>
      <c r="V197" s="36"/>
      <c r="W197" s="36"/>
      <c r="X197" s="36"/>
      <c r="Y197" s="36"/>
      <c r="Z197" s="36"/>
      <c r="AA197" s="36"/>
      <c r="AB197" s="36"/>
      <c r="AC197" s="36"/>
      <c r="AD197" s="36"/>
      <c r="AE197" s="36"/>
      <c r="AR197" s="191" t="s">
        <v>464</v>
      </c>
      <c r="AT197" s="191" t="s">
        <v>641</v>
      </c>
      <c r="AU197" s="191" t="s">
        <v>179</v>
      </c>
      <c r="AY197" s="19" t="s">
        <v>150</v>
      </c>
      <c r="BE197" s="192">
        <f>IF(N197="základní",J197,0)</f>
        <v>0</v>
      </c>
      <c r="BF197" s="192">
        <f>IF(N197="snížená",J197,0)</f>
        <v>0</v>
      </c>
      <c r="BG197" s="192">
        <f>IF(N197="zákl. přenesená",J197,0)</f>
        <v>0</v>
      </c>
      <c r="BH197" s="192">
        <f>IF(N197="sníž. přenesená",J197,0)</f>
        <v>0</v>
      </c>
      <c r="BI197" s="192">
        <f>IF(N197="nulová",J197,0)</f>
        <v>0</v>
      </c>
      <c r="BJ197" s="19" t="s">
        <v>84</v>
      </c>
      <c r="BK197" s="192">
        <f>ROUND(I197*H197,2)</f>
        <v>0</v>
      </c>
      <c r="BL197" s="19" t="s">
        <v>314</v>
      </c>
      <c r="BM197" s="191" t="s">
        <v>206</v>
      </c>
    </row>
    <row r="198" spans="1:65" s="2" customFormat="1" ht="11.25">
      <c r="A198" s="36"/>
      <c r="B198" s="37"/>
      <c r="C198" s="38"/>
      <c r="D198" s="193" t="s">
        <v>160</v>
      </c>
      <c r="E198" s="38"/>
      <c r="F198" s="194" t="s">
        <v>2073</v>
      </c>
      <c r="G198" s="38"/>
      <c r="H198" s="38"/>
      <c r="I198" s="195"/>
      <c r="J198" s="38"/>
      <c r="K198" s="38"/>
      <c r="L198" s="41"/>
      <c r="M198" s="196"/>
      <c r="N198" s="197"/>
      <c r="O198" s="66"/>
      <c r="P198" s="66"/>
      <c r="Q198" s="66"/>
      <c r="R198" s="66"/>
      <c r="S198" s="66"/>
      <c r="T198" s="67"/>
      <c r="U198" s="36"/>
      <c r="V198" s="36"/>
      <c r="W198" s="36"/>
      <c r="X198" s="36"/>
      <c r="Y198" s="36"/>
      <c r="Z198" s="36"/>
      <c r="AA198" s="36"/>
      <c r="AB198" s="36"/>
      <c r="AC198" s="36"/>
      <c r="AD198" s="36"/>
      <c r="AE198" s="36"/>
      <c r="AT198" s="19" t="s">
        <v>160</v>
      </c>
      <c r="AU198" s="19" t="s">
        <v>179</v>
      </c>
    </row>
    <row r="199" spans="1:65" s="2" customFormat="1" ht="19.5">
      <c r="A199" s="36"/>
      <c r="B199" s="37"/>
      <c r="C199" s="38"/>
      <c r="D199" s="193" t="s">
        <v>161</v>
      </c>
      <c r="E199" s="38"/>
      <c r="F199" s="198" t="s">
        <v>2074</v>
      </c>
      <c r="G199" s="38"/>
      <c r="H199" s="38"/>
      <c r="I199" s="195"/>
      <c r="J199" s="38"/>
      <c r="K199" s="38"/>
      <c r="L199" s="41"/>
      <c r="M199" s="196"/>
      <c r="N199" s="197"/>
      <c r="O199" s="66"/>
      <c r="P199" s="66"/>
      <c r="Q199" s="66"/>
      <c r="R199" s="66"/>
      <c r="S199" s="66"/>
      <c r="T199" s="67"/>
      <c r="U199" s="36"/>
      <c r="V199" s="36"/>
      <c r="W199" s="36"/>
      <c r="X199" s="36"/>
      <c r="Y199" s="36"/>
      <c r="Z199" s="36"/>
      <c r="AA199" s="36"/>
      <c r="AB199" s="36"/>
      <c r="AC199" s="36"/>
      <c r="AD199" s="36"/>
      <c r="AE199" s="36"/>
      <c r="AT199" s="19" t="s">
        <v>161</v>
      </c>
      <c r="AU199" s="19" t="s">
        <v>179</v>
      </c>
    </row>
    <row r="200" spans="1:65" s="2" customFormat="1" ht="16.5" customHeight="1">
      <c r="A200" s="36"/>
      <c r="B200" s="37"/>
      <c r="C200" s="245" t="s">
        <v>488</v>
      </c>
      <c r="D200" s="245" t="s">
        <v>641</v>
      </c>
      <c r="E200" s="246" t="s">
        <v>2075</v>
      </c>
      <c r="F200" s="247" t="s">
        <v>2076</v>
      </c>
      <c r="G200" s="248" t="s">
        <v>156</v>
      </c>
      <c r="H200" s="249">
        <v>1</v>
      </c>
      <c r="I200" s="250"/>
      <c r="J200" s="251">
        <f>ROUND(I200*H200,2)</f>
        <v>0</v>
      </c>
      <c r="K200" s="247" t="s">
        <v>644</v>
      </c>
      <c r="L200" s="252"/>
      <c r="M200" s="253" t="s">
        <v>19</v>
      </c>
      <c r="N200" s="254" t="s">
        <v>47</v>
      </c>
      <c r="O200" s="66"/>
      <c r="P200" s="189">
        <f>O200*H200</f>
        <v>0</v>
      </c>
      <c r="Q200" s="189">
        <v>0</v>
      </c>
      <c r="R200" s="189">
        <f>Q200*H200</f>
        <v>0</v>
      </c>
      <c r="S200" s="189">
        <v>0</v>
      </c>
      <c r="T200" s="190">
        <f>S200*H200</f>
        <v>0</v>
      </c>
      <c r="U200" s="36"/>
      <c r="V200" s="36"/>
      <c r="W200" s="36"/>
      <c r="X200" s="36"/>
      <c r="Y200" s="36"/>
      <c r="Z200" s="36"/>
      <c r="AA200" s="36"/>
      <c r="AB200" s="36"/>
      <c r="AC200" s="36"/>
      <c r="AD200" s="36"/>
      <c r="AE200" s="36"/>
      <c r="AR200" s="191" t="s">
        <v>464</v>
      </c>
      <c r="AT200" s="191" t="s">
        <v>641</v>
      </c>
      <c r="AU200" s="191" t="s">
        <v>179</v>
      </c>
      <c r="AY200" s="19" t="s">
        <v>150</v>
      </c>
      <c r="BE200" s="192">
        <f>IF(N200="základní",J200,0)</f>
        <v>0</v>
      </c>
      <c r="BF200" s="192">
        <f>IF(N200="snížená",J200,0)</f>
        <v>0</v>
      </c>
      <c r="BG200" s="192">
        <f>IF(N200="zákl. přenesená",J200,0)</f>
        <v>0</v>
      </c>
      <c r="BH200" s="192">
        <f>IF(N200="sníž. přenesená",J200,0)</f>
        <v>0</v>
      </c>
      <c r="BI200" s="192">
        <f>IF(N200="nulová",J200,0)</f>
        <v>0</v>
      </c>
      <c r="BJ200" s="19" t="s">
        <v>84</v>
      </c>
      <c r="BK200" s="192">
        <f>ROUND(I200*H200,2)</f>
        <v>0</v>
      </c>
      <c r="BL200" s="19" t="s">
        <v>314</v>
      </c>
      <c r="BM200" s="191" t="s">
        <v>244</v>
      </c>
    </row>
    <row r="201" spans="1:65" s="2" customFormat="1" ht="11.25">
      <c r="A201" s="36"/>
      <c r="B201" s="37"/>
      <c r="C201" s="38"/>
      <c r="D201" s="193" t="s">
        <v>160</v>
      </c>
      <c r="E201" s="38"/>
      <c r="F201" s="194" t="s">
        <v>2076</v>
      </c>
      <c r="G201" s="38"/>
      <c r="H201" s="38"/>
      <c r="I201" s="195"/>
      <c r="J201" s="38"/>
      <c r="K201" s="38"/>
      <c r="L201" s="41"/>
      <c r="M201" s="196"/>
      <c r="N201" s="197"/>
      <c r="O201" s="66"/>
      <c r="P201" s="66"/>
      <c r="Q201" s="66"/>
      <c r="R201" s="66"/>
      <c r="S201" s="66"/>
      <c r="T201" s="67"/>
      <c r="U201" s="36"/>
      <c r="V201" s="36"/>
      <c r="W201" s="36"/>
      <c r="X201" s="36"/>
      <c r="Y201" s="36"/>
      <c r="Z201" s="36"/>
      <c r="AA201" s="36"/>
      <c r="AB201" s="36"/>
      <c r="AC201" s="36"/>
      <c r="AD201" s="36"/>
      <c r="AE201" s="36"/>
      <c r="AT201" s="19" t="s">
        <v>160</v>
      </c>
      <c r="AU201" s="19" t="s">
        <v>179</v>
      </c>
    </row>
    <row r="202" spans="1:65" s="2" customFormat="1" ht="19.5">
      <c r="A202" s="36"/>
      <c r="B202" s="37"/>
      <c r="C202" s="38"/>
      <c r="D202" s="193" t="s">
        <v>161</v>
      </c>
      <c r="E202" s="38"/>
      <c r="F202" s="198" t="s">
        <v>2077</v>
      </c>
      <c r="G202" s="38"/>
      <c r="H202" s="38"/>
      <c r="I202" s="195"/>
      <c r="J202" s="38"/>
      <c r="K202" s="38"/>
      <c r="L202" s="41"/>
      <c r="M202" s="196"/>
      <c r="N202" s="197"/>
      <c r="O202" s="66"/>
      <c r="P202" s="66"/>
      <c r="Q202" s="66"/>
      <c r="R202" s="66"/>
      <c r="S202" s="66"/>
      <c r="T202" s="67"/>
      <c r="U202" s="36"/>
      <c r="V202" s="36"/>
      <c r="W202" s="36"/>
      <c r="X202" s="36"/>
      <c r="Y202" s="36"/>
      <c r="Z202" s="36"/>
      <c r="AA202" s="36"/>
      <c r="AB202" s="36"/>
      <c r="AC202" s="36"/>
      <c r="AD202" s="36"/>
      <c r="AE202" s="36"/>
      <c r="AT202" s="19" t="s">
        <v>161</v>
      </c>
      <c r="AU202" s="19" t="s">
        <v>179</v>
      </c>
    </row>
    <row r="203" spans="1:65" s="2" customFormat="1" ht="16.5" customHeight="1">
      <c r="A203" s="36"/>
      <c r="B203" s="37"/>
      <c r="C203" s="245" t="s">
        <v>497</v>
      </c>
      <c r="D203" s="245" t="s">
        <v>641</v>
      </c>
      <c r="E203" s="246" t="s">
        <v>2078</v>
      </c>
      <c r="F203" s="247" t="s">
        <v>2079</v>
      </c>
      <c r="G203" s="248" t="s">
        <v>156</v>
      </c>
      <c r="H203" s="249">
        <v>1</v>
      </c>
      <c r="I203" s="250"/>
      <c r="J203" s="251">
        <f>ROUND(I203*H203,2)</f>
        <v>0</v>
      </c>
      <c r="K203" s="247" t="s">
        <v>644</v>
      </c>
      <c r="L203" s="252"/>
      <c r="M203" s="253" t="s">
        <v>19</v>
      </c>
      <c r="N203" s="254" t="s">
        <v>47</v>
      </c>
      <c r="O203" s="66"/>
      <c r="P203" s="189">
        <f>O203*H203</f>
        <v>0</v>
      </c>
      <c r="Q203" s="189">
        <v>0</v>
      </c>
      <c r="R203" s="189">
        <f>Q203*H203</f>
        <v>0</v>
      </c>
      <c r="S203" s="189">
        <v>0</v>
      </c>
      <c r="T203" s="190">
        <f>S203*H203</f>
        <v>0</v>
      </c>
      <c r="U203" s="36"/>
      <c r="V203" s="36"/>
      <c r="W203" s="36"/>
      <c r="X203" s="36"/>
      <c r="Y203" s="36"/>
      <c r="Z203" s="36"/>
      <c r="AA203" s="36"/>
      <c r="AB203" s="36"/>
      <c r="AC203" s="36"/>
      <c r="AD203" s="36"/>
      <c r="AE203" s="36"/>
      <c r="AR203" s="191" t="s">
        <v>464</v>
      </c>
      <c r="AT203" s="191" t="s">
        <v>641</v>
      </c>
      <c r="AU203" s="191" t="s">
        <v>179</v>
      </c>
      <c r="AY203" s="19" t="s">
        <v>150</v>
      </c>
      <c r="BE203" s="192">
        <f>IF(N203="základní",J203,0)</f>
        <v>0</v>
      </c>
      <c r="BF203" s="192">
        <f>IF(N203="snížená",J203,0)</f>
        <v>0</v>
      </c>
      <c r="BG203" s="192">
        <f>IF(N203="zákl. přenesená",J203,0)</f>
        <v>0</v>
      </c>
      <c r="BH203" s="192">
        <f>IF(N203="sníž. přenesená",J203,0)</f>
        <v>0</v>
      </c>
      <c r="BI203" s="192">
        <f>IF(N203="nulová",J203,0)</f>
        <v>0</v>
      </c>
      <c r="BJ203" s="19" t="s">
        <v>84</v>
      </c>
      <c r="BK203" s="192">
        <f>ROUND(I203*H203,2)</f>
        <v>0</v>
      </c>
      <c r="BL203" s="19" t="s">
        <v>314</v>
      </c>
      <c r="BM203" s="191" t="s">
        <v>260</v>
      </c>
    </row>
    <row r="204" spans="1:65" s="2" customFormat="1" ht="11.25">
      <c r="A204" s="36"/>
      <c r="B204" s="37"/>
      <c r="C204" s="38"/>
      <c r="D204" s="193" t="s">
        <v>160</v>
      </c>
      <c r="E204" s="38"/>
      <c r="F204" s="194" t="s">
        <v>2079</v>
      </c>
      <c r="G204" s="38"/>
      <c r="H204" s="38"/>
      <c r="I204" s="195"/>
      <c r="J204" s="38"/>
      <c r="K204" s="38"/>
      <c r="L204" s="41"/>
      <c r="M204" s="196"/>
      <c r="N204" s="197"/>
      <c r="O204" s="66"/>
      <c r="P204" s="66"/>
      <c r="Q204" s="66"/>
      <c r="R204" s="66"/>
      <c r="S204" s="66"/>
      <c r="T204" s="67"/>
      <c r="U204" s="36"/>
      <c r="V204" s="36"/>
      <c r="W204" s="36"/>
      <c r="X204" s="36"/>
      <c r="Y204" s="36"/>
      <c r="Z204" s="36"/>
      <c r="AA204" s="36"/>
      <c r="AB204" s="36"/>
      <c r="AC204" s="36"/>
      <c r="AD204" s="36"/>
      <c r="AE204" s="36"/>
      <c r="AT204" s="19" t="s">
        <v>160</v>
      </c>
      <c r="AU204" s="19" t="s">
        <v>179</v>
      </c>
    </row>
    <row r="205" spans="1:65" s="2" customFormat="1" ht="29.25">
      <c r="A205" s="36"/>
      <c r="B205" s="37"/>
      <c r="C205" s="38"/>
      <c r="D205" s="193" t="s">
        <v>161</v>
      </c>
      <c r="E205" s="38"/>
      <c r="F205" s="198" t="s">
        <v>2080</v>
      </c>
      <c r="G205" s="38"/>
      <c r="H205" s="38"/>
      <c r="I205" s="195"/>
      <c r="J205" s="38"/>
      <c r="K205" s="38"/>
      <c r="L205" s="41"/>
      <c r="M205" s="196"/>
      <c r="N205" s="197"/>
      <c r="O205" s="66"/>
      <c r="P205" s="66"/>
      <c r="Q205" s="66"/>
      <c r="R205" s="66"/>
      <c r="S205" s="66"/>
      <c r="T205" s="67"/>
      <c r="U205" s="36"/>
      <c r="V205" s="36"/>
      <c r="W205" s="36"/>
      <c r="X205" s="36"/>
      <c r="Y205" s="36"/>
      <c r="Z205" s="36"/>
      <c r="AA205" s="36"/>
      <c r="AB205" s="36"/>
      <c r="AC205" s="36"/>
      <c r="AD205" s="36"/>
      <c r="AE205" s="36"/>
      <c r="AT205" s="19" t="s">
        <v>161</v>
      </c>
      <c r="AU205" s="19" t="s">
        <v>179</v>
      </c>
    </row>
    <row r="206" spans="1:65" s="2" customFormat="1" ht="16.5" customHeight="1">
      <c r="A206" s="36"/>
      <c r="B206" s="37"/>
      <c r="C206" s="245" t="s">
        <v>505</v>
      </c>
      <c r="D206" s="245" t="s">
        <v>641</v>
      </c>
      <c r="E206" s="246" t="s">
        <v>2081</v>
      </c>
      <c r="F206" s="247" t="s">
        <v>2082</v>
      </c>
      <c r="G206" s="248" t="s">
        <v>156</v>
      </c>
      <c r="H206" s="249">
        <v>1</v>
      </c>
      <c r="I206" s="250"/>
      <c r="J206" s="251">
        <f>ROUND(I206*H206,2)</f>
        <v>0</v>
      </c>
      <c r="K206" s="247" t="s">
        <v>644</v>
      </c>
      <c r="L206" s="252"/>
      <c r="M206" s="253" t="s">
        <v>19</v>
      </c>
      <c r="N206" s="254" t="s">
        <v>47</v>
      </c>
      <c r="O206" s="66"/>
      <c r="P206" s="189">
        <f>O206*H206</f>
        <v>0</v>
      </c>
      <c r="Q206" s="189">
        <v>0</v>
      </c>
      <c r="R206" s="189">
        <f>Q206*H206</f>
        <v>0</v>
      </c>
      <c r="S206" s="189">
        <v>0</v>
      </c>
      <c r="T206" s="190">
        <f>S206*H206</f>
        <v>0</v>
      </c>
      <c r="U206" s="36"/>
      <c r="V206" s="36"/>
      <c r="W206" s="36"/>
      <c r="X206" s="36"/>
      <c r="Y206" s="36"/>
      <c r="Z206" s="36"/>
      <c r="AA206" s="36"/>
      <c r="AB206" s="36"/>
      <c r="AC206" s="36"/>
      <c r="AD206" s="36"/>
      <c r="AE206" s="36"/>
      <c r="AR206" s="191" t="s">
        <v>464</v>
      </c>
      <c r="AT206" s="191" t="s">
        <v>641</v>
      </c>
      <c r="AU206" s="191" t="s">
        <v>179</v>
      </c>
      <c r="AY206" s="19" t="s">
        <v>150</v>
      </c>
      <c r="BE206" s="192">
        <f>IF(N206="základní",J206,0)</f>
        <v>0</v>
      </c>
      <c r="BF206" s="192">
        <f>IF(N206="snížená",J206,0)</f>
        <v>0</v>
      </c>
      <c r="BG206" s="192">
        <f>IF(N206="zákl. přenesená",J206,0)</f>
        <v>0</v>
      </c>
      <c r="BH206" s="192">
        <f>IF(N206="sníž. přenesená",J206,0)</f>
        <v>0</v>
      </c>
      <c r="BI206" s="192">
        <f>IF(N206="nulová",J206,0)</f>
        <v>0</v>
      </c>
      <c r="BJ206" s="19" t="s">
        <v>84</v>
      </c>
      <c r="BK206" s="192">
        <f>ROUND(I206*H206,2)</f>
        <v>0</v>
      </c>
      <c r="BL206" s="19" t="s">
        <v>314</v>
      </c>
      <c r="BM206" s="191" t="s">
        <v>280</v>
      </c>
    </row>
    <row r="207" spans="1:65" s="2" customFormat="1" ht="11.25">
      <c r="A207" s="36"/>
      <c r="B207" s="37"/>
      <c r="C207" s="38"/>
      <c r="D207" s="193" t="s">
        <v>160</v>
      </c>
      <c r="E207" s="38"/>
      <c r="F207" s="194" t="s">
        <v>2082</v>
      </c>
      <c r="G207" s="38"/>
      <c r="H207" s="38"/>
      <c r="I207" s="195"/>
      <c r="J207" s="38"/>
      <c r="K207" s="38"/>
      <c r="L207" s="41"/>
      <c r="M207" s="196"/>
      <c r="N207" s="197"/>
      <c r="O207" s="66"/>
      <c r="P207" s="66"/>
      <c r="Q207" s="66"/>
      <c r="R207" s="66"/>
      <c r="S207" s="66"/>
      <c r="T207" s="67"/>
      <c r="U207" s="36"/>
      <c r="V207" s="36"/>
      <c r="W207" s="36"/>
      <c r="X207" s="36"/>
      <c r="Y207" s="36"/>
      <c r="Z207" s="36"/>
      <c r="AA207" s="36"/>
      <c r="AB207" s="36"/>
      <c r="AC207" s="36"/>
      <c r="AD207" s="36"/>
      <c r="AE207" s="36"/>
      <c r="AT207" s="19" t="s">
        <v>160</v>
      </c>
      <c r="AU207" s="19" t="s">
        <v>179</v>
      </c>
    </row>
    <row r="208" spans="1:65" s="2" customFormat="1" ht="48.75">
      <c r="A208" s="36"/>
      <c r="B208" s="37"/>
      <c r="C208" s="38"/>
      <c r="D208" s="193" t="s">
        <v>161</v>
      </c>
      <c r="E208" s="38"/>
      <c r="F208" s="198" t="s">
        <v>2083</v>
      </c>
      <c r="G208" s="38"/>
      <c r="H208" s="38"/>
      <c r="I208" s="195"/>
      <c r="J208" s="38"/>
      <c r="K208" s="38"/>
      <c r="L208" s="41"/>
      <c r="M208" s="196"/>
      <c r="N208" s="197"/>
      <c r="O208" s="66"/>
      <c r="P208" s="66"/>
      <c r="Q208" s="66"/>
      <c r="R208" s="66"/>
      <c r="S208" s="66"/>
      <c r="T208" s="67"/>
      <c r="U208" s="36"/>
      <c r="V208" s="36"/>
      <c r="W208" s="36"/>
      <c r="X208" s="36"/>
      <c r="Y208" s="36"/>
      <c r="Z208" s="36"/>
      <c r="AA208" s="36"/>
      <c r="AB208" s="36"/>
      <c r="AC208" s="36"/>
      <c r="AD208" s="36"/>
      <c r="AE208" s="36"/>
      <c r="AT208" s="19" t="s">
        <v>161</v>
      </c>
      <c r="AU208" s="19" t="s">
        <v>179</v>
      </c>
    </row>
    <row r="209" spans="1:65" s="2" customFormat="1" ht="16.5" customHeight="1">
      <c r="A209" s="36"/>
      <c r="B209" s="37"/>
      <c r="C209" s="245" t="s">
        <v>509</v>
      </c>
      <c r="D209" s="245" t="s">
        <v>641</v>
      </c>
      <c r="E209" s="246" t="s">
        <v>2084</v>
      </c>
      <c r="F209" s="247" t="s">
        <v>2085</v>
      </c>
      <c r="G209" s="248" t="s">
        <v>156</v>
      </c>
      <c r="H209" s="249">
        <v>1</v>
      </c>
      <c r="I209" s="250"/>
      <c r="J209" s="251">
        <f>ROUND(I209*H209,2)</f>
        <v>0</v>
      </c>
      <c r="K209" s="247" t="s">
        <v>644</v>
      </c>
      <c r="L209" s="252"/>
      <c r="M209" s="253" t="s">
        <v>19</v>
      </c>
      <c r="N209" s="254" t="s">
        <v>47</v>
      </c>
      <c r="O209" s="66"/>
      <c r="P209" s="189">
        <f>O209*H209</f>
        <v>0</v>
      </c>
      <c r="Q209" s="189">
        <v>0</v>
      </c>
      <c r="R209" s="189">
        <f>Q209*H209</f>
        <v>0</v>
      </c>
      <c r="S209" s="189">
        <v>0</v>
      </c>
      <c r="T209" s="190">
        <f>S209*H209</f>
        <v>0</v>
      </c>
      <c r="U209" s="36"/>
      <c r="V209" s="36"/>
      <c r="W209" s="36"/>
      <c r="X209" s="36"/>
      <c r="Y209" s="36"/>
      <c r="Z209" s="36"/>
      <c r="AA209" s="36"/>
      <c r="AB209" s="36"/>
      <c r="AC209" s="36"/>
      <c r="AD209" s="36"/>
      <c r="AE209" s="36"/>
      <c r="AR209" s="191" t="s">
        <v>464</v>
      </c>
      <c r="AT209" s="191" t="s">
        <v>641</v>
      </c>
      <c r="AU209" s="191" t="s">
        <v>179</v>
      </c>
      <c r="AY209" s="19" t="s">
        <v>150</v>
      </c>
      <c r="BE209" s="192">
        <f>IF(N209="základní",J209,0)</f>
        <v>0</v>
      </c>
      <c r="BF209" s="192">
        <f>IF(N209="snížená",J209,0)</f>
        <v>0</v>
      </c>
      <c r="BG209" s="192">
        <f>IF(N209="zákl. přenesená",J209,0)</f>
        <v>0</v>
      </c>
      <c r="BH209" s="192">
        <f>IF(N209="sníž. přenesená",J209,0)</f>
        <v>0</v>
      </c>
      <c r="BI209" s="192">
        <f>IF(N209="nulová",J209,0)</f>
        <v>0</v>
      </c>
      <c r="BJ209" s="19" t="s">
        <v>84</v>
      </c>
      <c r="BK209" s="192">
        <f>ROUND(I209*H209,2)</f>
        <v>0</v>
      </c>
      <c r="BL209" s="19" t="s">
        <v>314</v>
      </c>
      <c r="BM209" s="191" t="s">
        <v>298</v>
      </c>
    </row>
    <row r="210" spans="1:65" s="2" customFormat="1" ht="11.25">
      <c r="A210" s="36"/>
      <c r="B210" s="37"/>
      <c r="C210" s="38"/>
      <c r="D210" s="193" t="s">
        <v>160</v>
      </c>
      <c r="E210" s="38"/>
      <c r="F210" s="194" t="s">
        <v>2085</v>
      </c>
      <c r="G210" s="38"/>
      <c r="H210" s="38"/>
      <c r="I210" s="195"/>
      <c r="J210" s="38"/>
      <c r="K210" s="38"/>
      <c r="L210" s="41"/>
      <c r="M210" s="196"/>
      <c r="N210" s="197"/>
      <c r="O210" s="66"/>
      <c r="P210" s="66"/>
      <c r="Q210" s="66"/>
      <c r="R210" s="66"/>
      <c r="S210" s="66"/>
      <c r="T210" s="67"/>
      <c r="U210" s="36"/>
      <c r="V210" s="36"/>
      <c r="W210" s="36"/>
      <c r="X210" s="36"/>
      <c r="Y210" s="36"/>
      <c r="Z210" s="36"/>
      <c r="AA210" s="36"/>
      <c r="AB210" s="36"/>
      <c r="AC210" s="36"/>
      <c r="AD210" s="36"/>
      <c r="AE210" s="36"/>
      <c r="AT210" s="19" t="s">
        <v>160</v>
      </c>
      <c r="AU210" s="19" t="s">
        <v>179</v>
      </c>
    </row>
    <row r="211" spans="1:65" s="2" customFormat="1" ht="48.75">
      <c r="A211" s="36"/>
      <c r="B211" s="37"/>
      <c r="C211" s="38"/>
      <c r="D211" s="193" t="s">
        <v>161</v>
      </c>
      <c r="E211" s="38"/>
      <c r="F211" s="198" t="s">
        <v>2086</v>
      </c>
      <c r="G211" s="38"/>
      <c r="H211" s="38"/>
      <c r="I211" s="195"/>
      <c r="J211" s="38"/>
      <c r="K211" s="38"/>
      <c r="L211" s="41"/>
      <c r="M211" s="196"/>
      <c r="N211" s="197"/>
      <c r="O211" s="66"/>
      <c r="P211" s="66"/>
      <c r="Q211" s="66"/>
      <c r="R211" s="66"/>
      <c r="S211" s="66"/>
      <c r="T211" s="67"/>
      <c r="U211" s="36"/>
      <c r="V211" s="36"/>
      <c r="W211" s="36"/>
      <c r="X211" s="36"/>
      <c r="Y211" s="36"/>
      <c r="Z211" s="36"/>
      <c r="AA211" s="36"/>
      <c r="AB211" s="36"/>
      <c r="AC211" s="36"/>
      <c r="AD211" s="36"/>
      <c r="AE211" s="36"/>
      <c r="AT211" s="19" t="s">
        <v>161</v>
      </c>
      <c r="AU211" s="19" t="s">
        <v>179</v>
      </c>
    </row>
    <row r="212" spans="1:65" s="2" customFormat="1" ht="16.5" customHeight="1">
      <c r="A212" s="36"/>
      <c r="B212" s="37"/>
      <c r="C212" s="245" t="s">
        <v>516</v>
      </c>
      <c r="D212" s="245" t="s">
        <v>641</v>
      </c>
      <c r="E212" s="246" t="s">
        <v>2087</v>
      </c>
      <c r="F212" s="247" t="s">
        <v>2088</v>
      </c>
      <c r="G212" s="248" t="s">
        <v>156</v>
      </c>
      <c r="H212" s="249">
        <v>1</v>
      </c>
      <c r="I212" s="250"/>
      <c r="J212" s="251">
        <f>ROUND(I212*H212,2)</f>
        <v>0</v>
      </c>
      <c r="K212" s="247" t="s">
        <v>644</v>
      </c>
      <c r="L212" s="252"/>
      <c r="M212" s="253" t="s">
        <v>19</v>
      </c>
      <c r="N212" s="254" t="s">
        <v>47</v>
      </c>
      <c r="O212" s="66"/>
      <c r="P212" s="189">
        <f>O212*H212</f>
        <v>0</v>
      </c>
      <c r="Q212" s="189">
        <v>0</v>
      </c>
      <c r="R212" s="189">
        <f>Q212*H212</f>
        <v>0</v>
      </c>
      <c r="S212" s="189">
        <v>0</v>
      </c>
      <c r="T212" s="190">
        <f>S212*H212</f>
        <v>0</v>
      </c>
      <c r="U212" s="36"/>
      <c r="V212" s="36"/>
      <c r="W212" s="36"/>
      <c r="X212" s="36"/>
      <c r="Y212" s="36"/>
      <c r="Z212" s="36"/>
      <c r="AA212" s="36"/>
      <c r="AB212" s="36"/>
      <c r="AC212" s="36"/>
      <c r="AD212" s="36"/>
      <c r="AE212" s="36"/>
      <c r="AR212" s="191" t="s">
        <v>464</v>
      </c>
      <c r="AT212" s="191" t="s">
        <v>641</v>
      </c>
      <c r="AU212" s="191" t="s">
        <v>179</v>
      </c>
      <c r="AY212" s="19" t="s">
        <v>150</v>
      </c>
      <c r="BE212" s="192">
        <f>IF(N212="základní",J212,0)</f>
        <v>0</v>
      </c>
      <c r="BF212" s="192">
        <f>IF(N212="snížená",J212,0)</f>
        <v>0</v>
      </c>
      <c r="BG212" s="192">
        <f>IF(N212="zákl. přenesená",J212,0)</f>
        <v>0</v>
      </c>
      <c r="BH212" s="192">
        <f>IF(N212="sníž. přenesená",J212,0)</f>
        <v>0</v>
      </c>
      <c r="BI212" s="192">
        <f>IF(N212="nulová",J212,0)</f>
        <v>0</v>
      </c>
      <c r="BJ212" s="19" t="s">
        <v>84</v>
      </c>
      <c r="BK212" s="192">
        <f>ROUND(I212*H212,2)</f>
        <v>0</v>
      </c>
      <c r="BL212" s="19" t="s">
        <v>314</v>
      </c>
      <c r="BM212" s="191" t="s">
        <v>314</v>
      </c>
    </row>
    <row r="213" spans="1:65" s="2" customFormat="1" ht="11.25">
      <c r="A213" s="36"/>
      <c r="B213" s="37"/>
      <c r="C213" s="38"/>
      <c r="D213" s="193" t="s">
        <v>160</v>
      </c>
      <c r="E213" s="38"/>
      <c r="F213" s="194" t="s">
        <v>2088</v>
      </c>
      <c r="G213" s="38"/>
      <c r="H213" s="38"/>
      <c r="I213" s="195"/>
      <c r="J213" s="38"/>
      <c r="K213" s="38"/>
      <c r="L213" s="41"/>
      <c r="M213" s="196"/>
      <c r="N213" s="197"/>
      <c r="O213" s="66"/>
      <c r="P213" s="66"/>
      <c r="Q213" s="66"/>
      <c r="R213" s="66"/>
      <c r="S213" s="66"/>
      <c r="T213" s="67"/>
      <c r="U213" s="36"/>
      <c r="V213" s="36"/>
      <c r="W213" s="36"/>
      <c r="X213" s="36"/>
      <c r="Y213" s="36"/>
      <c r="Z213" s="36"/>
      <c r="AA213" s="36"/>
      <c r="AB213" s="36"/>
      <c r="AC213" s="36"/>
      <c r="AD213" s="36"/>
      <c r="AE213" s="36"/>
      <c r="AT213" s="19" t="s">
        <v>160</v>
      </c>
      <c r="AU213" s="19" t="s">
        <v>179</v>
      </c>
    </row>
    <row r="214" spans="1:65" s="2" customFormat="1" ht="19.5">
      <c r="A214" s="36"/>
      <c r="B214" s="37"/>
      <c r="C214" s="38"/>
      <c r="D214" s="193" t="s">
        <v>161</v>
      </c>
      <c r="E214" s="38"/>
      <c r="F214" s="198" t="s">
        <v>2089</v>
      </c>
      <c r="G214" s="38"/>
      <c r="H214" s="38"/>
      <c r="I214" s="195"/>
      <c r="J214" s="38"/>
      <c r="K214" s="38"/>
      <c r="L214" s="41"/>
      <c r="M214" s="196"/>
      <c r="N214" s="197"/>
      <c r="O214" s="66"/>
      <c r="P214" s="66"/>
      <c r="Q214" s="66"/>
      <c r="R214" s="66"/>
      <c r="S214" s="66"/>
      <c r="T214" s="67"/>
      <c r="U214" s="36"/>
      <c r="V214" s="36"/>
      <c r="W214" s="36"/>
      <c r="X214" s="36"/>
      <c r="Y214" s="36"/>
      <c r="Z214" s="36"/>
      <c r="AA214" s="36"/>
      <c r="AB214" s="36"/>
      <c r="AC214" s="36"/>
      <c r="AD214" s="36"/>
      <c r="AE214" s="36"/>
      <c r="AT214" s="19" t="s">
        <v>161</v>
      </c>
      <c r="AU214" s="19" t="s">
        <v>179</v>
      </c>
    </row>
    <row r="215" spans="1:65" s="2" customFormat="1" ht="16.5" customHeight="1">
      <c r="A215" s="36"/>
      <c r="B215" s="37"/>
      <c r="C215" s="245" t="s">
        <v>522</v>
      </c>
      <c r="D215" s="245" t="s">
        <v>641</v>
      </c>
      <c r="E215" s="246" t="s">
        <v>2090</v>
      </c>
      <c r="F215" s="247" t="s">
        <v>2091</v>
      </c>
      <c r="G215" s="248" t="s">
        <v>156</v>
      </c>
      <c r="H215" s="249">
        <v>1</v>
      </c>
      <c r="I215" s="250"/>
      <c r="J215" s="251">
        <f>ROUND(I215*H215,2)</f>
        <v>0</v>
      </c>
      <c r="K215" s="247" t="s">
        <v>644</v>
      </c>
      <c r="L215" s="252"/>
      <c r="M215" s="253" t="s">
        <v>19</v>
      </c>
      <c r="N215" s="254" t="s">
        <v>47</v>
      </c>
      <c r="O215" s="66"/>
      <c r="P215" s="189">
        <f>O215*H215</f>
        <v>0</v>
      </c>
      <c r="Q215" s="189">
        <v>0</v>
      </c>
      <c r="R215" s="189">
        <f>Q215*H215</f>
        <v>0</v>
      </c>
      <c r="S215" s="189">
        <v>0</v>
      </c>
      <c r="T215" s="190">
        <f>S215*H215</f>
        <v>0</v>
      </c>
      <c r="U215" s="36"/>
      <c r="V215" s="36"/>
      <c r="W215" s="36"/>
      <c r="X215" s="36"/>
      <c r="Y215" s="36"/>
      <c r="Z215" s="36"/>
      <c r="AA215" s="36"/>
      <c r="AB215" s="36"/>
      <c r="AC215" s="36"/>
      <c r="AD215" s="36"/>
      <c r="AE215" s="36"/>
      <c r="AR215" s="191" t="s">
        <v>464</v>
      </c>
      <c r="AT215" s="191" t="s">
        <v>641</v>
      </c>
      <c r="AU215" s="191" t="s">
        <v>179</v>
      </c>
      <c r="AY215" s="19" t="s">
        <v>150</v>
      </c>
      <c r="BE215" s="192">
        <f>IF(N215="základní",J215,0)</f>
        <v>0</v>
      </c>
      <c r="BF215" s="192">
        <f>IF(N215="snížená",J215,0)</f>
        <v>0</v>
      </c>
      <c r="BG215" s="192">
        <f>IF(N215="zákl. přenesená",J215,0)</f>
        <v>0</v>
      </c>
      <c r="BH215" s="192">
        <f>IF(N215="sníž. přenesená",J215,0)</f>
        <v>0</v>
      </c>
      <c r="BI215" s="192">
        <f>IF(N215="nulová",J215,0)</f>
        <v>0</v>
      </c>
      <c r="BJ215" s="19" t="s">
        <v>84</v>
      </c>
      <c r="BK215" s="192">
        <f>ROUND(I215*H215,2)</f>
        <v>0</v>
      </c>
      <c r="BL215" s="19" t="s">
        <v>314</v>
      </c>
      <c r="BM215" s="191" t="s">
        <v>341</v>
      </c>
    </row>
    <row r="216" spans="1:65" s="2" customFormat="1" ht="11.25">
      <c r="A216" s="36"/>
      <c r="B216" s="37"/>
      <c r="C216" s="38"/>
      <c r="D216" s="193" t="s">
        <v>160</v>
      </c>
      <c r="E216" s="38"/>
      <c r="F216" s="194" t="s">
        <v>2091</v>
      </c>
      <c r="G216" s="38"/>
      <c r="H216" s="38"/>
      <c r="I216" s="195"/>
      <c r="J216" s="38"/>
      <c r="K216" s="38"/>
      <c r="L216" s="41"/>
      <c r="M216" s="196"/>
      <c r="N216" s="197"/>
      <c r="O216" s="66"/>
      <c r="P216" s="66"/>
      <c r="Q216" s="66"/>
      <c r="R216" s="66"/>
      <c r="S216" s="66"/>
      <c r="T216" s="67"/>
      <c r="U216" s="36"/>
      <c r="V216" s="36"/>
      <c r="W216" s="36"/>
      <c r="X216" s="36"/>
      <c r="Y216" s="36"/>
      <c r="Z216" s="36"/>
      <c r="AA216" s="36"/>
      <c r="AB216" s="36"/>
      <c r="AC216" s="36"/>
      <c r="AD216" s="36"/>
      <c r="AE216" s="36"/>
      <c r="AT216" s="19" t="s">
        <v>160</v>
      </c>
      <c r="AU216" s="19" t="s">
        <v>179</v>
      </c>
    </row>
    <row r="217" spans="1:65" s="2" customFormat="1" ht="68.25">
      <c r="A217" s="36"/>
      <c r="B217" s="37"/>
      <c r="C217" s="38"/>
      <c r="D217" s="193" t="s">
        <v>161</v>
      </c>
      <c r="E217" s="38"/>
      <c r="F217" s="198" t="s">
        <v>2092</v>
      </c>
      <c r="G217" s="38"/>
      <c r="H217" s="38"/>
      <c r="I217" s="195"/>
      <c r="J217" s="38"/>
      <c r="K217" s="38"/>
      <c r="L217" s="41"/>
      <c r="M217" s="196"/>
      <c r="N217" s="197"/>
      <c r="O217" s="66"/>
      <c r="P217" s="66"/>
      <c r="Q217" s="66"/>
      <c r="R217" s="66"/>
      <c r="S217" s="66"/>
      <c r="T217" s="67"/>
      <c r="U217" s="36"/>
      <c r="V217" s="36"/>
      <c r="W217" s="36"/>
      <c r="X217" s="36"/>
      <c r="Y217" s="36"/>
      <c r="Z217" s="36"/>
      <c r="AA217" s="36"/>
      <c r="AB217" s="36"/>
      <c r="AC217" s="36"/>
      <c r="AD217" s="36"/>
      <c r="AE217" s="36"/>
      <c r="AT217" s="19" t="s">
        <v>161</v>
      </c>
      <c r="AU217" s="19" t="s">
        <v>179</v>
      </c>
    </row>
    <row r="218" spans="1:65" s="2" customFormat="1" ht="16.5" customHeight="1">
      <c r="A218" s="36"/>
      <c r="B218" s="37"/>
      <c r="C218" s="245" t="s">
        <v>530</v>
      </c>
      <c r="D218" s="245" t="s">
        <v>641</v>
      </c>
      <c r="E218" s="246" t="s">
        <v>2093</v>
      </c>
      <c r="F218" s="247" t="s">
        <v>2094</v>
      </c>
      <c r="G218" s="248" t="s">
        <v>156</v>
      </c>
      <c r="H218" s="249">
        <v>4</v>
      </c>
      <c r="I218" s="250"/>
      <c r="J218" s="251">
        <f>ROUND(I218*H218,2)</f>
        <v>0</v>
      </c>
      <c r="K218" s="247" t="s">
        <v>644</v>
      </c>
      <c r="L218" s="252"/>
      <c r="M218" s="253" t="s">
        <v>19</v>
      </c>
      <c r="N218" s="254" t="s">
        <v>47</v>
      </c>
      <c r="O218" s="66"/>
      <c r="P218" s="189">
        <f>O218*H218</f>
        <v>0</v>
      </c>
      <c r="Q218" s="189">
        <v>0</v>
      </c>
      <c r="R218" s="189">
        <f>Q218*H218</f>
        <v>0</v>
      </c>
      <c r="S218" s="189">
        <v>0</v>
      </c>
      <c r="T218" s="190">
        <f>S218*H218</f>
        <v>0</v>
      </c>
      <c r="U218" s="36"/>
      <c r="V218" s="36"/>
      <c r="W218" s="36"/>
      <c r="X218" s="36"/>
      <c r="Y218" s="36"/>
      <c r="Z218" s="36"/>
      <c r="AA218" s="36"/>
      <c r="AB218" s="36"/>
      <c r="AC218" s="36"/>
      <c r="AD218" s="36"/>
      <c r="AE218" s="36"/>
      <c r="AR218" s="191" t="s">
        <v>464</v>
      </c>
      <c r="AT218" s="191" t="s">
        <v>641</v>
      </c>
      <c r="AU218" s="191" t="s">
        <v>179</v>
      </c>
      <c r="AY218" s="19" t="s">
        <v>150</v>
      </c>
      <c r="BE218" s="192">
        <f>IF(N218="základní",J218,0)</f>
        <v>0</v>
      </c>
      <c r="BF218" s="192">
        <f>IF(N218="snížená",J218,0)</f>
        <v>0</v>
      </c>
      <c r="BG218" s="192">
        <f>IF(N218="zákl. přenesená",J218,0)</f>
        <v>0</v>
      </c>
      <c r="BH218" s="192">
        <f>IF(N218="sníž. přenesená",J218,0)</f>
        <v>0</v>
      </c>
      <c r="BI218" s="192">
        <f>IF(N218="nulová",J218,0)</f>
        <v>0</v>
      </c>
      <c r="BJ218" s="19" t="s">
        <v>84</v>
      </c>
      <c r="BK218" s="192">
        <f>ROUND(I218*H218,2)</f>
        <v>0</v>
      </c>
      <c r="BL218" s="19" t="s">
        <v>314</v>
      </c>
      <c r="BM218" s="191" t="s">
        <v>355</v>
      </c>
    </row>
    <row r="219" spans="1:65" s="2" customFormat="1" ht="11.25">
      <c r="A219" s="36"/>
      <c r="B219" s="37"/>
      <c r="C219" s="38"/>
      <c r="D219" s="193" t="s">
        <v>160</v>
      </c>
      <c r="E219" s="38"/>
      <c r="F219" s="194" t="s">
        <v>2094</v>
      </c>
      <c r="G219" s="38"/>
      <c r="H219" s="38"/>
      <c r="I219" s="195"/>
      <c r="J219" s="38"/>
      <c r="K219" s="38"/>
      <c r="L219" s="41"/>
      <c r="M219" s="196"/>
      <c r="N219" s="197"/>
      <c r="O219" s="66"/>
      <c r="P219" s="66"/>
      <c r="Q219" s="66"/>
      <c r="R219" s="66"/>
      <c r="S219" s="66"/>
      <c r="T219" s="67"/>
      <c r="U219" s="36"/>
      <c r="V219" s="36"/>
      <c r="W219" s="36"/>
      <c r="X219" s="36"/>
      <c r="Y219" s="36"/>
      <c r="Z219" s="36"/>
      <c r="AA219" s="36"/>
      <c r="AB219" s="36"/>
      <c r="AC219" s="36"/>
      <c r="AD219" s="36"/>
      <c r="AE219" s="36"/>
      <c r="AT219" s="19" t="s">
        <v>160</v>
      </c>
      <c r="AU219" s="19" t="s">
        <v>179</v>
      </c>
    </row>
    <row r="220" spans="1:65" s="2" customFormat="1" ht="58.5">
      <c r="A220" s="36"/>
      <c r="B220" s="37"/>
      <c r="C220" s="38"/>
      <c r="D220" s="193" t="s">
        <v>161</v>
      </c>
      <c r="E220" s="38"/>
      <c r="F220" s="198" t="s">
        <v>2095</v>
      </c>
      <c r="G220" s="38"/>
      <c r="H220" s="38"/>
      <c r="I220" s="195"/>
      <c r="J220" s="38"/>
      <c r="K220" s="38"/>
      <c r="L220" s="41"/>
      <c r="M220" s="196"/>
      <c r="N220" s="197"/>
      <c r="O220" s="66"/>
      <c r="P220" s="66"/>
      <c r="Q220" s="66"/>
      <c r="R220" s="66"/>
      <c r="S220" s="66"/>
      <c r="T220" s="67"/>
      <c r="U220" s="36"/>
      <c r="V220" s="36"/>
      <c r="W220" s="36"/>
      <c r="X220" s="36"/>
      <c r="Y220" s="36"/>
      <c r="Z220" s="36"/>
      <c r="AA220" s="36"/>
      <c r="AB220" s="36"/>
      <c r="AC220" s="36"/>
      <c r="AD220" s="36"/>
      <c r="AE220" s="36"/>
      <c r="AT220" s="19" t="s">
        <v>161</v>
      </c>
      <c r="AU220" s="19" t="s">
        <v>179</v>
      </c>
    </row>
    <row r="221" spans="1:65" s="2" customFormat="1" ht="16.5" customHeight="1">
      <c r="A221" s="36"/>
      <c r="B221" s="37"/>
      <c r="C221" s="245" t="s">
        <v>536</v>
      </c>
      <c r="D221" s="245" t="s">
        <v>641</v>
      </c>
      <c r="E221" s="246" t="s">
        <v>2096</v>
      </c>
      <c r="F221" s="247" t="s">
        <v>2097</v>
      </c>
      <c r="G221" s="248" t="s">
        <v>156</v>
      </c>
      <c r="H221" s="249">
        <v>1</v>
      </c>
      <c r="I221" s="250"/>
      <c r="J221" s="251">
        <f>ROUND(I221*H221,2)</f>
        <v>0</v>
      </c>
      <c r="K221" s="247" t="s">
        <v>644</v>
      </c>
      <c r="L221" s="252"/>
      <c r="M221" s="253" t="s">
        <v>19</v>
      </c>
      <c r="N221" s="254" t="s">
        <v>47</v>
      </c>
      <c r="O221" s="66"/>
      <c r="P221" s="189">
        <f>O221*H221</f>
        <v>0</v>
      </c>
      <c r="Q221" s="189">
        <v>0</v>
      </c>
      <c r="R221" s="189">
        <f>Q221*H221</f>
        <v>0</v>
      </c>
      <c r="S221" s="189">
        <v>0</v>
      </c>
      <c r="T221" s="190">
        <f>S221*H221</f>
        <v>0</v>
      </c>
      <c r="U221" s="36"/>
      <c r="V221" s="36"/>
      <c r="W221" s="36"/>
      <c r="X221" s="36"/>
      <c r="Y221" s="36"/>
      <c r="Z221" s="36"/>
      <c r="AA221" s="36"/>
      <c r="AB221" s="36"/>
      <c r="AC221" s="36"/>
      <c r="AD221" s="36"/>
      <c r="AE221" s="36"/>
      <c r="AR221" s="191" t="s">
        <v>464</v>
      </c>
      <c r="AT221" s="191" t="s">
        <v>641</v>
      </c>
      <c r="AU221" s="191" t="s">
        <v>179</v>
      </c>
      <c r="AY221" s="19" t="s">
        <v>150</v>
      </c>
      <c r="BE221" s="192">
        <f>IF(N221="základní",J221,0)</f>
        <v>0</v>
      </c>
      <c r="BF221" s="192">
        <f>IF(N221="snížená",J221,0)</f>
        <v>0</v>
      </c>
      <c r="BG221" s="192">
        <f>IF(N221="zákl. přenesená",J221,0)</f>
        <v>0</v>
      </c>
      <c r="BH221" s="192">
        <f>IF(N221="sníž. přenesená",J221,0)</f>
        <v>0</v>
      </c>
      <c r="BI221" s="192">
        <f>IF(N221="nulová",J221,0)</f>
        <v>0</v>
      </c>
      <c r="BJ221" s="19" t="s">
        <v>84</v>
      </c>
      <c r="BK221" s="192">
        <f>ROUND(I221*H221,2)</f>
        <v>0</v>
      </c>
      <c r="BL221" s="19" t="s">
        <v>314</v>
      </c>
      <c r="BM221" s="191" t="s">
        <v>390</v>
      </c>
    </row>
    <row r="222" spans="1:65" s="2" customFormat="1" ht="11.25">
      <c r="A222" s="36"/>
      <c r="B222" s="37"/>
      <c r="C222" s="38"/>
      <c r="D222" s="193" t="s">
        <v>160</v>
      </c>
      <c r="E222" s="38"/>
      <c r="F222" s="194" t="s">
        <v>2097</v>
      </c>
      <c r="G222" s="38"/>
      <c r="H222" s="38"/>
      <c r="I222" s="195"/>
      <c r="J222" s="38"/>
      <c r="K222" s="38"/>
      <c r="L222" s="41"/>
      <c r="M222" s="196"/>
      <c r="N222" s="197"/>
      <c r="O222" s="66"/>
      <c r="P222" s="66"/>
      <c r="Q222" s="66"/>
      <c r="R222" s="66"/>
      <c r="S222" s="66"/>
      <c r="T222" s="67"/>
      <c r="U222" s="36"/>
      <c r="V222" s="36"/>
      <c r="W222" s="36"/>
      <c r="X222" s="36"/>
      <c r="Y222" s="36"/>
      <c r="Z222" s="36"/>
      <c r="AA222" s="36"/>
      <c r="AB222" s="36"/>
      <c r="AC222" s="36"/>
      <c r="AD222" s="36"/>
      <c r="AE222" s="36"/>
      <c r="AT222" s="19" t="s">
        <v>160</v>
      </c>
      <c r="AU222" s="19" t="s">
        <v>179</v>
      </c>
    </row>
    <row r="223" spans="1:65" s="2" customFormat="1" ht="29.25">
      <c r="A223" s="36"/>
      <c r="B223" s="37"/>
      <c r="C223" s="38"/>
      <c r="D223" s="193" t="s">
        <v>161</v>
      </c>
      <c r="E223" s="38"/>
      <c r="F223" s="198" t="s">
        <v>2098</v>
      </c>
      <c r="G223" s="38"/>
      <c r="H223" s="38"/>
      <c r="I223" s="195"/>
      <c r="J223" s="38"/>
      <c r="K223" s="38"/>
      <c r="L223" s="41"/>
      <c r="M223" s="196"/>
      <c r="N223" s="197"/>
      <c r="O223" s="66"/>
      <c r="P223" s="66"/>
      <c r="Q223" s="66"/>
      <c r="R223" s="66"/>
      <c r="S223" s="66"/>
      <c r="T223" s="67"/>
      <c r="U223" s="36"/>
      <c r="V223" s="36"/>
      <c r="W223" s="36"/>
      <c r="X223" s="36"/>
      <c r="Y223" s="36"/>
      <c r="Z223" s="36"/>
      <c r="AA223" s="36"/>
      <c r="AB223" s="36"/>
      <c r="AC223" s="36"/>
      <c r="AD223" s="36"/>
      <c r="AE223" s="36"/>
      <c r="AT223" s="19" t="s">
        <v>161</v>
      </c>
      <c r="AU223" s="19" t="s">
        <v>179</v>
      </c>
    </row>
    <row r="224" spans="1:65" s="2" customFormat="1" ht="16.5" customHeight="1">
      <c r="A224" s="36"/>
      <c r="B224" s="37"/>
      <c r="C224" s="245" t="s">
        <v>547</v>
      </c>
      <c r="D224" s="245" t="s">
        <v>641</v>
      </c>
      <c r="E224" s="246" t="s">
        <v>2099</v>
      </c>
      <c r="F224" s="247" t="s">
        <v>2100</v>
      </c>
      <c r="G224" s="248" t="s">
        <v>951</v>
      </c>
      <c r="H224" s="249">
        <v>1</v>
      </c>
      <c r="I224" s="250"/>
      <c r="J224" s="251">
        <f>ROUND(I224*H224,2)</f>
        <v>0</v>
      </c>
      <c r="K224" s="247" t="s">
        <v>644</v>
      </c>
      <c r="L224" s="252"/>
      <c r="M224" s="253" t="s">
        <v>19</v>
      </c>
      <c r="N224" s="254" t="s">
        <v>47</v>
      </c>
      <c r="O224" s="66"/>
      <c r="P224" s="189">
        <f>O224*H224</f>
        <v>0</v>
      </c>
      <c r="Q224" s="189">
        <v>0</v>
      </c>
      <c r="R224" s="189">
        <f>Q224*H224</f>
        <v>0</v>
      </c>
      <c r="S224" s="189">
        <v>0</v>
      </c>
      <c r="T224" s="190">
        <f>S224*H224</f>
        <v>0</v>
      </c>
      <c r="U224" s="36"/>
      <c r="V224" s="36"/>
      <c r="W224" s="36"/>
      <c r="X224" s="36"/>
      <c r="Y224" s="36"/>
      <c r="Z224" s="36"/>
      <c r="AA224" s="36"/>
      <c r="AB224" s="36"/>
      <c r="AC224" s="36"/>
      <c r="AD224" s="36"/>
      <c r="AE224" s="36"/>
      <c r="AR224" s="191" t="s">
        <v>464</v>
      </c>
      <c r="AT224" s="191" t="s">
        <v>641</v>
      </c>
      <c r="AU224" s="191" t="s">
        <v>179</v>
      </c>
      <c r="AY224" s="19" t="s">
        <v>150</v>
      </c>
      <c r="BE224" s="192">
        <f>IF(N224="základní",J224,0)</f>
        <v>0</v>
      </c>
      <c r="BF224" s="192">
        <f>IF(N224="snížená",J224,0)</f>
        <v>0</v>
      </c>
      <c r="BG224" s="192">
        <f>IF(N224="zákl. přenesená",J224,0)</f>
        <v>0</v>
      </c>
      <c r="BH224" s="192">
        <f>IF(N224="sníž. přenesená",J224,0)</f>
        <v>0</v>
      </c>
      <c r="BI224" s="192">
        <f>IF(N224="nulová",J224,0)</f>
        <v>0</v>
      </c>
      <c r="BJ224" s="19" t="s">
        <v>84</v>
      </c>
      <c r="BK224" s="192">
        <f>ROUND(I224*H224,2)</f>
        <v>0</v>
      </c>
      <c r="BL224" s="19" t="s">
        <v>314</v>
      </c>
      <c r="BM224" s="191" t="s">
        <v>2101</v>
      </c>
    </row>
    <row r="225" spans="1:65" s="2" customFormat="1" ht="11.25">
      <c r="A225" s="36"/>
      <c r="B225" s="37"/>
      <c r="C225" s="38"/>
      <c r="D225" s="193" t="s">
        <v>160</v>
      </c>
      <c r="E225" s="38"/>
      <c r="F225" s="194" t="s">
        <v>2100</v>
      </c>
      <c r="G225" s="38"/>
      <c r="H225" s="38"/>
      <c r="I225" s="195"/>
      <c r="J225" s="38"/>
      <c r="K225" s="38"/>
      <c r="L225" s="41"/>
      <c r="M225" s="196"/>
      <c r="N225" s="197"/>
      <c r="O225" s="66"/>
      <c r="P225" s="66"/>
      <c r="Q225" s="66"/>
      <c r="R225" s="66"/>
      <c r="S225" s="66"/>
      <c r="T225" s="67"/>
      <c r="U225" s="36"/>
      <c r="V225" s="36"/>
      <c r="W225" s="36"/>
      <c r="X225" s="36"/>
      <c r="Y225" s="36"/>
      <c r="Z225" s="36"/>
      <c r="AA225" s="36"/>
      <c r="AB225" s="36"/>
      <c r="AC225" s="36"/>
      <c r="AD225" s="36"/>
      <c r="AE225" s="36"/>
      <c r="AT225" s="19" t="s">
        <v>160</v>
      </c>
      <c r="AU225" s="19" t="s">
        <v>179</v>
      </c>
    </row>
    <row r="226" spans="1:65" s="2" customFormat="1" ht="29.25">
      <c r="A226" s="36"/>
      <c r="B226" s="37"/>
      <c r="C226" s="38"/>
      <c r="D226" s="193" t="s">
        <v>161</v>
      </c>
      <c r="E226" s="38"/>
      <c r="F226" s="198" t="s">
        <v>2102</v>
      </c>
      <c r="G226" s="38"/>
      <c r="H226" s="38"/>
      <c r="I226" s="195"/>
      <c r="J226" s="38"/>
      <c r="K226" s="38"/>
      <c r="L226" s="41"/>
      <c r="M226" s="196"/>
      <c r="N226" s="197"/>
      <c r="O226" s="66"/>
      <c r="P226" s="66"/>
      <c r="Q226" s="66"/>
      <c r="R226" s="66"/>
      <c r="S226" s="66"/>
      <c r="T226" s="67"/>
      <c r="U226" s="36"/>
      <c r="V226" s="36"/>
      <c r="W226" s="36"/>
      <c r="X226" s="36"/>
      <c r="Y226" s="36"/>
      <c r="Z226" s="36"/>
      <c r="AA226" s="36"/>
      <c r="AB226" s="36"/>
      <c r="AC226" s="36"/>
      <c r="AD226" s="36"/>
      <c r="AE226" s="36"/>
      <c r="AT226" s="19" t="s">
        <v>161</v>
      </c>
      <c r="AU226" s="19" t="s">
        <v>179</v>
      </c>
    </row>
    <row r="227" spans="1:65" s="2" customFormat="1" ht="16.5" customHeight="1">
      <c r="A227" s="36"/>
      <c r="B227" s="37"/>
      <c r="C227" s="245" t="s">
        <v>567</v>
      </c>
      <c r="D227" s="245" t="s">
        <v>641</v>
      </c>
      <c r="E227" s="246" t="s">
        <v>2103</v>
      </c>
      <c r="F227" s="247" t="s">
        <v>2104</v>
      </c>
      <c r="G227" s="248" t="s">
        <v>156</v>
      </c>
      <c r="H227" s="249">
        <v>1</v>
      </c>
      <c r="I227" s="250"/>
      <c r="J227" s="251">
        <f>ROUND(I227*H227,2)</f>
        <v>0</v>
      </c>
      <c r="K227" s="247" t="s">
        <v>644</v>
      </c>
      <c r="L227" s="252"/>
      <c r="M227" s="253" t="s">
        <v>19</v>
      </c>
      <c r="N227" s="254" t="s">
        <v>47</v>
      </c>
      <c r="O227" s="66"/>
      <c r="P227" s="189">
        <f>O227*H227</f>
        <v>0</v>
      </c>
      <c r="Q227" s="189">
        <v>0</v>
      </c>
      <c r="R227" s="189">
        <f>Q227*H227</f>
        <v>0</v>
      </c>
      <c r="S227" s="189">
        <v>0</v>
      </c>
      <c r="T227" s="190">
        <f>S227*H227</f>
        <v>0</v>
      </c>
      <c r="U227" s="36"/>
      <c r="V227" s="36"/>
      <c r="W227" s="36"/>
      <c r="X227" s="36"/>
      <c r="Y227" s="36"/>
      <c r="Z227" s="36"/>
      <c r="AA227" s="36"/>
      <c r="AB227" s="36"/>
      <c r="AC227" s="36"/>
      <c r="AD227" s="36"/>
      <c r="AE227" s="36"/>
      <c r="AR227" s="191" t="s">
        <v>464</v>
      </c>
      <c r="AT227" s="191" t="s">
        <v>641</v>
      </c>
      <c r="AU227" s="191" t="s">
        <v>179</v>
      </c>
      <c r="AY227" s="19" t="s">
        <v>150</v>
      </c>
      <c r="BE227" s="192">
        <f>IF(N227="základní",J227,0)</f>
        <v>0</v>
      </c>
      <c r="BF227" s="192">
        <f>IF(N227="snížená",J227,0)</f>
        <v>0</v>
      </c>
      <c r="BG227" s="192">
        <f>IF(N227="zákl. přenesená",J227,0)</f>
        <v>0</v>
      </c>
      <c r="BH227" s="192">
        <f>IF(N227="sníž. přenesená",J227,0)</f>
        <v>0</v>
      </c>
      <c r="BI227" s="192">
        <f>IF(N227="nulová",J227,0)</f>
        <v>0</v>
      </c>
      <c r="BJ227" s="19" t="s">
        <v>84</v>
      </c>
      <c r="BK227" s="192">
        <f>ROUND(I227*H227,2)</f>
        <v>0</v>
      </c>
      <c r="BL227" s="19" t="s">
        <v>314</v>
      </c>
      <c r="BM227" s="191" t="s">
        <v>428</v>
      </c>
    </row>
    <row r="228" spans="1:65" s="2" customFormat="1" ht="11.25">
      <c r="A228" s="36"/>
      <c r="B228" s="37"/>
      <c r="C228" s="38"/>
      <c r="D228" s="193" t="s">
        <v>160</v>
      </c>
      <c r="E228" s="38"/>
      <c r="F228" s="194" t="s">
        <v>2104</v>
      </c>
      <c r="G228" s="38"/>
      <c r="H228" s="38"/>
      <c r="I228" s="195"/>
      <c r="J228" s="38"/>
      <c r="K228" s="38"/>
      <c r="L228" s="41"/>
      <c r="M228" s="196"/>
      <c r="N228" s="197"/>
      <c r="O228" s="66"/>
      <c r="P228" s="66"/>
      <c r="Q228" s="66"/>
      <c r="R228" s="66"/>
      <c r="S228" s="66"/>
      <c r="T228" s="67"/>
      <c r="U228" s="36"/>
      <c r="V228" s="36"/>
      <c r="W228" s="36"/>
      <c r="X228" s="36"/>
      <c r="Y228" s="36"/>
      <c r="Z228" s="36"/>
      <c r="AA228" s="36"/>
      <c r="AB228" s="36"/>
      <c r="AC228" s="36"/>
      <c r="AD228" s="36"/>
      <c r="AE228" s="36"/>
      <c r="AT228" s="19" t="s">
        <v>160</v>
      </c>
      <c r="AU228" s="19" t="s">
        <v>179</v>
      </c>
    </row>
    <row r="229" spans="1:65" s="2" customFormat="1" ht="39">
      <c r="A229" s="36"/>
      <c r="B229" s="37"/>
      <c r="C229" s="38"/>
      <c r="D229" s="193" t="s">
        <v>161</v>
      </c>
      <c r="E229" s="38"/>
      <c r="F229" s="198" t="s">
        <v>2105</v>
      </c>
      <c r="G229" s="38"/>
      <c r="H229" s="38"/>
      <c r="I229" s="195"/>
      <c r="J229" s="38"/>
      <c r="K229" s="38"/>
      <c r="L229" s="41"/>
      <c r="M229" s="196"/>
      <c r="N229" s="197"/>
      <c r="O229" s="66"/>
      <c r="P229" s="66"/>
      <c r="Q229" s="66"/>
      <c r="R229" s="66"/>
      <c r="S229" s="66"/>
      <c r="T229" s="67"/>
      <c r="U229" s="36"/>
      <c r="V229" s="36"/>
      <c r="W229" s="36"/>
      <c r="X229" s="36"/>
      <c r="Y229" s="36"/>
      <c r="Z229" s="36"/>
      <c r="AA229" s="36"/>
      <c r="AB229" s="36"/>
      <c r="AC229" s="36"/>
      <c r="AD229" s="36"/>
      <c r="AE229" s="36"/>
      <c r="AT229" s="19" t="s">
        <v>161</v>
      </c>
      <c r="AU229" s="19" t="s">
        <v>179</v>
      </c>
    </row>
    <row r="230" spans="1:65" s="2" customFormat="1" ht="16.5" customHeight="1">
      <c r="A230" s="36"/>
      <c r="B230" s="37"/>
      <c r="C230" s="245" t="s">
        <v>583</v>
      </c>
      <c r="D230" s="245" t="s">
        <v>641</v>
      </c>
      <c r="E230" s="246" t="s">
        <v>2106</v>
      </c>
      <c r="F230" s="247" t="s">
        <v>2107</v>
      </c>
      <c r="G230" s="248" t="s">
        <v>156</v>
      </c>
      <c r="H230" s="249">
        <v>1</v>
      </c>
      <c r="I230" s="250"/>
      <c r="J230" s="251">
        <f>ROUND(I230*H230,2)</f>
        <v>0</v>
      </c>
      <c r="K230" s="247" t="s">
        <v>644</v>
      </c>
      <c r="L230" s="252"/>
      <c r="M230" s="253" t="s">
        <v>19</v>
      </c>
      <c r="N230" s="254" t="s">
        <v>47</v>
      </c>
      <c r="O230" s="66"/>
      <c r="P230" s="189">
        <f>O230*H230</f>
        <v>0</v>
      </c>
      <c r="Q230" s="189">
        <v>0</v>
      </c>
      <c r="R230" s="189">
        <f>Q230*H230</f>
        <v>0</v>
      </c>
      <c r="S230" s="189">
        <v>0</v>
      </c>
      <c r="T230" s="190">
        <f>S230*H230</f>
        <v>0</v>
      </c>
      <c r="U230" s="36"/>
      <c r="V230" s="36"/>
      <c r="W230" s="36"/>
      <c r="X230" s="36"/>
      <c r="Y230" s="36"/>
      <c r="Z230" s="36"/>
      <c r="AA230" s="36"/>
      <c r="AB230" s="36"/>
      <c r="AC230" s="36"/>
      <c r="AD230" s="36"/>
      <c r="AE230" s="36"/>
      <c r="AR230" s="191" t="s">
        <v>464</v>
      </c>
      <c r="AT230" s="191" t="s">
        <v>641</v>
      </c>
      <c r="AU230" s="191" t="s">
        <v>179</v>
      </c>
      <c r="AY230" s="19" t="s">
        <v>150</v>
      </c>
      <c r="BE230" s="192">
        <f>IF(N230="základní",J230,0)</f>
        <v>0</v>
      </c>
      <c r="BF230" s="192">
        <f>IF(N230="snížená",J230,0)</f>
        <v>0</v>
      </c>
      <c r="BG230" s="192">
        <f>IF(N230="zákl. přenesená",J230,0)</f>
        <v>0</v>
      </c>
      <c r="BH230" s="192">
        <f>IF(N230="sníž. přenesená",J230,0)</f>
        <v>0</v>
      </c>
      <c r="BI230" s="192">
        <f>IF(N230="nulová",J230,0)</f>
        <v>0</v>
      </c>
      <c r="BJ230" s="19" t="s">
        <v>84</v>
      </c>
      <c r="BK230" s="192">
        <f>ROUND(I230*H230,2)</f>
        <v>0</v>
      </c>
      <c r="BL230" s="19" t="s">
        <v>314</v>
      </c>
      <c r="BM230" s="191" t="s">
        <v>438</v>
      </c>
    </row>
    <row r="231" spans="1:65" s="2" customFormat="1" ht="11.25">
      <c r="A231" s="36"/>
      <c r="B231" s="37"/>
      <c r="C231" s="38"/>
      <c r="D231" s="193" t="s">
        <v>160</v>
      </c>
      <c r="E231" s="38"/>
      <c r="F231" s="194" t="s">
        <v>2107</v>
      </c>
      <c r="G231" s="38"/>
      <c r="H231" s="38"/>
      <c r="I231" s="195"/>
      <c r="J231" s="38"/>
      <c r="K231" s="38"/>
      <c r="L231" s="41"/>
      <c r="M231" s="196"/>
      <c r="N231" s="197"/>
      <c r="O231" s="66"/>
      <c r="P231" s="66"/>
      <c r="Q231" s="66"/>
      <c r="R231" s="66"/>
      <c r="S231" s="66"/>
      <c r="T231" s="67"/>
      <c r="U231" s="36"/>
      <c r="V231" s="36"/>
      <c r="W231" s="36"/>
      <c r="X231" s="36"/>
      <c r="Y231" s="36"/>
      <c r="Z231" s="36"/>
      <c r="AA231" s="36"/>
      <c r="AB231" s="36"/>
      <c r="AC231" s="36"/>
      <c r="AD231" s="36"/>
      <c r="AE231" s="36"/>
      <c r="AT231" s="19" t="s">
        <v>160</v>
      </c>
      <c r="AU231" s="19" t="s">
        <v>179</v>
      </c>
    </row>
    <row r="232" spans="1:65" s="2" customFormat="1" ht="39">
      <c r="A232" s="36"/>
      <c r="B232" s="37"/>
      <c r="C232" s="38"/>
      <c r="D232" s="193" t="s">
        <v>161</v>
      </c>
      <c r="E232" s="38"/>
      <c r="F232" s="198" t="s">
        <v>2108</v>
      </c>
      <c r="G232" s="38"/>
      <c r="H232" s="38"/>
      <c r="I232" s="195"/>
      <c r="J232" s="38"/>
      <c r="K232" s="38"/>
      <c r="L232" s="41"/>
      <c r="M232" s="196"/>
      <c r="N232" s="197"/>
      <c r="O232" s="66"/>
      <c r="P232" s="66"/>
      <c r="Q232" s="66"/>
      <c r="R232" s="66"/>
      <c r="S232" s="66"/>
      <c r="T232" s="67"/>
      <c r="U232" s="36"/>
      <c r="V232" s="36"/>
      <c r="W232" s="36"/>
      <c r="X232" s="36"/>
      <c r="Y232" s="36"/>
      <c r="Z232" s="36"/>
      <c r="AA232" s="36"/>
      <c r="AB232" s="36"/>
      <c r="AC232" s="36"/>
      <c r="AD232" s="36"/>
      <c r="AE232" s="36"/>
      <c r="AT232" s="19" t="s">
        <v>161</v>
      </c>
      <c r="AU232" s="19" t="s">
        <v>179</v>
      </c>
    </row>
    <row r="233" spans="1:65" s="2" customFormat="1" ht="16.5" customHeight="1">
      <c r="A233" s="36"/>
      <c r="B233" s="37"/>
      <c r="C233" s="245" t="s">
        <v>587</v>
      </c>
      <c r="D233" s="245" t="s">
        <v>641</v>
      </c>
      <c r="E233" s="246" t="s">
        <v>2109</v>
      </c>
      <c r="F233" s="247" t="s">
        <v>2110</v>
      </c>
      <c r="G233" s="248" t="s">
        <v>156</v>
      </c>
      <c r="H233" s="249">
        <v>1</v>
      </c>
      <c r="I233" s="250"/>
      <c r="J233" s="251">
        <f>ROUND(I233*H233,2)</f>
        <v>0</v>
      </c>
      <c r="K233" s="247" t="s">
        <v>644</v>
      </c>
      <c r="L233" s="252"/>
      <c r="M233" s="253" t="s">
        <v>19</v>
      </c>
      <c r="N233" s="254" t="s">
        <v>47</v>
      </c>
      <c r="O233" s="66"/>
      <c r="P233" s="189">
        <f>O233*H233</f>
        <v>0</v>
      </c>
      <c r="Q233" s="189">
        <v>0</v>
      </c>
      <c r="R233" s="189">
        <f>Q233*H233</f>
        <v>0</v>
      </c>
      <c r="S233" s="189">
        <v>0</v>
      </c>
      <c r="T233" s="190">
        <f>S233*H233</f>
        <v>0</v>
      </c>
      <c r="U233" s="36"/>
      <c r="V233" s="36"/>
      <c r="W233" s="36"/>
      <c r="X233" s="36"/>
      <c r="Y233" s="36"/>
      <c r="Z233" s="36"/>
      <c r="AA233" s="36"/>
      <c r="AB233" s="36"/>
      <c r="AC233" s="36"/>
      <c r="AD233" s="36"/>
      <c r="AE233" s="36"/>
      <c r="AR233" s="191" t="s">
        <v>464</v>
      </c>
      <c r="AT233" s="191" t="s">
        <v>641</v>
      </c>
      <c r="AU233" s="191" t="s">
        <v>179</v>
      </c>
      <c r="AY233" s="19" t="s">
        <v>150</v>
      </c>
      <c r="BE233" s="192">
        <f>IF(N233="základní",J233,0)</f>
        <v>0</v>
      </c>
      <c r="BF233" s="192">
        <f>IF(N233="snížená",J233,0)</f>
        <v>0</v>
      </c>
      <c r="BG233" s="192">
        <f>IF(N233="zákl. přenesená",J233,0)</f>
        <v>0</v>
      </c>
      <c r="BH233" s="192">
        <f>IF(N233="sníž. přenesená",J233,0)</f>
        <v>0</v>
      </c>
      <c r="BI233" s="192">
        <f>IF(N233="nulová",J233,0)</f>
        <v>0</v>
      </c>
      <c r="BJ233" s="19" t="s">
        <v>84</v>
      </c>
      <c r="BK233" s="192">
        <f>ROUND(I233*H233,2)</f>
        <v>0</v>
      </c>
      <c r="BL233" s="19" t="s">
        <v>314</v>
      </c>
      <c r="BM233" s="191" t="s">
        <v>449</v>
      </c>
    </row>
    <row r="234" spans="1:65" s="2" customFormat="1" ht="11.25">
      <c r="A234" s="36"/>
      <c r="B234" s="37"/>
      <c r="C234" s="38"/>
      <c r="D234" s="193" t="s">
        <v>160</v>
      </c>
      <c r="E234" s="38"/>
      <c r="F234" s="194" t="s">
        <v>2110</v>
      </c>
      <c r="G234" s="38"/>
      <c r="H234" s="38"/>
      <c r="I234" s="195"/>
      <c r="J234" s="38"/>
      <c r="K234" s="38"/>
      <c r="L234" s="41"/>
      <c r="M234" s="196"/>
      <c r="N234" s="197"/>
      <c r="O234" s="66"/>
      <c r="P234" s="66"/>
      <c r="Q234" s="66"/>
      <c r="R234" s="66"/>
      <c r="S234" s="66"/>
      <c r="T234" s="67"/>
      <c r="U234" s="36"/>
      <c r="V234" s="36"/>
      <c r="W234" s="36"/>
      <c r="X234" s="36"/>
      <c r="Y234" s="36"/>
      <c r="Z234" s="36"/>
      <c r="AA234" s="36"/>
      <c r="AB234" s="36"/>
      <c r="AC234" s="36"/>
      <c r="AD234" s="36"/>
      <c r="AE234" s="36"/>
      <c r="AT234" s="19" t="s">
        <v>160</v>
      </c>
      <c r="AU234" s="19" t="s">
        <v>179</v>
      </c>
    </row>
    <row r="235" spans="1:65" s="2" customFormat="1" ht="78">
      <c r="A235" s="36"/>
      <c r="B235" s="37"/>
      <c r="C235" s="38"/>
      <c r="D235" s="193" t="s">
        <v>161</v>
      </c>
      <c r="E235" s="38"/>
      <c r="F235" s="198" t="s">
        <v>2111</v>
      </c>
      <c r="G235" s="38"/>
      <c r="H235" s="38"/>
      <c r="I235" s="195"/>
      <c r="J235" s="38"/>
      <c r="K235" s="38"/>
      <c r="L235" s="41"/>
      <c r="M235" s="196"/>
      <c r="N235" s="197"/>
      <c r="O235" s="66"/>
      <c r="P235" s="66"/>
      <c r="Q235" s="66"/>
      <c r="R235" s="66"/>
      <c r="S235" s="66"/>
      <c r="T235" s="67"/>
      <c r="U235" s="36"/>
      <c r="V235" s="36"/>
      <c r="W235" s="36"/>
      <c r="X235" s="36"/>
      <c r="Y235" s="36"/>
      <c r="Z235" s="36"/>
      <c r="AA235" s="36"/>
      <c r="AB235" s="36"/>
      <c r="AC235" s="36"/>
      <c r="AD235" s="36"/>
      <c r="AE235" s="36"/>
      <c r="AT235" s="19" t="s">
        <v>161</v>
      </c>
      <c r="AU235" s="19" t="s">
        <v>179</v>
      </c>
    </row>
    <row r="236" spans="1:65" s="2" customFormat="1" ht="16.5" customHeight="1">
      <c r="A236" s="36"/>
      <c r="B236" s="37"/>
      <c r="C236" s="245" t="s">
        <v>948</v>
      </c>
      <c r="D236" s="245" t="s">
        <v>641</v>
      </c>
      <c r="E236" s="246" t="s">
        <v>2112</v>
      </c>
      <c r="F236" s="247" t="s">
        <v>2113</v>
      </c>
      <c r="G236" s="248" t="s">
        <v>156</v>
      </c>
      <c r="H236" s="249">
        <v>1</v>
      </c>
      <c r="I236" s="250"/>
      <c r="J236" s="251">
        <f>ROUND(I236*H236,2)</f>
        <v>0</v>
      </c>
      <c r="K236" s="247" t="s">
        <v>644</v>
      </c>
      <c r="L236" s="252"/>
      <c r="M236" s="253" t="s">
        <v>19</v>
      </c>
      <c r="N236" s="254" t="s">
        <v>47</v>
      </c>
      <c r="O236" s="66"/>
      <c r="P236" s="189">
        <f>O236*H236</f>
        <v>0</v>
      </c>
      <c r="Q236" s="189">
        <v>0</v>
      </c>
      <c r="R236" s="189">
        <f>Q236*H236</f>
        <v>0</v>
      </c>
      <c r="S236" s="189">
        <v>0</v>
      </c>
      <c r="T236" s="190">
        <f>S236*H236</f>
        <v>0</v>
      </c>
      <c r="U236" s="36"/>
      <c r="V236" s="36"/>
      <c r="W236" s="36"/>
      <c r="X236" s="36"/>
      <c r="Y236" s="36"/>
      <c r="Z236" s="36"/>
      <c r="AA236" s="36"/>
      <c r="AB236" s="36"/>
      <c r="AC236" s="36"/>
      <c r="AD236" s="36"/>
      <c r="AE236" s="36"/>
      <c r="AR236" s="191" t="s">
        <v>464</v>
      </c>
      <c r="AT236" s="191" t="s">
        <v>641</v>
      </c>
      <c r="AU236" s="191" t="s">
        <v>179</v>
      </c>
      <c r="AY236" s="19" t="s">
        <v>150</v>
      </c>
      <c r="BE236" s="192">
        <f>IF(N236="základní",J236,0)</f>
        <v>0</v>
      </c>
      <c r="BF236" s="192">
        <f>IF(N236="snížená",J236,0)</f>
        <v>0</v>
      </c>
      <c r="BG236" s="192">
        <f>IF(N236="zákl. přenesená",J236,0)</f>
        <v>0</v>
      </c>
      <c r="BH236" s="192">
        <f>IF(N236="sníž. přenesená",J236,0)</f>
        <v>0</v>
      </c>
      <c r="BI236" s="192">
        <f>IF(N236="nulová",J236,0)</f>
        <v>0</v>
      </c>
      <c r="BJ236" s="19" t="s">
        <v>84</v>
      </c>
      <c r="BK236" s="192">
        <f>ROUND(I236*H236,2)</f>
        <v>0</v>
      </c>
      <c r="BL236" s="19" t="s">
        <v>314</v>
      </c>
      <c r="BM236" s="191" t="s">
        <v>464</v>
      </c>
    </row>
    <row r="237" spans="1:65" s="2" customFormat="1" ht="11.25">
      <c r="A237" s="36"/>
      <c r="B237" s="37"/>
      <c r="C237" s="38"/>
      <c r="D237" s="193" t="s">
        <v>160</v>
      </c>
      <c r="E237" s="38"/>
      <c r="F237" s="194" t="s">
        <v>2113</v>
      </c>
      <c r="G237" s="38"/>
      <c r="H237" s="38"/>
      <c r="I237" s="195"/>
      <c r="J237" s="38"/>
      <c r="K237" s="38"/>
      <c r="L237" s="41"/>
      <c r="M237" s="196"/>
      <c r="N237" s="197"/>
      <c r="O237" s="66"/>
      <c r="P237" s="66"/>
      <c r="Q237" s="66"/>
      <c r="R237" s="66"/>
      <c r="S237" s="66"/>
      <c r="T237" s="67"/>
      <c r="U237" s="36"/>
      <c r="V237" s="36"/>
      <c r="W237" s="36"/>
      <c r="X237" s="36"/>
      <c r="Y237" s="36"/>
      <c r="Z237" s="36"/>
      <c r="AA237" s="36"/>
      <c r="AB237" s="36"/>
      <c r="AC237" s="36"/>
      <c r="AD237" s="36"/>
      <c r="AE237" s="36"/>
      <c r="AT237" s="19" t="s">
        <v>160</v>
      </c>
      <c r="AU237" s="19" t="s">
        <v>179</v>
      </c>
    </row>
    <row r="238" spans="1:65" s="2" customFormat="1" ht="58.5">
      <c r="A238" s="36"/>
      <c r="B238" s="37"/>
      <c r="C238" s="38"/>
      <c r="D238" s="193" t="s">
        <v>161</v>
      </c>
      <c r="E238" s="38"/>
      <c r="F238" s="198" t="s">
        <v>2114</v>
      </c>
      <c r="G238" s="38"/>
      <c r="H238" s="38"/>
      <c r="I238" s="195"/>
      <c r="J238" s="38"/>
      <c r="K238" s="38"/>
      <c r="L238" s="41"/>
      <c r="M238" s="196"/>
      <c r="N238" s="197"/>
      <c r="O238" s="66"/>
      <c r="P238" s="66"/>
      <c r="Q238" s="66"/>
      <c r="R238" s="66"/>
      <c r="S238" s="66"/>
      <c r="T238" s="67"/>
      <c r="U238" s="36"/>
      <c r="V238" s="36"/>
      <c r="W238" s="36"/>
      <c r="X238" s="36"/>
      <c r="Y238" s="36"/>
      <c r="Z238" s="36"/>
      <c r="AA238" s="36"/>
      <c r="AB238" s="36"/>
      <c r="AC238" s="36"/>
      <c r="AD238" s="36"/>
      <c r="AE238" s="36"/>
      <c r="AT238" s="19" t="s">
        <v>161</v>
      </c>
      <c r="AU238" s="19" t="s">
        <v>179</v>
      </c>
    </row>
    <row r="239" spans="1:65" s="2" customFormat="1" ht="16.5" customHeight="1">
      <c r="A239" s="36"/>
      <c r="B239" s="37"/>
      <c r="C239" s="245" t="s">
        <v>954</v>
      </c>
      <c r="D239" s="245" t="s">
        <v>641</v>
      </c>
      <c r="E239" s="246" t="s">
        <v>2115</v>
      </c>
      <c r="F239" s="247" t="s">
        <v>2116</v>
      </c>
      <c r="G239" s="248" t="s">
        <v>951</v>
      </c>
      <c r="H239" s="249">
        <v>1</v>
      </c>
      <c r="I239" s="250"/>
      <c r="J239" s="251">
        <f>ROUND(I239*H239,2)</f>
        <v>0</v>
      </c>
      <c r="K239" s="247" t="s">
        <v>644</v>
      </c>
      <c r="L239" s="252"/>
      <c r="M239" s="253" t="s">
        <v>19</v>
      </c>
      <c r="N239" s="254" t="s">
        <v>47</v>
      </c>
      <c r="O239" s="66"/>
      <c r="P239" s="189">
        <f>O239*H239</f>
        <v>0</v>
      </c>
      <c r="Q239" s="189">
        <v>0</v>
      </c>
      <c r="R239" s="189">
        <f>Q239*H239</f>
        <v>0</v>
      </c>
      <c r="S239" s="189">
        <v>0</v>
      </c>
      <c r="T239" s="190">
        <f>S239*H239</f>
        <v>0</v>
      </c>
      <c r="U239" s="36"/>
      <c r="V239" s="36"/>
      <c r="W239" s="36"/>
      <c r="X239" s="36"/>
      <c r="Y239" s="36"/>
      <c r="Z239" s="36"/>
      <c r="AA239" s="36"/>
      <c r="AB239" s="36"/>
      <c r="AC239" s="36"/>
      <c r="AD239" s="36"/>
      <c r="AE239" s="36"/>
      <c r="AR239" s="191" t="s">
        <v>464</v>
      </c>
      <c r="AT239" s="191" t="s">
        <v>641</v>
      </c>
      <c r="AU239" s="191" t="s">
        <v>179</v>
      </c>
      <c r="AY239" s="19" t="s">
        <v>150</v>
      </c>
      <c r="BE239" s="192">
        <f>IF(N239="základní",J239,0)</f>
        <v>0</v>
      </c>
      <c r="BF239" s="192">
        <f>IF(N239="snížená",J239,0)</f>
        <v>0</v>
      </c>
      <c r="BG239" s="192">
        <f>IF(N239="zákl. přenesená",J239,0)</f>
        <v>0</v>
      </c>
      <c r="BH239" s="192">
        <f>IF(N239="sníž. přenesená",J239,0)</f>
        <v>0</v>
      </c>
      <c r="BI239" s="192">
        <f>IF(N239="nulová",J239,0)</f>
        <v>0</v>
      </c>
      <c r="BJ239" s="19" t="s">
        <v>84</v>
      </c>
      <c r="BK239" s="192">
        <f>ROUND(I239*H239,2)</f>
        <v>0</v>
      </c>
      <c r="BL239" s="19" t="s">
        <v>314</v>
      </c>
      <c r="BM239" s="191" t="s">
        <v>477</v>
      </c>
    </row>
    <row r="240" spans="1:65" s="2" customFormat="1" ht="11.25">
      <c r="A240" s="36"/>
      <c r="B240" s="37"/>
      <c r="C240" s="38"/>
      <c r="D240" s="193" t="s">
        <v>160</v>
      </c>
      <c r="E240" s="38"/>
      <c r="F240" s="194" t="s">
        <v>2116</v>
      </c>
      <c r="G240" s="38"/>
      <c r="H240" s="38"/>
      <c r="I240" s="195"/>
      <c r="J240" s="38"/>
      <c r="K240" s="38"/>
      <c r="L240" s="41"/>
      <c r="M240" s="196"/>
      <c r="N240" s="197"/>
      <c r="O240" s="66"/>
      <c r="P240" s="66"/>
      <c r="Q240" s="66"/>
      <c r="R240" s="66"/>
      <c r="S240" s="66"/>
      <c r="T240" s="67"/>
      <c r="U240" s="36"/>
      <c r="V240" s="36"/>
      <c r="W240" s="36"/>
      <c r="X240" s="36"/>
      <c r="Y240" s="36"/>
      <c r="Z240" s="36"/>
      <c r="AA240" s="36"/>
      <c r="AB240" s="36"/>
      <c r="AC240" s="36"/>
      <c r="AD240" s="36"/>
      <c r="AE240" s="36"/>
      <c r="AT240" s="19" t="s">
        <v>160</v>
      </c>
      <c r="AU240" s="19" t="s">
        <v>179</v>
      </c>
    </row>
    <row r="241" spans="1:65" s="2" customFormat="1" ht="39">
      <c r="A241" s="36"/>
      <c r="B241" s="37"/>
      <c r="C241" s="38"/>
      <c r="D241" s="193" t="s">
        <v>161</v>
      </c>
      <c r="E241" s="38"/>
      <c r="F241" s="198" t="s">
        <v>2117</v>
      </c>
      <c r="G241" s="38"/>
      <c r="H241" s="38"/>
      <c r="I241" s="195"/>
      <c r="J241" s="38"/>
      <c r="K241" s="38"/>
      <c r="L241" s="41"/>
      <c r="M241" s="196"/>
      <c r="N241" s="197"/>
      <c r="O241" s="66"/>
      <c r="P241" s="66"/>
      <c r="Q241" s="66"/>
      <c r="R241" s="66"/>
      <c r="S241" s="66"/>
      <c r="T241" s="67"/>
      <c r="U241" s="36"/>
      <c r="V241" s="36"/>
      <c r="W241" s="36"/>
      <c r="X241" s="36"/>
      <c r="Y241" s="36"/>
      <c r="Z241" s="36"/>
      <c r="AA241" s="36"/>
      <c r="AB241" s="36"/>
      <c r="AC241" s="36"/>
      <c r="AD241" s="36"/>
      <c r="AE241" s="36"/>
      <c r="AT241" s="19" t="s">
        <v>161</v>
      </c>
      <c r="AU241" s="19" t="s">
        <v>179</v>
      </c>
    </row>
    <row r="242" spans="1:65" s="2" customFormat="1" ht="16.5" customHeight="1">
      <c r="A242" s="36"/>
      <c r="B242" s="37"/>
      <c r="C242" s="245" t="s">
        <v>959</v>
      </c>
      <c r="D242" s="245" t="s">
        <v>641</v>
      </c>
      <c r="E242" s="246" t="s">
        <v>2118</v>
      </c>
      <c r="F242" s="247" t="s">
        <v>2119</v>
      </c>
      <c r="G242" s="248" t="s">
        <v>1660</v>
      </c>
      <c r="H242" s="249">
        <v>1</v>
      </c>
      <c r="I242" s="250"/>
      <c r="J242" s="251">
        <f>ROUND(I242*H242,2)</f>
        <v>0</v>
      </c>
      <c r="K242" s="247" t="s">
        <v>644</v>
      </c>
      <c r="L242" s="252"/>
      <c r="M242" s="253" t="s">
        <v>19</v>
      </c>
      <c r="N242" s="254" t="s">
        <v>47</v>
      </c>
      <c r="O242" s="66"/>
      <c r="P242" s="189">
        <f>O242*H242</f>
        <v>0</v>
      </c>
      <c r="Q242" s="189">
        <v>0</v>
      </c>
      <c r="R242" s="189">
        <f>Q242*H242</f>
        <v>0</v>
      </c>
      <c r="S242" s="189">
        <v>0</v>
      </c>
      <c r="T242" s="190">
        <f>S242*H242</f>
        <v>0</v>
      </c>
      <c r="U242" s="36"/>
      <c r="V242" s="36"/>
      <c r="W242" s="36"/>
      <c r="X242" s="36"/>
      <c r="Y242" s="36"/>
      <c r="Z242" s="36"/>
      <c r="AA242" s="36"/>
      <c r="AB242" s="36"/>
      <c r="AC242" s="36"/>
      <c r="AD242" s="36"/>
      <c r="AE242" s="36"/>
      <c r="AR242" s="191" t="s">
        <v>464</v>
      </c>
      <c r="AT242" s="191" t="s">
        <v>641</v>
      </c>
      <c r="AU242" s="191" t="s">
        <v>179</v>
      </c>
      <c r="AY242" s="19" t="s">
        <v>150</v>
      </c>
      <c r="BE242" s="192">
        <f>IF(N242="základní",J242,0)</f>
        <v>0</v>
      </c>
      <c r="BF242" s="192">
        <f>IF(N242="snížená",J242,0)</f>
        <v>0</v>
      </c>
      <c r="BG242" s="192">
        <f>IF(N242="zákl. přenesená",J242,0)</f>
        <v>0</v>
      </c>
      <c r="BH242" s="192">
        <f>IF(N242="sníž. přenesená",J242,0)</f>
        <v>0</v>
      </c>
      <c r="BI242" s="192">
        <f>IF(N242="nulová",J242,0)</f>
        <v>0</v>
      </c>
      <c r="BJ242" s="19" t="s">
        <v>84</v>
      </c>
      <c r="BK242" s="192">
        <f>ROUND(I242*H242,2)</f>
        <v>0</v>
      </c>
      <c r="BL242" s="19" t="s">
        <v>314</v>
      </c>
      <c r="BM242" s="191" t="s">
        <v>497</v>
      </c>
    </row>
    <row r="243" spans="1:65" s="2" customFormat="1" ht="11.25">
      <c r="A243" s="36"/>
      <c r="B243" s="37"/>
      <c r="C243" s="38"/>
      <c r="D243" s="193" t="s">
        <v>160</v>
      </c>
      <c r="E243" s="38"/>
      <c r="F243" s="194" t="s">
        <v>2119</v>
      </c>
      <c r="G243" s="38"/>
      <c r="H243" s="38"/>
      <c r="I243" s="195"/>
      <c r="J243" s="38"/>
      <c r="K243" s="38"/>
      <c r="L243" s="41"/>
      <c r="M243" s="196"/>
      <c r="N243" s="197"/>
      <c r="O243" s="66"/>
      <c r="P243" s="66"/>
      <c r="Q243" s="66"/>
      <c r="R243" s="66"/>
      <c r="S243" s="66"/>
      <c r="T243" s="67"/>
      <c r="U243" s="36"/>
      <c r="V243" s="36"/>
      <c r="W243" s="36"/>
      <c r="X243" s="36"/>
      <c r="Y243" s="36"/>
      <c r="Z243" s="36"/>
      <c r="AA243" s="36"/>
      <c r="AB243" s="36"/>
      <c r="AC243" s="36"/>
      <c r="AD243" s="36"/>
      <c r="AE243" s="36"/>
      <c r="AT243" s="19" t="s">
        <v>160</v>
      </c>
      <c r="AU243" s="19" t="s">
        <v>179</v>
      </c>
    </row>
    <row r="244" spans="1:65" s="2" customFormat="1" ht="48.75">
      <c r="A244" s="36"/>
      <c r="B244" s="37"/>
      <c r="C244" s="38"/>
      <c r="D244" s="193" t="s">
        <v>161</v>
      </c>
      <c r="E244" s="38"/>
      <c r="F244" s="198" t="s">
        <v>2120</v>
      </c>
      <c r="G244" s="38"/>
      <c r="H244" s="38"/>
      <c r="I244" s="195"/>
      <c r="J244" s="38"/>
      <c r="K244" s="38"/>
      <c r="L244" s="41"/>
      <c r="M244" s="196"/>
      <c r="N244" s="197"/>
      <c r="O244" s="66"/>
      <c r="P244" s="66"/>
      <c r="Q244" s="66"/>
      <c r="R244" s="66"/>
      <c r="S244" s="66"/>
      <c r="T244" s="67"/>
      <c r="U244" s="36"/>
      <c r="V244" s="36"/>
      <c r="W244" s="36"/>
      <c r="X244" s="36"/>
      <c r="Y244" s="36"/>
      <c r="Z244" s="36"/>
      <c r="AA244" s="36"/>
      <c r="AB244" s="36"/>
      <c r="AC244" s="36"/>
      <c r="AD244" s="36"/>
      <c r="AE244" s="36"/>
      <c r="AT244" s="19" t="s">
        <v>161</v>
      </c>
      <c r="AU244" s="19" t="s">
        <v>179</v>
      </c>
    </row>
    <row r="245" spans="1:65" s="2" customFormat="1" ht="16.5" customHeight="1">
      <c r="A245" s="36"/>
      <c r="B245" s="37"/>
      <c r="C245" s="245" t="s">
        <v>930</v>
      </c>
      <c r="D245" s="245" t="s">
        <v>641</v>
      </c>
      <c r="E245" s="246" t="s">
        <v>2121</v>
      </c>
      <c r="F245" s="247" t="s">
        <v>2122</v>
      </c>
      <c r="G245" s="248" t="s">
        <v>951</v>
      </c>
      <c r="H245" s="249">
        <v>1</v>
      </c>
      <c r="I245" s="250"/>
      <c r="J245" s="251">
        <f>ROUND(I245*H245,2)</f>
        <v>0</v>
      </c>
      <c r="K245" s="247" t="s">
        <v>644</v>
      </c>
      <c r="L245" s="252"/>
      <c r="M245" s="253" t="s">
        <v>19</v>
      </c>
      <c r="N245" s="254" t="s">
        <v>47</v>
      </c>
      <c r="O245" s="66"/>
      <c r="P245" s="189">
        <f>O245*H245</f>
        <v>0</v>
      </c>
      <c r="Q245" s="189">
        <v>0</v>
      </c>
      <c r="R245" s="189">
        <f>Q245*H245</f>
        <v>0</v>
      </c>
      <c r="S245" s="189">
        <v>0</v>
      </c>
      <c r="T245" s="190">
        <f>S245*H245</f>
        <v>0</v>
      </c>
      <c r="U245" s="36"/>
      <c r="V245" s="36"/>
      <c r="W245" s="36"/>
      <c r="X245" s="36"/>
      <c r="Y245" s="36"/>
      <c r="Z245" s="36"/>
      <c r="AA245" s="36"/>
      <c r="AB245" s="36"/>
      <c r="AC245" s="36"/>
      <c r="AD245" s="36"/>
      <c r="AE245" s="36"/>
      <c r="AR245" s="191" t="s">
        <v>464</v>
      </c>
      <c r="AT245" s="191" t="s">
        <v>641</v>
      </c>
      <c r="AU245" s="191" t="s">
        <v>179</v>
      </c>
      <c r="AY245" s="19" t="s">
        <v>150</v>
      </c>
      <c r="BE245" s="192">
        <f>IF(N245="základní",J245,0)</f>
        <v>0</v>
      </c>
      <c r="BF245" s="192">
        <f>IF(N245="snížená",J245,0)</f>
        <v>0</v>
      </c>
      <c r="BG245" s="192">
        <f>IF(N245="zákl. přenesená",J245,0)</f>
        <v>0</v>
      </c>
      <c r="BH245" s="192">
        <f>IF(N245="sníž. přenesená",J245,0)</f>
        <v>0</v>
      </c>
      <c r="BI245" s="192">
        <f>IF(N245="nulová",J245,0)</f>
        <v>0</v>
      </c>
      <c r="BJ245" s="19" t="s">
        <v>84</v>
      </c>
      <c r="BK245" s="192">
        <f>ROUND(I245*H245,2)</f>
        <v>0</v>
      </c>
      <c r="BL245" s="19" t="s">
        <v>314</v>
      </c>
      <c r="BM245" s="191" t="s">
        <v>509</v>
      </c>
    </row>
    <row r="246" spans="1:65" s="2" customFormat="1" ht="11.25">
      <c r="A246" s="36"/>
      <c r="B246" s="37"/>
      <c r="C246" s="38"/>
      <c r="D246" s="193" t="s">
        <v>160</v>
      </c>
      <c r="E246" s="38"/>
      <c r="F246" s="194" t="s">
        <v>2122</v>
      </c>
      <c r="G246" s="38"/>
      <c r="H246" s="38"/>
      <c r="I246" s="195"/>
      <c r="J246" s="38"/>
      <c r="K246" s="38"/>
      <c r="L246" s="41"/>
      <c r="M246" s="196"/>
      <c r="N246" s="197"/>
      <c r="O246" s="66"/>
      <c r="P246" s="66"/>
      <c r="Q246" s="66"/>
      <c r="R246" s="66"/>
      <c r="S246" s="66"/>
      <c r="T246" s="67"/>
      <c r="U246" s="36"/>
      <c r="V246" s="36"/>
      <c r="W246" s="36"/>
      <c r="X246" s="36"/>
      <c r="Y246" s="36"/>
      <c r="Z246" s="36"/>
      <c r="AA246" s="36"/>
      <c r="AB246" s="36"/>
      <c r="AC246" s="36"/>
      <c r="AD246" s="36"/>
      <c r="AE246" s="36"/>
      <c r="AT246" s="19" t="s">
        <v>160</v>
      </c>
      <c r="AU246" s="19" t="s">
        <v>179</v>
      </c>
    </row>
    <row r="247" spans="1:65" s="2" customFormat="1" ht="29.25">
      <c r="A247" s="36"/>
      <c r="B247" s="37"/>
      <c r="C247" s="38"/>
      <c r="D247" s="193" t="s">
        <v>161</v>
      </c>
      <c r="E247" s="38"/>
      <c r="F247" s="198" t="s">
        <v>2123</v>
      </c>
      <c r="G247" s="38"/>
      <c r="H247" s="38"/>
      <c r="I247" s="195"/>
      <c r="J247" s="38"/>
      <c r="K247" s="38"/>
      <c r="L247" s="41"/>
      <c r="M247" s="196"/>
      <c r="N247" s="197"/>
      <c r="O247" s="66"/>
      <c r="P247" s="66"/>
      <c r="Q247" s="66"/>
      <c r="R247" s="66"/>
      <c r="S247" s="66"/>
      <c r="T247" s="67"/>
      <c r="U247" s="36"/>
      <c r="V247" s="36"/>
      <c r="W247" s="36"/>
      <c r="X247" s="36"/>
      <c r="Y247" s="36"/>
      <c r="Z247" s="36"/>
      <c r="AA247" s="36"/>
      <c r="AB247" s="36"/>
      <c r="AC247" s="36"/>
      <c r="AD247" s="36"/>
      <c r="AE247" s="36"/>
      <c r="AT247" s="19" t="s">
        <v>161</v>
      </c>
      <c r="AU247" s="19" t="s">
        <v>179</v>
      </c>
    </row>
    <row r="248" spans="1:65" s="2" customFormat="1" ht="16.5" customHeight="1">
      <c r="A248" s="36"/>
      <c r="B248" s="37"/>
      <c r="C248" s="245" t="s">
        <v>968</v>
      </c>
      <c r="D248" s="245" t="s">
        <v>641</v>
      </c>
      <c r="E248" s="246" t="s">
        <v>2124</v>
      </c>
      <c r="F248" s="247" t="s">
        <v>2125</v>
      </c>
      <c r="G248" s="248" t="s">
        <v>156</v>
      </c>
      <c r="H248" s="249">
        <v>1</v>
      </c>
      <c r="I248" s="250"/>
      <c r="J248" s="251">
        <f>ROUND(I248*H248,2)</f>
        <v>0</v>
      </c>
      <c r="K248" s="247" t="s">
        <v>644</v>
      </c>
      <c r="L248" s="252"/>
      <c r="M248" s="253" t="s">
        <v>19</v>
      </c>
      <c r="N248" s="254" t="s">
        <v>47</v>
      </c>
      <c r="O248" s="66"/>
      <c r="P248" s="189">
        <f>O248*H248</f>
        <v>0</v>
      </c>
      <c r="Q248" s="189">
        <v>0</v>
      </c>
      <c r="R248" s="189">
        <f>Q248*H248</f>
        <v>0</v>
      </c>
      <c r="S248" s="189">
        <v>0</v>
      </c>
      <c r="T248" s="190">
        <f>S248*H248</f>
        <v>0</v>
      </c>
      <c r="U248" s="36"/>
      <c r="V248" s="36"/>
      <c r="W248" s="36"/>
      <c r="X248" s="36"/>
      <c r="Y248" s="36"/>
      <c r="Z248" s="36"/>
      <c r="AA248" s="36"/>
      <c r="AB248" s="36"/>
      <c r="AC248" s="36"/>
      <c r="AD248" s="36"/>
      <c r="AE248" s="36"/>
      <c r="AR248" s="191" t="s">
        <v>464</v>
      </c>
      <c r="AT248" s="191" t="s">
        <v>641</v>
      </c>
      <c r="AU248" s="191" t="s">
        <v>179</v>
      </c>
      <c r="AY248" s="19" t="s">
        <v>150</v>
      </c>
      <c r="BE248" s="192">
        <f>IF(N248="základní",J248,0)</f>
        <v>0</v>
      </c>
      <c r="BF248" s="192">
        <f>IF(N248="snížená",J248,0)</f>
        <v>0</v>
      </c>
      <c r="BG248" s="192">
        <f>IF(N248="zákl. přenesená",J248,0)</f>
        <v>0</v>
      </c>
      <c r="BH248" s="192">
        <f>IF(N248="sníž. přenesená",J248,0)</f>
        <v>0</v>
      </c>
      <c r="BI248" s="192">
        <f>IF(N248="nulová",J248,0)</f>
        <v>0</v>
      </c>
      <c r="BJ248" s="19" t="s">
        <v>84</v>
      </c>
      <c r="BK248" s="192">
        <f>ROUND(I248*H248,2)</f>
        <v>0</v>
      </c>
      <c r="BL248" s="19" t="s">
        <v>314</v>
      </c>
      <c r="BM248" s="191" t="s">
        <v>522</v>
      </c>
    </row>
    <row r="249" spans="1:65" s="2" customFormat="1" ht="11.25">
      <c r="A249" s="36"/>
      <c r="B249" s="37"/>
      <c r="C249" s="38"/>
      <c r="D249" s="193" t="s">
        <v>160</v>
      </c>
      <c r="E249" s="38"/>
      <c r="F249" s="194" t="s">
        <v>2125</v>
      </c>
      <c r="G249" s="38"/>
      <c r="H249" s="38"/>
      <c r="I249" s="195"/>
      <c r="J249" s="38"/>
      <c r="K249" s="38"/>
      <c r="L249" s="41"/>
      <c r="M249" s="196"/>
      <c r="N249" s="197"/>
      <c r="O249" s="66"/>
      <c r="P249" s="66"/>
      <c r="Q249" s="66"/>
      <c r="R249" s="66"/>
      <c r="S249" s="66"/>
      <c r="T249" s="67"/>
      <c r="U249" s="36"/>
      <c r="V249" s="36"/>
      <c r="W249" s="36"/>
      <c r="X249" s="36"/>
      <c r="Y249" s="36"/>
      <c r="Z249" s="36"/>
      <c r="AA249" s="36"/>
      <c r="AB249" s="36"/>
      <c r="AC249" s="36"/>
      <c r="AD249" s="36"/>
      <c r="AE249" s="36"/>
      <c r="AT249" s="19" t="s">
        <v>160</v>
      </c>
      <c r="AU249" s="19" t="s">
        <v>179</v>
      </c>
    </row>
    <row r="250" spans="1:65" s="2" customFormat="1" ht="48.75">
      <c r="A250" s="36"/>
      <c r="B250" s="37"/>
      <c r="C250" s="38"/>
      <c r="D250" s="193" t="s">
        <v>161</v>
      </c>
      <c r="E250" s="38"/>
      <c r="F250" s="198" t="s">
        <v>2126</v>
      </c>
      <c r="G250" s="38"/>
      <c r="H250" s="38"/>
      <c r="I250" s="195"/>
      <c r="J250" s="38"/>
      <c r="K250" s="38"/>
      <c r="L250" s="41"/>
      <c r="M250" s="196"/>
      <c r="N250" s="197"/>
      <c r="O250" s="66"/>
      <c r="P250" s="66"/>
      <c r="Q250" s="66"/>
      <c r="R250" s="66"/>
      <c r="S250" s="66"/>
      <c r="T250" s="67"/>
      <c r="U250" s="36"/>
      <c r="V250" s="36"/>
      <c r="W250" s="36"/>
      <c r="X250" s="36"/>
      <c r="Y250" s="36"/>
      <c r="Z250" s="36"/>
      <c r="AA250" s="36"/>
      <c r="AB250" s="36"/>
      <c r="AC250" s="36"/>
      <c r="AD250" s="36"/>
      <c r="AE250" s="36"/>
      <c r="AT250" s="19" t="s">
        <v>161</v>
      </c>
      <c r="AU250" s="19" t="s">
        <v>179</v>
      </c>
    </row>
    <row r="251" spans="1:65" s="2" customFormat="1" ht="21.75" customHeight="1">
      <c r="A251" s="36"/>
      <c r="B251" s="37"/>
      <c r="C251" s="245" t="s">
        <v>975</v>
      </c>
      <c r="D251" s="245" t="s">
        <v>641</v>
      </c>
      <c r="E251" s="246" t="s">
        <v>2127</v>
      </c>
      <c r="F251" s="247" t="s">
        <v>2128</v>
      </c>
      <c r="G251" s="248" t="s">
        <v>156</v>
      </c>
      <c r="H251" s="249">
        <v>1</v>
      </c>
      <c r="I251" s="250"/>
      <c r="J251" s="251">
        <f>ROUND(I251*H251,2)</f>
        <v>0</v>
      </c>
      <c r="K251" s="247" t="s">
        <v>644</v>
      </c>
      <c r="L251" s="252"/>
      <c r="M251" s="253" t="s">
        <v>19</v>
      </c>
      <c r="N251" s="254" t="s">
        <v>47</v>
      </c>
      <c r="O251" s="66"/>
      <c r="P251" s="189">
        <f>O251*H251</f>
        <v>0</v>
      </c>
      <c r="Q251" s="189">
        <v>0</v>
      </c>
      <c r="R251" s="189">
        <f>Q251*H251</f>
        <v>0</v>
      </c>
      <c r="S251" s="189">
        <v>0</v>
      </c>
      <c r="T251" s="190">
        <f>S251*H251</f>
        <v>0</v>
      </c>
      <c r="U251" s="36"/>
      <c r="V251" s="36"/>
      <c r="W251" s="36"/>
      <c r="X251" s="36"/>
      <c r="Y251" s="36"/>
      <c r="Z251" s="36"/>
      <c r="AA251" s="36"/>
      <c r="AB251" s="36"/>
      <c r="AC251" s="36"/>
      <c r="AD251" s="36"/>
      <c r="AE251" s="36"/>
      <c r="AR251" s="191" t="s">
        <v>464</v>
      </c>
      <c r="AT251" s="191" t="s">
        <v>641</v>
      </c>
      <c r="AU251" s="191" t="s">
        <v>179</v>
      </c>
      <c r="AY251" s="19" t="s">
        <v>150</v>
      </c>
      <c r="BE251" s="192">
        <f>IF(N251="základní",J251,0)</f>
        <v>0</v>
      </c>
      <c r="BF251" s="192">
        <f>IF(N251="snížená",J251,0)</f>
        <v>0</v>
      </c>
      <c r="BG251" s="192">
        <f>IF(N251="zákl. přenesená",J251,0)</f>
        <v>0</v>
      </c>
      <c r="BH251" s="192">
        <f>IF(N251="sníž. přenesená",J251,0)</f>
        <v>0</v>
      </c>
      <c r="BI251" s="192">
        <f>IF(N251="nulová",J251,0)</f>
        <v>0</v>
      </c>
      <c r="BJ251" s="19" t="s">
        <v>84</v>
      </c>
      <c r="BK251" s="192">
        <f>ROUND(I251*H251,2)</f>
        <v>0</v>
      </c>
      <c r="BL251" s="19" t="s">
        <v>314</v>
      </c>
      <c r="BM251" s="191" t="s">
        <v>536</v>
      </c>
    </row>
    <row r="252" spans="1:65" s="2" customFormat="1" ht="11.25">
      <c r="A252" s="36"/>
      <c r="B252" s="37"/>
      <c r="C252" s="38"/>
      <c r="D252" s="193" t="s">
        <v>160</v>
      </c>
      <c r="E252" s="38"/>
      <c r="F252" s="194" t="s">
        <v>2128</v>
      </c>
      <c r="G252" s="38"/>
      <c r="H252" s="38"/>
      <c r="I252" s="195"/>
      <c r="J252" s="38"/>
      <c r="K252" s="38"/>
      <c r="L252" s="41"/>
      <c r="M252" s="196"/>
      <c r="N252" s="197"/>
      <c r="O252" s="66"/>
      <c r="P252" s="66"/>
      <c r="Q252" s="66"/>
      <c r="R252" s="66"/>
      <c r="S252" s="66"/>
      <c r="T252" s="67"/>
      <c r="U252" s="36"/>
      <c r="V252" s="36"/>
      <c r="W252" s="36"/>
      <c r="X252" s="36"/>
      <c r="Y252" s="36"/>
      <c r="Z252" s="36"/>
      <c r="AA252" s="36"/>
      <c r="AB252" s="36"/>
      <c r="AC252" s="36"/>
      <c r="AD252" s="36"/>
      <c r="AE252" s="36"/>
      <c r="AT252" s="19" t="s">
        <v>160</v>
      </c>
      <c r="AU252" s="19" t="s">
        <v>179</v>
      </c>
    </row>
    <row r="253" spans="1:65" s="2" customFormat="1" ht="39">
      <c r="A253" s="36"/>
      <c r="B253" s="37"/>
      <c r="C253" s="38"/>
      <c r="D253" s="193" t="s">
        <v>161</v>
      </c>
      <c r="E253" s="38"/>
      <c r="F253" s="198" t="s">
        <v>2129</v>
      </c>
      <c r="G253" s="38"/>
      <c r="H253" s="38"/>
      <c r="I253" s="195"/>
      <c r="J253" s="38"/>
      <c r="K253" s="38"/>
      <c r="L253" s="41"/>
      <c r="M253" s="196"/>
      <c r="N253" s="197"/>
      <c r="O253" s="66"/>
      <c r="P253" s="66"/>
      <c r="Q253" s="66"/>
      <c r="R253" s="66"/>
      <c r="S253" s="66"/>
      <c r="T253" s="67"/>
      <c r="U253" s="36"/>
      <c r="V253" s="36"/>
      <c r="W253" s="36"/>
      <c r="X253" s="36"/>
      <c r="Y253" s="36"/>
      <c r="Z253" s="36"/>
      <c r="AA253" s="36"/>
      <c r="AB253" s="36"/>
      <c r="AC253" s="36"/>
      <c r="AD253" s="36"/>
      <c r="AE253" s="36"/>
      <c r="AT253" s="19" t="s">
        <v>161</v>
      </c>
      <c r="AU253" s="19" t="s">
        <v>179</v>
      </c>
    </row>
    <row r="254" spans="1:65" s="2" customFormat="1" ht="16.5" customHeight="1">
      <c r="A254" s="36"/>
      <c r="B254" s="37"/>
      <c r="C254" s="245" t="s">
        <v>982</v>
      </c>
      <c r="D254" s="245" t="s">
        <v>641</v>
      </c>
      <c r="E254" s="246" t="s">
        <v>2130</v>
      </c>
      <c r="F254" s="247" t="s">
        <v>2131</v>
      </c>
      <c r="G254" s="248" t="s">
        <v>156</v>
      </c>
      <c r="H254" s="249">
        <v>1</v>
      </c>
      <c r="I254" s="250"/>
      <c r="J254" s="251">
        <f>ROUND(I254*H254,2)</f>
        <v>0</v>
      </c>
      <c r="K254" s="247" t="s">
        <v>644</v>
      </c>
      <c r="L254" s="252"/>
      <c r="M254" s="253" t="s">
        <v>19</v>
      </c>
      <c r="N254" s="254" t="s">
        <v>47</v>
      </c>
      <c r="O254" s="66"/>
      <c r="P254" s="189">
        <f>O254*H254</f>
        <v>0</v>
      </c>
      <c r="Q254" s="189">
        <v>0</v>
      </c>
      <c r="R254" s="189">
        <f>Q254*H254</f>
        <v>0</v>
      </c>
      <c r="S254" s="189">
        <v>0</v>
      </c>
      <c r="T254" s="190">
        <f>S254*H254</f>
        <v>0</v>
      </c>
      <c r="U254" s="36"/>
      <c r="V254" s="36"/>
      <c r="W254" s="36"/>
      <c r="X254" s="36"/>
      <c r="Y254" s="36"/>
      <c r="Z254" s="36"/>
      <c r="AA254" s="36"/>
      <c r="AB254" s="36"/>
      <c r="AC254" s="36"/>
      <c r="AD254" s="36"/>
      <c r="AE254" s="36"/>
      <c r="AR254" s="191" t="s">
        <v>464</v>
      </c>
      <c r="AT254" s="191" t="s">
        <v>641</v>
      </c>
      <c r="AU254" s="191" t="s">
        <v>179</v>
      </c>
      <c r="AY254" s="19" t="s">
        <v>150</v>
      </c>
      <c r="BE254" s="192">
        <f>IF(N254="základní",J254,0)</f>
        <v>0</v>
      </c>
      <c r="BF254" s="192">
        <f>IF(N254="snížená",J254,0)</f>
        <v>0</v>
      </c>
      <c r="BG254" s="192">
        <f>IF(N254="zákl. přenesená",J254,0)</f>
        <v>0</v>
      </c>
      <c r="BH254" s="192">
        <f>IF(N254="sníž. přenesená",J254,0)</f>
        <v>0</v>
      </c>
      <c r="BI254" s="192">
        <f>IF(N254="nulová",J254,0)</f>
        <v>0</v>
      </c>
      <c r="BJ254" s="19" t="s">
        <v>84</v>
      </c>
      <c r="BK254" s="192">
        <f>ROUND(I254*H254,2)</f>
        <v>0</v>
      </c>
      <c r="BL254" s="19" t="s">
        <v>314</v>
      </c>
      <c r="BM254" s="191" t="s">
        <v>567</v>
      </c>
    </row>
    <row r="255" spans="1:65" s="2" customFormat="1" ht="11.25">
      <c r="A255" s="36"/>
      <c r="B255" s="37"/>
      <c r="C255" s="38"/>
      <c r="D255" s="193" t="s">
        <v>160</v>
      </c>
      <c r="E255" s="38"/>
      <c r="F255" s="194" t="s">
        <v>2131</v>
      </c>
      <c r="G255" s="38"/>
      <c r="H255" s="38"/>
      <c r="I255" s="195"/>
      <c r="J255" s="38"/>
      <c r="K255" s="38"/>
      <c r="L255" s="41"/>
      <c r="M255" s="196"/>
      <c r="N255" s="197"/>
      <c r="O255" s="66"/>
      <c r="P255" s="66"/>
      <c r="Q255" s="66"/>
      <c r="R255" s="66"/>
      <c r="S255" s="66"/>
      <c r="T255" s="67"/>
      <c r="U255" s="36"/>
      <c r="V255" s="36"/>
      <c r="W255" s="36"/>
      <c r="X255" s="36"/>
      <c r="Y255" s="36"/>
      <c r="Z255" s="36"/>
      <c r="AA255" s="36"/>
      <c r="AB255" s="36"/>
      <c r="AC255" s="36"/>
      <c r="AD255" s="36"/>
      <c r="AE255" s="36"/>
      <c r="AT255" s="19" t="s">
        <v>160</v>
      </c>
      <c r="AU255" s="19" t="s">
        <v>179</v>
      </c>
    </row>
    <row r="256" spans="1:65" s="2" customFormat="1" ht="19.5">
      <c r="A256" s="36"/>
      <c r="B256" s="37"/>
      <c r="C256" s="38"/>
      <c r="D256" s="193" t="s">
        <v>161</v>
      </c>
      <c r="E256" s="38"/>
      <c r="F256" s="198" t="s">
        <v>2132</v>
      </c>
      <c r="G256" s="38"/>
      <c r="H256" s="38"/>
      <c r="I256" s="195"/>
      <c r="J256" s="38"/>
      <c r="K256" s="38"/>
      <c r="L256" s="41"/>
      <c r="M256" s="196"/>
      <c r="N256" s="197"/>
      <c r="O256" s="66"/>
      <c r="P256" s="66"/>
      <c r="Q256" s="66"/>
      <c r="R256" s="66"/>
      <c r="S256" s="66"/>
      <c r="T256" s="67"/>
      <c r="U256" s="36"/>
      <c r="V256" s="36"/>
      <c r="W256" s="36"/>
      <c r="X256" s="36"/>
      <c r="Y256" s="36"/>
      <c r="Z256" s="36"/>
      <c r="AA256" s="36"/>
      <c r="AB256" s="36"/>
      <c r="AC256" s="36"/>
      <c r="AD256" s="36"/>
      <c r="AE256" s="36"/>
      <c r="AT256" s="19" t="s">
        <v>161</v>
      </c>
      <c r="AU256" s="19" t="s">
        <v>179</v>
      </c>
    </row>
    <row r="257" spans="1:65" s="2" customFormat="1" ht="16.5" customHeight="1">
      <c r="A257" s="36"/>
      <c r="B257" s="37"/>
      <c r="C257" s="245" t="s">
        <v>987</v>
      </c>
      <c r="D257" s="245" t="s">
        <v>641</v>
      </c>
      <c r="E257" s="246" t="s">
        <v>2133</v>
      </c>
      <c r="F257" s="247" t="s">
        <v>2134</v>
      </c>
      <c r="G257" s="248" t="s">
        <v>156</v>
      </c>
      <c r="H257" s="249">
        <v>1</v>
      </c>
      <c r="I257" s="250"/>
      <c r="J257" s="251">
        <f>ROUND(I257*H257,2)</f>
        <v>0</v>
      </c>
      <c r="K257" s="247" t="s">
        <v>644</v>
      </c>
      <c r="L257" s="252"/>
      <c r="M257" s="253" t="s">
        <v>19</v>
      </c>
      <c r="N257" s="254" t="s">
        <v>47</v>
      </c>
      <c r="O257" s="66"/>
      <c r="P257" s="189">
        <f>O257*H257</f>
        <v>0</v>
      </c>
      <c r="Q257" s="189">
        <v>0</v>
      </c>
      <c r="R257" s="189">
        <f>Q257*H257</f>
        <v>0</v>
      </c>
      <c r="S257" s="189">
        <v>0</v>
      </c>
      <c r="T257" s="190">
        <f>S257*H257</f>
        <v>0</v>
      </c>
      <c r="U257" s="36"/>
      <c r="V257" s="36"/>
      <c r="W257" s="36"/>
      <c r="X257" s="36"/>
      <c r="Y257" s="36"/>
      <c r="Z257" s="36"/>
      <c r="AA257" s="36"/>
      <c r="AB257" s="36"/>
      <c r="AC257" s="36"/>
      <c r="AD257" s="36"/>
      <c r="AE257" s="36"/>
      <c r="AR257" s="191" t="s">
        <v>464</v>
      </c>
      <c r="AT257" s="191" t="s">
        <v>641</v>
      </c>
      <c r="AU257" s="191" t="s">
        <v>179</v>
      </c>
      <c r="AY257" s="19" t="s">
        <v>150</v>
      </c>
      <c r="BE257" s="192">
        <f>IF(N257="základní",J257,0)</f>
        <v>0</v>
      </c>
      <c r="BF257" s="192">
        <f>IF(N257="snížená",J257,0)</f>
        <v>0</v>
      </c>
      <c r="BG257" s="192">
        <f>IF(N257="zákl. přenesená",J257,0)</f>
        <v>0</v>
      </c>
      <c r="BH257" s="192">
        <f>IF(N257="sníž. přenesená",J257,0)</f>
        <v>0</v>
      </c>
      <c r="BI257" s="192">
        <f>IF(N257="nulová",J257,0)</f>
        <v>0</v>
      </c>
      <c r="BJ257" s="19" t="s">
        <v>84</v>
      </c>
      <c r="BK257" s="192">
        <f>ROUND(I257*H257,2)</f>
        <v>0</v>
      </c>
      <c r="BL257" s="19" t="s">
        <v>314</v>
      </c>
      <c r="BM257" s="191" t="s">
        <v>587</v>
      </c>
    </row>
    <row r="258" spans="1:65" s="2" customFormat="1" ht="11.25">
      <c r="A258" s="36"/>
      <c r="B258" s="37"/>
      <c r="C258" s="38"/>
      <c r="D258" s="193" t="s">
        <v>160</v>
      </c>
      <c r="E258" s="38"/>
      <c r="F258" s="194" t="s">
        <v>2134</v>
      </c>
      <c r="G258" s="38"/>
      <c r="H258" s="38"/>
      <c r="I258" s="195"/>
      <c r="J258" s="38"/>
      <c r="K258" s="38"/>
      <c r="L258" s="41"/>
      <c r="M258" s="196"/>
      <c r="N258" s="197"/>
      <c r="O258" s="66"/>
      <c r="P258" s="66"/>
      <c r="Q258" s="66"/>
      <c r="R258" s="66"/>
      <c r="S258" s="66"/>
      <c r="T258" s="67"/>
      <c r="U258" s="36"/>
      <c r="V258" s="36"/>
      <c r="W258" s="36"/>
      <c r="X258" s="36"/>
      <c r="Y258" s="36"/>
      <c r="Z258" s="36"/>
      <c r="AA258" s="36"/>
      <c r="AB258" s="36"/>
      <c r="AC258" s="36"/>
      <c r="AD258" s="36"/>
      <c r="AE258" s="36"/>
      <c r="AT258" s="19" t="s">
        <v>160</v>
      </c>
      <c r="AU258" s="19" t="s">
        <v>179</v>
      </c>
    </row>
    <row r="259" spans="1:65" s="2" customFormat="1" ht="39">
      <c r="A259" s="36"/>
      <c r="B259" s="37"/>
      <c r="C259" s="38"/>
      <c r="D259" s="193" t="s">
        <v>161</v>
      </c>
      <c r="E259" s="38"/>
      <c r="F259" s="198" t="s">
        <v>2135</v>
      </c>
      <c r="G259" s="38"/>
      <c r="H259" s="38"/>
      <c r="I259" s="195"/>
      <c r="J259" s="38"/>
      <c r="K259" s="38"/>
      <c r="L259" s="41"/>
      <c r="M259" s="196"/>
      <c r="N259" s="197"/>
      <c r="O259" s="66"/>
      <c r="P259" s="66"/>
      <c r="Q259" s="66"/>
      <c r="R259" s="66"/>
      <c r="S259" s="66"/>
      <c r="T259" s="67"/>
      <c r="U259" s="36"/>
      <c r="V259" s="36"/>
      <c r="W259" s="36"/>
      <c r="X259" s="36"/>
      <c r="Y259" s="36"/>
      <c r="Z259" s="36"/>
      <c r="AA259" s="36"/>
      <c r="AB259" s="36"/>
      <c r="AC259" s="36"/>
      <c r="AD259" s="36"/>
      <c r="AE259" s="36"/>
      <c r="AT259" s="19" t="s">
        <v>161</v>
      </c>
      <c r="AU259" s="19" t="s">
        <v>179</v>
      </c>
    </row>
    <row r="260" spans="1:65" s="2" customFormat="1" ht="16.5" customHeight="1">
      <c r="A260" s="36"/>
      <c r="B260" s="37"/>
      <c r="C260" s="245" t="s">
        <v>993</v>
      </c>
      <c r="D260" s="245" t="s">
        <v>641</v>
      </c>
      <c r="E260" s="246" t="s">
        <v>2136</v>
      </c>
      <c r="F260" s="247" t="s">
        <v>2137</v>
      </c>
      <c r="G260" s="248" t="s">
        <v>951</v>
      </c>
      <c r="H260" s="249">
        <v>1</v>
      </c>
      <c r="I260" s="250"/>
      <c r="J260" s="251">
        <f>ROUND(I260*H260,2)</f>
        <v>0</v>
      </c>
      <c r="K260" s="247" t="s">
        <v>644</v>
      </c>
      <c r="L260" s="252"/>
      <c r="M260" s="253" t="s">
        <v>19</v>
      </c>
      <c r="N260" s="254" t="s">
        <v>47</v>
      </c>
      <c r="O260" s="66"/>
      <c r="P260" s="189">
        <f>O260*H260</f>
        <v>0</v>
      </c>
      <c r="Q260" s="189">
        <v>0</v>
      </c>
      <c r="R260" s="189">
        <f>Q260*H260</f>
        <v>0</v>
      </c>
      <c r="S260" s="189">
        <v>0</v>
      </c>
      <c r="T260" s="190">
        <f>S260*H260</f>
        <v>0</v>
      </c>
      <c r="U260" s="36"/>
      <c r="V260" s="36"/>
      <c r="W260" s="36"/>
      <c r="X260" s="36"/>
      <c r="Y260" s="36"/>
      <c r="Z260" s="36"/>
      <c r="AA260" s="36"/>
      <c r="AB260" s="36"/>
      <c r="AC260" s="36"/>
      <c r="AD260" s="36"/>
      <c r="AE260" s="36"/>
      <c r="AR260" s="191" t="s">
        <v>464</v>
      </c>
      <c r="AT260" s="191" t="s">
        <v>641</v>
      </c>
      <c r="AU260" s="191" t="s">
        <v>179</v>
      </c>
      <c r="AY260" s="19" t="s">
        <v>150</v>
      </c>
      <c r="BE260" s="192">
        <f>IF(N260="základní",J260,0)</f>
        <v>0</v>
      </c>
      <c r="BF260" s="192">
        <f>IF(N260="snížená",J260,0)</f>
        <v>0</v>
      </c>
      <c r="BG260" s="192">
        <f>IF(N260="zákl. přenesená",J260,0)</f>
        <v>0</v>
      </c>
      <c r="BH260" s="192">
        <f>IF(N260="sníž. přenesená",J260,0)</f>
        <v>0</v>
      </c>
      <c r="BI260" s="192">
        <f>IF(N260="nulová",J260,0)</f>
        <v>0</v>
      </c>
      <c r="BJ260" s="19" t="s">
        <v>84</v>
      </c>
      <c r="BK260" s="192">
        <f>ROUND(I260*H260,2)</f>
        <v>0</v>
      </c>
      <c r="BL260" s="19" t="s">
        <v>314</v>
      </c>
      <c r="BM260" s="191" t="s">
        <v>954</v>
      </c>
    </row>
    <row r="261" spans="1:65" s="2" customFormat="1" ht="11.25">
      <c r="A261" s="36"/>
      <c r="B261" s="37"/>
      <c r="C261" s="38"/>
      <c r="D261" s="193" t="s">
        <v>160</v>
      </c>
      <c r="E261" s="38"/>
      <c r="F261" s="194" t="s">
        <v>2137</v>
      </c>
      <c r="G261" s="38"/>
      <c r="H261" s="38"/>
      <c r="I261" s="195"/>
      <c r="J261" s="38"/>
      <c r="K261" s="38"/>
      <c r="L261" s="41"/>
      <c r="M261" s="196"/>
      <c r="N261" s="197"/>
      <c r="O261" s="66"/>
      <c r="P261" s="66"/>
      <c r="Q261" s="66"/>
      <c r="R261" s="66"/>
      <c r="S261" s="66"/>
      <c r="T261" s="67"/>
      <c r="U261" s="36"/>
      <c r="V261" s="36"/>
      <c r="W261" s="36"/>
      <c r="X261" s="36"/>
      <c r="Y261" s="36"/>
      <c r="Z261" s="36"/>
      <c r="AA261" s="36"/>
      <c r="AB261" s="36"/>
      <c r="AC261" s="36"/>
      <c r="AD261" s="36"/>
      <c r="AE261" s="36"/>
      <c r="AT261" s="19" t="s">
        <v>160</v>
      </c>
      <c r="AU261" s="19" t="s">
        <v>179</v>
      </c>
    </row>
    <row r="262" spans="1:65" s="2" customFormat="1" ht="16.5" customHeight="1">
      <c r="A262" s="36"/>
      <c r="B262" s="37"/>
      <c r="C262" s="245" t="s">
        <v>1000</v>
      </c>
      <c r="D262" s="245" t="s">
        <v>641</v>
      </c>
      <c r="E262" s="246" t="s">
        <v>2138</v>
      </c>
      <c r="F262" s="247" t="s">
        <v>2139</v>
      </c>
      <c r="G262" s="248" t="s">
        <v>951</v>
      </c>
      <c r="H262" s="249">
        <v>1</v>
      </c>
      <c r="I262" s="250"/>
      <c r="J262" s="251">
        <f>ROUND(I262*H262,2)</f>
        <v>0</v>
      </c>
      <c r="K262" s="247" t="s">
        <v>644</v>
      </c>
      <c r="L262" s="252"/>
      <c r="M262" s="253" t="s">
        <v>19</v>
      </c>
      <c r="N262" s="254" t="s">
        <v>47</v>
      </c>
      <c r="O262" s="66"/>
      <c r="P262" s="189">
        <f>O262*H262</f>
        <v>0</v>
      </c>
      <c r="Q262" s="189">
        <v>0</v>
      </c>
      <c r="R262" s="189">
        <f>Q262*H262</f>
        <v>0</v>
      </c>
      <c r="S262" s="189">
        <v>0</v>
      </c>
      <c r="T262" s="190">
        <f>S262*H262</f>
        <v>0</v>
      </c>
      <c r="U262" s="36"/>
      <c r="V262" s="36"/>
      <c r="W262" s="36"/>
      <c r="X262" s="36"/>
      <c r="Y262" s="36"/>
      <c r="Z262" s="36"/>
      <c r="AA262" s="36"/>
      <c r="AB262" s="36"/>
      <c r="AC262" s="36"/>
      <c r="AD262" s="36"/>
      <c r="AE262" s="36"/>
      <c r="AR262" s="191" t="s">
        <v>464</v>
      </c>
      <c r="AT262" s="191" t="s">
        <v>641</v>
      </c>
      <c r="AU262" s="191" t="s">
        <v>179</v>
      </c>
      <c r="AY262" s="19" t="s">
        <v>150</v>
      </c>
      <c r="BE262" s="192">
        <f>IF(N262="základní",J262,0)</f>
        <v>0</v>
      </c>
      <c r="BF262" s="192">
        <f>IF(N262="snížená",J262,0)</f>
        <v>0</v>
      </c>
      <c r="BG262" s="192">
        <f>IF(N262="zákl. přenesená",J262,0)</f>
        <v>0</v>
      </c>
      <c r="BH262" s="192">
        <f>IF(N262="sníž. přenesená",J262,0)</f>
        <v>0</v>
      </c>
      <c r="BI262" s="192">
        <f>IF(N262="nulová",J262,0)</f>
        <v>0</v>
      </c>
      <c r="BJ262" s="19" t="s">
        <v>84</v>
      </c>
      <c r="BK262" s="192">
        <f>ROUND(I262*H262,2)</f>
        <v>0</v>
      </c>
      <c r="BL262" s="19" t="s">
        <v>314</v>
      </c>
      <c r="BM262" s="191" t="s">
        <v>2140</v>
      </c>
    </row>
    <row r="263" spans="1:65" s="2" customFormat="1" ht="11.25">
      <c r="A263" s="36"/>
      <c r="B263" s="37"/>
      <c r="C263" s="38"/>
      <c r="D263" s="193" t="s">
        <v>160</v>
      </c>
      <c r="E263" s="38"/>
      <c r="F263" s="194" t="s">
        <v>2139</v>
      </c>
      <c r="G263" s="38"/>
      <c r="H263" s="38"/>
      <c r="I263" s="195"/>
      <c r="J263" s="38"/>
      <c r="K263" s="38"/>
      <c r="L263" s="41"/>
      <c r="M263" s="196"/>
      <c r="N263" s="197"/>
      <c r="O263" s="66"/>
      <c r="P263" s="66"/>
      <c r="Q263" s="66"/>
      <c r="R263" s="66"/>
      <c r="S263" s="66"/>
      <c r="T263" s="67"/>
      <c r="U263" s="36"/>
      <c r="V263" s="36"/>
      <c r="W263" s="36"/>
      <c r="X263" s="36"/>
      <c r="Y263" s="36"/>
      <c r="Z263" s="36"/>
      <c r="AA263" s="36"/>
      <c r="AB263" s="36"/>
      <c r="AC263" s="36"/>
      <c r="AD263" s="36"/>
      <c r="AE263" s="36"/>
      <c r="AT263" s="19" t="s">
        <v>160</v>
      </c>
      <c r="AU263" s="19" t="s">
        <v>179</v>
      </c>
    </row>
    <row r="264" spans="1:65" s="2" customFormat="1" ht="16.5" customHeight="1">
      <c r="A264" s="36"/>
      <c r="B264" s="37"/>
      <c r="C264" s="180" t="s">
        <v>1010</v>
      </c>
      <c r="D264" s="180" t="s">
        <v>153</v>
      </c>
      <c r="E264" s="181" t="s">
        <v>2141</v>
      </c>
      <c r="F264" s="182" t="s">
        <v>2142</v>
      </c>
      <c r="G264" s="183" t="s">
        <v>951</v>
      </c>
      <c r="H264" s="184">
        <v>1</v>
      </c>
      <c r="I264" s="185"/>
      <c r="J264" s="186">
        <f>ROUND(I264*H264,2)</f>
        <v>0</v>
      </c>
      <c r="K264" s="182" t="s">
        <v>157</v>
      </c>
      <c r="L264" s="41"/>
      <c r="M264" s="187" t="s">
        <v>19</v>
      </c>
      <c r="N264" s="188" t="s">
        <v>47</v>
      </c>
      <c r="O264" s="66"/>
      <c r="P264" s="189">
        <f>O264*H264</f>
        <v>0</v>
      </c>
      <c r="Q264" s="189">
        <v>0</v>
      </c>
      <c r="R264" s="189">
        <f>Q264*H264</f>
        <v>0</v>
      </c>
      <c r="S264" s="189">
        <v>0</v>
      </c>
      <c r="T264" s="190">
        <f>S264*H264</f>
        <v>0</v>
      </c>
      <c r="U264" s="36"/>
      <c r="V264" s="36"/>
      <c r="W264" s="36"/>
      <c r="X264" s="36"/>
      <c r="Y264" s="36"/>
      <c r="Z264" s="36"/>
      <c r="AA264" s="36"/>
      <c r="AB264" s="36"/>
      <c r="AC264" s="36"/>
      <c r="AD264" s="36"/>
      <c r="AE264" s="36"/>
      <c r="AR264" s="191" t="s">
        <v>314</v>
      </c>
      <c r="AT264" s="191" t="s">
        <v>153</v>
      </c>
      <c r="AU264" s="191" t="s">
        <v>179</v>
      </c>
      <c r="AY264" s="19" t="s">
        <v>150</v>
      </c>
      <c r="BE264" s="192">
        <f>IF(N264="základní",J264,0)</f>
        <v>0</v>
      </c>
      <c r="BF264" s="192">
        <f>IF(N264="snížená",J264,0)</f>
        <v>0</v>
      </c>
      <c r="BG264" s="192">
        <f>IF(N264="zákl. přenesená",J264,0)</f>
        <v>0</v>
      </c>
      <c r="BH264" s="192">
        <f>IF(N264="sníž. přenesená",J264,0)</f>
        <v>0</v>
      </c>
      <c r="BI264" s="192">
        <f>IF(N264="nulová",J264,0)</f>
        <v>0</v>
      </c>
      <c r="BJ264" s="19" t="s">
        <v>84</v>
      </c>
      <c r="BK264" s="192">
        <f>ROUND(I264*H264,2)</f>
        <v>0</v>
      </c>
      <c r="BL264" s="19" t="s">
        <v>314</v>
      </c>
      <c r="BM264" s="191" t="s">
        <v>975</v>
      </c>
    </row>
    <row r="265" spans="1:65" s="2" customFormat="1" ht="11.25">
      <c r="A265" s="36"/>
      <c r="B265" s="37"/>
      <c r="C265" s="38"/>
      <c r="D265" s="193" t="s">
        <v>160</v>
      </c>
      <c r="E265" s="38"/>
      <c r="F265" s="194" t="s">
        <v>2142</v>
      </c>
      <c r="G265" s="38"/>
      <c r="H265" s="38"/>
      <c r="I265" s="195"/>
      <c r="J265" s="38"/>
      <c r="K265" s="38"/>
      <c r="L265" s="41"/>
      <c r="M265" s="196"/>
      <c r="N265" s="197"/>
      <c r="O265" s="66"/>
      <c r="P265" s="66"/>
      <c r="Q265" s="66"/>
      <c r="R265" s="66"/>
      <c r="S265" s="66"/>
      <c r="T265" s="67"/>
      <c r="U265" s="36"/>
      <c r="V265" s="36"/>
      <c r="W265" s="36"/>
      <c r="X265" s="36"/>
      <c r="Y265" s="36"/>
      <c r="Z265" s="36"/>
      <c r="AA265" s="36"/>
      <c r="AB265" s="36"/>
      <c r="AC265" s="36"/>
      <c r="AD265" s="36"/>
      <c r="AE265" s="36"/>
      <c r="AT265" s="19" t="s">
        <v>160</v>
      </c>
      <c r="AU265" s="19" t="s">
        <v>179</v>
      </c>
    </row>
    <row r="266" spans="1:65" s="2" customFormat="1" ht="48.75">
      <c r="A266" s="36"/>
      <c r="B266" s="37"/>
      <c r="C266" s="38"/>
      <c r="D266" s="193" t="s">
        <v>161</v>
      </c>
      <c r="E266" s="38"/>
      <c r="F266" s="198" t="s">
        <v>2143</v>
      </c>
      <c r="G266" s="38"/>
      <c r="H266" s="38"/>
      <c r="I266" s="195"/>
      <c r="J266" s="38"/>
      <c r="K266" s="38"/>
      <c r="L266" s="41"/>
      <c r="M266" s="256"/>
      <c r="N266" s="257"/>
      <c r="O266" s="258"/>
      <c r="P266" s="258"/>
      <c r="Q266" s="258"/>
      <c r="R266" s="258"/>
      <c r="S266" s="258"/>
      <c r="T266" s="259"/>
      <c r="U266" s="36"/>
      <c r="V266" s="36"/>
      <c r="W266" s="36"/>
      <c r="X266" s="36"/>
      <c r="Y266" s="36"/>
      <c r="Z266" s="36"/>
      <c r="AA266" s="36"/>
      <c r="AB266" s="36"/>
      <c r="AC266" s="36"/>
      <c r="AD266" s="36"/>
      <c r="AE266" s="36"/>
      <c r="AT266" s="19" t="s">
        <v>161</v>
      </c>
      <c r="AU266" s="19" t="s">
        <v>179</v>
      </c>
    </row>
    <row r="267" spans="1:65" s="2" customFormat="1" ht="6.95" customHeight="1">
      <c r="A267" s="36"/>
      <c r="B267" s="49"/>
      <c r="C267" s="50"/>
      <c r="D267" s="50"/>
      <c r="E267" s="50"/>
      <c r="F267" s="50"/>
      <c r="G267" s="50"/>
      <c r="H267" s="50"/>
      <c r="I267" s="50"/>
      <c r="J267" s="50"/>
      <c r="K267" s="50"/>
      <c r="L267" s="41"/>
      <c r="M267" s="36"/>
      <c r="O267" s="36"/>
      <c r="P267" s="36"/>
      <c r="Q267" s="36"/>
      <c r="R267" s="36"/>
      <c r="S267" s="36"/>
      <c r="T267" s="36"/>
      <c r="U267" s="36"/>
      <c r="V267" s="36"/>
      <c r="W267" s="36"/>
      <c r="X267" s="36"/>
      <c r="Y267" s="36"/>
      <c r="Z267" s="36"/>
      <c r="AA267" s="36"/>
      <c r="AB267" s="36"/>
      <c r="AC267" s="36"/>
      <c r="AD267" s="36"/>
      <c r="AE267" s="36"/>
    </row>
  </sheetData>
  <sheetProtection algorithmName="SHA-512" hashValue="nbg+P3/iK/Jv+p2aROCmkLMYnwFjwckWJhzskbHIUjXPS+OH82vmXIKaErSkwm+A88A304NcDuQj1fddxUvfWA==" saltValue="RqcX9jvQjk5zi/7q6WEak1JsV12fgrvGeWxHbh7ZBqZhtBky4m2HfBm5N5jcTlc2dp57+o7sAihl5U+ZZ9ptEg==" spinCount="100000" sheet="1" objects="1" scenarios="1" formatColumns="0" formatRows="0" autoFilter="0"/>
  <autoFilter ref="C90:K266"/>
  <mergeCells count="12">
    <mergeCell ref="E83:H83"/>
    <mergeCell ref="L2:V2"/>
    <mergeCell ref="E50:H50"/>
    <mergeCell ref="E52:H52"/>
    <mergeCell ref="E54:H54"/>
    <mergeCell ref="E79:H79"/>
    <mergeCell ref="E81:H81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67"/>
  <sheetViews>
    <sheetView showGridLines="0" workbookViewId="0">
      <selection activeCell="D6" sqref="D6"/>
    </sheetView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71"/>
      <c r="M2" s="371"/>
      <c r="N2" s="371"/>
      <c r="O2" s="371"/>
      <c r="P2" s="371"/>
      <c r="Q2" s="371"/>
      <c r="R2" s="371"/>
      <c r="S2" s="371"/>
      <c r="T2" s="371"/>
      <c r="U2" s="371"/>
      <c r="V2" s="371"/>
      <c r="AT2" s="19" t="s">
        <v>102</v>
      </c>
    </row>
    <row r="3" spans="1:46" s="1" customFormat="1" ht="6.95" customHeight="1">
      <c r="B3" s="110"/>
      <c r="C3" s="111"/>
      <c r="D3" s="111"/>
      <c r="E3" s="111"/>
      <c r="F3" s="111"/>
      <c r="G3" s="111"/>
      <c r="H3" s="111"/>
      <c r="I3" s="111"/>
      <c r="J3" s="111"/>
      <c r="K3" s="111"/>
      <c r="L3" s="22"/>
      <c r="AT3" s="19" t="s">
        <v>86</v>
      </c>
    </row>
    <row r="4" spans="1:46" s="1" customFormat="1" ht="24.95" customHeight="1">
      <c r="B4" s="22"/>
      <c r="D4" s="112" t="s">
        <v>116</v>
      </c>
      <c r="L4" s="22"/>
      <c r="M4" s="113" t="s">
        <v>10</v>
      </c>
      <c r="AT4" s="19" t="s">
        <v>4</v>
      </c>
    </row>
    <row r="5" spans="1:46" s="1" customFormat="1" ht="6.95" customHeight="1">
      <c r="B5" s="22"/>
      <c r="L5" s="22"/>
    </row>
    <row r="6" spans="1:46" s="1" customFormat="1" ht="12" customHeight="1">
      <c r="B6" s="22"/>
      <c r="D6" s="114" t="s">
        <v>16</v>
      </c>
      <c r="L6" s="22"/>
    </row>
    <row r="7" spans="1:46" s="1" customFormat="1" ht="16.5" customHeight="1">
      <c r="B7" s="22"/>
      <c r="E7" s="388" t="str">
        <f>'Rekapitulace stavby'!K6</f>
        <v>Renovace výukových učeben U-10, U-11, U-12</v>
      </c>
      <c r="F7" s="389"/>
      <c r="G7" s="389"/>
      <c r="H7" s="389"/>
      <c r="L7" s="22"/>
    </row>
    <row r="8" spans="1:46" s="1" customFormat="1" ht="12" customHeight="1">
      <c r="B8" s="22"/>
      <c r="D8" s="114" t="s">
        <v>117</v>
      </c>
      <c r="L8" s="22"/>
    </row>
    <row r="9" spans="1:46" s="2" customFormat="1" ht="16.5" customHeight="1">
      <c r="A9" s="36"/>
      <c r="B9" s="41"/>
      <c r="C9" s="36"/>
      <c r="D9" s="36"/>
      <c r="E9" s="388" t="s">
        <v>1963</v>
      </c>
      <c r="F9" s="391"/>
      <c r="G9" s="391"/>
      <c r="H9" s="391"/>
      <c r="I9" s="36"/>
      <c r="J9" s="36"/>
      <c r="K9" s="36"/>
      <c r="L9" s="115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pans="1:46" s="2" customFormat="1" ht="12" customHeight="1">
      <c r="A10" s="36"/>
      <c r="B10" s="41"/>
      <c r="C10" s="36"/>
      <c r="D10" s="114" t="s">
        <v>1964</v>
      </c>
      <c r="E10" s="36"/>
      <c r="F10" s="36"/>
      <c r="G10" s="36"/>
      <c r="H10" s="36"/>
      <c r="I10" s="36"/>
      <c r="J10" s="36"/>
      <c r="K10" s="36"/>
      <c r="L10" s="115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pans="1:46" s="2" customFormat="1" ht="16.5" customHeight="1">
      <c r="A11" s="36"/>
      <c r="B11" s="41"/>
      <c r="C11" s="36"/>
      <c r="D11" s="36"/>
      <c r="E11" s="390" t="s">
        <v>2144</v>
      </c>
      <c r="F11" s="391"/>
      <c r="G11" s="391"/>
      <c r="H11" s="391"/>
      <c r="I11" s="36"/>
      <c r="J11" s="36"/>
      <c r="K11" s="36"/>
      <c r="L11" s="115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pans="1:46" s="2" customFormat="1" ht="11.25">
      <c r="A12" s="36"/>
      <c r="B12" s="41"/>
      <c r="C12" s="36"/>
      <c r="D12" s="36"/>
      <c r="E12" s="36"/>
      <c r="F12" s="36"/>
      <c r="G12" s="36"/>
      <c r="H12" s="36"/>
      <c r="I12" s="36"/>
      <c r="J12" s="36"/>
      <c r="K12" s="36"/>
      <c r="L12" s="115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pans="1:46" s="2" customFormat="1" ht="12" customHeight="1">
      <c r="A13" s="36"/>
      <c r="B13" s="41"/>
      <c r="C13" s="36"/>
      <c r="D13" s="114" t="s">
        <v>18</v>
      </c>
      <c r="E13" s="36"/>
      <c r="F13" s="105" t="s">
        <v>19</v>
      </c>
      <c r="G13" s="36"/>
      <c r="H13" s="36"/>
      <c r="I13" s="114" t="s">
        <v>20</v>
      </c>
      <c r="J13" s="105" t="s">
        <v>19</v>
      </c>
      <c r="K13" s="36"/>
      <c r="L13" s="115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pans="1:46" s="2" customFormat="1" ht="12" customHeight="1">
      <c r="A14" s="36"/>
      <c r="B14" s="41"/>
      <c r="C14" s="36"/>
      <c r="D14" s="114" t="s">
        <v>21</v>
      </c>
      <c r="E14" s="36"/>
      <c r="F14" s="105" t="s">
        <v>22</v>
      </c>
      <c r="G14" s="36"/>
      <c r="H14" s="36"/>
      <c r="I14" s="114" t="s">
        <v>23</v>
      </c>
      <c r="J14" s="116" t="str">
        <f>'Rekapitulace stavby'!AN8</f>
        <v>2.4.2021</v>
      </c>
      <c r="K14" s="36"/>
      <c r="L14" s="115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pans="1:46" s="2" customFormat="1" ht="10.9" customHeight="1">
      <c r="A15" s="36"/>
      <c r="B15" s="41"/>
      <c r="C15" s="36"/>
      <c r="D15" s="36"/>
      <c r="E15" s="36"/>
      <c r="F15" s="36"/>
      <c r="G15" s="36"/>
      <c r="H15" s="36"/>
      <c r="I15" s="36"/>
      <c r="J15" s="36"/>
      <c r="K15" s="36"/>
      <c r="L15" s="115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pans="1:46" s="2" customFormat="1" ht="12" customHeight="1">
      <c r="A16" s="36"/>
      <c r="B16" s="41"/>
      <c r="C16" s="36"/>
      <c r="D16" s="114" t="s">
        <v>25</v>
      </c>
      <c r="E16" s="36"/>
      <c r="F16" s="36"/>
      <c r="G16" s="36"/>
      <c r="H16" s="36"/>
      <c r="I16" s="114" t="s">
        <v>26</v>
      </c>
      <c r="J16" s="105" t="s">
        <v>27</v>
      </c>
      <c r="K16" s="36"/>
      <c r="L16" s="115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pans="1:31" s="2" customFormat="1" ht="18" customHeight="1">
      <c r="A17" s="36"/>
      <c r="B17" s="41"/>
      <c r="C17" s="36"/>
      <c r="D17" s="36"/>
      <c r="E17" s="105" t="s">
        <v>28</v>
      </c>
      <c r="F17" s="36"/>
      <c r="G17" s="36"/>
      <c r="H17" s="36"/>
      <c r="I17" s="114" t="s">
        <v>29</v>
      </c>
      <c r="J17" s="105" t="s">
        <v>30</v>
      </c>
      <c r="K17" s="36"/>
      <c r="L17" s="115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pans="1:31" s="2" customFormat="1" ht="6.95" customHeight="1">
      <c r="A18" s="36"/>
      <c r="B18" s="41"/>
      <c r="C18" s="36"/>
      <c r="D18" s="36"/>
      <c r="E18" s="36"/>
      <c r="F18" s="36"/>
      <c r="G18" s="36"/>
      <c r="H18" s="36"/>
      <c r="I18" s="36"/>
      <c r="J18" s="36"/>
      <c r="K18" s="36"/>
      <c r="L18" s="115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pans="1:31" s="2" customFormat="1" ht="12" customHeight="1">
      <c r="A19" s="36"/>
      <c r="B19" s="41"/>
      <c r="C19" s="36"/>
      <c r="D19" s="114" t="s">
        <v>31</v>
      </c>
      <c r="E19" s="36"/>
      <c r="F19" s="36"/>
      <c r="G19" s="36"/>
      <c r="H19" s="36"/>
      <c r="I19" s="114" t="s">
        <v>26</v>
      </c>
      <c r="J19" s="32" t="str">
        <f>'Rekapitulace stavby'!AN13</f>
        <v>Vyplň údaj</v>
      </c>
      <c r="K19" s="36"/>
      <c r="L19" s="115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pans="1:31" s="2" customFormat="1" ht="18" customHeight="1">
      <c r="A20" s="36"/>
      <c r="B20" s="41"/>
      <c r="C20" s="36"/>
      <c r="D20" s="36"/>
      <c r="E20" s="392" t="str">
        <f>'Rekapitulace stavby'!E14</f>
        <v>Vyplň údaj</v>
      </c>
      <c r="F20" s="393"/>
      <c r="G20" s="393"/>
      <c r="H20" s="393"/>
      <c r="I20" s="114" t="s">
        <v>29</v>
      </c>
      <c r="J20" s="32" t="str">
        <f>'Rekapitulace stavby'!AN14</f>
        <v>Vyplň údaj</v>
      </c>
      <c r="K20" s="36"/>
      <c r="L20" s="115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pans="1:31" s="2" customFormat="1" ht="6.95" customHeight="1">
      <c r="A21" s="36"/>
      <c r="B21" s="41"/>
      <c r="C21" s="36"/>
      <c r="D21" s="36"/>
      <c r="E21" s="36"/>
      <c r="F21" s="36"/>
      <c r="G21" s="36"/>
      <c r="H21" s="36"/>
      <c r="I21" s="36"/>
      <c r="J21" s="36"/>
      <c r="K21" s="36"/>
      <c r="L21" s="115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pans="1:31" s="2" customFormat="1" ht="12" customHeight="1">
      <c r="A22" s="36"/>
      <c r="B22" s="41"/>
      <c r="C22" s="36"/>
      <c r="D22" s="114" t="s">
        <v>33</v>
      </c>
      <c r="E22" s="36"/>
      <c r="F22" s="36"/>
      <c r="G22" s="36"/>
      <c r="H22" s="36"/>
      <c r="I22" s="114" t="s">
        <v>26</v>
      </c>
      <c r="J22" s="105" t="s">
        <v>34</v>
      </c>
      <c r="K22" s="36"/>
      <c r="L22" s="115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pans="1:31" s="2" customFormat="1" ht="18" customHeight="1">
      <c r="A23" s="36"/>
      <c r="B23" s="41"/>
      <c r="C23" s="36"/>
      <c r="D23" s="36"/>
      <c r="E23" s="105" t="s">
        <v>35</v>
      </c>
      <c r="F23" s="36"/>
      <c r="G23" s="36"/>
      <c r="H23" s="36"/>
      <c r="I23" s="114" t="s">
        <v>29</v>
      </c>
      <c r="J23" s="105" t="s">
        <v>19</v>
      </c>
      <c r="K23" s="36"/>
      <c r="L23" s="115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pans="1:31" s="2" customFormat="1" ht="6.95" customHeight="1">
      <c r="A24" s="36"/>
      <c r="B24" s="41"/>
      <c r="C24" s="36"/>
      <c r="D24" s="36"/>
      <c r="E24" s="36"/>
      <c r="F24" s="36"/>
      <c r="G24" s="36"/>
      <c r="H24" s="36"/>
      <c r="I24" s="36"/>
      <c r="J24" s="36"/>
      <c r="K24" s="36"/>
      <c r="L24" s="115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pans="1:31" s="2" customFormat="1" ht="12" customHeight="1">
      <c r="A25" s="36"/>
      <c r="B25" s="41"/>
      <c r="C25" s="36"/>
      <c r="D25" s="114" t="s">
        <v>37</v>
      </c>
      <c r="E25" s="36"/>
      <c r="F25" s="36"/>
      <c r="G25" s="36"/>
      <c r="H25" s="36"/>
      <c r="I25" s="114" t="s">
        <v>26</v>
      </c>
      <c r="J25" s="105" t="s">
        <v>38</v>
      </c>
      <c r="K25" s="36"/>
      <c r="L25" s="115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pans="1:31" s="2" customFormat="1" ht="18" customHeight="1">
      <c r="A26" s="36"/>
      <c r="B26" s="41"/>
      <c r="C26" s="36"/>
      <c r="D26" s="36"/>
      <c r="E26" s="105" t="s">
        <v>39</v>
      </c>
      <c r="F26" s="36"/>
      <c r="G26" s="36"/>
      <c r="H26" s="36"/>
      <c r="I26" s="114" t="s">
        <v>29</v>
      </c>
      <c r="J26" s="105" t="s">
        <v>19</v>
      </c>
      <c r="K26" s="36"/>
      <c r="L26" s="115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pans="1:31" s="2" customFormat="1" ht="6.95" customHeight="1">
      <c r="A27" s="36"/>
      <c r="B27" s="41"/>
      <c r="C27" s="36"/>
      <c r="D27" s="36"/>
      <c r="E27" s="36"/>
      <c r="F27" s="36"/>
      <c r="G27" s="36"/>
      <c r="H27" s="36"/>
      <c r="I27" s="36"/>
      <c r="J27" s="36"/>
      <c r="K27" s="36"/>
      <c r="L27" s="115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spans="1:31" s="2" customFormat="1" ht="12" customHeight="1">
      <c r="A28" s="36"/>
      <c r="B28" s="41"/>
      <c r="C28" s="36"/>
      <c r="D28" s="114" t="s">
        <v>40</v>
      </c>
      <c r="E28" s="36"/>
      <c r="F28" s="36"/>
      <c r="G28" s="36"/>
      <c r="H28" s="36"/>
      <c r="I28" s="36"/>
      <c r="J28" s="36"/>
      <c r="K28" s="36"/>
      <c r="L28" s="115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pans="1:31" s="8" customFormat="1" ht="16.5" customHeight="1">
      <c r="A29" s="117"/>
      <c r="B29" s="118"/>
      <c r="C29" s="117"/>
      <c r="D29" s="117"/>
      <c r="E29" s="394" t="s">
        <v>19</v>
      </c>
      <c r="F29" s="394"/>
      <c r="G29" s="394"/>
      <c r="H29" s="394"/>
      <c r="I29" s="117"/>
      <c r="J29" s="117"/>
      <c r="K29" s="117"/>
      <c r="L29" s="119"/>
      <c r="S29" s="117"/>
      <c r="T29" s="117"/>
      <c r="U29" s="117"/>
      <c r="V29" s="117"/>
      <c r="W29" s="117"/>
      <c r="X29" s="117"/>
      <c r="Y29" s="117"/>
      <c r="Z29" s="117"/>
      <c r="AA29" s="117"/>
      <c r="AB29" s="117"/>
      <c r="AC29" s="117"/>
      <c r="AD29" s="117"/>
      <c r="AE29" s="117"/>
    </row>
    <row r="30" spans="1:31" s="2" customFormat="1" ht="6.95" customHeight="1">
      <c r="A30" s="36"/>
      <c r="B30" s="41"/>
      <c r="C30" s="36"/>
      <c r="D30" s="36"/>
      <c r="E30" s="36"/>
      <c r="F30" s="36"/>
      <c r="G30" s="36"/>
      <c r="H30" s="36"/>
      <c r="I30" s="36"/>
      <c r="J30" s="36"/>
      <c r="K30" s="36"/>
      <c r="L30" s="115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pans="1:31" s="2" customFormat="1" ht="6.95" customHeight="1">
      <c r="A31" s="36"/>
      <c r="B31" s="41"/>
      <c r="C31" s="36"/>
      <c r="D31" s="120"/>
      <c r="E31" s="120"/>
      <c r="F31" s="120"/>
      <c r="G31" s="120"/>
      <c r="H31" s="120"/>
      <c r="I31" s="120"/>
      <c r="J31" s="120"/>
      <c r="K31" s="120"/>
      <c r="L31" s="115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pans="1:31" s="2" customFormat="1" ht="25.35" customHeight="1">
      <c r="A32" s="36"/>
      <c r="B32" s="41"/>
      <c r="C32" s="36"/>
      <c r="D32" s="121" t="s">
        <v>42</v>
      </c>
      <c r="E32" s="36"/>
      <c r="F32" s="36"/>
      <c r="G32" s="36"/>
      <c r="H32" s="36"/>
      <c r="I32" s="36"/>
      <c r="J32" s="122">
        <f>ROUND(J91, 2)</f>
        <v>0</v>
      </c>
      <c r="K32" s="36"/>
      <c r="L32" s="115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pans="1:31" s="2" customFormat="1" ht="6.95" customHeight="1">
      <c r="A33" s="36"/>
      <c r="B33" s="41"/>
      <c r="C33" s="36"/>
      <c r="D33" s="120"/>
      <c r="E33" s="120"/>
      <c r="F33" s="120"/>
      <c r="G33" s="120"/>
      <c r="H33" s="120"/>
      <c r="I33" s="120"/>
      <c r="J33" s="120"/>
      <c r="K33" s="120"/>
      <c r="L33" s="115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pans="1:31" s="2" customFormat="1" ht="14.45" customHeight="1">
      <c r="A34" s="36"/>
      <c r="B34" s="41"/>
      <c r="C34" s="36"/>
      <c r="D34" s="36"/>
      <c r="E34" s="36"/>
      <c r="F34" s="123" t="s">
        <v>44</v>
      </c>
      <c r="G34" s="36"/>
      <c r="H34" s="36"/>
      <c r="I34" s="123" t="s">
        <v>43</v>
      </c>
      <c r="J34" s="123" t="s">
        <v>45</v>
      </c>
      <c r="K34" s="36"/>
      <c r="L34" s="115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pans="1:31" s="2" customFormat="1" ht="14.45" customHeight="1">
      <c r="A35" s="36"/>
      <c r="B35" s="41"/>
      <c r="C35" s="36"/>
      <c r="D35" s="124" t="s">
        <v>46</v>
      </c>
      <c r="E35" s="114" t="s">
        <v>47</v>
      </c>
      <c r="F35" s="125">
        <f>ROUND((SUM(BE91:BE266)),  2)</f>
        <v>0</v>
      </c>
      <c r="G35" s="36"/>
      <c r="H35" s="36"/>
      <c r="I35" s="126">
        <v>0.21</v>
      </c>
      <c r="J35" s="125">
        <f>ROUND(((SUM(BE91:BE266))*I35),  2)</f>
        <v>0</v>
      </c>
      <c r="K35" s="36"/>
      <c r="L35" s="115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pans="1:31" s="2" customFormat="1" ht="14.45" customHeight="1">
      <c r="A36" s="36"/>
      <c r="B36" s="41"/>
      <c r="C36" s="36"/>
      <c r="D36" s="36"/>
      <c r="E36" s="114" t="s">
        <v>48</v>
      </c>
      <c r="F36" s="125">
        <f>ROUND((SUM(BF91:BF266)),  2)</f>
        <v>0</v>
      </c>
      <c r="G36" s="36"/>
      <c r="H36" s="36"/>
      <c r="I36" s="126">
        <v>0.15</v>
      </c>
      <c r="J36" s="125">
        <f>ROUND(((SUM(BF91:BF266))*I36),  2)</f>
        <v>0</v>
      </c>
      <c r="K36" s="36"/>
      <c r="L36" s="115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pans="1:31" s="2" customFormat="1" ht="14.45" hidden="1" customHeight="1">
      <c r="A37" s="36"/>
      <c r="B37" s="41"/>
      <c r="C37" s="36"/>
      <c r="D37" s="36"/>
      <c r="E37" s="114" t="s">
        <v>49</v>
      </c>
      <c r="F37" s="125">
        <f>ROUND((SUM(BG91:BG266)),  2)</f>
        <v>0</v>
      </c>
      <c r="G37" s="36"/>
      <c r="H37" s="36"/>
      <c r="I37" s="126">
        <v>0.21</v>
      </c>
      <c r="J37" s="125">
        <f>0</f>
        <v>0</v>
      </c>
      <c r="K37" s="36"/>
      <c r="L37" s="115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pans="1:31" s="2" customFormat="1" ht="14.45" hidden="1" customHeight="1">
      <c r="A38" s="36"/>
      <c r="B38" s="41"/>
      <c r="C38" s="36"/>
      <c r="D38" s="36"/>
      <c r="E38" s="114" t="s">
        <v>50</v>
      </c>
      <c r="F38" s="125">
        <f>ROUND((SUM(BH91:BH266)),  2)</f>
        <v>0</v>
      </c>
      <c r="G38" s="36"/>
      <c r="H38" s="36"/>
      <c r="I38" s="126">
        <v>0.15</v>
      </c>
      <c r="J38" s="125">
        <f>0</f>
        <v>0</v>
      </c>
      <c r="K38" s="36"/>
      <c r="L38" s="115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pans="1:31" s="2" customFormat="1" ht="14.45" hidden="1" customHeight="1">
      <c r="A39" s="36"/>
      <c r="B39" s="41"/>
      <c r="C39" s="36"/>
      <c r="D39" s="36"/>
      <c r="E39" s="114" t="s">
        <v>51</v>
      </c>
      <c r="F39" s="125">
        <f>ROUND((SUM(BI91:BI266)),  2)</f>
        <v>0</v>
      </c>
      <c r="G39" s="36"/>
      <c r="H39" s="36"/>
      <c r="I39" s="126">
        <v>0</v>
      </c>
      <c r="J39" s="125">
        <f>0</f>
        <v>0</v>
      </c>
      <c r="K39" s="36"/>
      <c r="L39" s="115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pans="1:31" s="2" customFormat="1" ht="6.95" customHeight="1">
      <c r="A40" s="36"/>
      <c r="B40" s="41"/>
      <c r="C40" s="36"/>
      <c r="D40" s="36"/>
      <c r="E40" s="36"/>
      <c r="F40" s="36"/>
      <c r="G40" s="36"/>
      <c r="H40" s="36"/>
      <c r="I40" s="36"/>
      <c r="J40" s="36"/>
      <c r="K40" s="36"/>
      <c r="L40" s="115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pans="1:31" s="2" customFormat="1" ht="25.35" customHeight="1">
      <c r="A41" s="36"/>
      <c r="B41" s="41"/>
      <c r="C41" s="127"/>
      <c r="D41" s="128" t="s">
        <v>52</v>
      </c>
      <c r="E41" s="129"/>
      <c r="F41" s="129"/>
      <c r="G41" s="130" t="s">
        <v>53</v>
      </c>
      <c r="H41" s="131" t="s">
        <v>54</v>
      </c>
      <c r="I41" s="129"/>
      <c r="J41" s="132">
        <f>SUM(J32:J39)</f>
        <v>0</v>
      </c>
      <c r="K41" s="133"/>
      <c r="L41" s="115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spans="1:31" s="2" customFormat="1" ht="14.45" customHeight="1">
      <c r="A42" s="36"/>
      <c r="B42" s="134"/>
      <c r="C42" s="135"/>
      <c r="D42" s="135"/>
      <c r="E42" s="135"/>
      <c r="F42" s="135"/>
      <c r="G42" s="135"/>
      <c r="H42" s="135"/>
      <c r="I42" s="135"/>
      <c r="J42" s="135"/>
      <c r="K42" s="135"/>
      <c r="L42" s="115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6" spans="1:31" s="2" customFormat="1" ht="6.95" customHeight="1">
      <c r="A46" s="36"/>
      <c r="B46" s="136"/>
      <c r="C46" s="137"/>
      <c r="D46" s="137"/>
      <c r="E46" s="137"/>
      <c r="F46" s="137"/>
      <c r="G46" s="137"/>
      <c r="H46" s="137"/>
      <c r="I46" s="137"/>
      <c r="J46" s="137"/>
      <c r="K46" s="137"/>
      <c r="L46" s="115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pans="1:31" s="2" customFormat="1" ht="24.95" customHeight="1">
      <c r="A47" s="36"/>
      <c r="B47" s="37"/>
      <c r="C47" s="25" t="s">
        <v>119</v>
      </c>
      <c r="D47" s="38"/>
      <c r="E47" s="38"/>
      <c r="F47" s="38"/>
      <c r="G47" s="38"/>
      <c r="H47" s="38"/>
      <c r="I47" s="38"/>
      <c r="J47" s="38"/>
      <c r="K47" s="38"/>
      <c r="L47" s="115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pans="1:31" s="2" customFormat="1" ht="6.95" customHeight="1">
      <c r="A48" s="36"/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115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pans="1:47" s="2" customFormat="1" ht="12" customHeight="1">
      <c r="A49" s="36"/>
      <c r="B49" s="37"/>
      <c r="C49" s="31" t="s">
        <v>16</v>
      </c>
      <c r="D49" s="38"/>
      <c r="E49" s="38"/>
      <c r="F49" s="38"/>
      <c r="G49" s="38"/>
      <c r="H49" s="38"/>
      <c r="I49" s="38"/>
      <c r="J49" s="38"/>
      <c r="K49" s="38"/>
      <c r="L49" s="115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pans="1:47" s="2" customFormat="1" ht="16.5" customHeight="1">
      <c r="A50" s="36"/>
      <c r="B50" s="37"/>
      <c r="C50" s="38"/>
      <c r="D50" s="38"/>
      <c r="E50" s="395" t="str">
        <f>E7</f>
        <v>Renovace výukových učeben U-10, U-11, U-12</v>
      </c>
      <c r="F50" s="396"/>
      <c r="G50" s="396"/>
      <c r="H50" s="396"/>
      <c r="I50" s="38"/>
      <c r="J50" s="38"/>
      <c r="K50" s="38"/>
      <c r="L50" s="115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pans="1:47" s="1" customFormat="1" ht="12" customHeight="1">
      <c r="B51" s="23"/>
      <c r="C51" s="31" t="s">
        <v>117</v>
      </c>
      <c r="D51" s="24"/>
      <c r="E51" s="24"/>
      <c r="F51" s="24"/>
      <c r="G51" s="24"/>
      <c r="H51" s="24"/>
      <c r="I51" s="24"/>
      <c r="J51" s="24"/>
      <c r="K51" s="24"/>
      <c r="L51" s="22"/>
    </row>
    <row r="52" spans="1:47" s="2" customFormat="1" ht="16.5" customHeight="1">
      <c r="A52" s="36"/>
      <c r="B52" s="37"/>
      <c r="C52" s="38"/>
      <c r="D52" s="38"/>
      <c r="E52" s="395" t="s">
        <v>1963</v>
      </c>
      <c r="F52" s="397"/>
      <c r="G52" s="397"/>
      <c r="H52" s="397"/>
      <c r="I52" s="38"/>
      <c r="J52" s="38"/>
      <c r="K52" s="38"/>
      <c r="L52" s="115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pans="1:47" s="2" customFormat="1" ht="12" customHeight="1">
      <c r="A53" s="36"/>
      <c r="B53" s="37"/>
      <c r="C53" s="31" t="s">
        <v>1964</v>
      </c>
      <c r="D53" s="38"/>
      <c r="E53" s="38"/>
      <c r="F53" s="38"/>
      <c r="G53" s="38"/>
      <c r="H53" s="38"/>
      <c r="I53" s="38"/>
      <c r="J53" s="38"/>
      <c r="K53" s="38"/>
      <c r="L53" s="115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pans="1:47" s="2" customFormat="1" ht="16.5" customHeight="1">
      <c r="A54" s="36"/>
      <c r="B54" s="37"/>
      <c r="C54" s="38"/>
      <c r="D54" s="38"/>
      <c r="E54" s="349" t="str">
        <f>E11</f>
        <v>403 - AV, EI - Učebna U-11</v>
      </c>
      <c r="F54" s="397"/>
      <c r="G54" s="397"/>
      <c r="H54" s="397"/>
      <c r="I54" s="38"/>
      <c r="J54" s="38"/>
      <c r="K54" s="38"/>
      <c r="L54" s="115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pans="1:47" s="2" customFormat="1" ht="6.95" customHeight="1">
      <c r="A55" s="36"/>
      <c r="B55" s="37"/>
      <c r="C55" s="38"/>
      <c r="D55" s="38"/>
      <c r="E55" s="38"/>
      <c r="F55" s="38"/>
      <c r="G55" s="38"/>
      <c r="H55" s="38"/>
      <c r="I55" s="38"/>
      <c r="J55" s="38"/>
      <c r="K55" s="38"/>
      <c r="L55" s="115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pans="1:47" s="2" customFormat="1" ht="12" customHeight="1">
      <c r="A56" s="36"/>
      <c r="B56" s="37"/>
      <c r="C56" s="31" t="s">
        <v>21</v>
      </c>
      <c r="D56" s="38"/>
      <c r="E56" s="38"/>
      <c r="F56" s="29" t="str">
        <f>F14</f>
        <v>Praha 6, Veleslavín, José Martího 269/31</v>
      </c>
      <c r="G56" s="38"/>
      <c r="H56" s="38"/>
      <c r="I56" s="31" t="s">
        <v>23</v>
      </c>
      <c r="J56" s="61" t="str">
        <f>IF(J14="","",J14)</f>
        <v>2.4.2021</v>
      </c>
      <c r="K56" s="38"/>
      <c r="L56" s="115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pans="1:47" s="2" customFormat="1" ht="6.95" customHeight="1">
      <c r="A57" s="36"/>
      <c r="B57" s="37"/>
      <c r="C57" s="38"/>
      <c r="D57" s="38"/>
      <c r="E57" s="38"/>
      <c r="F57" s="38"/>
      <c r="G57" s="38"/>
      <c r="H57" s="38"/>
      <c r="I57" s="38"/>
      <c r="J57" s="38"/>
      <c r="K57" s="38"/>
      <c r="L57" s="115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pans="1:47" s="2" customFormat="1" ht="15.2" customHeight="1">
      <c r="A58" s="36"/>
      <c r="B58" s="37"/>
      <c r="C58" s="31" t="s">
        <v>25</v>
      </c>
      <c r="D58" s="38"/>
      <c r="E58" s="38"/>
      <c r="F58" s="29" t="str">
        <f>E17</f>
        <v>UNIVERZITA KARLOVA V PRAZE_x000D_
_x000D_
, FTVS</v>
      </c>
      <c r="G58" s="38"/>
      <c r="H58" s="38"/>
      <c r="I58" s="31" t="s">
        <v>33</v>
      </c>
      <c r="J58" s="34" t="str">
        <f>E23</f>
        <v>Werkplan s.r.o.</v>
      </c>
      <c r="K58" s="38"/>
      <c r="L58" s="115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pans="1:47" s="2" customFormat="1" ht="15.2" customHeight="1">
      <c r="A59" s="36"/>
      <c r="B59" s="37"/>
      <c r="C59" s="31" t="s">
        <v>31</v>
      </c>
      <c r="D59" s="38"/>
      <c r="E59" s="38"/>
      <c r="F59" s="29" t="str">
        <f>IF(E20="","",E20)</f>
        <v>Vyplň údaj</v>
      </c>
      <c r="G59" s="38"/>
      <c r="H59" s="38"/>
      <c r="I59" s="31" t="s">
        <v>37</v>
      </c>
      <c r="J59" s="34" t="str">
        <f>E26</f>
        <v>Ing. Pavel Vochozka</v>
      </c>
      <c r="K59" s="38"/>
      <c r="L59" s="115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</row>
    <row r="60" spans="1:47" s="2" customFormat="1" ht="10.35" customHeight="1">
      <c r="A60" s="36"/>
      <c r="B60" s="37"/>
      <c r="C60" s="38"/>
      <c r="D60" s="38"/>
      <c r="E60" s="38"/>
      <c r="F60" s="38"/>
      <c r="G60" s="38"/>
      <c r="H60" s="38"/>
      <c r="I60" s="38"/>
      <c r="J60" s="38"/>
      <c r="K60" s="38"/>
      <c r="L60" s="115"/>
      <c r="S60" s="36"/>
      <c r="T60" s="36"/>
      <c r="U60" s="36"/>
      <c r="V60" s="36"/>
      <c r="W60" s="36"/>
      <c r="X60" s="36"/>
      <c r="Y60" s="36"/>
      <c r="Z60" s="36"/>
      <c r="AA60" s="36"/>
      <c r="AB60" s="36"/>
      <c r="AC60" s="36"/>
      <c r="AD60" s="36"/>
      <c r="AE60" s="36"/>
    </row>
    <row r="61" spans="1:47" s="2" customFormat="1" ht="29.25" customHeight="1">
      <c r="A61" s="36"/>
      <c r="B61" s="37"/>
      <c r="C61" s="138" t="s">
        <v>120</v>
      </c>
      <c r="D61" s="139"/>
      <c r="E61" s="139"/>
      <c r="F61" s="139"/>
      <c r="G61" s="139"/>
      <c r="H61" s="139"/>
      <c r="I61" s="139"/>
      <c r="J61" s="140" t="s">
        <v>121</v>
      </c>
      <c r="K61" s="139"/>
      <c r="L61" s="115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 spans="1:47" s="2" customFormat="1" ht="10.35" customHeight="1">
      <c r="A62" s="36"/>
      <c r="B62" s="37"/>
      <c r="C62" s="38"/>
      <c r="D62" s="38"/>
      <c r="E62" s="38"/>
      <c r="F62" s="38"/>
      <c r="G62" s="38"/>
      <c r="H62" s="38"/>
      <c r="I62" s="38"/>
      <c r="J62" s="38"/>
      <c r="K62" s="38"/>
      <c r="L62" s="115"/>
      <c r="S62" s="36"/>
      <c r="T62" s="36"/>
      <c r="U62" s="36"/>
      <c r="V62" s="36"/>
      <c r="W62" s="36"/>
      <c r="X62" s="36"/>
      <c r="Y62" s="36"/>
      <c r="Z62" s="36"/>
      <c r="AA62" s="36"/>
      <c r="AB62" s="36"/>
      <c r="AC62" s="36"/>
      <c r="AD62" s="36"/>
      <c r="AE62" s="36"/>
    </row>
    <row r="63" spans="1:47" s="2" customFormat="1" ht="22.9" customHeight="1">
      <c r="A63" s="36"/>
      <c r="B63" s="37"/>
      <c r="C63" s="141" t="s">
        <v>74</v>
      </c>
      <c r="D63" s="38"/>
      <c r="E63" s="38"/>
      <c r="F63" s="38"/>
      <c r="G63" s="38"/>
      <c r="H63" s="38"/>
      <c r="I63" s="38"/>
      <c r="J63" s="79">
        <f>J91</f>
        <v>0</v>
      </c>
      <c r="K63" s="38"/>
      <c r="L63" s="115"/>
      <c r="S63" s="36"/>
      <c r="T63" s="36"/>
      <c r="U63" s="36"/>
      <c r="V63" s="36"/>
      <c r="W63" s="36"/>
      <c r="X63" s="36"/>
      <c r="Y63" s="36"/>
      <c r="Z63" s="36"/>
      <c r="AA63" s="36"/>
      <c r="AB63" s="36"/>
      <c r="AC63" s="36"/>
      <c r="AD63" s="36"/>
      <c r="AE63" s="36"/>
      <c r="AU63" s="19" t="s">
        <v>122</v>
      </c>
    </row>
    <row r="64" spans="1:47" s="9" customFormat="1" ht="24.95" customHeight="1">
      <c r="B64" s="142"/>
      <c r="C64" s="143"/>
      <c r="D64" s="144" t="s">
        <v>126</v>
      </c>
      <c r="E64" s="145"/>
      <c r="F64" s="145"/>
      <c r="G64" s="145"/>
      <c r="H64" s="145"/>
      <c r="I64" s="145"/>
      <c r="J64" s="146">
        <f>J92</f>
        <v>0</v>
      </c>
      <c r="K64" s="143"/>
      <c r="L64" s="147"/>
    </row>
    <row r="65" spans="1:31" s="10" customFormat="1" ht="19.899999999999999" customHeight="1">
      <c r="B65" s="148"/>
      <c r="C65" s="99"/>
      <c r="D65" s="149" t="s">
        <v>1444</v>
      </c>
      <c r="E65" s="150"/>
      <c r="F65" s="150"/>
      <c r="G65" s="150"/>
      <c r="H65" s="150"/>
      <c r="I65" s="150"/>
      <c r="J65" s="151">
        <f>J93</f>
        <v>0</v>
      </c>
      <c r="K65" s="99"/>
      <c r="L65" s="152"/>
    </row>
    <row r="66" spans="1:31" s="10" customFormat="1" ht="14.85" customHeight="1">
      <c r="B66" s="148"/>
      <c r="C66" s="99"/>
      <c r="D66" s="149" t="s">
        <v>1966</v>
      </c>
      <c r="E66" s="150"/>
      <c r="F66" s="150"/>
      <c r="G66" s="150"/>
      <c r="H66" s="150"/>
      <c r="I66" s="150"/>
      <c r="J66" s="151">
        <f>J94</f>
        <v>0</v>
      </c>
      <c r="K66" s="99"/>
      <c r="L66" s="152"/>
    </row>
    <row r="67" spans="1:31" s="10" customFormat="1" ht="14.85" customHeight="1">
      <c r="B67" s="148"/>
      <c r="C67" s="99"/>
      <c r="D67" s="149" t="s">
        <v>1967</v>
      </c>
      <c r="E67" s="150"/>
      <c r="F67" s="150"/>
      <c r="G67" s="150"/>
      <c r="H67" s="150"/>
      <c r="I67" s="150"/>
      <c r="J67" s="151">
        <f>J182</f>
        <v>0</v>
      </c>
      <c r="K67" s="99"/>
      <c r="L67" s="152"/>
    </row>
    <row r="68" spans="1:31" s="10" customFormat="1" ht="19.899999999999999" customHeight="1">
      <c r="B68" s="148"/>
      <c r="C68" s="99"/>
      <c r="D68" s="149" t="s">
        <v>1445</v>
      </c>
      <c r="E68" s="150"/>
      <c r="F68" s="150"/>
      <c r="G68" s="150"/>
      <c r="H68" s="150"/>
      <c r="I68" s="150"/>
      <c r="J68" s="151">
        <f>J189</f>
        <v>0</v>
      </c>
      <c r="K68" s="99"/>
      <c r="L68" s="152"/>
    </row>
    <row r="69" spans="1:31" s="10" customFormat="1" ht="14.85" customHeight="1">
      <c r="B69" s="148"/>
      <c r="C69" s="99"/>
      <c r="D69" s="149" t="s">
        <v>1968</v>
      </c>
      <c r="E69" s="150"/>
      <c r="F69" s="150"/>
      <c r="G69" s="150"/>
      <c r="H69" s="150"/>
      <c r="I69" s="150"/>
      <c r="J69" s="151">
        <f>J190</f>
        <v>0</v>
      </c>
      <c r="K69" s="99"/>
      <c r="L69" s="152"/>
    </row>
    <row r="70" spans="1:31" s="2" customFormat="1" ht="21.75" customHeight="1">
      <c r="A70" s="36"/>
      <c r="B70" s="37"/>
      <c r="C70" s="38"/>
      <c r="D70" s="38"/>
      <c r="E70" s="38"/>
      <c r="F70" s="38"/>
      <c r="G70" s="38"/>
      <c r="H70" s="38"/>
      <c r="I70" s="38"/>
      <c r="J70" s="38"/>
      <c r="K70" s="38"/>
      <c r="L70" s="115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</row>
    <row r="71" spans="1:31" s="2" customFormat="1" ht="6.95" customHeight="1">
      <c r="A71" s="36"/>
      <c r="B71" s="49"/>
      <c r="C71" s="50"/>
      <c r="D71" s="50"/>
      <c r="E71" s="50"/>
      <c r="F71" s="50"/>
      <c r="G71" s="50"/>
      <c r="H71" s="50"/>
      <c r="I71" s="50"/>
      <c r="J71" s="50"/>
      <c r="K71" s="50"/>
      <c r="L71" s="115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5" spans="1:31" s="2" customFormat="1" ht="6.95" customHeight="1">
      <c r="A75" s="36"/>
      <c r="B75" s="51"/>
      <c r="C75" s="52"/>
      <c r="D75" s="52"/>
      <c r="E75" s="52"/>
      <c r="F75" s="52"/>
      <c r="G75" s="52"/>
      <c r="H75" s="52"/>
      <c r="I75" s="52"/>
      <c r="J75" s="52"/>
      <c r="K75" s="52"/>
      <c r="L75" s="115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pans="1:31" s="2" customFormat="1" ht="24.95" customHeight="1">
      <c r="A76" s="36"/>
      <c r="B76" s="37"/>
      <c r="C76" s="25" t="s">
        <v>135</v>
      </c>
      <c r="D76" s="38"/>
      <c r="E76" s="38"/>
      <c r="F76" s="38"/>
      <c r="G76" s="38"/>
      <c r="H76" s="38"/>
      <c r="I76" s="38"/>
      <c r="J76" s="38"/>
      <c r="K76" s="38"/>
      <c r="L76" s="115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pans="1:31" s="2" customFormat="1" ht="6.95" customHeight="1">
      <c r="A77" s="36"/>
      <c r="B77" s="37"/>
      <c r="C77" s="38"/>
      <c r="D77" s="38"/>
      <c r="E77" s="38"/>
      <c r="F77" s="38"/>
      <c r="G77" s="38"/>
      <c r="H77" s="38"/>
      <c r="I77" s="38"/>
      <c r="J77" s="38"/>
      <c r="K77" s="38"/>
      <c r="L77" s="115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pans="1:31" s="2" customFormat="1" ht="12" customHeight="1">
      <c r="A78" s="36"/>
      <c r="B78" s="37"/>
      <c r="C78" s="31" t="s">
        <v>16</v>
      </c>
      <c r="D78" s="38"/>
      <c r="E78" s="38"/>
      <c r="F78" s="38"/>
      <c r="G78" s="38"/>
      <c r="H78" s="38"/>
      <c r="I78" s="38"/>
      <c r="J78" s="38"/>
      <c r="K78" s="38"/>
      <c r="L78" s="115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pans="1:31" s="2" customFormat="1" ht="16.5" customHeight="1">
      <c r="A79" s="36"/>
      <c r="B79" s="37"/>
      <c r="C79" s="38"/>
      <c r="D79" s="38"/>
      <c r="E79" s="395" t="str">
        <f>E7</f>
        <v>Renovace výukových učeben U-10, U-11, U-12</v>
      </c>
      <c r="F79" s="396"/>
      <c r="G79" s="396"/>
      <c r="H79" s="396"/>
      <c r="I79" s="38"/>
      <c r="J79" s="38"/>
      <c r="K79" s="38"/>
      <c r="L79" s="115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pans="1:31" s="1" customFormat="1" ht="12" customHeight="1">
      <c r="B80" s="23"/>
      <c r="C80" s="31" t="s">
        <v>117</v>
      </c>
      <c r="D80" s="24"/>
      <c r="E80" s="24"/>
      <c r="F80" s="24"/>
      <c r="G80" s="24"/>
      <c r="H80" s="24"/>
      <c r="I80" s="24"/>
      <c r="J80" s="24"/>
      <c r="K80" s="24"/>
      <c r="L80" s="22"/>
    </row>
    <row r="81" spans="1:65" s="2" customFormat="1" ht="16.5" customHeight="1">
      <c r="A81" s="36"/>
      <c r="B81" s="37"/>
      <c r="C81" s="38"/>
      <c r="D81" s="38"/>
      <c r="E81" s="395" t="s">
        <v>1963</v>
      </c>
      <c r="F81" s="397"/>
      <c r="G81" s="397"/>
      <c r="H81" s="397"/>
      <c r="I81" s="38"/>
      <c r="J81" s="38"/>
      <c r="K81" s="38"/>
      <c r="L81" s="115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pans="1:65" s="2" customFormat="1" ht="12" customHeight="1">
      <c r="A82" s="36"/>
      <c r="B82" s="37"/>
      <c r="C82" s="31" t="s">
        <v>1964</v>
      </c>
      <c r="D82" s="38"/>
      <c r="E82" s="38"/>
      <c r="F82" s="38"/>
      <c r="G82" s="38"/>
      <c r="H82" s="38"/>
      <c r="I82" s="38"/>
      <c r="J82" s="38"/>
      <c r="K82" s="38"/>
      <c r="L82" s="115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pans="1:65" s="2" customFormat="1" ht="16.5" customHeight="1">
      <c r="A83" s="36"/>
      <c r="B83" s="37"/>
      <c r="C83" s="38"/>
      <c r="D83" s="38"/>
      <c r="E83" s="349" t="str">
        <f>E11</f>
        <v>403 - AV, EI - Učebna U-11</v>
      </c>
      <c r="F83" s="397"/>
      <c r="G83" s="397"/>
      <c r="H83" s="397"/>
      <c r="I83" s="38"/>
      <c r="J83" s="38"/>
      <c r="K83" s="38"/>
      <c r="L83" s="115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pans="1:65" s="2" customFormat="1" ht="6.95" customHeight="1">
      <c r="A84" s="36"/>
      <c r="B84" s="37"/>
      <c r="C84" s="38"/>
      <c r="D84" s="38"/>
      <c r="E84" s="38"/>
      <c r="F84" s="38"/>
      <c r="G84" s="38"/>
      <c r="H84" s="38"/>
      <c r="I84" s="38"/>
      <c r="J84" s="38"/>
      <c r="K84" s="38"/>
      <c r="L84" s="115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pans="1:65" s="2" customFormat="1" ht="12" customHeight="1">
      <c r="A85" s="36"/>
      <c r="B85" s="37"/>
      <c r="C85" s="31" t="s">
        <v>21</v>
      </c>
      <c r="D85" s="38"/>
      <c r="E85" s="38"/>
      <c r="F85" s="29" t="str">
        <f>F14</f>
        <v>Praha 6, Veleslavín, José Martího 269/31</v>
      </c>
      <c r="G85" s="38"/>
      <c r="H85" s="38"/>
      <c r="I85" s="31" t="s">
        <v>23</v>
      </c>
      <c r="J85" s="61" t="str">
        <f>IF(J14="","",J14)</f>
        <v>2.4.2021</v>
      </c>
      <c r="K85" s="38"/>
      <c r="L85" s="115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pans="1:65" s="2" customFormat="1" ht="6.95" customHeight="1">
      <c r="A86" s="36"/>
      <c r="B86" s="37"/>
      <c r="C86" s="38"/>
      <c r="D86" s="38"/>
      <c r="E86" s="38"/>
      <c r="F86" s="38"/>
      <c r="G86" s="38"/>
      <c r="H86" s="38"/>
      <c r="I86" s="38"/>
      <c r="J86" s="38"/>
      <c r="K86" s="38"/>
      <c r="L86" s="115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pans="1:65" s="2" customFormat="1" ht="15.2" customHeight="1">
      <c r="A87" s="36"/>
      <c r="B87" s="37"/>
      <c r="C87" s="31" t="s">
        <v>25</v>
      </c>
      <c r="D87" s="38"/>
      <c r="E87" s="38"/>
      <c r="F87" s="29" t="str">
        <f>E17</f>
        <v>UNIVERZITA KARLOVA V PRAZE_x000D_
_x000D_
, FTVS</v>
      </c>
      <c r="G87" s="38"/>
      <c r="H87" s="38"/>
      <c r="I87" s="31" t="s">
        <v>33</v>
      </c>
      <c r="J87" s="34" t="str">
        <f>E23</f>
        <v>Werkplan s.r.o.</v>
      </c>
      <c r="K87" s="38"/>
      <c r="L87" s="115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pans="1:65" s="2" customFormat="1" ht="15.2" customHeight="1">
      <c r="A88" s="36"/>
      <c r="B88" s="37"/>
      <c r="C88" s="31" t="s">
        <v>31</v>
      </c>
      <c r="D88" s="38"/>
      <c r="E88" s="38"/>
      <c r="F88" s="29" t="str">
        <f>IF(E20="","",E20)</f>
        <v>Vyplň údaj</v>
      </c>
      <c r="G88" s="38"/>
      <c r="H88" s="38"/>
      <c r="I88" s="31" t="s">
        <v>37</v>
      </c>
      <c r="J88" s="34" t="str">
        <f>E26</f>
        <v>Ing. Pavel Vochozka</v>
      </c>
      <c r="K88" s="38"/>
      <c r="L88" s="115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pans="1:65" s="2" customFormat="1" ht="10.35" customHeight="1">
      <c r="A89" s="36"/>
      <c r="B89" s="37"/>
      <c r="C89" s="38"/>
      <c r="D89" s="38"/>
      <c r="E89" s="38"/>
      <c r="F89" s="38"/>
      <c r="G89" s="38"/>
      <c r="H89" s="38"/>
      <c r="I89" s="38"/>
      <c r="J89" s="38"/>
      <c r="K89" s="38"/>
      <c r="L89" s="115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pans="1:65" s="11" customFormat="1" ht="29.25" customHeight="1">
      <c r="A90" s="153"/>
      <c r="B90" s="154"/>
      <c r="C90" s="155" t="s">
        <v>136</v>
      </c>
      <c r="D90" s="156" t="s">
        <v>61</v>
      </c>
      <c r="E90" s="156" t="s">
        <v>57</v>
      </c>
      <c r="F90" s="156" t="s">
        <v>58</v>
      </c>
      <c r="G90" s="156" t="s">
        <v>137</v>
      </c>
      <c r="H90" s="156" t="s">
        <v>138</v>
      </c>
      <c r="I90" s="156" t="s">
        <v>139</v>
      </c>
      <c r="J90" s="156" t="s">
        <v>121</v>
      </c>
      <c r="K90" s="157" t="s">
        <v>140</v>
      </c>
      <c r="L90" s="158"/>
      <c r="M90" s="70" t="s">
        <v>19</v>
      </c>
      <c r="N90" s="71" t="s">
        <v>46</v>
      </c>
      <c r="O90" s="71" t="s">
        <v>141</v>
      </c>
      <c r="P90" s="71" t="s">
        <v>142</v>
      </c>
      <c r="Q90" s="71" t="s">
        <v>143</v>
      </c>
      <c r="R90" s="71" t="s">
        <v>144</v>
      </c>
      <c r="S90" s="71" t="s">
        <v>145</v>
      </c>
      <c r="T90" s="72" t="s">
        <v>146</v>
      </c>
      <c r="U90" s="153"/>
      <c r="V90" s="153"/>
      <c r="W90" s="153"/>
      <c r="X90" s="153"/>
      <c r="Y90" s="153"/>
      <c r="Z90" s="153"/>
      <c r="AA90" s="153"/>
      <c r="AB90" s="153"/>
      <c r="AC90" s="153"/>
      <c r="AD90" s="153"/>
      <c r="AE90" s="153"/>
    </row>
    <row r="91" spans="1:65" s="2" customFormat="1" ht="22.9" customHeight="1">
      <c r="A91" s="36"/>
      <c r="B91" s="37"/>
      <c r="C91" s="77" t="s">
        <v>147</v>
      </c>
      <c r="D91" s="38"/>
      <c r="E91" s="38"/>
      <c r="F91" s="38"/>
      <c r="G91" s="38"/>
      <c r="H91" s="38"/>
      <c r="I91" s="38"/>
      <c r="J91" s="159">
        <f>BK91</f>
        <v>0</v>
      </c>
      <c r="K91" s="38"/>
      <c r="L91" s="41"/>
      <c r="M91" s="73"/>
      <c r="N91" s="160"/>
      <c r="O91" s="74"/>
      <c r="P91" s="161">
        <f>P92</f>
        <v>0</v>
      </c>
      <c r="Q91" s="74"/>
      <c r="R91" s="161">
        <f>R92</f>
        <v>0</v>
      </c>
      <c r="S91" s="74"/>
      <c r="T91" s="162">
        <f>T92</f>
        <v>0</v>
      </c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T91" s="19" t="s">
        <v>75</v>
      </c>
      <c r="AU91" s="19" t="s">
        <v>122</v>
      </c>
      <c r="BK91" s="163">
        <f>BK92</f>
        <v>0</v>
      </c>
    </row>
    <row r="92" spans="1:65" s="12" customFormat="1" ht="25.9" customHeight="1">
      <c r="B92" s="164"/>
      <c r="C92" s="165"/>
      <c r="D92" s="166" t="s">
        <v>75</v>
      </c>
      <c r="E92" s="167" t="s">
        <v>460</v>
      </c>
      <c r="F92" s="167" t="s">
        <v>461</v>
      </c>
      <c r="G92" s="165"/>
      <c r="H92" s="165"/>
      <c r="I92" s="168"/>
      <c r="J92" s="169">
        <f>BK92</f>
        <v>0</v>
      </c>
      <c r="K92" s="165"/>
      <c r="L92" s="170"/>
      <c r="M92" s="171"/>
      <c r="N92" s="172"/>
      <c r="O92" s="172"/>
      <c r="P92" s="173">
        <f>P93+P189</f>
        <v>0</v>
      </c>
      <c r="Q92" s="172"/>
      <c r="R92" s="173">
        <f>R93+R189</f>
        <v>0</v>
      </c>
      <c r="S92" s="172"/>
      <c r="T92" s="174">
        <f>T93+T189</f>
        <v>0</v>
      </c>
      <c r="AR92" s="175" t="s">
        <v>86</v>
      </c>
      <c r="AT92" s="176" t="s">
        <v>75</v>
      </c>
      <c r="AU92" s="176" t="s">
        <v>76</v>
      </c>
      <c r="AY92" s="175" t="s">
        <v>150</v>
      </c>
      <c r="BK92" s="177">
        <f>BK93+BK189</f>
        <v>0</v>
      </c>
    </row>
    <row r="93" spans="1:65" s="12" customFormat="1" ht="22.9" customHeight="1">
      <c r="B93" s="164"/>
      <c r="C93" s="165"/>
      <c r="D93" s="166" t="s">
        <v>75</v>
      </c>
      <c r="E93" s="178" t="s">
        <v>1455</v>
      </c>
      <c r="F93" s="178" t="s">
        <v>1456</v>
      </c>
      <c r="G93" s="165"/>
      <c r="H93" s="165"/>
      <c r="I93" s="168"/>
      <c r="J93" s="179">
        <f>BK93</f>
        <v>0</v>
      </c>
      <c r="K93" s="165"/>
      <c r="L93" s="170"/>
      <c r="M93" s="171"/>
      <c r="N93" s="172"/>
      <c r="O93" s="172"/>
      <c r="P93" s="173">
        <f>P94+P182</f>
        <v>0</v>
      </c>
      <c r="Q93" s="172"/>
      <c r="R93" s="173">
        <f>R94+R182</f>
        <v>0</v>
      </c>
      <c r="S93" s="172"/>
      <c r="T93" s="174">
        <f>T94+T182</f>
        <v>0</v>
      </c>
      <c r="AR93" s="175" t="s">
        <v>86</v>
      </c>
      <c r="AT93" s="176" t="s">
        <v>75</v>
      </c>
      <c r="AU93" s="176" t="s">
        <v>84</v>
      </c>
      <c r="AY93" s="175" t="s">
        <v>150</v>
      </c>
      <c r="BK93" s="177">
        <f>BK94+BK182</f>
        <v>0</v>
      </c>
    </row>
    <row r="94" spans="1:65" s="12" customFormat="1" ht="20.85" customHeight="1">
      <c r="B94" s="164"/>
      <c r="C94" s="165"/>
      <c r="D94" s="166" t="s">
        <v>75</v>
      </c>
      <c r="E94" s="178" t="s">
        <v>1969</v>
      </c>
      <c r="F94" s="178" t="s">
        <v>1970</v>
      </c>
      <c r="G94" s="165"/>
      <c r="H94" s="165"/>
      <c r="I94" s="168"/>
      <c r="J94" s="179">
        <f>BK94</f>
        <v>0</v>
      </c>
      <c r="K94" s="165"/>
      <c r="L94" s="170"/>
      <c r="M94" s="171"/>
      <c r="N94" s="172"/>
      <c r="O94" s="172"/>
      <c r="P94" s="173">
        <f>SUM(P95:P181)</f>
        <v>0</v>
      </c>
      <c r="Q94" s="172"/>
      <c r="R94" s="173">
        <f>SUM(R95:R181)</f>
        <v>0</v>
      </c>
      <c r="S94" s="172"/>
      <c r="T94" s="174">
        <f>SUM(T95:T181)</f>
        <v>0</v>
      </c>
      <c r="AR94" s="175" t="s">
        <v>86</v>
      </c>
      <c r="AT94" s="176" t="s">
        <v>75</v>
      </c>
      <c r="AU94" s="176" t="s">
        <v>86</v>
      </c>
      <c r="AY94" s="175" t="s">
        <v>150</v>
      </c>
      <c r="BK94" s="177">
        <f>SUM(BK95:BK181)</f>
        <v>0</v>
      </c>
    </row>
    <row r="95" spans="1:65" s="2" customFormat="1" ht="16.5" customHeight="1">
      <c r="A95" s="36"/>
      <c r="B95" s="37"/>
      <c r="C95" s="245" t="s">
        <v>84</v>
      </c>
      <c r="D95" s="245" t="s">
        <v>641</v>
      </c>
      <c r="E95" s="246" t="s">
        <v>1971</v>
      </c>
      <c r="F95" s="247" t="s">
        <v>1972</v>
      </c>
      <c r="G95" s="248" t="s">
        <v>951</v>
      </c>
      <c r="H95" s="249">
        <v>1</v>
      </c>
      <c r="I95" s="250"/>
      <c r="J95" s="251">
        <f>ROUND(I95*H95,2)</f>
        <v>0</v>
      </c>
      <c r="K95" s="247" t="s">
        <v>644</v>
      </c>
      <c r="L95" s="252"/>
      <c r="M95" s="253" t="s">
        <v>19</v>
      </c>
      <c r="N95" s="254" t="s">
        <v>47</v>
      </c>
      <c r="O95" s="66"/>
      <c r="P95" s="189">
        <f>O95*H95</f>
        <v>0</v>
      </c>
      <c r="Q95" s="189">
        <v>0</v>
      </c>
      <c r="R95" s="189">
        <f>Q95*H95</f>
        <v>0</v>
      </c>
      <c r="S95" s="189">
        <v>0</v>
      </c>
      <c r="T95" s="190">
        <f>S95*H95</f>
        <v>0</v>
      </c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  <c r="AR95" s="191" t="s">
        <v>464</v>
      </c>
      <c r="AT95" s="191" t="s">
        <v>641</v>
      </c>
      <c r="AU95" s="191" t="s">
        <v>179</v>
      </c>
      <c r="AY95" s="19" t="s">
        <v>150</v>
      </c>
      <c r="BE95" s="192">
        <f>IF(N95="základní",J95,0)</f>
        <v>0</v>
      </c>
      <c r="BF95" s="192">
        <f>IF(N95="snížená",J95,0)</f>
        <v>0</v>
      </c>
      <c r="BG95" s="192">
        <f>IF(N95="zákl. přenesená",J95,0)</f>
        <v>0</v>
      </c>
      <c r="BH95" s="192">
        <f>IF(N95="sníž. přenesená",J95,0)</f>
        <v>0</v>
      </c>
      <c r="BI95" s="192">
        <f>IF(N95="nulová",J95,0)</f>
        <v>0</v>
      </c>
      <c r="BJ95" s="19" t="s">
        <v>84</v>
      </c>
      <c r="BK95" s="192">
        <f>ROUND(I95*H95,2)</f>
        <v>0</v>
      </c>
      <c r="BL95" s="19" t="s">
        <v>314</v>
      </c>
      <c r="BM95" s="191" t="s">
        <v>1017</v>
      </c>
    </row>
    <row r="96" spans="1:65" s="2" customFormat="1" ht="11.25">
      <c r="A96" s="36"/>
      <c r="B96" s="37"/>
      <c r="C96" s="38"/>
      <c r="D96" s="193" t="s">
        <v>160</v>
      </c>
      <c r="E96" s="38"/>
      <c r="F96" s="194" t="s">
        <v>1972</v>
      </c>
      <c r="G96" s="38"/>
      <c r="H96" s="38"/>
      <c r="I96" s="195"/>
      <c r="J96" s="38"/>
      <c r="K96" s="38"/>
      <c r="L96" s="41"/>
      <c r="M96" s="196"/>
      <c r="N96" s="197"/>
      <c r="O96" s="66"/>
      <c r="P96" s="66"/>
      <c r="Q96" s="66"/>
      <c r="R96" s="66"/>
      <c r="S96" s="66"/>
      <c r="T96" s="67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T96" s="19" t="s">
        <v>160</v>
      </c>
      <c r="AU96" s="19" t="s">
        <v>179</v>
      </c>
    </row>
    <row r="97" spans="1:65" s="2" customFormat="1" ht="39">
      <c r="A97" s="36"/>
      <c r="B97" s="37"/>
      <c r="C97" s="38"/>
      <c r="D97" s="193" t="s">
        <v>161</v>
      </c>
      <c r="E97" s="38"/>
      <c r="F97" s="198" t="s">
        <v>1973</v>
      </c>
      <c r="G97" s="38"/>
      <c r="H97" s="38"/>
      <c r="I97" s="195"/>
      <c r="J97" s="38"/>
      <c r="K97" s="38"/>
      <c r="L97" s="41"/>
      <c r="M97" s="196"/>
      <c r="N97" s="197"/>
      <c r="O97" s="66"/>
      <c r="P97" s="66"/>
      <c r="Q97" s="66"/>
      <c r="R97" s="66"/>
      <c r="S97" s="66"/>
      <c r="T97" s="67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T97" s="19" t="s">
        <v>161</v>
      </c>
      <c r="AU97" s="19" t="s">
        <v>179</v>
      </c>
    </row>
    <row r="98" spans="1:65" s="2" customFormat="1" ht="16.5" customHeight="1">
      <c r="A98" s="36"/>
      <c r="B98" s="37"/>
      <c r="C98" s="245" t="s">
        <v>86</v>
      </c>
      <c r="D98" s="245" t="s">
        <v>641</v>
      </c>
      <c r="E98" s="246" t="s">
        <v>1974</v>
      </c>
      <c r="F98" s="247" t="s">
        <v>1975</v>
      </c>
      <c r="G98" s="248" t="s">
        <v>156</v>
      </c>
      <c r="H98" s="249">
        <v>1</v>
      </c>
      <c r="I98" s="250"/>
      <c r="J98" s="251">
        <f>ROUND(I98*H98,2)</f>
        <v>0</v>
      </c>
      <c r="K98" s="247" t="s">
        <v>644</v>
      </c>
      <c r="L98" s="252"/>
      <c r="M98" s="253" t="s">
        <v>19</v>
      </c>
      <c r="N98" s="254" t="s">
        <v>47</v>
      </c>
      <c r="O98" s="66"/>
      <c r="P98" s="189">
        <f>O98*H98</f>
        <v>0</v>
      </c>
      <c r="Q98" s="189">
        <v>0</v>
      </c>
      <c r="R98" s="189">
        <f>Q98*H98</f>
        <v>0</v>
      </c>
      <c r="S98" s="189">
        <v>0</v>
      </c>
      <c r="T98" s="190">
        <f>S98*H98</f>
        <v>0</v>
      </c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R98" s="191" t="s">
        <v>464</v>
      </c>
      <c r="AT98" s="191" t="s">
        <v>641</v>
      </c>
      <c r="AU98" s="191" t="s">
        <v>179</v>
      </c>
      <c r="AY98" s="19" t="s">
        <v>150</v>
      </c>
      <c r="BE98" s="192">
        <f>IF(N98="základní",J98,0)</f>
        <v>0</v>
      </c>
      <c r="BF98" s="192">
        <f>IF(N98="snížená",J98,0)</f>
        <v>0</v>
      </c>
      <c r="BG98" s="192">
        <f>IF(N98="zákl. přenesená",J98,0)</f>
        <v>0</v>
      </c>
      <c r="BH98" s="192">
        <f>IF(N98="sníž. přenesená",J98,0)</f>
        <v>0</v>
      </c>
      <c r="BI98" s="192">
        <f>IF(N98="nulová",J98,0)</f>
        <v>0</v>
      </c>
      <c r="BJ98" s="19" t="s">
        <v>84</v>
      </c>
      <c r="BK98" s="192">
        <f>ROUND(I98*H98,2)</f>
        <v>0</v>
      </c>
      <c r="BL98" s="19" t="s">
        <v>314</v>
      </c>
      <c r="BM98" s="191" t="s">
        <v>1027</v>
      </c>
    </row>
    <row r="99" spans="1:65" s="2" customFormat="1" ht="11.25">
      <c r="A99" s="36"/>
      <c r="B99" s="37"/>
      <c r="C99" s="38"/>
      <c r="D99" s="193" t="s">
        <v>160</v>
      </c>
      <c r="E99" s="38"/>
      <c r="F99" s="194" t="s">
        <v>1975</v>
      </c>
      <c r="G99" s="38"/>
      <c r="H99" s="38"/>
      <c r="I99" s="195"/>
      <c r="J99" s="38"/>
      <c r="K99" s="38"/>
      <c r="L99" s="41"/>
      <c r="M99" s="196"/>
      <c r="N99" s="197"/>
      <c r="O99" s="66"/>
      <c r="P99" s="66"/>
      <c r="Q99" s="66"/>
      <c r="R99" s="66"/>
      <c r="S99" s="66"/>
      <c r="T99" s="67"/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T99" s="19" t="s">
        <v>160</v>
      </c>
      <c r="AU99" s="19" t="s">
        <v>179</v>
      </c>
    </row>
    <row r="100" spans="1:65" s="2" customFormat="1" ht="48.75">
      <c r="A100" s="36"/>
      <c r="B100" s="37"/>
      <c r="C100" s="38"/>
      <c r="D100" s="193" t="s">
        <v>161</v>
      </c>
      <c r="E100" s="38"/>
      <c r="F100" s="198" t="s">
        <v>1976</v>
      </c>
      <c r="G100" s="38"/>
      <c r="H100" s="38"/>
      <c r="I100" s="195"/>
      <c r="J100" s="38"/>
      <c r="K100" s="38"/>
      <c r="L100" s="41"/>
      <c r="M100" s="196"/>
      <c r="N100" s="197"/>
      <c r="O100" s="66"/>
      <c r="P100" s="66"/>
      <c r="Q100" s="66"/>
      <c r="R100" s="66"/>
      <c r="S100" s="66"/>
      <c r="T100" s="67"/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T100" s="19" t="s">
        <v>161</v>
      </c>
      <c r="AU100" s="19" t="s">
        <v>179</v>
      </c>
    </row>
    <row r="101" spans="1:65" s="2" customFormat="1" ht="16.5" customHeight="1">
      <c r="A101" s="36"/>
      <c r="B101" s="37"/>
      <c r="C101" s="245" t="s">
        <v>179</v>
      </c>
      <c r="D101" s="245" t="s">
        <v>641</v>
      </c>
      <c r="E101" s="246" t="s">
        <v>1977</v>
      </c>
      <c r="F101" s="247" t="s">
        <v>1978</v>
      </c>
      <c r="G101" s="248" t="s">
        <v>156</v>
      </c>
      <c r="H101" s="249">
        <v>1</v>
      </c>
      <c r="I101" s="250"/>
      <c r="J101" s="251">
        <f>ROUND(I101*H101,2)</f>
        <v>0</v>
      </c>
      <c r="K101" s="247" t="s">
        <v>644</v>
      </c>
      <c r="L101" s="252"/>
      <c r="M101" s="253" t="s">
        <v>19</v>
      </c>
      <c r="N101" s="254" t="s">
        <v>47</v>
      </c>
      <c r="O101" s="66"/>
      <c r="P101" s="189">
        <f>O101*H101</f>
        <v>0</v>
      </c>
      <c r="Q101" s="189">
        <v>0</v>
      </c>
      <c r="R101" s="189">
        <f>Q101*H101</f>
        <v>0</v>
      </c>
      <c r="S101" s="189">
        <v>0</v>
      </c>
      <c r="T101" s="190">
        <f>S101*H101</f>
        <v>0</v>
      </c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  <c r="AR101" s="191" t="s">
        <v>464</v>
      </c>
      <c r="AT101" s="191" t="s">
        <v>641</v>
      </c>
      <c r="AU101" s="191" t="s">
        <v>179</v>
      </c>
      <c r="AY101" s="19" t="s">
        <v>150</v>
      </c>
      <c r="BE101" s="192">
        <f>IF(N101="základní",J101,0)</f>
        <v>0</v>
      </c>
      <c r="BF101" s="192">
        <f>IF(N101="snížená",J101,0)</f>
        <v>0</v>
      </c>
      <c r="BG101" s="192">
        <f>IF(N101="zákl. přenesená",J101,0)</f>
        <v>0</v>
      </c>
      <c r="BH101" s="192">
        <f>IF(N101="sníž. přenesená",J101,0)</f>
        <v>0</v>
      </c>
      <c r="BI101" s="192">
        <f>IF(N101="nulová",J101,0)</f>
        <v>0</v>
      </c>
      <c r="BJ101" s="19" t="s">
        <v>84</v>
      </c>
      <c r="BK101" s="192">
        <f>ROUND(I101*H101,2)</f>
        <v>0</v>
      </c>
      <c r="BL101" s="19" t="s">
        <v>314</v>
      </c>
      <c r="BM101" s="191" t="s">
        <v>1041</v>
      </c>
    </row>
    <row r="102" spans="1:65" s="2" customFormat="1" ht="11.25">
      <c r="A102" s="36"/>
      <c r="B102" s="37"/>
      <c r="C102" s="38"/>
      <c r="D102" s="193" t="s">
        <v>160</v>
      </c>
      <c r="E102" s="38"/>
      <c r="F102" s="194" t="s">
        <v>1978</v>
      </c>
      <c r="G102" s="38"/>
      <c r="H102" s="38"/>
      <c r="I102" s="195"/>
      <c r="J102" s="38"/>
      <c r="K102" s="38"/>
      <c r="L102" s="41"/>
      <c r="M102" s="196"/>
      <c r="N102" s="197"/>
      <c r="O102" s="66"/>
      <c r="P102" s="66"/>
      <c r="Q102" s="66"/>
      <c r="R102" s="66"/>
      <c r="S102" s="66"/>
      <c r="T102" s="67"/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  <c r="AT102" s="19" t="s">
        <v>160</v>
      </c>
      <c r="AU102" s="19" t="s">
        <v>179</v>
      </c>
    </row>
    <row r="103" spans="1:65" s="2" customFormat="1" ht="48.75">
      <c r="A103" s="36"/>
      <c r="B103" s="37"/>
      <c r="C103" s="38"/>
      <c r="D103" s="193" t="s">
        <v>161</v>
      </c>
      <c r="E103" s="38"/>
      <c r="F103" s="198" t="s">
        <v>1979</v>
      </c>
      <c r="G103" s="38"/>
      <c r="H103" s="38"/>
      <c r="I103" s="195"/>
      <c r="J103" s="38"/>
      <c r="K103" s="38"/>
      <c r="L103" s="41"/>
      <c r="M103" s="196"/>
      <c r="N103" s="197"/>
      <c r="O103" s="66"/>
      <c r="P103" s="66"/>
      <c r="Q103" s="66"/>
      <c r="R103" s="66"/>
      <c r="S103" s="66"/>
      <c r="T103" s="67"/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T103" s="19" t="s">
        <v>161</v>
      </c>
      <c r="AU103" s="19" t="s">
        <v>179</v>
      </c>
    </row>
    <row r="104" spans="1:65" s="2" customFormat="1" ht="16.5" customHeight="1">
      <c r="A104" s="36"/>
      <c r="B104" s="37"/>
      <c r="C104" s="245" t="s">
        <v>158</v>
      </c>
      <c r="D104" s="245" t="s">
        <v>641</v>
      </c>
      <c r="E104" s="246" t="s">
        <v>1980</v>
      </c>
      <c r="F104" s="247" t="s">
        <v>1981</v>
      </c>
      <c r="G104" s="248" t="s">
        <v>156</v>
      </c>
      <c r="H104" s="249">
        <v>1</v>
      </c>
      <c r="I104" s="250"/>
      <c r="J104" s="251">
        <f>ROUND(I104*H104,2)</f>
        <v>0</v>
      </c>
      <c r="K104" s="247" t="s">
        <v>644</v>
      </c>
      <c r="L104" s="252"/>
      <c r="M104" s="253" t="s">
        <v>19</v>
      </c>
      <c r="N104" s="254" t="s">
        <v>47</v>
      </c>
      <c r="O104" s="66"/>
      <c r="P104" s="189">
        <f>O104*H104</f>
        <v>0</v>
      </c>
      <c r="Q104" s="189">
        <v>0</v>
      </c>
      <c r="R104" s="189">
        <f>Q104*H104</f>
        <v>0</v>
      </c>
      <c r="S104" s="189">
        <v>0</v>
      </c>
      <c r="T104" s="190">
        <f>S104*H104</f>
        <v>0</v>
      </c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  <c r="AR104" s="191" t="s">
        <v>464</v>
      </c>
      <c r="AT104" s="191" t="s">
        <v>641</v>
      </c>
      <c r="AU104" s="191" t="s">
        <v>179</v>
      </c>
      <c r="AY104" s="19" t="s">
        <v>150</v>
      </c>
      <c r="BE104" s="192">
        <f>IF(N104="základní",J104,0)</f>
        <v>0</v>
      </c>
      <c r="BF104" s="192">
        <f>IF(N104="snížená",J104,0)</f>
        <v>0</v>
      </c>
      <c r="BG104" s="192">
        <f>IF(N104="zákl. přenesená",J104,0)</f>
        <v>0</v>
      </c>
      <c r="BH104" s="192">
        <f>IF(N104="sníž. přenesená",J104,0)</f>
        <v>0</v>
      </c>
      <c r="BI104" s="192">
        <f>IF(N104="nulová",J104,0)</f>
        <v>0</v>
      </c>
      <c r="BJ104" s="19" t="s">
        <v>84</v>
      </c>
      <c r="BK104" s="192">
        <f>ROUND(I104*H104,2)</f>
        <v>0</v>
      </c>
      <c r="BL104" s="19" t="s">
        <v>314</v>
      </c>
      <c r="BM104" s="191" t="s">
        <v>1051</v>
      </c>
    </row>
    <row r="105" spans="1:65" s="2" customFormat="1" ht="11.25">
      <c r="A105" s="36"/>
      <c r="B105" s="37"/>
      <c r="C105" s="38"/>
      <c r="D105" s="193" t="s">
        <v>160</v>
      </c>
      <c r="E105" s="38"/>
      <c r="F105" s="194" t="s">
        <v>1981</v>
      </c>
      <c r="G105" s="38"/>
      <c r="H105" s="38"/>
      <c r="I105" s="195"/>
      <c r="J105" s="38"/>
      <c r="K105" s="38"/>
      <c r="L105" s="41"/>
      <c r="M105" s="196"/>
      <c r="N105" s="197"/>
      <c r="O105" s="66"/>
      <c r="P105" s="66"/>
      <c r="Q105" s="66"/>
      <c r="R105" s="66"/>
      <c r="S105" s="66"/>
      <c r="T105" s="67"/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  <c r="AT105" s="19" t="s">
        <v>160</v>
      </c>
      <c r="AU105" s="19" t="s">
        <v>179</v>
      </c>
    </row>
    <row r="106" spans="1:65" s="2" customFormat="1" ht="39">
      <c r="A106" s="36"/>
      <c r="B106" s="37"/>
      <c r="C106" s="38"/>
      <c r="D106" s="193" t="s">
        <v>161</v>
      </c>
      <c r="E106" s="38"/>
      <c r="F106" s="198" t="s">
        <v>1982</v>
      </c>
      <c r="G106" s="38"/>
      <c r="H106" s="38"/>
      <c r="I106" s="195"/>
      <c r="J106" s="38"/>
      <c r="K106" s="38"/>
      <c r="L106" s="41"/>
      <c r="M106" s="196"/>
      <c r="N106" s="197"/>
      <c r="O106" s="66"/>
      <c r="P106" s="66"/>
      <c r="Q106" s="66"/>
      <c r="R106" s="66"/>
      <c r="S106" s="66"/>
      <c r="T106" s="67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  <c r="AT106" s="19" t="s">
        <v>161</v>
      </c>
      <c r="AU106" s="19" t="s">
        <v>179</v>
      </c>
    </row>
    <row r="107" spans="1:65" s="2" customFormat="1" ht="16.5" customHeight="1">
      <c r="A107" s="36"/>
      <c r="B107" s="37"/>
      <c r="C107" s="245" t="s">
        <v>199</v>
      </c>
      <c r="D107" s="245" t="s">
        <v>641</v>
      </c>
      <c r="E107" s="246" t="s">
        <v>1983</v>
      </c>
      <c r="F107" s="247" t="s">
        <v>1984</v>
      </c>
      <c r="G107" s="248" t="s">
        <v>156</v>
      </c>
      <c r="H107" s="249">
        <v>2</v>
      </c>
      <c r="I107" s="250"/>
      <c r="J107" s="251">
        <f>ROUND(I107*H107,2)</f>
        <v>0</v>
      </c>
      <c r="K107" s="247" t="s">
        <v>644</v>
      </c>
      <c r="L107" s="252"/>
      <c r="M107" s="253" t="s">
        <v>19</v>
      </c>
      <c r="N107" s="254" t="s">
        <v>47</v>
      </c>
      <c r="O107" s="66"/>
      <c r="P107" s="189">
        <f>O107*H107</f>
        <v>0</v>
      </c>
      <c r="Q107" s="189">
        <v>0</v>
      </c>
      <c r="R107" s="189">
        <f>Q107*H107</f>
        <v>0</v>
      </c>
      <c r="S107" s="189">
        <v>0</v>
      </c>
      <c r="T107" s="190">
        <f>S107*H107</f>
        <v>0</v>
      </c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  <c r="AR107" s="191" t="s">
        <v>464</v>
      </c>
      <c r="AT107" s="191" t="s">
        <v>641</v>
      </c>
      <c r="AU107" s="191" t="s">
        <v>179</v>
      </c>
      <c r="AY107" s="19" t="s">
        <v>150</v>
      </c>
      <c r="BE107" s="192">
        <f>IF(N107="základní",J107,0)</f>
        <v>0</v>
      </c>
      <c r="BF107" s="192">
        <f>IF(N107="snížená",J107,0)</f>
        <v>0</v>
      </c>
      <c r="BG107" s="192">
        <f>IF(N107="zákl. přenesená",J107,0)</f>
        <v>0</v>
      </c>
      <c r="BH107" s="192">
        <f>IF(N107="sníž. přenesená",J107,0)</f>
        <v>0</v>
      </c>
      <c r="BI107" s="192">
        <f>IF(N107="nulová",J107,0)</f>
        <v>0</v>
      </c>
      <c r="BJ107" s="19" t="s">
        <v>84</v>
      </c>
      <c r="BK107" s="192">
        <f>ROUND(I107*H107,2)</f>
        <v>0</v>
      </c>
      <c r="BL107" s="19" t="s">
        <v>314</v>
      </c>
      <c r="BM107" s="191" t="s">
        <v>1079</v>
      </c>
    </row>
    <row r="108" spans="1:65" s="2" customFormat="1" ht="11.25">
      <c r="A108" s="36"/>
      <c r="B108" s="37"/>
      <c r="C108" s="38"/>
      <c r="D108" s="193" t="s">
        <v>160</v>
      </c>
      <c r="E108" s="38"/>
      <c r="F108" s="194" t="s">
        <v>1984</v>
      </c>
      <c r="G108" s="38"/>
      <c r="H108" s="38"/>
      <c r="I108" s="195"/>
      <c r="J108" s="38"/>
      <c r="K108" s="38"/>
      <c r="L108" s="41"/>
      <c r="M108" s="196"/>
      <c r="N108" s="197"/>
      <c r="O108" s="66"/>
      <c r="P108" s="66"/>
      <c r="Q108" s="66"/>
      <c r="R108" s="66"/>
      <c r="S108" s="66"/>
      <c r="T108" s="67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  <c r="AT108" s="19" t="s">
        <v>160</v>
      </c>
      <c r="AU108" s="19" t="s">
        <v>179</v>
      </c>
    </row>
    <row r="109" spans="1:65" s="2" customFormat="1" ht="19.5">
      <c r="A109" s="36"/>
      <c r="B109" s="37"/>
      <c r="C109" s="38"/>
      <c r="D109" s="193" t="s">
        <v>161</v>
      </c>
      <c r="E109" s="38"/>
      <c r="F109" s="198" t="s">
        <v>1985</v>
      </c>
      <c r="G109" s="38"/>
      <c r="H109" s="38"/>
      <c r="I109" s="195"/>
      <c r="J109" s="38"/>
      <c r="K109" s="38"/>
      <c r="L109" s="41"/>
      <c r="M109" s="196"/>
      <c r="N109" s="197"/>
      <c r="O109" s="66"/>
      <c r="P109" s="66"/>
      <c r="Q109" s="66"/>
      <c r="R109" s="66"/>
      <c r="S109" s="66"/>
      <c r="T109" s="67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  <c r="AT109" s="19" t="s">
        <v>161</v>
      </c>
      <c r="AU109" s="19" t="s">
        <v>179</v>
      </c>
    </row>
    <row r="110" spans="1:65" s="2" customFormat="1" ht="16.5" customHeight="1">
      <c r="A110" s="36"/>
      <c r="B110" s="37"/>
      <c r="C110" s="245" t="s">
        <v>206</v>
      </c>
      <c r="D110" s="245" t="s">
        <v>641</v>
      </c>
      <c r="E110" s="246" t="s">
        <v>1986</v>
      </c>
      <c r="F110" s="247" t="s">
        <v>1987</v>
      </c>
      <c r="G110" s="248" t="s">
        <v>156</v>
      </c>
      <c r="H110" s="249">
        <v>2</v>
      </c>
      <c r="I110" s="250"/>
      <c r="J110" s="251">
        <f>ROUND(I110*H110,2)</f>
        <v>0</v>
      </c>
      <c r="K110" s="247" t="s">
        <v>644</v>
      </c>
      <c r="L110" s="252"/>
      <c r="M110" s="253" t="s">
        <v>19</v>
      </c>
      <c r="N110" s="254" t="s">
        <v>47</v>
      </c>
      <c r="O110" s="66"/>
      <c r="P110" s="189">
        <f>O110*H110</f>
        <v>0</v>
      </c>
      <c r="Q110" s="189">
        <v>0</v>
      </c>
      <c r="R110" s="189">
        <f>Q110*H110</f>
        <v>0</v>
      </c>
      <c r="S110" s="189">
        <v>0</v>
      </c>
      <c r="T110" s="190">
        <f>S110*H110</f>
        <v>0</v>
      </c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  <c r="AR110" s="191" t="s">
        <v>464</v>
      </c>
      <c r="AT110" s="191" t="s">
        <v>641</v>
      </c>
      <c r="AU110" s="191" t="s">
        <v>179</v>
      </c>
      <c r="AY110" s="19" t="s">
        <v>150</v>
      </c>
      <c r="BE110" s="192">
        <f>IF(N110="základní",J110,0)</f>
        <v>0</v>
      </c>
      <c r="BF110" s="192">
        <f>IF(N110="snížená",J110,0)</f>
        <v>0</v>
      </c>
      <c r="BG110" s="192">
        <f>IF(N110="zákl. přenesená",J110,0)</f>
        <v>0</v>
      </c>
      <c r="BH110" s="192">
        <f>IF(N110="sníž. přenesená",J110,0)</f>
        <v>0</v>
      </c>
      <c r="BI110" s="192">
        <f>IF(N110="nulová",J110,0)</f>
        <v>0</v>
      </c>
      <c r="BJ110" s="19" t="s">
        <v>84</v>
      </c>
      <c r="BK110" s="192">
        <f>ROUND(I110*H110,2)</f>
        <v>0</v>
      </c>
      <c r="BL110" s="19" t="s">
        <v>314</v>
      </c>
      <c r="BM110" s="191" t="s">
        <v>1089</v>
      </c>
    </row>
    <row r="111" spans="1:65" s="2" customFormat="1" ht="11.25">
      <c r="A111" s="36"/>
      <c r="B111" s="37"/>
      <c r="C111" s="38"/>
      <c r="D111" s="193" t="s">
        <v>160</v>
      </c>
      <c r="E111" s="38"/>
      <c r="F111" s="194" t="s">
        <v>1987</v>
      </c>
      <c r="G111" s="38"/>
      <c r="H111" s="38"/>
      <c r="I111" s="195"/>
      <c r="J111" s="38"/>
      <c r="K111" s="38"/>
      <c r="L111" s="41"/>
      <c r="M111" s="196"/>
      <c r="N111" s="197"/>
      <c r="O111" s="66"/>
      <c r="P111" s="66"/>
      <c r="Q111" s="66"/>
      <c r="R111" s="66"/>
      <c r="S111" s="66"/>
      <c r="T111" s="67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  <c r="AT111" s="19" t="s">
        <v>160</v>
      </c>
      <c r="AU111" s="19" t="s">
        <v>179</v>
      </c>
    </row>
    <row r="112" spans="1:65" s="2" customFormat="1" ht="29.25">
      <c r="A112" s="36"/>
      <c r="B112" s="37"/>
      <c r="C112" s="38"/>
      <c r="D112" s="193" t="s">
        <v>161</v>
      </c>
      <c r="E112" s="38"/>
      <c r="F112" s="198" t="s">
        <v>1988</v>
      </c>
      <c r="G112" s="38"/>
      <c r="H112" s="38"/>
      <c r="I112" s="195"/>
      <c r="J112" s="38"/>
      <c r="K112" s="38"/>
      <c r="L112" s="41"/>
      <c r="M112" s="196"/>
      <c r="N112" s="197"/>
      <c r="O112" s="66"/>
      <c r="P112" s="66"/>
      <c r="Q112" s="66"/>
      <c r="R112" s="66"/>
      <c r="S112" s="66"/>
      <c r="T112" s="67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  <c r="AT112" s="19" t="s">
        <v>161</v>
      </c>
      <c r="AU112" s="19" t="s">
        <v>179</v>
      </c>
    </row>
    <row r="113" spans="1:65" s="2" customFormat="1" ht="16.5" customHeight="1">
      <c r="A113" s="36"/>
      <c r="B113" s="37"/>
      <c r="C113" s="245" t="s">
        <v>237</v>
      </c>
      <c r="D113" s="245" t="s">
        <v>641</v>
      </c>
      <c r="E113" s="246" t="s">
        <v>1989</v>
      </c>
      <c r="F113" s="247" t="s">
        <v>1990</v>
      </c>
      <c r="G113" s="248" t="s">
        <v>156</v>
      </c>
      <c r="H113" s="249">
        <v>2</v>
      </c>
      <c r="I113" s="250"/>
      <c r="J113" s="251">
        <f>ROUND(I113*H113,2)</f>
        <v>0</v>
      </c>
      <c r="K113" s="247" t="s">
        <v>644</v>
      </c>
      <c r="L113" s="252"/>
      <c r="M113" s="253" t="s">
        <v>19</v>
      </c>
      <c r="N113" s="254" t="s">
        <v>47</v>
      </c>
      <c r="O113" s="66"/>
      <c r="P113" s="189">
        <f>O113*H113</f>
        <v>0</v>
      </c>
      <c r="Q113" s="189">
        <v>0</v>
      </c>
      <c r="R113" s="189">
        <f>Q113*H113</f>
        <v>0</v>
      </c>
      <c r="S113" s="189">
        <v>0</v>
      </c>
      <c r="T113" s="190">
        <f>S113*H113</f>
        <v>0</v>
      </c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  <c r="AR113" s="191" t="s">
        <v>464</v>
      </c>
      <c r="AT113" s="191" t="s">
        <v>641</v>
      </c>
      <c r="AU113" s="191" t="s">
        <v>179</v>
      </c>
      <c r="AY113" s="19" t="s">
        <v>150</v>
      </c>
      <c r="BE113" s="192">
        <f>IF(N113="základní",J113,0)</f>
        <v>0</v>
      </c>
      <c r="BF113" s="192">
        <f>IF(N113="snížená",J113,0)</f>
        <v>0</v>
      </c>
      <c r="BG113" s="192">
        <f>IF(N113="zákl. přenesená",J113,0)</f>
        <v>0</v>
      </c>
      <c r="BH113" s="192">
        <f>IF(N113="sníž. přenesená",J113,0)</f>
        <v>0</v>
      </c>
      <c r="BI113" s="192">
        <f>IF(N113="nulová",J113,0)</f>
        <v>0</v>
      </c>
      <c r="BJ113" s="19" t="s">
        <v>84</v>
      </c>
      <c r="BK113" s="192">
        <f>ROUND(I113*H113,2)</f>
        <v>0</v>
      </c>
      <c r="BL113" s="19" t="s">
        <v>314</v>
      </c>
      <c r="BM113" s="191" t="s">
        <v>1101</v>
      </c>
    </row>
    <row r="114" spans="1:65" s="2" customFormat="1" ht="11.25">
      <c r="A114" s="36"/>
      <c r="B114" s="37"/>
      <c r="C114" s="38"/>
      <c r="D114" s="193" t="s">
        <v>160</v>
      </c>
      <c r="E114" s="38"/>
      <c r="F114" s="194" t="s">
        <v>1990</v>
      </c>
      <c r="G114" s="38"/>
      <c r="H114" s="38"/>
      <c r="I114" s="195"/>
      <c r="J114" s="38"/>
      <c r="K114" s="38"/>
      <c r="L114" s="41"/>
      <c r="M114" s="196"/>
      <c r="N114" s="197"/>
      <c r="O114" s="66"/>
      <c r="P114" s="66"/>
      <c r="Q114" s="66"/>
      <c r="R114" s="66"/>
      <c r="S114" s="66"/>
      <c r="T114" s="67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  <c r="AT114" s="19" t="s">
        <v>160</v>
      </c>
      <c r="AU114" s="19" t="s">
        <v>179</v>
      </c>
    </row>
    <row r="115" spans="1:65" s="2" customFormat="1" ht="19.5">
      <c r="A115" s="36"/>
      <c r="B115" s="37"/>
      <c r="C115" s="38"/>
      <c r="D115" s="193" t="s">
        <v>161</v>
      </c>
      <c r="E115" s="38"/>
      <c r="F115" s="198" t="s">
        <v>1991</v>
      </c>
      <c r="G115" s="38"/>
      <c r="H115" s="38"/>
      <c r="I115" s="195"/>
      <c r="J115" s="38"/>
      <c r="K115" s="38"/>
      <c r="L115" s="41"/>
      <c r="M115" s="196"/>
      <c r="N115" s="197"/>
      <c r="O115" s="66"/>
      <c r="P115" s="66"/>
      <c r="Q115" s="66"/>
      <c r="R115" s="66"/>
      <c r="S115" s="66"/>
      <c r="T115" s="67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  <c r="AT115" s="19" t="s">
        <v>161</v>
      </c>
      <c r="AU115" s="19" t="s">
        <v>179</v>
      </c>
    </row>
    <row r="116" spans="1:65" s="2" customFormat="1" ht="16.5" customHeight="1">
      <c r="A116" s="36"/>
      <c r="B116" s="37"/>
      <c r="C116" s="245" t="s">
        <v>244</v>
      </c>
      <c r="D116" s="245" t="s">
        <v>641</v>
      </c>
      <c r="E116" s="246" t="s">
        <v>1992</v>
      </c>
      <c r="F116" s="247" t="s">
        <v>1993</v>
      </c>
      <c r="G116" s="248" t="s">
        <v>156</v>
      </c>
      <c r="H116" s="249">
        <v>2</v>
      </c>
      <c r="I116" s="250"/>
      <c r="J116" s="251">
        <f>ROUND(I116*H116,2)</f>
        <v>0</v>
      </c>
      <c r="K116" s="247" t="s">
        <v>644</v>
      </c>
      <c r="L116" s="252"/>
      <c r="M116" s="253" t="s">
        <v>19</v>
      </c>
      <c r="N116" s="254" t="s">
        <v>47</v>
      </c>
      <c r="O116" s="66"/>
      <c r="P116" s="189">
        <f>O116*H116</f>
        <v>0</v>
      </c>
      <c r="Q116" s="189">
        <v>0</v>
      </c>
      <c r="R116" s="189">
        <f>Q116*H116</f>
        <v>0</v>
      </c>
      <c r="S116" s="189">
        <v>0</v>
      </c>
      <c r="T116" s="190">
        <f>S116*H116</f>
        <v>0</v>
      </c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  <c r="AR116" s="191" t="s">
        <v>464</v>
      </c>
      <c r="AT116" s="191" t="s">
        <v>641</v>
      </c>
      <c r="AU116" s="191" t="s">
        <v>179</v>
      </c>
      <c r="AY116" s="19" t="s">
        <v>150</v>
      </c>
      <c r="BE116" s="192">
        <f>IF(N116="základní",J116,0)</f>
        <v>0</v>
      </c>
      <c r="BF116" s="192">
        <f>IF(N116="snížená",J116,0)</f>
        <v>0</v>
      </c>
      <c r="BG116" s="192">
        <f>IF(N116="zákl. přenesená",J116,0)</f>
        <v>0</v>
      </c>
      <c r="BH116" s="192">
        <f>IF(N116="sníž. přenesená",J116,0)</f>
        <v>0</v>
      </c>
      <c r="BI116" s="192">
        <f>IF(N116="nulová",J116,0)</f>
        <v>0</v>
      </c>
      <c r="BJ116" s="19" t="s">
        <v>84</v>
      </c>
      <c r="BK116" s="192">
        <f>ROUND(I116*H116,2)</f>
        <v>0</v>
      </c>
      <c r="BL116" s="19" t="s">
        <v>314</v>
      </c>
      <c r="BM116" s="191" t="s">
        <v>1112</v>
      </c>
    </row>
    <row r="117" spans="1:65" s="2" customFormat="1" ht="11.25">
      <c r="A117" s="36"/>
      <c r="B117" s="37"/>
      <c r="C117" s="38"/>
      <c r="D117" s="193" t="s">
        <v>160</v>
      </c>
      <c r="E117" s="38"/>
      <c r="F117" s="194" t="s">
        <v>1993</v>
      </c>
      <c r="G117" s="38"/>
      <c r="H117" s="38"/>
      <c r="I117" s="195"/>
      <c r="J117" s="38"/>
      <c r="K117" s="38"/>
      <c r="L117" s="41"/>
      <c r="M117" s="196"/>
      <c r="N117" s="197"/>
      <c r="O117" s="66"/>
      <c r="P117" s="66"/>
      <c r="Q117" s="66"/>
      <c r="R117" s="66"/>
      <c r="S117" s="66"/>
      <c r="T117" s="67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  <c r="AT117" s="19" t="s">
        <v>160</v>
      </c>
      <c r="AU117" s="19" t="s">
        <v>179</v>
      </c>
    </row>
    <row r="118" spans="1:65" s="2" customFormat="1" ht="29.25">
      <c r="A118" s="36"/>
      <c r="B118" s="37"/>
      <c r="C118" s="38"/>
      <c r="D118" s="193" t="s">
        <v>161</v>
      </c>
      <c r="E118" s="38"/>
      <c r="F118" s="198" t="s">
        <v>1994</v>
      </c>
      <c r="G118" s="38"/>
      <c r="H118" s="38"/>
      <c r="I118" s="195"/>
      <c r="J118" s="38"/>
      <c r="K118" s="38"/>
      <c r="L118" s="41"/>
      <c r="M118" s="196"/>
      <c r="N118" s="197"/>
      <c r="O118" s="66"/>
      <c r="P118" s="66"/>
      <c r="Q118" s="66"/>
      <c r="R118" s="66"/>
      <c r="S118" s="66"/>
      <c r="T118" s="67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  <c r="AT118" s="19" t="s">
        <v>161</v>
      </c>
      <c r="AU118" s="19" t="s">
        <v>179</v>
      </c>
    </row>
    <row r="119" spans="1:65" s="2" customFormat="1" ht="16.5" customHeight="1">
      <c r="A119" s="36"/>
      <c r="B119" s="37"/>
      <c r="C119" s="245" t="s">
        <v>151</v>
      </c>
      <c r="D119" s="245" t="s">
        <v>641</v>
      </c>
      <c r="E119" s="246" t="s">
        <v>1995</v>
      </c>
      <c r="F119" s="247" t="s">
        <v>1996</v>
      </c>
      <c r="G119" s="248" t="s">
        <v>156</v>
      </c>
      <c r="H119" s="249">
        <v>1</v>
      </c>
      <c r="I119" s="250"/>
      <c r="J119" s="251">
        <f>ROUND(I119*H119,2)</f>
        <v>0</v>
      </c>
      <c r="K119" s="247" t="s">
        <v>644</v>
      </c>
      <c r="L119" s="252"/>
      <c r="M119" s="253" t="s">
        <v>19</v>
      </c>
      <c r="N119" s="254" t="s">
        <v>47</v>
      </c>
      <c r="O119" s="66"/>
      <c r="P119" s="189">
        <f>O119*H119</f>
        <v>0</v>
      </c>
      <c r="Q119" s="189">
        <v>0</v>
      </c>
      <c r="R119" s="189">
        <f>Q119*H119</f>
        <v>0</v>
      </c>
      <c r="S119" s="189">
        <v>0</v>
      </c>
      <c r="T119" s="190">
        <f>S119*H119</f>
        <v>0</v>
      </c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  <c r="AR119" s="191" t="s">
        <v>464</v>
      </c>
      <c r="AT119" s="191" t="s">
        <v>641</v>
      </c>
      <c r="AU119" s="191" t="s">
        <v>179</v>
      </c>
      <c r="AY119" s="19" t="s">
        <v>150</v>
      </c>
      <c r="BE119" s="192">
        <f>IF(N119="základní",J119,0)</f>
        <v>0</v>
      </c>
      <c r="BF119" s="192">
        <f>IF(N119="snížená",J119,0)</f>
        <v>0</v>
      </c>
      <c r="BG119" s="192">
        <f>IF(N119="zákl. přenesená",J119,0)</f>
        <v>0</v>
      </c>
      <c r="BH119" s="192">
        <f>IF(N119="sníž. přenesená",J119,0)</f>
        <v>0</v>
      </c>
      <c r="BI119" s="192">
        <f>IF(N119="nulová",J119,0)</f>
        <v>0</v>
      </c>
      <c r="BJ119" s="19" t="s">
        <v>84</v>
      </c>
      <c r="BK119" s="192">
        <f>ROUND(I119*H119,2)</f>
        <v>0</v>
      </c>
      <c r="BL119" s="19" t="s">
        <v>314</v>
      </c>
      <c r="BM119" s="191" t="s">
        <v>1130</v>
      </c>
    </row>
    <row r="120" spans="1:65" s="2" customFormat="1" ht="11.25">
      <c r="A120" s="36"/>
      <c r="B120" s="37"/>
      <c r="C120" s="38"/>
      <c r="D120" s="193" t="s">
        <v>160</v>
      </c>
      <c r="E120" s="38"/>
      <c r="F120" s="194" t="s">
        <v>1996</v>
      </c>
      <c r="G120" s="38"/>
      <c r="H120" s="38"/>
      <c r="I120" s="195"/>
      <c r="J120" s="38"/>
      <c r="K120" s="38"/>
      <c r="L120" s="41"/>
      <c r="M120" s="196"/>
      <c r="N120" s="197"/>
      <c r="O120" s="66"/>
      <c r="P120" s="66"/>
      <c r="Q120" s="66"/>
      <c r="R120" s="66"/>
      <c r="S120" s="66"/>
      <c r="T120" s="67"/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  <c r="AT120" s="19" t="s">
        <v>160</v>
      </c>
      <c r="AU120" s="19" t="s">
        <v>179</v>
      </c>
    </row>
    <row r="121" spans="1:65" s="2" customFormat="1" ht="19.5">
      <c r="A121" s="36"/>
      <c r="B121" s="37"/>
      <c r="C121" s="38"/>
      <c r="D121" s="193" t="s">
        <v>161</v>
      </c>
      <c r="E121" s="38"/>
      <c r="F121" s="198" t="s">
        <v>1997</v>
      </c>
      <c r="G121" s="38"/>
      <c r="H121" s="38"/>
      <c r="I121" s="195"/>
      <c r="J121" s="38"/>
      <c r="K121" s="38"/>
      <c r="L121" s="41"/>
      <c r="M121" s="196"/>
      <c r="N121" s="197"/>
      <c r="O121" s="66"/>
      <c r="P121" s="66"/>
      <c r="Q121" s="66"/>
      <c r="R121" s="66"/>
      <c r="S121" s="66"/>
      <c r="T121" s="67"/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T121" s="19" t="s">
        <v>161</v>
      </c>
      <c r="AU121" s="19" t="s">
        <v>179</v>
      </c>
    </row>
    <row r="122" spans="1:65" s="2" customFormat="1" ht="16.5" customHeight="1">
      <c r="A122" s="36"/>
      <c r="B122" s="37"/>
      <c r="C122" s="245" t="s">
        <v>260</v>
      </c>
      <c r="D122" s="245" t="s">
        <v>641</v>
      </c>
      <c r="E122" s="246" t="s">
        <v>1998</v>
      </c>
      <c r="F122" s="247" t="s">
        <v>1999</v>
      </c>
      <c r="G122" s="248" t="s">
        <v>156</v>
      </c>
      <c r="H122" s="249">
        <v>2</v>
      </c>
      <c r="I122" s="250"/>
      <c r="J122" s="251">
        <f>ROUND(I122*H122,2)</f>
        <v>0</v>
      </c>
      <c r="K122" s="247" t="s">
        <v>644</v>
      </c>
      <c r="L122" s="252"/>
      <c r="M122" s="253" t="s">
        <v>19</v>
      </c>
      <c r="N122" s="254" t="s">
        <v>47</v>
      </c>
      <c r="O122" s="66"/>
      <c r="P122" s="189">
        <f>O122*H122</f>
        <v>0</v>
      </c>
      <c r="Q122" s="189">
        <v>0</v>
      </c>
      <c r="R122" s="189">
        <f>Q122*H122</f>
        <v>0</v>
      </c>
      <c r="S122" s="189">
        <v>0</v>
      </c>
      <c r="T122" s="190">
        <f>S122*H122</f>
        <v>0</v>
      </c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R122" s="191" t="s">
        <v>464</v>
      </c>
      <c r="AT122" s="191" t="s">
        <v>641</v>
      </c>
      <c r="AU122" s="191" t="s">
        <v>179</v>
      </c>
      <c r="AY122" s="19" t="s">
        <v>150</v>
      </c>
      <c r="BE122" s="192">
        <f>IF(N122="základní",J122,0)</f>
        <v>0</v>
      </c>
      <c r="BF122" s="192">
        <f>IF(N122="snížená",J122,0)</f>
        <v>0</v>
      </c>
      <c r="BG122" s="192">
        <f>IF(N122="zákl. přenesená",J122,0)</f>
        <v>0</v>
      </c>
      <c r="BH122" s="192">
        <f>IF(N122="sníž. přenesená",J122,0)</f>
        <v>0</v>
      </c>
      <c r="BI122" s="192">
        <f>IF(N122="nulová",J122,0)</f>
        <v>0</v>
      </c>
      <c r="BJ122" s="19" t="s">
        <v>84</v>
      </c>
      <c r="BK122" s="192">
        <f>ROUND(I122*H122,2)</f>
        <v>0</v>
      </c>
      <c r="BL122" s="19" t="s">
        <v>314</v>
      </c>
      <c r="BM122" s="191" t="s">
        <v>1140</v>
      </c>
    </row>
    <row r="123" spans="1:65" s="2" customFormat="1" ht="11.25">
      <c r="A123" s="36"/>
      <c r="B123" s="37"/>
      <c r="C123" s="38"/>
      <c r="D123" s="193" t="s">
        <v>160</v>
      </c>
      <c r="E123" s="38"/>
      <c r="F123" s="194" t="s">
        <v>1999</v>
      </c>
      <c r="G123" s="38"/>
      <c r="H123" s="38"/>
      <c r="I123" s="195"/>
      <c r="J123" s="38"/>
      <c r="K123" s="38"/>
      <c r="L123" s="41"/>
      <c r="M123" s="196"/>
      <c r="N123" s="197"/>
      <c r="O123" s="66"/>
      <c r="P123" s="66"/>
      <c r="Q123" s="66"/>
      <c r="R123" s="66"/>
      <c r="S123" s="66"/>
      <c r="T123" s="67"/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T123" s="19" t="s">
        <v>160</v>
      </c>
      <c r="AU123" s="19" t="s">
        <v>179</v>
      </c>
    </row>
    <row r="124" spans="1:65" s="2" customFormat="1" ht="29.25">
      <c r="A124" s="36"/>
      <c r="B124" s="37"/>
      <c r="C124" s="38"/>
      <c r="D124" s="193" t="s">
        <v>161</v>
      </c>
      <c r="E124" s="38"/>
      <c r="F124" s="198" t="s">
        <v>2000</v>
      </c>
      <c r="G124" s="38"/>
      <c r="H124" s="38"/>
      <c r="I124" s="195"/>
      <c r="J124" s="38"/>
      <c r="K124" s="38"/>
      <c r="L124" s="41"/>
      <c r="M124" s="196"/>
      <c r="N124" s="197"/>
      <c r="O124" s="66"/>
      <c r="P124" s="66"/>
      <c r="Q124" s="66"/>
      <c r="R124" s="66"/>
      <c r="S124" s="66"/>
      <c r="T124" s="67"/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T124" s="19" t="s">
        <v>161</v>
      </c>
      <c r="AU124" s="19" t="s">
        <v>179</v>
      </c>
    </row>
    <row r="125" spans="1:65" s="2" customFormat="1" ht="16.5" customHeight="1">
      <c r="A125" s="36"/>
      <c r="B125" s="37"/>
      <c r="C125" s="245" t="s">
        <v>271</v>
      </c>
      <c r="D125" s="245" t="s">
        <v>641</v>
      </c>
      <c r="E125" s="246" t="s">
        <v>2001</v>
      </c>
      <c r="F125" s="247" t="s">
        <v>2002</v>
      </c>
      <c r="G125" s="248" t="s">
        <v>156</v>
      </c>
      <c r="H125" s="249">
        <v>2</v>
      </c>
      <c r="I125" s="250"/>
      <c r="J125" s="251">
        <f>ROUND(I125*H125,2)</f>
        <v>0</v>
      </c>
      <c r="K125" s="247" t="s">
        <v>644</v>
      </c>
      <c r="L125" s="252"/>
      <c r="M125" s="253" t="s">
        <v>19</v>
      </c>
      <c r="N125" s="254" t="s">
        <v>47</v>
      </c>
      <c r="O125" s="66"/>
      <c r="P125" s="189">
        <f>O125*H125</f>
        <v>0</v>
      </c>
      <c r="Q125" s="189">
        <v>0</v>
      </c>
      <c r="R125" s="189">
        <f>Q125*H125</f>
        <v>0</v>
      </c>
      <c r="S125" s="189">
        <v>0</v>
      </c>
      <c r="T125" s="190">
        <f>S125*H125</f>
        <v>0</v>
      </c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R125" s="191" t="s">
        <v>464</v>
      </c>
      <c r="AT125" s="191" t="s">
        <v>641</v>
      </c>
      <c r="AU125" s="191" t="s">
        <v>179</v>
      </c>
      <c r="AY125" s="19" t="s">
        <v>150</v>
      </c>
      <c r="BE125" s="192">
        <f>IF(N125="základní",J125,0)</f>
        <v>0</v>
      </c>
      <c r="BF125" s="192">
        <f>IF(N125="snížená",J125,0)</f>
        <v>0</v>
      </c>
      <c r="BG125" s="192">
        <f>IF(N125="zákl. přenesená",J125,0)</f>
        <v>0</v>
      </c>
      <c r="BH125" s="192">
        <f>IF(N125="sníž. přenesená",J125,0)</f>
        <v>0</v>
      </c>
      <c r="BI125" s="192">
        <f>IF(N125="nulová",J125,0)</f>
        <v>0</v>
      </c>
      <c r="BJ125" s="19" t="s">
        <v>84</v>
      </c>
      <c r="BK125" s="192">
        <f>ROUND(I125*H125,2)</f>
        <v>0</v>
      </c>
      <c r="BL125" s="19" t="s">
        <v>314</v>
      </c>
      <c r="BM125" s="191" t="s">
        <v>1152</v>
      </c>
    </row>
    <row r="126" spans="1:65" s="2" customFormat="1" ht="11.25">
      <c r="A126" s="36"/>
      <c r="B126" s="37"/>
      <c r="C126" s="38"/>
      <c r="D126" s="193" t="s">
        <v>160</v>
      </c>
      <c r="E126" s="38"/>
      <c r="F126" s="194" t="s">
        <v>2002</v>
      </c>
      <c r="G126" s="38"/>
      <c r="H126" s="38"/>
      <c r="I126" s="195"/>
      <c r="J126" s="38"/>
      <c r="K126" s="38"/>
      <c r="L126" s="41"/>
      <c r="M126" s="196"/>
      <c r="N126" s="197"/>
      <c r="O126" s="66"/>
      <c r="P126" s="66"/>
      <c r="Q126" s="66"/>
      <c r="R126" s="66"/>
      <c r="S126" s="66"/>
      <c r="T126" s="67"/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T126" s="19" t="s">
        <v>160</v>
      </c>
      <c r="AU126" s="19" t="s">
        <v>179</v>
      </c>
    </row>
    <row r="127" spans="1:65" s="2" customFormat="1" ht="19.5">
      <c r="A127" s="36"/>
      <c r="B127" s="37"/>
      <c r="C127" s="38"/>
      <c r="D127" s="193" t="s">
        <v>161</v>
      </c>
      <c r="E127" s="38"/>
      <c r="F127" s="198" t="s">
        <v>2003</v>
      </c>
      <c r="G127" s="38"/>
      <c r="H127" s="38"/>
      <c r="I127" s="195"/>
      <c r="J127" s="38"/>
      <c r="K127" s="38"/>
      <c r="L127" s="41"/>
      <c r="M127" s="196"/>
      <c r="N127" s="197"/>
      <c r="O127" s="66"/>
      <c r="P127" s="66"/>
      <c r="Q127" s="66"/>
      <c r="R127" s="66"/>
      <c r="S127" s="66"/>
      <c r="T127" s="67"/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T127" s="19" t="s">
        <v>161</v>
      </c>
      <c r="AU127" s="19" t="s">
        <v>179</v>
      </c>
    </row>
    <row r="128" spans="1:65" s="2" customFormat="1" ht="16.5" customHeight="1">
      <c r="A128" s="36"/>
      <c r="B128" s="37"/>
      <c r="C128" s="245" t="s">
        <v>280</v>
      </c>
      <c r="D128" s="245" t="s">
        <v>641</v>
      </c>
      <c r="E128" s="246" t="s">
        <v>2004</v>
      </c>
      <c r="F128" s="247" t="s">
        <v>2005</v>
      </c>
      <c r="G128" s="248" t="s">
        <v>156</v>
      </c>
      <c r="H128" s="249">
        <v>1</v>
      </c>
      <c r="I128" s="250"/>
      <c r="J128" s="251">
        <f>ROUND(I128*H128,2)</f>
        <v>0</v>
      </c>
      <c r="K128" s="247" t="s">
        <v>644</v>
      </c>
      <c r="L128" s="252"/>
      <c r="M128" s="253" t="s">
        <v>19</v>
      </c>
      <c r="N128" s="254" t="s">
        <v>47</v>
      </c>
      <c r="O128" s="66"/>
      <c r="P128" s="189">
        <f>O128*H128</f>
        <v>0</v>
      </c>
      <c r="Q128" s="189">
        <v>0</v>
      </c>
      <c r="R128" s="189">
        <f>Q128*H128</f>
        <v>0</v>
      </c>
      <c r="S128" s="189">
        <v>0</v>
      </c>
      <c r="T128" s="190">
        <f>S128*H128</f>
        <v>0</v>
      </c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R128" s="191" t="s">
        <v>464</v>
      </c>
      <c r="AT128" s="191" t="s">
        <v>641</v>
      </c>
      <c r="AU128" s="191" t="s">
        <v>179</v>
      </c>
      <c r="AY128" s="19" t="s">
        <v>150</v>
      </c>
      <c r="BE128" s="192">
        <f>IF(N128="základní",J128,0)</f>
        <v>0</v>
      </c>
      <c r="BF128" s="192">
        <f>IF(N128="snížená",J128,0)</f>
        <v>0</v>
      </c>
      <c r="BG128" s="192">
        <f>IF(N128="zákl. přenesená",J128,0)</f>
        <v>0</v>
      </c>
      <c r="BH128" s="192">
        <f>IF(N128="sníž. přenesená",J128,0)</f>
        <v>0</v>
      </c>
      <c r="BI128" s="192">
        <f>IF(N128="nulová",J128,0)</f>
        <v>0</v>
      </c>
      <c r="BJ128" s="19" t="s">
        <v>84</v>
      </c>
      <c r="BK128" s="192">
        <f>ROUND(I128*H128,2)</f>
        <v>0</v>
      </c>
      <c r="BL128" s="19" t="s">
        <v>314</v>
      </c>
      <c r="BM128" s="191" t="s">
        <v>1163</v>
      </c>
    </row>
    <row r="129" spans="1:65" s="2" customFormat="1" ht="11.25">
      <c r="A129" s="36"/>
      <c r="B129" s="37"/>
      <c r="C129" s="38"/>
      <c r="D129" s="193" t="s">
        <v>160</v>
      </c>
      <c r="E129" s="38"/>
      <c r="F129" s="194" t="s">
        <v>2005</v>
      </c>
      <c r="G129" s="38"/>
      <c r="H129" s="38"/>
      <c r="I129" s="195"/>
      <c r="J129" s="38"/>
      <c r="K129" s="38"/>
      <c r="L129" s="41"/>
      <c r="M129" s="196"/>
      <c r="N129" s="197"/>
      <c r="O129" s="66"/>
      <c r="P129" s="66"/>
      <c r="Q129" s="66"/>
      <c r="R129" s="66"/>
      <c r="S129" s="66"/>
      <c r="T129" s="67"/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T129" s="19" t="s">
        <v>160</v>
      </c>
      <c r="AU129" s="19" t="s">
        <v>179</v>
      </c>
    </row>
    <row r="130" spans="1:65" s="2" customFormat="1" ht="19.5">
      <c r="A130" s="36"/>
      <c r="B130" s="37"/>
      <c r="C130" s="38"/>
      <c r="D130" s="193" t="s">
        <v>161</v>
      </c>
      <c r="E130" s="38"/>
      <c r="F130" s="198" t="s">
        <v>2006</v>
      </c>
      <c r="G130" s="38"/>
      <c r="H130" s="38"/>
      <c r="I130" s="195"/>
      <c r="J130" s="38"/>
      <c r="K130" s="38"/>
      <c r="L130" s="41"/>
      <c r="M130" s="196"/>
      <c r="N130" s="197"/>
      <c r="O130" s="66"/>
      <c r="P130" s="66"/>
      <c r="Q130" s="66"/>
      <c r="R130" s="66"/>
      <c r="S130" s="66"/>
      <c r="T130" s="67"/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T130" s="19" t="s">
        <v>161</v>
      </c>
      <c r="AU130" s="19" t="s">
        <v>179</v>
      </c>
    </row>
    <row r="131" spans="1:65" s="2" customFormat="1" ht="16.5" customHeight="1">
      <c r="A131" s="36"/>
      <c r="B131" s="37"/>
      <c r="C131" s="245" t="s">
        <v>291</v>
      </c>
      <c r="D131" s="245" t="s">
        <v>641</v>
      </c>
      <c r="E131" s="246" t="s">
        <v>2007</v>
      </c>
      <c r="F131" s="247" t="s">
        <v>2008</v>
      </c>
      <c r="G131" s="248" t="s">
        <v>156</v>
      </c>
      <c r="H131" s="249">
        <v>6</v>
      </c>
      <c r="I131" s="250"/>
      <c r="J131" s="251">
        <f>ROUND(I131*H131,2)</f>
        <v>0</v>
      </c>
      <c r="K131" s="247" t="s">
        <v>644</v>
      </c>
      <c r="L131" s="252"/>
      <c r="M131" s="253" t="s">
        <v>19</v>
      </c>
      <c r="N131" s="254" t="s">
        <v>47</v>
      </c>
      <c r="O131" s="66"/>
      <c r="P131" s="189">
        <f>O131*H131</f>
        <v>0</v>
      </c>
      <c r="Q131" s="189">
        <v>0</v>
      </c>
      <c r="R131" s="189">
        <f>Q131*H131</f>
        <v>0</v>
      </c>
      <c r="S131" s="189">
        <v>0</v>
      </c>
      <c r="T131" s="190">
        <f>S131*H131</f>
        <v>0</v>
      </c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R131" s="191" t="s">
        <v>464</v>
      </c>
      <c r="AT131" s="191" t="s">
        <v>641</v>
      </c>
      <c r="AU131" s="191" t="s">
        <v>179</v>
      </c>
      <c r="AY131" s="19" t="s">
        <v>150</v>
      </c>
      <c r="BE131" s="192">
        <f>IF(N131="základní",J131,0)</f>
        <v>0</v>
      </c>
      <c r="BF131" s="192">
        <f>IF(N131="snížená",J131,0)</f>
        <v>0</v>
      </c>
      <c r="BG131" s="192">
        <f>IF(N131="zákl. přenesená",J131,0)</f>
        <v>0</v>
      </c>
      <c r="BH131" s="192">
        <f>IF(N131="sníž. přenesená",J131,0)</f>
        <v>0</v>
      </c>
      <c r="BI131" s="192">
        <f>IF(N131="nulová",J131,0)</f>
        <v>0</v>
      </c>
      <c r="BJ131" s="19" t="s">
        <v>84</v>
      </c>
      <c r="BK131" s="192">
        <f>ROUND(I131*H131,2)</f>
        <v>0</v>
      </c>
      <c r="BL131" s="19" t="s">
        <v>314</v>
      </c>
      <c r="BM131" s="191" t="s">
        <v>1180</v>
      </c>
    </row>
    <row r="132" spans="1:65" s="2" customFormat="1" ht="11.25">
      <c r="A132" s="36"/>
      <c r="B132" s="37"/>
      <c r="C132" s="38"/>
      <c r="D132" s="193" t="s">
        <v>160</v>
      </c>
      <c r="E132" s="38"/>
      <c r="F132" s="194" t="s">
        <v>2008</v>
      </c>
      <c r="G132" s="38"/>
      <c r="H132" s="38"/>
      <c r="I132" s="195"/>
      <c r="J132" s="38"/>
      <c r="K132" s="38"/>
      <c r="L132" s="41"/>
      <c r="M132" s="196"/>
      <c r="N132" s="197"/>
      <c r="O132" s="66"/>
      <c r="P132" s="66"/>
      <c r="Q132" s="66"/>
      <c r="R132" s="66"/>
      <c r="S132" s="66"/>
      <c r="T132" s="67"/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T132" s="19" t="s">
        <v>160</v>
      </c>
      <c r="AU132" s="19" t="s">
        <v>179</v>
      </c>
    </row>
    <row r="133" spans="1:65" s="2" customFormat="1" ht="29.25">
      <c r="A133" s="36"/>
      <c r="B133" s="37"/>
      <c r="C133" s="38"/>
      <c r="D133" s="193" t="s">
        <v>161</v>
      </c>
      <c r="E133" s="38"/>
      <c r="F133" s="198" t="s">
        <v>2009</v>
      </c>
      <c r="G133" s="38"/>
      <c r="H133" s="38"/>
      <c r="I133" s="195"/>
      <c r="J133" s="38"/>
      <c r="K133" s="38"/>
      <c r="L133" s="41"/>
      <c r="M133" s="196"/>
      <c r="N133" s="197"/>
      <c r="O133" s="66"/>
      <c r="P133" s="66"/>
      <c r="Q133" s="66"/>
      <c r="R133" s="66"/>
      <c r="S133" s="66"/>
      <c r="T133" s="67"/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T133" s="19" t="s">
        <v>161</v>
      </c>
      <c r="AU133" s="19" t="s">
        <v>179</v>
      </c>
    </row>
    <row r="134" spans="1:65" s="2" customFormat="1" ht="16.5" customHeight="1">
      <c r="A134" s="36"/>
      <c r="B134" s="37"/>
      <c r="C134" s="245" t="s">
        <v>298</v>
      </c>
      <c r="D134" s="245" t="s">
        <v>641</v>
      </c>
      <c r="E134" s="246" t="s">
        <v>2010</v>
      </c>
      <c r="F134" s="247" t="s">
        <v>2011</v>
      </c>
      <c r="G134" s="248" t="s">
        <v>156</v>
      </c>
      <c r="H134" s="249">
        <v>5</v>
      </c>
      <c r="I134" s="250"/>
      <c r="J134" s="251">
        <f>ROUND(I134*H134,2)</f>
        <v>0</v>
      </c>
      <c r="K134" s="247" t="s">
        <v>644</v>
      </c>
      <c r="L134" s="252"/>
      <c r="M134" s="253" t="s">
        <v>19</v>
      </c>
      <c r="N134" s="254" t="s">
        <v>47</v>
      </c>
      <c r="O134" s="66"/>
      <c r="P134" s="189">
        <f>O134*H134</f>
        <v>0</v>
      </c>
      <c r="Q134" s="189">
        <v>0</v>
      </c>
      <c r="R134" s="189">
        <f>Q134*H134</f>
        <v>0</v>
      </c>
      <c r="S134" s="189">
        <v>0</v>
      </c>
      <c r="T134" s="190">
        <f>S134*H134</f>
        <v>0</v>
      </c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R134" s="191" t="s">
        <v>464</v>
      </c>
      <c r="AT134" s="191" t="s">
        <v>641</v>
      </c>
      <c r="AU134" s="191" t="s">
        <v>179</v>
      </c>
      <c r="AY134" s="19" t="s">
        <v>150</v>
      </c>
      <c r="BE134" s="192">
        <f>IF(N134="základní",J134,0)</f>
        <v>0</v>
      </c>
      <c r="BF134" s="192">
        <f>IF(N134="snížená",J134,0)</f>
        <v>0</v>
      </c>
      <c r="BG134" s="192">
        <f>IF(N134="zákl. přenesená",J134,0)</f>
        <v>0</v>
      </c>
      <c r="BH134" s="192">
        <f>IF(N134="sníž. přenesená",J134,0)</f>
        <v>0</v>
      </c>
      <c r="BI134" s="192">
        <f>IF(N134="nulová",J134,0)</f>
        <v>0</v>
      </c>
      <c r="BJ134" s="19" t="s">
        <v>84</v>
      </c>
      <c r="BK134" s="192">
        <f>ROUND(I134*H134,2)</f>
        <v>0</v>
      </c>
      <c r="BL134" s="19" t="s">
        <v>314</v>
      </c>
      <c r="BM134" s="191" t="s">
        <v>1198</v>
      </c>
    </row>
    <row r="135" spans="1:65" s="2" customFormat="1" ht="11.25">
      <c r="A135" s="36"/>
      <c r="B135" s="37"/>
      <c r="C135" s="38"/>
      <c r="D135" s="193" t="s">
        <v>160</v>
      </c>
      <c r="E135" s="38"/>
      <c r="F135" s="194" t="s">
        <v>2011</v>
      </c>
      <c r="G135" s="38"/>
      <c r="H135" s="38"/>
      <c r="I135" s="195"/>
      <c r="J135" s="38"/>
      <c r="K135" s="38"/>
      <c r="L135" s="41"/>
      <c r="M135" s="196"/>
      <c r="N135" s="197"/>
      <c r="O135" s="66"/>
      <c r="P135" s="66"/>
      <c r="Q135" s="66"/>
      <c r="R135" s="66"/>
      <c r="S135" s="66"/>
      <c r="T135" s="67"/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T135" s="19" t="s">
        <v>160</v>
      </c>
      <c r="AU135" s="19" t="s">
        <v>179</v>
      </c>
    </row>
    <row r="136" spans="1:65" s="2" customFormat="1" ht="29.25">
      <c r="A136" s="36"/>
      <c r="B136" s="37"/>
      <c r="C136" s="38"/>
      <c r="D136" s="193" t="s">
        <v>161</v>
      </c>
      <c r="E136" s="38"/>
      <c r="F136" s="198" t="s">
        <v>2012</v>
      </c>
      <c r="G136" s="38"/>
      <c r="H136" s="38"/>
      <c r="I136" s="195"/>
      <c r="J136" s="38"/>
      <c r="K136" s="38"/>
      <c r="L136" s="41"/>
      <c r="M136" s="196"/>
      <c r="N136" s="197"/>
      <c r="O136" s="66"/>
      <c r="P136" s="66"/>
      <c r="Q136" s="66"/>
      <c r="R136" s="66"/>
      <c r="S136" s="66"/>
      <c r="T136" s="67"/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T136" s="19" t="s">
        <v>161</v>
      </c>
      <c r="AU136" s="19" t="s">
        <v>179</v>
      </c>
    </row>
    <row r="137" spans="1:65" s="2" customFormat="1" ht="16.5" customHeight="1">
      <c r="A137" s="36"/>
      <c r="B137" s="37"/>
      <c r="C137" s="245" t="s">
        <v>8</v>
      </c>
      <c r="D137" s="245" t="s">
        <v>641</v>
      </c>
      <c r="E137" s="246" t="s">
        <v>2013</v>
      </c>
      <c r="F137" s="247" t="s">
        <v>2014</v>
      </c>
      <c r="G137" s="248" t="s">
        <v>951</v>
      </c>
      <c r="H137" s="249">
        <v>1</v>
      </c>
      <c r="I137" s="250"/>
      <c r="J137" s="251">
        <f>ROUND(I137*H137,2)</f>
        <v>0</v>
      </c>
      <c r="K137" s="247" t="s">
        <v>644</v>
      </c>
      <c r="L137" s="252"/>
      <c r="M137" s="253" t="s">
        <v>19</v>
      </c>
      <c r="N137" s="254" t="s">
        <v>47</v>
      </c>
      <c r="O137" s="66"/>
      <c r="P137" s="189">
        <f>O137*H137</f>
        <v>0</v>
      </c>
      <c r="Q137" s="189">
        <v>0</v>
      </c>
      <c r="R137" s="189">
        <f>Q137*H137</f>
        <v>0</v>
      </c>
      <c r="S137" s="189">
        <v>0</v>
      </c>
      <c r="T137" s="190">
        <f>S137*H137</f>
        <v>0</v>
      </c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R137" s="191" t="s">
        <v>464</v>
      </c>
      <c r="AT137" s="191" t="s">
        <v>641</v>
      </c>
      <c r="AU137" s="191" t="s">
        <v>179</v>
      </c>
      <c r="AY137" s="19" t="s">
        <v>150</v>
      </c>
      <c r="BE137" s="192">
        <f>IF(N137="základní",J137,0)</f>
        <v>0</v>
      </c>
      <c r="BF137" s="192">
        <f>IF(N137="snížená",J137,0)</f>
        <v>0</v>
      </c>
      <c r="BG137" s="192">
        <f>IF(N137="zákl. přenesená",J137,0)</f>
        <v>0</v>
      </c>
      <c r="BH137" s="192">
        <f>IF(N137="sníž. přenesená",J137,0)</f>
        <v>0</v>
      </c>
      <c r="BI137" s="192">
        <f>IF(N137="nulová",J137,0)</f>
        <v>0</v>
      </c>
      <c r="BJ137" s="19" t="s">
        <v>84</v>
      </c>
      <c r="BK137" s="192">
        <f>ROUND(I137*H137,2)</f>
        <v>0</v>
      </c>
      <c r="BL137" s="19" t="s">
        <v>314</v>
      </c>
      <c r="BM137" s="191" t="s">
        <v>1205</v>
      </c>
    </row>
    <row r="138" spans="1:65" s="2" customFormat="1" ht="11.25">
      <c r="A138" s="36"/>
      <c r="B138" s="37"/>
      <c r="C138" s="38"/>
      <c r="D138" s="193" t="s">
        <v>160</v>
      </c>
      <c r="E138" s="38"/>
      <c r="F138" s="194" t="s">
        <v>2014</v>
      </c>
      <c r="G138" s="38"/>
      <c r="H138" s="38"/>
      <c r="I138" s="195"/>
      <c r="J138" s="38"/>
      <c r="K138" s="38"/>
      <c r="L138" s="41"/>
      <c r="M138" s="196"/>
      <c r="N138" s="197"/>
      <c r="O138" s="66"/>
      <c r="P138" s="66"/>
      <c r="Q138" s="66"/>
      <c r="R138" s="66"/>
      <c r="S138" s="66"/>
      <c r="T138" s="67"/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T138" s="19" t="s">
        <v>160</v>
      </c>
      <c r="AU138" s="19" t="s">
        <v>179</v>
      </c>
    </row>
    <row r="139" spans="1:65" s="2" customFormat="1" ht="58.5">
      <c r="A139" s="36"/>
      <c r="B139" s="37"/>
      <c r="C139" s="38"/>
      <c r="D139" s="193" t="s">
        <v>161</v>
      </c>
      <c r="E139" s="38"/>
      <c r="F139" s="198" t="s">
        <v>2015</v>
      </c>
      <c r="G139" s="38"/>
      <c r="H139" s="38"/>
      <c r="I139" s="195"/>
      <c r="J139" s="38"/>
      <c r="K139" s="38"/>
      <c r="L139" s="41"/>
      <c r="M139" s="196"/>
      <c r="N139" s="197"/>
      <c r="O139" s="66"/>
      <c r="P139" s="66"/>
      <c r="Q139" s="66"/>
      <c r="R139" s="66"/>
      <c r="S139" s="66"/>
      <c r="T139" s="67"/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T139" s="19" t="s">
        <v>161</v>
      </c>
      <c r="AU139" s="19" t="s">
        <v>179</v>
      </c>
    </row>
    <row r="140" spans="1:65" s="2" customFormat="1" ht="16.5" customHeight="1">
      <c r="A140" s="36"/>
      <c r="B140" s="37"/>
      <c r="C140" s="245" t="s">
        <v>314</v>
      </c>
      <c r="D140" s="245" t="s">
        <v>641</v>
      </c>
      <c r="E140" s="246" t="s">
        <v>2016</v>
      </c>
      <c r="F140" s="247" t="s">
        <v>2017</v>
      </c>
      <c r="G140" s="248" t="s">
        <v>156</v>
      </c>
      <c r="H140" s="249">
        <v>1</v>
      </c>
      <c r="I140" s="250"/>
      <c r="J140" s="251">
        <f>ROUND(I140*H140,2)</f>
        <v>0</v>
      </c>
      <c r="K140" s="247" t="s">
        <v>644</v>
      </c>
      <c r="L140" s="252"/>
      <c r="M140" s="253" t="s">
        <v>19</v>
      </c>
      <c r="N140" s="254" t="s">
        <v>47</v>
      </c>
      <c r="O140" s="66"/>
      <c r="P140" s="189">
        <f>O140*H140</f>
        <v>0</v>
      </c>
      <c r="Q140" s="189">
        <v>0</v>
      </c>
      <c r="R140" s="189">
        <f>Q140*H140</f>
        <v>0</v>
      </c>
      <c r="S140" s="189">
        <v>0</v>
      </c>
      <c r="T140" s="190">
        <f>S140*H140</f>
        <v>0</v>
      </c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R140" s="191" t="s">
        <v>464</v>
      </c>
      <c r="AT140" s="191" t="s">
        <v>641</v>
      </c>
      <c r="AU140" s="191" t="s">
        <v>179</v>
      </c>
      <c r="AY140" s="19" t="s">
        <v>150</v>
      </c>
      <c r="BE140" s="192">
        <f>IF(N140="základní",J140,0)</f>
        <v>0</v>
      </c>
      <c r="BF140" s="192">
        <f>IF(N140="snížená",J140,0)</f>
        <v>0</v>
      </c>
      <c r="BG140" s="192">
        <f>IF(N140="zákl. přenesená",J140,0)</f>
        <v>0</v>
      </c>
      <c r="BH140" s="192">
        <f>IF(N140="sníž. přenesená",J140,0)</f>
        <v>0</v>
      </c>
      <c r="BI140" s="192">
        <f>IF(N140="nulová",J140,0)</f>
        <v>0</v>
      </c>
      <c r="BJ140" s="19" t="s">
        <v>84</v>
      </c>
      <c r="BK140" s="192">
        <f>ROUND(I140*H140,2)</f>
        <v>0</v>
      </c>
      <c r="BL140" s="19" t="s">
        <v>314</v>
      </c>
      <c r="BM140" s="191" t="s">
        <v>1216</v>
      </c>
    </row>
    <row r="141" spans="1:65" s="2" customFormat="1" ht="11.25">
      <c r="A141" s="36"/>
      <c r="B141" s="37"/>
      <c r="C141" s="38"/>
      <c r="D141" s="193" t="s">
        <v>160</v>
      </c>
      <c r="E141" s="38"/>
      <c r="F141" s="194" t="s">
        <v>2017</v>
      </c>
      <c r="G141" s="38"/>
      <c r="H141" s="38"/>
      <c r="I141" s="195"/>
      <c r="J141" s="38"/>
      <c r="K141" s="38"/>
      <c r="L141" s="41"/>
      <c r="M141" s="196"/>
      <c r="N141" s="197"/>
      <c r="O141" s="66"/>
      <c r="P141" s="66"/>
      <c r="Q141" s="66"/>
      <c r="R141" s="66"/>
      <c r="S141" s="66"/>
      <c r="T141" s="67"/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T141" s="19" t="s">
        <v>160</v>
      </c>
      <c r="AU141" s="19" t="s">
        <v>179</v>
      </c>
    </row>
    <row r="142" spans="1:65" s="2" customFormat="1" ht="19.5">
      <c r="A142" s="36"/>
      <c r="B142" s="37"/>
      <c r="C142" s="38"/>
      <c r="D142" s="193" t="s">
        <v>161</v>
      </c>
      <c r="E142" s="38"/>
      <c r="F142" s="198" t="s">
        <v>2018</v>
      </c>
      <c r="G142" s="38"/>
      <c r="H142" s="38"/>
      <c r="I142" s="195"/>
      <c r="J142" s="38"/>
      <c r="K142" s="38"/>
      <c r="L142" s="41"/>
      <c r="M142" s="196"/>
      <c r="N142" s="197"/>
      <c r="O142" s="66"/>
      <c r="P142" s="66"/>
      <c r="Q142" s="66"/>
      <c r="R142" s="66"/>
      <c r="S142" s="66"/>
      <c r="T142" s="67"/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T142" s="19" t="s">
        <v>161</v>
      </c>
      <c r="AU142" s="19" t="s">
        <v>179</v>
      </c>
    </row>
    <row r="143" spans="1:65" s="2" customFormat="1" ht="16.5" customHeight="1">
      <c r="A143" s="36"/>
      <c r="B143" s="37"/>
      <c r="C143" s="245" t="s">
        <v>325</v>
      </c>
      <c r="D143" s="245" t="s">
        <v>641</v>
      </c>
      <c r="E143" s="246" t="s">
        <v>2019</v>
      </c>
      <c r="F143" s="247" t="s">
        <v>2020</v>
      </c>
      <c r="G143" s="248" t="s">
        <v>156</v>
      </c>
      <c r="H143" s="249">
        <v>4</v>
      </c>
      <c r="I143" s="250"/>
      <c r="J143" s="251">
        <f>ROUND(I143*H143,2)</f>
        <v>0</v>
      </c>
      <c r="K143" s="247" t="s">
        <v>644</v>
      </c>
      <c r="L143" s="252"/>
      <c r="M143" s="253" t="s">
        <v>19</v>
      </c>
      <c r="N143" s="254" t="s">
        <v>47</v>
      </c>
      <c r="O143" s="66"/>
      <c r="P143" s="189">
        <f>O143*H143</f>
        <v>0</v>
      </c>
      <c r="Q143" s="189">
        <v>0</v>
      </c>
      <c r="R143" s="189">
        <f>Q143*H143</f>
        <v>0</v>
      </c>
      <c r="S143" s="189">
        <v>0</v>
      </c>
      <c r="T143" s="190">
        <f>S143*H143</f>
        <v>0</v>
      </c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R143" s="191" t="s">
        <v>464</v>
      </c>
      <c r="AT143" s="191" t="s">
        <v>641</v>
      </c>
      <c r="AU143" s="191" t="s">
        <v>179</v>
      </c>
      <c r="AY143" s="19" t="s">
        <v>150</v>
      </c>
      <c r="BE143" s="192">
        <f>IF(N143="základní",J143,0)</f>
        <v>0</v>
      </c>
      <c r="BF143" s="192">
        <f>IF(N143="snížená",J143,0)</f>
        <v>0</v>
      </c>
      <c r="BG143" s="192">
        <f>IF(N143="zákl. přenesená",J143,0)</f>
        <v>0</v>
      </c>
      <c r="BH143" s="192">
        <f>IF(N143="sníž. přenesená",J143,0)</f>
        <v>0</v>
      </c>
      <c r="BI143" s="192">
        <f>IF(N143="nulová",J143,0)</f>
        <v>0</v>
      </c>
      <c r="BJ143" s="19" t="s">
        <v>84</v>
      </c>
      <c r="BK143" s="192">
        <f>ROUND(I143*H143,2)</f>
        <v>0</v>
      </c>
      <c r="BL143" s="19" t="s">
        <v>314</v>
      </c>
      <c r="BM143" s="191" t="s">
        <v>1227</v>
      </c>
    </row>
    <row r="144" spans="1:65" s="2" customFormat="1" ht="11.25">
      <c r="A144" s="36"/>
      <c r="B144" s="37"/>
      <c r="C144" s="38"/>
      <c r="D144" s="193" t="s">
        <v>160</v>
      </c>
      <c r="E144" s="38"/>
      <c r="F144" s="194" t="s">
        <v>2020</v>
      </c>
      <c r="G144" s="38"/>
      <c r="H144" s="38"/>
      <c r="I144" s="195"/>
      <c r="J144" s="38"/>
      <c r="K144" s="38"/>
      <c r="L144" s="41"/>
      <c r="M144" s="196"/>
      <c r="N144" s="197"/>
      <c r="O144" s="66"/>
      <c r="P144" s="66"/>
      <c r="Q144" s="66"/>
      <c r="R144" s="66"/>
      <c r="S144" s="66"/>
      <c r="T144" s="67"/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T144" s="19" t="s">
        <v>160</v>
      </c>
      <c r="AU144" s="19" t="s">
        <v>179</v>
      </c>
    </row>
    <row r="145" spans="1:65" s="2" customFormat="1" ht="29.25">
      <c r="A145" s="36"/>
      <c r="B145" s="37"/>
      <c r="C145" s="38"/>
      <c r="D145" s="193" t="s">
        <v>161</v>
      </c>
      <c r="E145" s="38"/>
      <c r="F145" s="198" t="s">
        <v>2021</v>
      </c>
      <c r="G145" s="38"/>
      <c r="H145" s="38"/>
      <c r="I145" s="195"/>
      <c r="J145" s="38"/>
      <c r="K145" s="38"/>
      <c r="L145" s="41"/>
      <c r="M145" s="196"/>
      <c r="N145" s="197"/>
      <c r="O145" s="66"/>
      <c r="P145" s="66"/>
      <c r="Q145" s="66"/>
      <c r="R145" s="66"/>
      <c r="S145" s="66"/>
      <c r="T145" s="67"/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T145" s="19" t="s">
        <v>161</v>
      </c>
      <c r="AU145" s="19" t="s">
        <v>179</v>
      </c>
    </row>
    <row r="146" spans="1:65" s="2" customFormat="1" ht="16.5" customHeight="1">
      <c r="A146" s="36"/>
      <c r="B146" s="37"/>
      <c r="C146" s="245" t="s">
        <v>341</v>
      </c>
      <c r="D146" s="245" t="s">
        <v>641</v>
      </c>
      <c r="E146" s="246" t="s">
        <v>2022</v>
      </c>
      <c r="F146" s="247" t="s">
        <v>2023</v>
      </c>
      <c r="G146" s="248" t="s">
        <v>156</v>
      </c>
      <c r="H146" s="249">
        <v>1</v>
      </c>
      <c r="I146" s="250"/>
      <c r="J146" s="251">
        <f>ROUND(I146*H146,2)</f>
        <v>0</v>
      </c>
      <c r="K146" s="247" t="s">
        <v>644</v>
      </c>
      <c r="L146" s="252"/>
      <c r="M146" s="253" t="s">
        <v>19</v>
      </c>
      <c r="N146" s="254" t="s">
        <v>47</v>
      </c>
      <c r="O146" s="66"/>
      <c r="P146" s="189">
        <f>O146*H146</f>
        <v>0</v>
      </c>
      <c r="Q146" s="189">
        <v>0</v>
      </c>
      <c r="R146" s="189">
        <f>Q146*H146</f>
        <v>0</v>
      </c>
      <c r="S146" s="189">
        <v>0</v>
      </c>
      <c r="T146" s="190">
        <f>S146*H146</f>
        <v>0</v>
      </c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R146" s="191" t="s">
        <v>464</v>
      </c>
      <c r="AT146" s="191" t="s">
        <v>641</v>
      </c>
      <c r="AU146" s="191" t="s">
        <v>179</v>
      </c>
      <c r="AY146" s="19" t="s">
        <v>150</v>
      </c>
      <c r="BE146" s="192">
        <f>IF(N146="základní",J146,0)</f>
        <v>0</v>
      </c>
      <c r="BF146" s="192">
        <f>IF(N146="snížená",J146,0)</f>
        <v>0</v>
      </c>
      <c r="BG146" s="192">
        <f>IF(N146="zákl. přenesená",J146,0)</f>
        <v>0</v>
      </c>
      <c r="BH146" s="192">
        <f>IF(N146="sníž. přenesená",J146,0)</f>
        <v>0</v>
      </c>
      <c r="BI146" s="192">
        <f>IF(N146="nulová",J146,0)</f>
        <v>0</v>
      </c>
      <c r="BJ146" s="19" t="s">
        <v>84</v>
      </c>
      <c r="BK146" s="192">
        <f>ROUND(I146*H146,2)</f>
        <v>0</v>
      </c>
      <c r="BL146" s="19" t="s">
        <v>314</v>
      </c>
      <c r="BM146" s="191" t="s">
        <v>1240</v>
      </c>
    </row>
    <row r="147" spans="1:65" s="2" customFormat="1" ht="11.25">
      <c r="A147" s="36"/>
      <c r="B147" s="37"/>
      <c r="C147" s="38"/>
      <c r="D147" s="193" t="s">
        <v>160</v>
      </c>
      <c r="E147" s="38"/>
      <c r="F147" s="194" t="s">
        <v>2023</v>
      </c>
      <c r="G147" s="38"/>
      <c r="H147" s="38"/>
      <c r="I147" s="195"/>
      <c r="J147" s="38"/>
      <c r="K147" s="38"/>
      <c r="L147" s="41"/>
      <c r="M147" s="196"/>
      <c r="N147" s="197"/>
      <c r="O147" s="66"/>
      <c r="P147" s="66"/>
      <c r="Q147" s="66"/>
      <c r="R147" s="66"/>
      <c r="S147" s="66"/>
      <c r="T147" s="67"/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T147" s="19" t="s">
        <v>160</v>
      </c>
      <c r="AU147" s="19" t="s">
        <v>179</v>
      </c>
    </row>
    <row r="148" spans="1:65" s="2" customFormat="1" ht="29.25">
      <c r="A148" s="36"/>
      <c r="B148" s="37"/>
      <c r="C148" s="38"/>
      <c r="D148" s="193" t="s">
        <v>161</v>
      </c>
      <c r="E148" s="38"/>
      <c r="F148" s="198" t="s">
        <v>2024</v>
      </c>
      <c r="G148" s="38"/>
      <c r="H148" s="38"/>
      <c r="I148" s="195"/>
      <c r="J148" s="38"/>
      <c r="K148" s="38"/>
      <c r="L148" s="41"/>
      <c r="M148" s="196"/>
      <c r="N148" s="197"/>
      <c r="O148" s="66"/>
      <c r="P148" s="66"/>
      <c r="Q148" s="66"/>
      <c r="R148" s="66"/>
      <c r="S148" s="66"/>
      <c r="T148" s="67"/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T148" s="19" t="s">
        <v>161</v>
      </c>
      <c r="AU148" s="19" t="s">
        <v>179</v>
      </c>
    </row>
    <row r="149" spans="1:65" s="2" customFormat="1" ht="16.5" customHeight="1">
      <c r="A149" s="36"/>
      <c r="B149" s="37"/>
      <c r="C149" s="245" t="s">
        <v>348</v>
      </c>
      <c r="D149" s="245" t="s">
        <v>641</v>
      </c>
      <c r="E149" s="246" t="s">
        <v>2025</v>
      </c>
      <c r="F149" s="247" t="s">
        <v>2026</v>
      </c>
      <c r="G149" s="248" t="s">
        <v>156</v>
      </c>
      <c r="H149" s="249">
        <v>5</v>
      </c>
      <c r="I149" s="250"/>
      <c r="J149" s="251">
        <f>ROUND(I149*H149,2)</f>
        <v>0</v>
      </c>
      <c r="K149" s="247" t="s">
        <v>644</v>
      </c>
      <c r="L149" s="252"/>
      <c r="M149" s="253" t="s">
        <v>19</v>
      </c>
      <c r="N149" s="254" t="s">
        <v>47</v>
      </c>
      <c r="O149" s="66"/>
      <c r="P149" s="189">
        <f>O149*H149</f>
        <v>0</v>
      </c>
      <c r="Q149" s="189">
        <v>0</v>
      </c>
      <c r="R149" s="189">
        <f>Q149*H149</f>
        <v>0</v>
      </c>
      <c r="S149" s="189">
        <v>0</v>
      </c>
      <c r="T149" s="190">
        <f>S149*H149</f>
        <v>0</v>
      </c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R149" s="191" t="s">
        <v>464</v>
      </c>
      <c r="AT149" s="191" t="s">
        <v>641</v>
      </c>
      <c r="AU149" s="191" t="s">
        <v>179</v>
      </c>
      <c r="AY149" s="19" t="s">
        <v>150</v>
      </c>
      <c r="BE149" s="192">
        <f>IF(N149="základní",J149,0)</f>
        <v>0</v>
      </c>
      <c r="BF149" s="192">
        <f>IF(N149="snížená",J149,0)</f>
        <v>0</v>
      </c>
      <c r="BG149" s="192">
        <f>IF(N149="zákl. přenesená",J149,0)</f>
        <v>0</v>
      </c>
      <c r="BH149" s="192">
        <f>IF(N149="sníž. přenesená",J149,0)</f>
        <v>0</v>
      </c>
      <c r="BI149" s="192">
        <f>IF(N149="nulová",J149,0)</f>
        <v>0</v>
      </c>
      <c r="BJ149" s="19" t="s">
        <v>84</v>
      </c>
      <c r="BK149" s="192">
        <f>ROUND(I149*H149,2)</f>
        <v>0</v>
      </c>
      <c r="BL149" s="19" t="s">
        <v>314</v>
      </c>
      <c r="BM149" s="191" t="s">
        <v>1263</v>
      </c>
    </row>
    <row r="150" spans="1:65" s="2" customFormat="1" ht="11.25">
      <c r="A150" s="36"/>
      <c r="B150" s="37"/>
      <c r="C150" s="38"/>
      <c r="D150" s="193" t="s">
        <v>160</v>
      </c>
      <c r="E150" s="38"/>
      <c r="F150" s="194" t="s">
        <v>2026</v>
      </c>
      <c r="G150" s="38"/>
      <c r="H150" s="38"/>
      <c r="I150" s="195"/>
      <c r="J150" s="38"/>
      <c r="K150" s="38"/>
      <c r="L150" s="41"/>
      <c r="M150" s="196"/>
      <c r="N150" s="197"/>
      <c r="O150" s="66"/>
      <c r="P150" s="66"/>
      <c r="Q150" s="66"/>
      <c r="R150" s="66"/>
      <c r="S150" s="66"/>
      <c r="T150" s="67"/>
      <c r="U150" s="36"/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  <c r="AT150" s="19" t="s">
        <v>160</v>
      </c>
      <c r="AU150" s="19" t="s">
        <v>179</v>
      </c>
    </row>
    <row r="151" spans="1:65" s="2" customFormat="1" ht="29.25">
      <c r="A151" s="36"/>
      <c r="B151" s="37"/>
      <c r="C151" s="38"/>
      <c r="D151" s="193" t="s">
        <v>161</v>
      </c>
      <c r="E151" s="38"/>
      <c r="F151" s="198" t="s">
        <v>2027</v>
      </c>
      <c r="G151" s="38"/>
      <c r="H151" s="38"/>
      <c r="I151" s="195"/>
      <c r="J151" s="38"/>
      <c r="K151" s="38"/>
      <c r="L151" s="41"/>
      <c r="M151" s="196"/>
      <c r="N151" s="197"/>
      <c r="O151" s="66"/>
      <c r="P151" s="66"/>
      <c r="Q151" s="66"/>
      <c r="R151" s="66"/>
      <c r="S151" s="66"/>
      <c r="T151" s="67"/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T151" s="19" t="s">
        <v>161</v>
      </c>
      <c r="AU151" s="19" t="s">
        <v>179</v>
      </c>
    </row>
    <row r="152" spans="1:65" s="2" customFormat="1" ht="16.5" customHeight="1">
      <c r="A152" s="36"/>
      <c r="B152" s="37"/>
      <c r="C152" s="245" t="s">
        <v>355</v>
      </c>
      <c r="D152" s="245" t="s">
        <v>641</v>
      </c>
      <c r="E152" s="246" t="s">
        <v>2028</v>
      </c>
      <c r="F152" s="247" t="s">
        <v>2029</v>
      </c>
      <c r="G152" s="248" t="s">
        <v>156</v>
      </c>
      <c r="H152" s="249">
        <v>2</v>
      </c>
      <c r="I152" s="250"/>
      <c r="J152" s="251">
        <f>ROUND(I152*H152,2)</f>
        <v>0</v>
      </c>
      <c r="K152" s="247" t="s">
        <v>644</v>
      </c>
      <c r="L152" s="252"/>
      <c r="M152" s="253" t="s">
        <v>19</v>
      </c>
      <c r="N152" s="254" t="s">
        <v>47</v>
      </c>
      <c r="O152" s="66"/>
      <c r="P152" s="189">
        <f>O152*H152</f>
        <v>0</v>
      </c>
      <c r="Q152" s="189">
        <v>0</v>
      </c>
      <c r="R152" s="189">
        <f>Q152*H152</f>
        <v>0</v>
      </c>
      <c r="S152" s="189">
        <v>0</v>
      </c>
      <c r="T152" s="190">
        <f>S152*H152</f>
        <v>0</v>
      </c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R152" s="191" t="s">
        <v>464</v>
      </c>
      <c r="AT152" s="191" t="s">
        <v>641</v>
      </c>
      <c r="AU152" s="191" t="s">
        <v>179</v>
      </c>
      <c r="AY152" s="19" t="s">
        <v>150</v>
      </c>
      <c r="BE152" s="192">
        <f>IF(N152="základní",J152,0)</f>
        <v>0</v>
      </c>
      <c r="BF152" s="192">
        <f>IF(N152="snížená",J152,0)</f>
        <v>0</v>
      </c>
      <c r="BG152" s="192">
        <f>IF(N152="zákl. přenesená",J152,0)</f>
        <v>0</v>
      </c>
      <c r="BH152" s="192">
        <f>IF(N152="sníž. přenesená",J152,0)</f>
        <v>0</v>
      </c>
      <c r="BI152" s="192">
        <f>IF(N152="nulová",J152,0)</f>
        <v>0</v>
      </c>
      <c r="BJ152" s="19" t="s">
        <v>84</v>
      </c>
      <c r="BK152" s="192">
        <f>ROUND(I152*H152,2)</f>
        <v>0</v>
      </c>
      <c r="BL152" s="19" t="s">
        <v>314</v>
      </c>
      <c r="BM152" s="191" t="s">
        <v>1274</v>
      </c>
    </row>
    <row r="153" spans="1:65" s="2" customFormat="1" ht="11.25">
      <c r="A153" s="36"/>
      <c r="B153" s="37"/>
      <c r="C153" s="38"/>
      <c r="D153" s="193" t="s">
        <v>160</v>
      </c>
      <c r="E153" s="38"/>
      <c r="F153" s="194" t="s">
        <v>2029</v>
      </c>
      <c r="G153" s="38"/>
      <c r="H153" s="38"/>
      <c r="I153" s="195"/>
      <c r="J153" s="38"/>
      <c r="K153" s="38"/>
      <c r="L153" s="41"/>
      <c r="M153" s="196"/>
      <c r="N153" s="197"/>
      <c r="O153" s="66"/>
      <c r="P153" s="66"/>
      <c r="Q153" s="66"/>
      <c r="R153" s="66"/>
      <c r="S153" s="66"/>
      <c r="T153" s="67"/>
      <c r="U153" s="36"/>
      <c r="V153" s="36"/>
      <c r="W153" s="36"/>
      <c r="X153" s="36"/>
      <c r="Y153" s="36"/>
      <c r="Z153" s="36"/>
      <c r="AA153" s="36"/>
      <c r="AB153" s="36"/>
      <c r="AC153" s="36"/>
      <c r="AD153" s="36"/>
      <c r="AE153" s="36"/>
      <c r="AT153" s="19" t="s">
        <v>160</v>
      </c>
      <c r="AU153" s="19" t="s">
        <v>179</v>
      </c>
    </row>
    <row r="154" spans="1:65" s="2" customFormat="1" ht="29.25">
      <c r="A154" s="36"/>
      <c r="B154" s="37"/>
      <c r="C154" s="38"/>
      <c r="D154" s="193" t="s">
        <v>161</v>
      </c>
      <c r="E154" s="38"/>
      <c r="F154" s="198" t="s">
        <v>2030</v>
      </c>
      <c r="G154" s="38"/>
      <c r="H154" s="38"/>
      <c r="I154" s="195"/>
      <c r="J154" s="38"/>
      <c r="K154" s="38"/>
      <c r="L154" s="41"/>
      <c r="M154" s="196"/>
      <c r="N154" s="197"/>
      <c r="O154" s="66"/>
      <c r="P154" s="66"/>
      <c r="Q154" s="66"/>
      <c r="R154" s="66"/>
      <c r="S154" s="66"/>
      <c r="T154" s="67"/>
      <c r="U154" s="36"/>
      <c r="V154" s="36"/>
      <c r="W154" s="36"/>
      <c r="X154" s="36"/>
      <c r="Y154" s="36"/>
      <c r="Z154" s="36"/>
      <c r="AA154" s="36"/>
      <c r="AB154" s="36"/>
      <c r="AC154" s="36"/>
      <c r="AD154" s="36"/>
      <c r="AE154" s="36"/>
      <c r="AT154" s="19" t="s">
        <v>161</v>
      </c>
      <c r="AU154" s="19" t="s">
        <v>179</v>
      </c>
    </row>
    <row r="155" spans="1:65" s="2" customFormat="1" ht="16.5" customHeight="1">
      <c r="A155" s="36"/>
      <c r="B155" s="37"/>
      <c r="C155" s="245" t="s">
        <v>7</v>
      </c>
      <c r="D155" s="245" t="s">
        <v>641</v>
      </c>
      <c r="E155" s="246" t="s">
        <v>2031</v>
      </c>
      <c r="F155" s="247" t="s">
        <v>2032</v>
      </c>
      <c r="G155" s="248" t="s">
        <v>156</v>
      </c>
      <c r="H155" s="249">
        <v>12</v>
      </c>
      <c r="I155" s="250"/>
      <c r="J155" s="251">
        <f>ROUND(I155*H155,2)</f>
        <v>0</v>
      </c>
      <c r="K155" s="247" t="s">
        <v>644</v>
      </c>
      <c r="L155" s="252"/>
      <c r="M155" s="253" t="s">
        <v>19</v>
      </c>
      <c r="N155" s="254" t="s">
        <v>47</v>
      </c>
      <c r="O155" s="66"/>
      <c r="P155" s="189">
        <f>O155*H155</f>
        <v>0</v>
      </c>
      <c r="Q155" s="189">
        <v>0</v>
      </c>
      <c r="R155" s="189">
        <f>Q155*H155</f>
        <v>0</v>
      </c>
      <c r="S155" s="189">
        <v>0</v>
      </c>
      <c r="T155" s="190">
        <f>S155*H155</f>
        <v>0</v>
      </c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R155" s="191" t="s">
        <v>464</v>
      </c>
      <c r="AT155" s="191" t="s">
        <v>641</v>
      </c>
      <c r="AU155" s="191" t="s">
        <v>179</v>
      </c>
      <c r="AY155" s="19" t="s">
        <v>150</v>
      </c>
      <c r="BE155" s="192">
        <f>IF(N155="základní",J155,0)</f>
        <v>0</v>
      </c>
      <c r="BF155" s="192">
        <f>IF(N155="snížená",J155,0)</f>
        <v>0</v>
      </c>
      <c r="BG155" s="192">
        <f>IF(N155="zákl. přenesená",J155,0)</f>
        <v>0</v>
      </c>
      <c r="BH155" s="192">
        <f>IF(N155="sníž. přenesená",J155,0)</f>
        <v>0</v>
      </c>
      <c r="BI155" s="192">
        <f>IF(N155="nulová",J155,0)</f>
        <v>0</v>
      </c>
      <c r="BJ155" s="19" t="s">
        <v>84</v>
      </c>
      <c r="BK155" s="192">
        <f>ROUND(I155*H155,2)</f>
        <v>0</v>
      </c>
      <c r="BL155" s="19" t="s">
        <v>314</v>
      </c>
      <c r="BM155" s="191" t="s">
        <v>1285</v>
      </c>
    </row>
    <row r="156" spans="1:65" s="2" customFormat="1" ht="11.25">
      <c r="A156" s="36"/>
      <c r="B156" s="37"/>
      <c r="C156" s="38"/>
      <c r="D156" s="193" t="s">
        <v>160</v>
      </c>
      <c r="E156" s="38"/>
      <c r="F156" s="194" t="s">
        <v>2032</v>
      </c>
      <c r="G156" s="38"/>
      <c r="H156" s="38"/>
      <c r="I156" s="195"/>
      <c r="J156" s="38"/>
      <c r="K156" s="38"/>
      <c r="L156" s="41"/>
      <c r="M156" s="196"/>
      <c r="N156" s="197"/>
      <c r="O156" s="66"/>
      <c r="P156" s="66"/>
      <c r="Q156" s="66"/>
      <c r="R156" s="66"/>
      <c r="S156" s="66"/>
      <c r="T156" s="67"/>
      <c r="U156" s="36"/>
      <c r="V156" s="36"/>
      <c r="W156" s="36"/>
      <c r="X156" s="36"/>
      <c r="Y156" s="36"/>
      <c r="Z156" s="36"/>
      <c r="AA156" s="36"/>
      <c r="AB156" s="36"/>
      <c r="AC156" s="36"/>
      <c r="AD156" s="36"/>
      <c r="AE156" s="36"/>
      <c r="AT156" s="19" t="s">
        <v>160</v>
      </c>
      <c r="AU156" s="19" t="s">
        <v>179</v>
      </c>
    </row>
    <row r="157" spans="1:65" s="2" customFormat="1" ht="29.25">
      <c r="A157" s="36"/>
      <c r="B157" s="37"/>
      <c r="C157" s="38"/>
      <c r="D157" s="193" t="s">
        <v>161</v>
      </c>
      <c r="E157" s="38"/>
      <c r="F157" s="198" t="s">
        <v>2033</v>
      </c>
      <c r="G157" s="38"/>
      <c r="H157" s="38"/>
      <c r="I157" s="195"/>
      <c r="J157" s="38"/>
      <c r="K157" s="38"/>
      <c r="L157" s="41"/>
      <c r="M157" s="196"/>
      <c r="N157" s="197"/>
      <c r="O157" s="66"/>
      <c r="P157" s="66"/>
      <c r="Q157" s="66"/>
      <c r="R157" s="66"/>
      <c r="S157" s="66"/>
      <c r="T157" s="67"/>
      <c r="U157" s="36"/>
      <c r="V157" s="36"/>
      <c r="W157" s="36"/>
      <c r="X157" s="36"/>
      <c r="Y157" s="36"/>
      <c r="Z157" s="36"/>
      <c r="AA157" s="36"/>
      <c r="AB157" s="36"/>
      <c r="AC157" s="36"/>
      <c r="AD157" s="36"/>
      <c r="AE157" s="36"/>
      <c r="AT157" s="19" t="s">
        <v>161</v>
      </c>
      <c r="AU157" s="19" t="s">
        <v>179</v>
      </c>
    </row>
    <row r="158" spans="1:65" s="2" customFormat="1" ht="16.5" customHeight="1">
      <c r="A158" s="36"/>
      <c r="B158" s="37"/>
      <c r="C158" s="245" t="s">
        <v>390</v>
      </c>
      <c r="D158" s="245" t="s">
        <v>641</v>
      </c>
      <c r="E158" s="246" t="s">
        <v>2034</v>
      </c>
      <c r="F158" s="247" t="s">
        <v>2032</v>
      </c>
      <c r="G158" s="248" t="s">
        <v>156</v>
      </c>
      <c r="H158" s="249">
        <v>1</v>
      </c>
      <c r="I158" s="250"/>
      <c r="J158" s="251">
        <f>ROUND(I158*H158,2)</f>
        <v>0</v>
      </c>
      <c r="K158" s="247" t="s">
        <v>644</v>
      </c>
      <c r="L158" s="252"/>
      <c r="M158" s="253" t="s">
        <v>19</v>
      </c>
      <c r="N158" s="254" t="s">
        <v>47</v>
      </c>
      <c r="O158" s="66"/>
      <c r="P158" s="189">
        <f>O158*H158</f>
        <v>0</v>
      </c>
      <c r="Q158" s="189">
        <v>0</v>
      </c>
      <c r="R158" s="189">
        <f>Q158*H158</f>
        <v>0</v>
      </c>
      <c r="S158" s="189">
        <v>0</v>
      </c>
      <c r="T158" s="190">
        <f>S158*H158</f>
        <v>0</v>
      </c>
      <c r="U158" s="36"/>
      <c r="V158" s="36"/>
      <c r="W158" s="36"/>
      <c r="X158" s="36"/>
      <c r="Y158" s="36"/>
      <c r="Z158" s="36"/>
      <c r="AA158" s="36"/>
      <c r="AB158" s="36"/>
      <c r="AC158" s="36"/>
      <c r="AD158" s="36"/>
      <c r="AE158" s="36"/>
      <c r="AR158" s="191" t="s">
        <v>464</v>
      </c>
      <c r="AT158" s="191" t="s">
        <v>641</v>
      </c>
      <c r="AU158" s="191" t="s">
        <v>179</v>
      </c>
      <c r="AY158" s="19" t="s">
        <v>150</v>
      </c>
      <c r="BE158" s="192">
        <f>IF(N158="základní",J158,0)</f>
        <v>0</v>
      </c>
      <c r="BF158" s="192">
        <f>IF(N158="snížená",J158,0)</f>
        <v>0</v>
      </c>
      <c r="BG158" s="192">
        <f>IF(N158="zákl. přenesená",J158,0)</f>
        <v>0</v>
      </c>
      <c r="BH158" s="192">
        <f>IF(N158="sníž. přenesená",J158,0)</f>
        <v>0</v>
      </c>
      <c r="BI158" s="192">
        <f>IF(N158="nulová",J158,0)</f>
        <v>0</v>
      </c>
      <c r="BJ158" s="19" t="s">
        <v>84</v>
      </c>
      <c r="BK158" s="192">
        <f>ROUND(I158*H158,2)</f>
        <v>0</v>
      </c>
      <c r="BL158" s="19" t="s">
        <v>314</v>
      </c>
      <c r="BM158" s="191" t="s">
        <v>1303</v>
      </c>
    </row>
    <row r="159" spans="1:65" s="2" customFormat="1" ht="11.25">
      <c r="A159" s="36"/>
      <c r="B159" s="37"/>
      <c r="C159" s="38"/>
      <c r="D159" s="193" t="s">
        <v>160</v>
      </c>
      <c r="E159" s="38"/>
      <c r="F159" s="194" t="s">
        <v>2032</v>
      </c>
      <c r="G159" s="38"/>
      <c r="H159" s="38"/>
      <c r="I159" s="195"/>
      <c r="J159" s="38"/>
      <c r="K159" s="38"/>
      <c r="L159" s="41"/>
      <c r="M159" s="196"/>
      <c r="N159" s="197"/>
      <c r="O159" s="66"/>
      <c r="P159" s="66"/>
      <c r="Q159" s="66"/>
      <c r="R159" s="66"/>
      <c r="S159" s="66"/>
      <c r="T159" s="67"/>
      <c r="U159" s="36"/>
      <c r="V159" s="36"/>
      <c r="W159" s="36"/>
      <c r="X159" s="36"/>
      <c r="Y159" s="36"/>
      <c r="Z159" s="36"/>
      <c r="AA159" s="36"/>
      <c r="AB159" s="36"/>
      <c r="AC159" s="36"/>
      <c r="AD159" s="36"/>
      <c r="AE159" s="36"/>
      <c r="AT159" s="19" t="s">
        <v>160</v>
      </c>
      <c r="AU159" s="19" t="s">
        <v>179</v>
      </c>
    </row>
    <row r="160" spans="1:65" s="2" customFormat="1" ht="29.25">
      <c r="A160" s="36"/>
      <c r="B160" s="37"/>
      <c r="C160" s="38"/>
      <c r="D160" s="193" t="s">
        <v>161</v>
      </c>
      <c r="E160" s="38"/>
      <c r="F160" s="198" t="s">
        <v>2033</v>
      </c>
      <c r="G160" s="38"/>
      <c r="H160" s="38"/>
      <c r="I160" s="195"/>
      <c r="J160" s="38"/>
      <c r="K160" s="38"/>
      <c r="L160" s="41"/>
      <c r="M160" s="196"/>
      <c r="N160" s="197"/>
      <c r="O160" s="66"/>
      <c r="P160" s="66"/>
      <c r="Q160" s="66"/>
      <c r="R160" s="66"/>
      <c r="S160" s="66"/>
      <c r="T160" s="67"/>
      <c r="U160" s="36"/>
      <c r="V160" s="36"/>
      <c r="W160" s="36"/>
      <c r="X160" s="36"/>
      <c r="Y160" s="36"/>
      <c r="Z160" s="36"/>
      <c r="AA160" s="36"/>
      <c r="AB160" s="36"/>
      <c r="AC160" s="36"/>
      <c r="AD160" s="36"/>
      <c r="AE160" s="36"/>
      <c r="AT160" s="19" t="s">
        <v>161</v>
      </c>
      <c r="AU160" s="19" t="s">
        <v>179</v>
      </c>
    </row>
    <row r="161" spans="1:65" s="2" customFormat="1" ht="16.5" customHeight="1">
      <c r="A161" s="36"/>
      <c r="B161" s="37"/>
      <c r="C161" s="245" t="s">
        <v>397</v>
      </c>
      <c r="D161" s="245" t="s">
        <v>641</v>
      </c>
      <c r="E161" s="246" t="s">
        <v>2035</v>
      </c>
      <c r="F161" s="247" t="s">
        <v>2036</v>
      </c>
      <c r="G161" s="248" t="s">
        <v>156</v>
      </c>
      <c r="H161" s="249">
        <v>1</v>
      </c>
      <c r="I161" s="250"/>
      <c r="J161" s="251">
        <f>ROUND(I161*H161,2)</f>
        <v>0</v>
      </c>
      <c r="K161" s="247" t="s">
        <v>644</v>
      </c>
      <c r="L161" s="252"/>
      <c r="M161" s="253" t="s">
        <v>19</v>
      </c>
      <c r="N161" s="254" t="s">
        <v>47</v>
      </c>
      <c r="O161" s="66"/>
      <c r="P161" s="189">
        <f>O161*H161</f>
        <v>0</v>
      </c>
      <c r="Q161" s="189">
        <v>0</v>
      </c>
      <c r="R161" s="189">
        <f>Q161*H161</f>
        <v>0</v>
      </c>
      <c r="S161" s="189">
        <v>0</v>
      </c>
      <c r="T161" s="190">
        <f>S161*H161</f>
        <v>0</v>
      </c>
      <c r="U161" s="36"/>
      <c r="V161" s="36"/>
      <c r="W161" s="36"/>
      <c r="X161" s="36"/>
      <c r="Y161" s="36"/>
      <c r="Z161" s="36"/>
      <c r="AA161" s="36"/>
      <c r="AB161" s="36"/>
      <c r="AC161" s="36"/>
      <c r="AD161" s="36"/>
      <c r="AE161" s="36"/>
      <c r="AR161" s="191" t="s">
        <v>464</v>
      </c>
      <c r="AT161" s="191" t="s">
        <v>641</v>
      </c>
      <c r="AU161" s="191" t="s">
        <v>179</v>
      </c>
      <c r="AY161" s="19" t="s">
        <v>150</v>
      </c>
      <c r="BE161" s="192">
        <f>IF(N161="základní",J161,0)</f>
        <v>0</v>
      </c>
      <c r="BF161" s="192">
        <f>IF(N161="snížená",J161,0)</f>
        <v>0</v>
      </c>
      <c r="BG161" s="192">
        <f>IF(N161="zákl. přenesená",J161,0)</f>
        <v>0</v>
      </c>
      <c r="BH161" s="192">
        <f>IF(N161="sníž. přenesená",J161,0)</f>
        <v>0</v>
      </c>
      <c r="BI161" s="192">
        <f>IF(N161="nulová",J161,0)</f>
        <v>0</v>
      </c>
      <c r="BJ161" s="19" t="s">
        <v>84</v>
      </c>
      <c r="BK161" s="192">
        <f>ROUND(I161*H161,2)</f>
        <v>0</v>
      </c>
      <c r="BL161" s="19" t="s">
        <v>314</v>
      </c>
      <c r="BM161" s="191" t="s">
        <v>1315</v>
      </c>
    </row>
    <row r="162" spans="1:65" s="2" customFormat="1" ht="11.25">
      <c r="A162" s="36"/>
      <c r="B162" s="37"/>
      <c r="C162" s="38"/>
      <c r="D162" s="193" t="s">
        <v>160</v>
      </c>
      <c r="E162" s="38"/>
      <c r="F162" s="194" t="s">
        <v>2036</v>
      </c>
      <c r="G162" s="38"/>
      <c r="H162" s="38"/>
      <c r="I162" s="195"/>
      <c r="J162" s="38"/>
      <c r="K162" s="38"/>
      <c r="L162" s="41"/>
      <c r="M162" s="196"/>
      <c r="N162" s="197"/>
      <c r="O162" s="66"/>
      <c r="P162" s="66"/>
      <c r="Q162" s="66"/>
      <c r="R162" s="66"/>
      <c r="S162" s="66"/>
      <c r="T162" s="67"/>
      <c r="U162" s="36"/>
      <c r="V162" s="36"/>
      <c r="W162" s="36"/>
      <c r="X162" s="36"/>
      <c r="Y162" s="36"/>
      <c r="Z162" s="36"/>
      <c r="AA162" s="36"/>
      <c r="AB162" s="36"/>
      <c r="AC162" s="36"/>
      <c r="AD162" s="36"/>
      <c r="AE162" s="36"/>
      <c r="AT162" s="19" t="s">
        <v>160</v>
      </c>
      <c r="AU162" s="19" t="s">
        <v>179</v>
      </c>
    </row>
    <row r="163" spans="1:65" s="2" customFormat="1" ht="29.25">
      <c r="A163" s="36"/>
      <c r="B163" s="37"/>
      <c r="C163" s="38"/>
      <c r="D163" s="193" t="s">
        <v>161</v>
      </c>
      <c r="E163" s="38"/>
      <c r="F163" s="198" t="s">
        <v>2037</v>
      </c>
      <c r="G163" s="38"/>
      <c r="H163" s="38"/>
      <c r="I163" s="195"/>
      <c r="J163" s="38"/>
      <c r="K163" s="38"/>
      <c r="L163" s="41"/>
      <c r="M163" s="196"/>
      <c r="N163" s="197"/>
      <c r="O163" s="66"/>
      <c r="P163" s="66"/>
      <c r="Q163" s="66"/>
      <c r="R163" s="66"/>
      <c r="S163" s="66"/>
      <c r="T163" s="67"/>
      <c r="U163" s="36"/>
      <c r="V163" s="36"/>
      <c r="W163" s="36"/>
      <c r="X163" s="36"/>
      <c r="Y163" s="36"/>
      <c r="Z163" s="36"/>
      <c r="AA163" s="36"/>
      <c r="AB163" s="36"/>
      <c r="AC163" s="36"/>
      <c r="AD163" s="36"/>
      <c r="AE163" s="36"/>
      <c r="AT163" s="19" t="s">
        <v>161</v>
      </c>
      <c r="AU163" s="19" t="s">
        <v>179</v>
      </c>
    </row>
    <row r="164" spans="1:65" s="2" customFormat="1" ht="16.5" customHeight="1">
      <c r="A164" s="36"/>
      <c r="B164" s="37"/>
      <c r="C164" s="245" t="s">
        <v>404</v>
      </c>
      <c r="D164" s="245" t="s">
        <v>641</v>
      </c>
      <c r="E164" s="246" t="s">
        <v>2038</v>
      </c>
      <c r="F164" s="247" t="s">
        <v>2039</v>
      </c>
      <c r="G164" s="248" t="s">
        <v>156</v>
      </c>
      <c r="H164" s="249">
        <v>3</v>
      </c>
      <c r="I164" s="250"/>
      <c r="J164" s="251">
        <f>ROUND(I164*H164,2)</f>
        <v>0</v>
      </c>
      <c r="K164" s="247" t="s">
        <v>644</v>
      </c>
      <c r="L164" s="252"/>
      <c r="M164" s="253" t="s">
        <v>19</v>
      </c>
      <c r="N164" s="254" t="s">
        <v>47</v>
      </c>
      <c r="O164" s="66"/>
      <c r="P164" s="189">
        <f>O164*H164</f>
        <v>0</v>
      </c>
      <c r="Q164" s="189">
        <v>0</v>
      </c>
      <c r="R164" s="189">
        <f>Q164*H164</f>
        <v>0</v>
      </c>
      <c r="S164" s="189">
        <v>0</v>
      </c>
      <c r="T164" s="190">
        <f>S164*H164</f>
        <v>0</v>
      </c>
      <c r="U164" s="36"/>
      <c r="V164" s="36"/>
      <c r="W164" s="36"/>
      <c r="X164" s="36"/>
      <c r="Y164" s="36"/>
      <c r="Z164" s="36"/>
      <c r="AA164" s="36"/>
      <c r="AB164" s="36"/>
      <c r="AC164" s="36"/>
      <c r="AD164" s="36"/>
      <c r="AE164" s="36"/>
      <c r="AR164" s="191" t="s">
        <v>464</v>
      </c>
      <c r="AT164" s="191" t="s">
        <v>641</v>
      </c>
      <c r="AU164" s="191" t="s">
        <v>179</v>
      </c>
      <c r="AY164" s="19" t="s">
        <v>150</v>
      </c>
      <c r="BE164" s="192">
        <f>IF(N164="základní",J164,0)</f>
        <v>0</v>
      </c>
      <c r="BF164" s="192">
        <f>IF(N164="snížená",J164,0)</f>
        <v>0</v>
      </c>
      <c r="BG164" s="192">
        <f>IF(N164="zákl. přenesená",J164,0)</f>
        <v>0</v>
      </c>
      <c r="BH164" s="192">
        <f>IF(N164="sníž. přenesená",J164,0)</f>
        <v>0</v>
      </c>
      <c r="BI164" s="192">
        <f>IF(N164="nulová",J164,0)</f>
        <v>0</v>
      </c>
      <c r="BJ164" s="19" t="s">
        <v>84</v>
      </c>
      <c r="BK164" s="192">
        <f>ROUND(I164*H164,2)</f>
        <v>0</v>
      </c>
      <c r="BL164" s="19" t="s">
        <v>314</v>
      </c>
      <c r="BM164" s="191" t="s">
        <v>1329</v>
      </c>
    </row>
    <row r="165" spans="1:65" s="2" customFormat="1" ht="11.25">
      <c r="A165" s="36"/>
      <c r="B165" s="37"/>
      <c r="C165" s="38"/>
      <c r="D165" s="193" t="s">
        <v>160</v>
      </c>
      <c r="E165" s="38"/>
      <c r="F165" s="194" t="s">
        <v>2039</v>
      </c>
      <c r="G165" s="38"/>
      <c r="H165" s="38"/>
      <c r="I165" s="195"/>
      <c r="J165" s="38"/>
      <c r="K165" s="38"/>
      <c r="L165" s="41"/>
      <c r="M165" s="196"/>
      <c r="N165" s="197"/>
      <c r="O165" s="66"/>
      <c r="P165" s="66"/>
      <c r="Q165" s="66"/>
      <c r="R165" s="66"/>
      <c r="S165" s="66"/>
      <c r="T165" s="67"/>
      <c r="U165" s="36"/>
      <c r="V165" s="36"/>
      <c r="W165" s="36"/>
      <c r="X165" s="36"/>
      <c r="Y165" s="36"/>
      <c r="Z165" s="36"/>
      <c r="AA165" s="36"/>
      <c r="AB165" s="36"/>
      <c r="AC165" s="36"/>
      <c r="AD165" s="36"/>
      <c r="AE165" s="36"/>
      <c r="AT165" s="19" t="s">
        <v>160</v>
      </c>
      <c r="AU165" s="19" t="s">
        <v>179</v>
      </c>
    </row>
    <row r="166" spans="1:65" s="2" customFormat="1" ht="48.75">
      <c r="A166" s="36"/>
      <c r="B166" s="37"/>
      <c r="C166" s="38"/>
      <c r="D166" s="193" t="s">
        <v>161</v>
      </c>
      <c r="E166" s="38"/>
      <c r="F166" s="198" t="s">
        <v>2040</v>
      </c>
      <c r="G166" s="38"/>
      <c r="H166" s="38"/>
      <c r="I166" s="195"/>
      <c r="J166" s="38"/>
      <c r="K166" s="38"/>
      <c r="L166" s="41"/>
      <c r="M166" s="196"/>
      <c r="N166" s="197"/>
      <c r="O166" s="66"/>
      <c r="P166" s="66"/>
      <c r="Q166" s="66"/>
      <c r="R166" s="66"/>
      <c r="S166" s="66"/>
      <c r="T166" s="67"/>
      <c r="U166" s="36"/>
      <c r="V166" s="36"/>
      <c r="W166" s="36"/>
      <c r="X166" s="36"/>
      <c r="Y166" s="36"/>
      <c r="Z166" s="36"/>
      <c r="AA166" s="36"/>
      <c r="AB166" s="36"/>
      <c r="AC166" s="36"/>
      <c r="AD166" s="36"/>
      <c r="AE166" s="36"/>
      <c r="AT166" s="19" t="s">
        <v>161</v>
      </c>
      <c r="AU166" s="19" t="s">
        <v>179</v>
      </c>
    </row>
    <row r="167" spans="1:65" s="2" customFormat="1" ht="16.5" customHeight="1">
      <c r="A167" s="36"/>
      <c r="B167" s="37"/>
      <c r="C167" s="245" t="s">
        <v>417</v>
      </c>
      <c r="D167" s="245" t="s">
        <v>641</v>
      </c>
      <c r="E167" s="246" t="s">
        <v>2041</v>
      </c>
      <c r="F167" s="247" t="s">
        <v>2042</v>
      </c>
      <c r="G167" s="248" t="s">
        <v>156</v>
      </c>
      <c r="H167" s="249">
        <v>2</v>
      </c>
      <c r="I167" s="250"/>
      <c r="J167" s="251">
        <f>ROUND(I167*H167,2)</f>
        <v>0</v>
      </c>
      <c r="K167" s="247" t="s">
        <v>644</v>
      </c>
      <c r="L167" s="252"/>
      <c r="M167" s="253" t="s">
        <v>19</v>
      </c>
      <c r="N167" s="254" t="s">
        <v>47</v>
      </c>
      <c r="O167" s="66"/>
      <c r="P167" s="189">
        <f>O167*H167</f>
        <v>0</v>
      </c>
      <c r="Q167" s="189">
        <v>0</v>
      </c>
      <c r="R167" s="189">
        <f>Q167*H167</f>
        <v>0</v>
      </c>
      <c r="S167" s="189">
        <v>0</v>
      </c>
      <c r="T167" s="190">
        <f>S167*H167</f>
        <v>0</v>
      </c>
      <c r="U167" s="36"/>
      <c r="V167" s="36"/>
      <c r="W167" s="36"/>
      <c r="X167" s="36"/>
      <c r="Y167" s="36"/>
      <c r="Z167" s="36"/>
      <c r="AA167" s="36"/>
      <c r="AB167" s="36"/>
      <c r="AC167" s="36"/>
      <c r="AD167" s="36"/>
      <c r="AE167" s="36"/>
      <c r="AR167" s="191" t="s">
        <v>464</v>
      </c>
      <c r="AT167" s="191" t="s">
        <v>641</v>
      </c>
      <c r="AU167" s="191" t="s">
        <v>179</v>
      </c>
      <c r="AY167" s="19" t="s">
        <v>150</v>
      </c>
      <c r="BE167" s="192">
        <f>IF(N167="základní",J167,0)</f>
        <v>0</v>
      </c>
      <c r="BF167" s="192">
        <f>IF(N167="snížená",J167,0)</f>
        <v>0</v>
      </c>
      <c r="BG167" s="192">
        <f>IF(N167="zákl. přenesená",J167,0)</f>
        <v>0</v>
      </c>
      <c r="BH167" s="192">
        <f>IF(N167="sníž. přenesená",J167,0)</f>
        <v>0</v>
      </c>
      <c r="BI167" s="192">
        <f>IF(N167="nulová",J167,0)</f>
        <v>0</v>
      </c>
      <c r="BJ167" s="19" t="s">
        <v>84</v>
      </c>
      <c r="BK167" s="192">
        <f>ROUND(I167*H167,2)</f>
        <v>0</v>
      </c>
      <c r="BL167" s="19" t="s">
        <v>314</v>
      </c>
      <c r="BM167" s="191" t="s">
        <v>1340</v>
      </c>
    </row>
    <row r="168" spans="1:65" s="2" customFormat="1" ht="11.25">
      <c r="A168" s="36"/>
      <c r="B168" s="37"/>
      <c r="C168" s="38"/>
      <c r="D168" s="193" t="s">
        <v>160</v>
      </c>
      <c r="E168" s="38"/>
      <c r="F168" s="194" t="s">
        <v>2042</v>
      </c>
      <c r="G168" s="38"/>
      <c r="H168" s="38"/>
      <c r="I168" s="195"/>
      <c r="J168" s="38"/>
      <c r="K168" s="38"/>
      <c r="L168" s="41"/>
      <c r="M168" s="196"/>
      <c r="N168" s="197"/>
      <c r="O168" s="66"/>
      <c r="P168" s="66"/>
      <c r="Q168" s="66"/>
      <c r="R168" s="66"/>
      <c r="S168" s="66"/>
      <c r="T168" s="67"/>
      <c r="U168" s="36"/>
      <c r="V168" s="36"/>
      <c r="W168" s="36"/>
      <c r="X168" s="36"/>
      <c r="Y168" s="36"/>
      <c r="Z168" s="36"/>
      <c r="AA168" s="36"/>
      <c r="AB168" s="36"/>
      <c r="AC168" s="36"/>
      <c r="AD168" s="36"/>
      <c r="AE168" s="36"/>
      <c r="AT168" s="19" t="s">
        <v>160</v>
      </c>
      <c r="AU168" s="19" t="s">
        <v>179</v>
      </c>
    </row>
    <row r="169" spans="1:65" s="2" customFormat="1" ht="48.75">
      <c r="A169" s="36"/>
      <c r="B169" s="37"/>
      <c r="C169" s="38"/>
      <c r="D169" s="193" t="s">
        <v>161</v>
      </c>
      <c r="E169" s="38"/>
      <c r="F169" s="198" t="s">
        <v>2043</v>
      </c>
      <c r="G169" s="38"/>
      <c r="H169" s="38"/>
      <c r="I169" s="195"/>
      <c r="J169" s="38"/>
      <c r="K169" s="38"/>
      <c r="L169" s="41"/>
      <c r="M169" s="196"/>
      <c r="N169" s="197"/>
      <c r="O169" s="66"/>
      <c r="P169" s="66"/>
      <c r="Q169" s="66"/>
      <c r="R169" s="66"/>
      <c r="S169" s="66"/>
      <c r="T169" s="67"/>
      <c r="U169" s="36"/>
      <c r="V169" s="36"/>
      <c r="W169" s="36"/>
      <c r="X169" s="36"/>
      <c r="Y169" s="36"/>
      <c r="Z169" s="36"/>
      <c r="AA169" s="36"/>
      <c r="AB169" s="36"/>
      <c r="AC169" s="36"/>
      <c r="AD169" s="36"/>
      <c r="AE169" s="36"/>
      <c r="AT169" s="19" t="s">
        <v>161</v>
      </c>
      <c r="AU169" s="19" t="s">
        <v>179</v>
      </c>
    </row>
    <row r="170" spans="1:65" s="2" customFormat="1" ht="16.5" customHeight="1">
      <c r="A170" s="36"/>
      <c r="B170" s="37"/>
      <c r="C170" s="245" t="s">
        <v>428</v>
      </c>
      <c r="D170" s="245" t="s">
        <v>641</v>
      </c>
      <c r="E170" s="246" t="s">
        <v>2044</v>
      </c>
      <c r="F170" s="247" t="s">
        <v>2045</v>
      </c>
      <c r="G170" s="248" t="s">
        <v>328</v>
      </c>
      <c r="H170" s="249">
        <v>100</v>
      </c>
      <c r="I170" s="250"/>
      <c r="J170" s="251">
        <f>ROUND(I170*H170,2)</f>
        <v>0</v>
      </c>
      <c r="K170" s="247" t="s">
        <v>644</v>
      </c>
      <c r="L170" s="252"/>
      <c r="M170" s="253" t="s">
        <v>19</v>
      </c>
      <c r="N170" s="254" t="s">
        <v>47</v>
      </c>
      <c r="O170" s="66"/>
      <c r="P170" s="189">
        <f>O170*H170</f>
        <v>0</v>
      </c>
      <c r="Q170" s="189">
        <v>0</v>
      </c>
      <c r="R170" s="189">
        <f>Q170*H170</f>
        <v>0</v>
      </c>
      <c r="S170" s="189">
        <v>0</v>
      </c>
      <c r="T170" s="190">
        <f>S170*H170</f>
        <v>0</v>
      </c>
      <c r="U170" s="36"/>
      <c r="V170" s="36"/>
      <c r="W170" s="36"/>
      <c r="X170" s="36"/>
      <c r="Y170" s="36"/>
      <c r="Z170" s="36"/>
      <c r="AA170" s="36"/>
      <c r="AB170" s="36"/>
      <c r="AC170" s="36"/>
      <c r="AD170" s="36"/>
      <c r="AE170" s="36"/>
      <c r="AR170" s="191" t="s">
        <v>464</v>
      </c>
      <c r="AT170" s="191" t="s">
        <v>641</v>
      </c>
      <c r="AU170" s="191" t="s">
        <v>179</v>
      </c>
      <c r="AY170" s="19" t="s">
        <v>150</v>
      </c>
      <c r="BE170" s="192">
        <f>IF(N170="základní",J170,0)</f>
        <v>0</v>
      </c>
      <c r="BF170" s="192">
        <f>IF(N170="snížená",J170,0)</f>
        <v>0</v>
      </c>
      <c r="BG170" s="192">
        <f>IF(N170="zákl. přenesená",J170,0)</f>
        <v>0</v>
      </c>
      <c r="BH170" s="192">
        <f>IF(N170="sníž. přenesená",J170,0)</f>
        <v>0</v>
      </c>
      <c r="BI170" s="192">
        <f>IF(N170="nulová",J170,0)</f>
        <v>0</v>
      </c>
      <c r="BJ170" s="19" t="s">
        <v>84</v>
      </c>
      <c r="BK170" s="192">
        <f>ROUND(I170*H170,2)</f>
        <v>0</v>
      </c>
      <c r="BL170" s="19" t="s">
        <v>314</v>
      </c>
      <c r="BM170" s="191" t="s">
        <v>1353</v>
      </c>
    </row>
    <row r="171" spans="1:65" s="2" customFormat="1" ht="11.25">
      <c r="A171" s="36"/>
      <c r="B171" s="37"/>
      <c r="C171" s="38"/>
      <c r="D171" s="193" t="s">
        <v>160</v>
      </c>
      <c r="E171" s="38"/>
      <c r="F171" s="194" t="s">
        <v>2045</v>
      </c>
      <c r="G171" s="38"/>
      <c r="H171" s="38"/>
      <c r="I171" s="195"/>
      <c r="J171" s="38"/>
      <c r="K171" s="38"/>
      <c r="L171" s="41"/>
      <c r="M171" s="196"/>
      <c r="N171" s="197"/>
      <c r="O171" s="66"/>
      <c r="P171" s="66"/>
      <c r="Q171" s="66"/>
      <c r="R171" s="66"/>
      <c r="S171" s="66"/>
      <c r="T171" s="67"/>
      <c r="U171" s="36"/>
      <c r="V171" s="36"/>
      <c r="W171" s="36"/>
      <c r="X171" s="36"/>
      <c r="Y171" s="36"/>
      <c r="Z171" s="36"/>
      <c r="AA171" s="36"/>
      <c r="AB171" s="36"/>
      <c r="AC171" s="36"/>
      <c r="AD171" s="36"/>
      <c r="AE171" s="36"/>
      <c r="AT171" s="19" t="s">
        <v>160</v>
      </c>
      <c r="AU171" s="19" t="s">
        <v>179</v>
      </c>
    </row>
    <row r="172" spans="1:65" s="2" customFormat="1" ht="39">
      <c r="A172" s="36"/>
      <c r="B172" s="37"/>
      <c r="C172" s="38"/>
      <c r="D172" s="193" t="s">
        <v>161</v>
      </c>
      <c r="E172" s="38"/>
      <c r="F172" s="198" t="s">
        <v>2046</v>
      </c>
      <c r="G172" s="38"/>
      <c r="H172" s="38"/>
      <c r="I172" s="195"/>
      <c r="J172" s="38"/>
      <c r="K172" s="38"/>
      <c r="L172" s="41"/>
      <c r="M172" s="196"/>
      <c r="N172" s="197"/>
      <c r="O172" s="66"/>
      <c r="P172" s="66"/>
      <c r="Q172" s="66"/>
      <c r="R172" s="66"/>
      <c r="S172" s="66"/>
      <c r="T172" s="67"/>
      <c r="U172" s="36"/>
      <c r="V172" s="36"/>
      <c r="W172" s="36"/>
      <c r="X172" s="36"/>
      <c r="Y172" s="36"/>
      <c r="Z172" s="36"/>
      <c r="AA172" s="36"/>
      <c r="AB172" s="36"/>
      <c r="AC172" s="36"/>
      <c r="AD172" s="36"/>
      <c r="AE172" s="36"/>
      <c r="AT172" s="19" t="s">
        <v>161</v>
      </c>
      <c r="AU172" s="19" t="s">
        <v>179</v>
      </c>
    </row>
    <row r="173" spans="1:65" s="2" customFormat="1" ht="16.5" customHeight="1">
      <c r="A173" s="36"/>
      <c r="B173" s="37"/>
      <c r="C173" s="245" t="s">
        <v>433</v>
      </c>
      <c r="D173" s="245" t="s">
        <v>641</v>
      </c>
      <c r="E173" s="246" t="s">
        <v>2047</v>
      </c>
      <c r="F173" s="247" t="s">
        <v>2048</v>
      </c>
      <c r="G173" s="248" t="s">
        <v>328</v>
      </c>
      <c r="H173" s="249">
        <v>40</v>
      </c>
      <c r="I173" s="250"/>
      <c r="J173" s="251">
        <f>ROUND(I173*H173,2)</f>
        <v>0</v>
      </c>
      <c r="K173" s="247" t="s">
        <v>644</v>
      </c>
      <c r="L173" s="252"/>
      <c r="M173" s="253" t="s">
        <v>19</v>
      </c>
      <c r="N173" s="254" t="s">
        <v>47</v>
      </c>
      <c r="O173" s="66"/>
      <c r="P173" s="189">
        <f>O173*H173</f>
        <v>0</v>
      </c>
      <c r="Q173" s="189">
        <v>0</v>
      </c>
      <c r="R173" s="189">
        <f>Q173*H173</f>
        <v>0</v>
      </c>
      <c r="S173" s="189">
        <v>0</v>
      </c>
      <c r="T173" s="190">
        <f>S173*H173</f>
        <v>0</v>
      </c>
      <c r="U173" s="36"/>
      <c r="V173" s="36"/>
      <c r="W173" s="36"/>
      <c r="X173" s="36"/>
      <c r="Y173" s="36"/>
      <c r="Z173" s="36"/>
      <c r="AA173" s="36"/>
      <c r="AB173" s="36"/>
      <c r="AC173" s="36"/>
      <c r="AD173" s="36"/>
      <c r="AE173" s="36"/>
      <c r="AR173" s="191" t="s">
        <v>464</v>
      </c>
      <c r="AT173" s="191" t="s">
        <v>641</v>
      </c>
      <c r="AU173" s="191" t="s">
        <v>179</v>
      </c>
      <c r="AY173" s="19" t="s">
        <v>150</v>
      </c>
      <c r="BE173" s="192">
        <f>IF(N173="základní",J173,0)</f>
        <v>0</v>
      </c>
      <c r="BF173" s="192">
        <f>IF(N173="snížená",J173,0)</f>
        <v>0</v>
      </c>
      <c r="BG173" s="192">
        <f>IF(N173="zákl. přenesená",J173,0)</f>
        <v>0</v>
      </c>
      <c r="BH173" s="192">
        <f>IF(N173="sníž. přenesená",J173,0)</f>
        <v>0</v>
      </c>
      <c r="BI173" s="192">
        <f>IF(N173="nulová",J173,0)</f>
        <v>0</v>
      </c>
      <c r="BJ173" s="19" t="s">
        <v>84</v>
      </c>
      <c r="BK173" s="192">
        <f>ROUND(I173*H173,2)</f>
        <v>0</v>
      </c>
      <c r="BL173" s="19" t="s">
        <v>314</v>
      </c>
      <c r="BM173" s="191" t="s">
        <v>1373</v>
      </c>
    </row>
    <row r="174" spans="1:65" s="2" customFormat="1" ht="11.25">
      <c r="A174" s="36"/>
      <c r="B174" s="37"/>
      <c r="C174" s="38"/>
      <c r="D174" s="193" t="s">
        <v>160</v>
      </c>
      <c r="E174" s="38"/>
      <c r="F174" s="194" t="s">
        <v>2048</v>
      </c>
      <c r="G174" s="38"/>
      <c r="H174" s="38"/>
      <c r="I174" s="195"/>
      <c r="J174" s="38"/>
      <c r="K174" s="38"/>
      <c r="L174" s="41"/>
      <c r="M174" s="196"/>
      <c r="N174" s="197"/>
      <c r="O174" s="66"/>
      <c r="P174" s="66"/>
      <c r="Q174" s="66"/>
      <c r="R174" s="66"/>
      <c r="S174" s="66"/>
      <c r="T174" s="67"/>
      <c r="U174" s="36"/>
      <c r="V174" s="36"/>
      <c r="W174" s="36"/>
      <c r="X174" s="36"/>
      <c r="Y174" s="36"/>
      <c r="Z174" s="36"/>
      <c r="AA174" s="36"/>
      <c r="AB174" s="36"/>
      <c r="AC174" s="36"/>
      <c r="AD174" s="36"/>
      <c r="AE174" s="36"/>
      <c r="AT174" s="19" t="s">
        <v>160</v>
      </c>
      <c r="AU174" s="19" t="s">
        <v>179</v>
      </c>
    </row>
    <row r="175" spans="1:65" s="2" customFormat="1" ht="29.25">
      <c r="A175" s="36"/>
      <c r="B175" s="37"/>
      <c r="C175" s="38"/>
      <c r="D175" s="193" t="s">
        <v>161</v>
      </c>
      <c r="E175" s="38"/>
      <c r="F175" s="198" t="s">
        <v>2049</v>
      </c>
      <c r="G175" s="38"/>
      <c r="H175" s="38"/>
      <c r="I175" s="195"/>
      <c r="J175" s="38"/>
      <c r="K175" s="38"/>
      <c r="L175" s="41"/>
      <c r="M175" s="196"/>
      <c r="N175" s="197"/>
      <c r="O175" s="66"/>
      <c r="P175" s="66"/>
      <c r="Q175" s="66"/>
      <c r="R175" s="66"/>
      <c r="S175" s="66"/>
      <c r="T175" s="67"/>
      <c r="U175" s="36"/>
      <c r="V175" s="36"/>
      <c r="W175" s="36"/>
      <c r="X175" s="36"/>
      <c r="Y175" s="36"/>
      <c r="Z175" s="36"/>
      <c r="AA175" s="36"/>
      <c r="AB175" s="36"/>
      <c r="AC175" s="36"/>
      <c r="AD175" s="36"/>
      <c r="AE175" s="36"/>
      <c r="AT175" s="19" t="s">
        <v>161</v>
      </c>
      <c r="AU175" s="19" t="s">
        <v>179</v>
      </c>
    </row>
    <row r="176" spans="1:65" s="2" customFormat="1" ht="16.5" customHeight="1">
      <c r="A176" s="36"/>
      <c r="B176" s="37"/>
      <c r="C176" s="245" t="s">
        <v>438</v>
      </c>
      <c r="D176" s="245" t="s">
        <v>641</v>
      </c>
      <c r="E176" s="246" t="s">
        <v>2050</v>
      </c>
      <c r="F176" s="247" t="s">
        <v>2051</v>
      </c>
      <c r="G176" s="248" t="s">
        <v>328</v>
      </c>
      <c r="H176" s="249">
        <v>60</v>
      </c>
      <c r="I176" s="250"/>
      <c r="J176" s="251">
        <f>ROUND(I176*H176,2)</f>
        <v>0</v>
      </c>
      <c r="K176" s="247" t="s">
        <v>644</v>
      </c>
      <c r="L176" s="252"/>
      <c r="M176" s="253" t="s">
        <v>19</v>
      </c>
      <c r="N176" s="254" t="s">
        <v>47</v>
      </c>
      <c r="O176" s="66"/>
      <c r="P176" s="189">
        <f>O176*H176</f>
        <v>0</v>
      </c>
      <c r="Q176" s="189">
        <v>0</v>
      </c>
      <c r="R176" s="189">
        <f>Q176*H176</f>
        <v>0</v>
      </c>
      <c r="S176" s="189">
        <v>0</v>
      </c>
      <c r="T176" s="190">
        <f>S176*H176</f>
        <v>0</v>
      </c>
      <c r="U176" s="36"/>
      <c r="V176" s="36"/>
      <c r="W176" s="36"/>
      <c r="X176" s="36"/>
      <c r="Y176" s="36"/>
      <c r="Z176" s="36"/>
      <c r="AA176" s="36"/>
      <c r="AB176" s="36"/>
      <c r="AC176" s="36"/>
      <c r="AD176" s="36"/>
      <c r="AE176" s="36"/>
      <c r="AR176" s="191" t="s">
        <v>464</v>
      </c>
      <c r="AT176" s="191" t="s">
        <v>641</v>
      </c>
      <c r="AU176" s="191" t="s">
        <v>179</v>
      </c>
      <c r="AY176" s="19" t="s">
        <v>150</v>
      </c>
      <c r="BE176" s="192">
        <f>IF(N176="základní",J176,0)</f>
        <v>0</v>
      </c>
      <c r="BF176" s="192">
        <f>IF(N176="snížená",J176,0)</f>
        <v>0</v>
      </c>
      <c r="BG176" s="192">
        <f>IF(N176="zákl. přenesená",J176,0)</f>
        <v>0</v>
      </c>
      <c r="BH176" s="192">
        <f>IF(N176="sníž. přenesená",J176,0)</f>
        <v>0</v>
      </c>
      <c r="BI176" s="192">
        <f>IF(N176="nulová",J176,0)</f>
        <v>0</v>
      </c>
      <c r="BJ176" s="19" t="s">
        <v>84</v>
      </c>
      <c r="BK176" s="192">
        <f>ROUND(I176*H176,2)</f>
        <v>0</v>
      </c>
      <c r="BL176" s="19" t="s">
        <v>314</v>
      </c>
      <c r="BM176" s="191" t="s">
        <v>1388</v>
      </c>
    </row>
    <row r="177" spans="1:65" s="2" customFormat="1" ht="11.25">
      <c r="A177" s="36"/>
      <c r="B177" s="37"/>
      <c r="C177" s="38"/>
      <c r="D177" s="193" t="s">
        <v>160</v>
      </c>
      <c r="E177" s="38"/>
      <c r="F177" s="194" t="s">
        <v>2051</v>
      </c>
      <c r="G177" s="38"/>
      <c r="H177" s="38"/>
      <c r="I177" s="195"/>
      <c r="J177" s="38"/>
      <c r="K177" s="38"/>
      <c r="L177" s="41"/>
      <c r="M177" s="196"/>
      <c r="N177" s="197"/>
      <c r="O177" s="66"/>
      <c r="P177" s="66"/>
      <c r="Q177" s="66"/>
      <c r="R177" s="66"/>
      <c r="S177" s="66"/>
      <c r="T177" s="67"/>
      <c r="U177" s="36"/>
      <c r="V177" s="36"/>
      <c r="W177" s="36"/>
      <c r="X177" s="36"/>
      <c r="Y177" s="36"/>
      <c r="Z177" s="36"/>
      <c r="AA177" s="36"/>
      <c r="AB177" s="36"/>
      <c r="AC177" s="36"/>
      <c r="AD177" s="36"/>
      <c r="AE177" s="36"/>
      <c r="AT177" s="19" t="s">
        <v>160</v>
      </c>
      <c r="AU177" s="19" t="s">
        <v>179</v>
      </c>
    </row>
    <row r="178" spans="1:65" s="2" customFormat="1" ht="19.5">
      <c r="A178" s="36"/>
      <c r="B178" s="37"/>
      <c r="C178" s="38"/>
      <c r="D178" s="193" t="s">
        <v>161</v>
      </c>
      <c r="E178" s="38"/>
      <c r="F178" s="198" t="s">
        <v>2052</v>
      </c>
      <c r="G178" s="38"/>
      <c r="H178" s="38"/>
      <c r="I178" s="195"/>
      <c r="J178" s="38"/>
      <c r="K178" s="38"/>
      <c r="L178" s="41"/>
      <c r="M178" s="196"/>
      <c r="N178" s="197"/>
      <c r="O178" s="66"/>
      <c r="P178" s="66"/>
      <c r="Q178" s="66"/>
      <c r="R178" s="66"/>
      <c r="S178" s="66"/>
      <c r="T178" s="67"/>
      <c r="U178" s="36"/>
      <c r="V178" s="36"/>
      <c r="W178" s="36"/>
      <c r="X178" s="36"/>
      <c r="Y178" s="36"/>
      <c r="Z178" s="36"/>
      <c r="AA178" s="36"/>
      <c r="AB178" s="36"/>
      <c r="AC178" s="36"/>
      <c r="AD178" s="36"/>
      <c r="AE178" s="36"/>
      <c r="AT178" s="19" t="s">
        <v>161</v>
      </c>
      <c r="AU178" s="19" t="s">
        <v>179</v>
      </c>
    </row>
    <row r="179" spans="1:65" s="2" customFormat="1" ht="16.5" customHeight="1">
      <c r="A179" s="36"/>
      <c r="B179" s="37"/>
      <c r="C179" s="180" t="s">
        <v>443</v>
      </c>
      <c r="D179" s="180" t="s">
        <v>153</v>
      </c>
      <c r="E179" s="181" t="s">
        <v>2053</v>
      </c>
      <c r="F179" s="182" t="s">
        <v>2054</v>
      </c>
      <c r="G179" s="183" t="s">
        <v>951</v>
      </c>
      <c r="H179" s="184">
        <v>1</v>
      </c>
      <c r="I179" s="185"/>
      <c r="J179" s="186">
        <f>ROUND(I179*H179,2)</f>
        <v>0</v>
      </c>
      <c r="K179" s="182" t="s">
        <v>157</v>
      </c>
      <c r="L179" s="41"/>
      <c r="M179" s="187" t="s">
        <v>19</v>
      </c>
      <c r="N179" s="188" t="s">
        <v>47</v>
      </c>
      <c r="O179" s="66"/>
      <c r="P179" s="189">
        <f>O179*H179</f>
        <v>0</v>
      </c>
      <c r="Q179" s="189">
        <v>0</v>
      </c>
      <c r="R179" s="189">
        <f>Q179*H179</f>
        <v>0</v>
      </c>
      <c r="S179" s="189">
        <v>0</v>
      </c>
      <c r="T179" s="190">
        <f>S179*H179</f>
        <v>0</v>
      </c>
      <c r="U179" s="36"/>
      <c r="V179" s="36"/>
      <c r="W179" s="36"/>
      <c r="X179" s="36"/>
      <c r="Y179" s="36"/>
      <c r="Z179" s="36"/>
      <c r="AA179" s="36"/>
      <c r="AB179" s="36"/>
      <c r="AC179" s="36"/>
      <c r="AD179" s="36"/>
      <c r="AE179" s="36"/>
      <c r="AR179" s="191" t="s">
        <v>314</v>
      </c>
      <c r="AT179" s="191" t="s">
        <v>153</v>
      </c>
      <c r="AU179" s="191" t="s">
        <v>179</v>
      </c>
      <c r="AY179" s="19" t="s">
        <v>150</v>
      </c>
      <c r="BE179" s="192">
        <f>IF(N179="základní",J179,0)</f>
        <v>0</v>
      </c>
      <c r="BF179" s="192">
        <f>IF(N179="snížená",J179,0)</f>
        <v>0</v>
      </c>
      <c r="BG179" s="192">
        <f>IF(N179="zákl. přenesená",J179,0)</f>
        <v>0</v>
      </c>
      <c r="BH179" s="192">
        <f>IF(N179="sníž. přenesená",J179,0)</f>
        <v>0</v>
      </c>
      <c r="BI179" s="192">
        <f>IF(N179="nulová",J179,0)</f>
        <v>0</v>
      </c>
      <c r="BJ179" s="19" t="s">
        <v>84</v>
      </c>
      <c r="BK179" s="192">
        <f>ROUND(I179*H179,2)</f>
        <v>0</v>
      </c>
      <c r="BL179" s="19" t="s">
        <v>314</v>
      </c>
      <c r="BM179" s="191" t="s">
        <v>1401</v>
      </c>
    </row>
    <row r="180" spans="1:65" s="2" customFormat="1" ht="11.25">
      <c r="A180" s="36"/>
      <c r="B180" s="37"/>
      <c r="C180" s="38"/>
      <c r="D180" s="193" t="s">
        <v>160</v>
      </c>
      <c r="E180" s="38"/>
      <c r="F180" s="194" t="s">
        <v>2054</v>
      </c>
      <c r="G180" s="38"/>
      <c r="H180" s="38"/>
      <c r="I180" s="195"/>
      <c r="J180" s="38"/>
      <c r="K180" s="38"/>
      <c r="L180" s="41"/>
      <c r="M180" s="196"/>
      <c r="N180" s="197"/>
      <c r="O180" s="66"/>
      <c r="P180" s="66"/>
      <c r="Q180" s="66"/>
      <c r="R180" s="66"/>
      <c r="S180" s="66"/>
      <c r="T180" s="67"/>
      <c r="U180" s="36"/>
      <c r="V180" s="36"/>
      <c r="W180" s="36"/>
      <c r="X180" s="36"/>
      <c r="Y180" s="36"/>
      <c r="Z180" s="36"/>
      <c r="AA180" s="36"/>
      <c r="AB180" s="36"/>
      <c r="AC180" s="36"/>
      <c r="AD180" s="36"/>
      <c r="AE180" s="36"/>
      <c r="AT180" s="19" t="s">
        <v>160</v>
      </c>
      <c r="AU180" s="19" t="s">
        <v>179</v>
      </c>
    </row>
    <row r="181" spans="1:65" s="2" customFormat="1" ht="58.5">
      <c r="A181" s="36"/>
      <c r="B181" s="37"/>
      <c r="C181" s="38"/>
      <c r="D181" s="193" t="s">
        <v>161</v>
      </c>
      <c r="E181" s="38"/>
      <c r="F181" s="198" t="s">
        <v>2055</v>
      </c>
      <c r="G181" s="38"/>
      <c r="H181" s="38"/>
      <c r="I181" s="195"/>
      <c r="J181" s="38"/>
      <c r="K181" s="38"/>
      <c r="L181" s="41"/>
      <c r="M181" s="196"/>
      <c r="N181" s="197"/>
      <c r="O181" s="66"/>
      <c r="P181" s="66"/>
      <c r="Q181" s="66"/>
      <c r="R181" s="66"/>
      <c r="S181" s="66"/>
      <c r="T181" s="67"/>
      <c r="U181" s="36"/>
      <c r="V181" s="36"/>
      <c r="W181" s="36"/>
      <c r="X181" s="36"/>
      <c r="Y181" s="36"/>
      <c r="Z181" s="36"/>
      <c r="AA181" s="36"/>
      <c r="AB181" s="36"/>
      <c r="AC181" s="36"/>
      <c r="AD181" s="36"/>
      <c r="AE181" s="36"/>
      <c r="AT181" s="19" t="s">
        <v>161</v>
      </c>
      <c r="AU181" s="19" t="s">
        <v>179</v>
      </c>
    </row>
    <row r="182" spans="1:65" s="12" customFormat="1" ht="20.85" customHeight="1">
      <c r="B182" s="164"/>
      <c r="C182" s="165"/>
      <c r="D182" s="166" t="s">
        <v>75</v>
      </c>
      <c r="E182" s="178" t="s">
        <v>2056</v>
      </c>
      <c r="F182" s="178" t="s">
        <v>2057</v>
      </c>
      <c r="G182" s="165"/>
      <c r="H182" s="165"/>
      <c r="I182" s="168"/>
      <c r="J182" s="179">
        <f>BK182</f>
        <v>0</v>
      </c>
      <c r="K182" s="165"/>
      <c r="L182" s="170"/>
      <c r="M182" s="171"/>
      <c r="N182" s="172"/>
      <c r="O182" s="172"/>
      <c r="P182" s="173">
        <f>SUM(P183:P188)</f>
        <v>0</v>
      </c>
      <c r="Q182" s="172"/>
      <c r="R182" s="173">
        <f>SUM(R183:R188)</f>
        <v>0</v>
      </c>
      <c r="S182" s="172"/>
      <c r="T182" s="174">
        <f>SUM(T183:T188)</f>
        <v>0</v>
      </c>
      <c r="AR182" s="175" t="s">
        <v>86</v>
      </c>
      <c r="AT182" s="176" t="s">
        <v>75</v>
      </c>
      <c r="AU182" s="176" t="s">
        <v>86</v>
      </c>
      <c r="AY182" s="175" t="s">
        <v>150</v>
      </c>
      <c r="BK182" s="177">
        <f>SUM(BK183:BK188)</f>
        <v>0</v>
      </c>
    </row>
    <row r="183" spans="1:65" s="2" customFormat="1" ht="16.5" customHeight="1">
      <c r="A183" s="36"/>
      <c r="B183" s="37"/>
      <c r="C183" s="245" t="s">
        <v>449</v>
      </c>
      <c r="D183" s="245" t="s">
        <v>641</v>
      </c>
      <c r="E183" s="246" t="s">
        <v>2058</v>
      </c>
      <c r="F183" s="247" t="s">
        <v>2059</v>
      </c>
      <c r="G183" s="248" t="s">
        <v>156</v>
      </c>
      <c r="H183" s="249">
        <v>5</v>
      </c>
      <c r="I183" s="250"/>
      <c r="J183" s="251">
        <f>ROUND(I183*H183,2)</f>
        <v>0</v>
      </c>
      <c r="K183" s="247" t="s">
        <v>644</v>
      </c>
      <c r="L183" s="252"/>
      <c r="M183" s="253" t="s">
        <v>19</v>
      </c>
      <c r="N183" s="254" t="s">
        <v>47</v>
      </c>
      <c r="O183" s="66"/>
      <c r="P183" s="189">
        <f>O183*H183</f>
        <v>0</v>
      </c>
      <c r="Q183" s="189">
        <v>0</v>
      </c>
      <c r="R183" s="189">
        <f>Q183*H183</f>
        <v>0</v>
      </c>
      <c r="S183" s="189">
        <v>0</v>
      </c>
      <c r="T183" s="190">
        <f>S183*H183</f>
        <v>0</v>
      </c>
      <c r="U183" s="36"/>
      <c r="V183" s="36"/>
      <c r="W183" s="36"/>
      <c r="X183" s="36"/>
      <c r="Y183" s="36"/>
      <c r="Z183" s="36"/>
      <c r="AA183" s="36"/>
      <c r="AB183" s="36"/>
      <c r="AC183" s="36"/>
      <c r="AD183" s="36"/>
      <c r="AE183" s="36"/>
      <c r="AR183" s="191" t="s">
        <v>464</v>
      </c>
      <c r="AT183" s="191" t="s">
        <v>641</v>
      </c>
      <c r="AU183" s="191" t="s">
        <v>179</v>
      </c>
      <c r="AY183" s="19" t="s">
        <v>150</v>
      </c>
      <c r="BE183" s="192">
        <f>IF(N183="základní",J183,0)</f>
        <v>0</v>
      </c>
      <c r="BF183" s="192">
        <f>IF(N183="snížená",J183,0)</f>
        <v>0</v>
      </c>
      <c r="BG183" s="192">
        <f>IF(N183="zákl. přenesená",J183,0)</f>
        <v>0</v>
      </c>
      <c r="BH183" s="192">
        <f>IF(N183="sníž. přenesená",J183,0)</f>
        <v>0</v>
      </c>
      <c r="BI183" s="192">
        <f>IF(N183="nulová",J183,0)</f>
        <v>0</v>
      </c>
      <c r="BJ183" s="19" t="s">
        <v>84</v>
      </c>
      <c r="BK183" s="192">
        <f>ROUND(I183*H183,2)</f>
        <v>0</v>
      </c>
      <c r="BL183" s="19" t="s">
        <v>314</v>
      </c>
      <c r="BM183" s="191" t="s">
        <v>987</v>
      </c>
    </row>
    <row r="184" spans="1:65" s="2" customFormat="1" ht="11.25">
      <c r="A184" s="36"/>
      <c r="B184" s="37"/>
      <c r="C184" s="38"/>
      <c r="D184" s="193" t="s">
        <v>160</v>
      </c>
      <c r="E184" s="38"/>
      <c r="F184" s="194" t="s">
        <v>2059</v>
      </c>
      <c r="G184" s="38"/>
      <c r="H184" s="38"/>
      <c r="I184" s="195"/>
      <c r="J184" s="38"/>
      <c r="K184" s="38"/>
      <c r="L184" s="41"/>
      <c r="M184" s="196"/>
      <c r="N184" s="197"/>
      <c r="O184" s="66"/>
      <c r="P184" s="66"/>
      <c r="Q184" s="66"/>
      <c r="R184" s="66"/>
      <c r="S184" s="66"/>
      <c r="T184" s="67"/>
      <c r="U184" s="36"/>
      <c r="V184" s="36"/>
      <c r="W184" s="36"/>
      <c r="X184" s="36"/>
      <c r="Y184" s="36"/>
      <c r="Z184" s="36"/>
      <c r="AA184" s="36"/>
      <c r="AB184" s="36"/>
      <c r="AC184" s="36"/>
      <c r="AD184" s="36"/>
      <c r="AE184" s="36"/>
      <c r="AT184" s="19" t="s">
        <v>160</v>
      </c>
      <c r="AU184" s="19" t="s">
        <v>179</v>
      </c>
    </row>
    <row r="185" spans="1:65" s="2" customFormat="1" ht="58.5">
      <c r="A185" s="36"/>
      <c r="B185" s="37"/>
      <c r="C185" s="38"/>
      <c r="D185" s="193" t="s">
        <v>161</v>
      </c>
      <c r="E185" s="38"/>
      <c r="F185" s="198" t="s">
        <v>2060</v>
      </c>
      <c r="G185" s="38"/>
      <c r="H185" s="38"/>
      <c r="I185" s="195"/>
      <c r="J185" s="38"/>
      <c r="K185" s="38"/>
      <c r="L185" s="41"/>
      <c r="M185" s="196"/>
      <c r="N185" s="197"/>
      <c r="O185" s="66"/>
      <c r="P185" s="66"/>
      <c r="Q185" s="66"/>
      <c r="R185" s="66"/>
      <c r="S185" s="66"/>
      <c r="T185" s="67"/>
      <c r="U185" s="36"/>
      <c r="V185" s="36"/>
      <c r="W185" s="36"/>
      <c r="X185" s="36"/>
      <c r="Y185" s="36"/>
      <c r="Z185" s="36"/>
      <c r="AA185" s="36"/>
      <c r="AB185" s="36"/>
      <c r="AC185" s="36"/>
      <c r="AD185" s="36"/>
      <c r="AE185" s="36"/>
      <c r="AT185" s="19" t="s">
        <v>161</v>
      </c>
      <c r="AU185" s="19" t="s">
        <v>179</v>
      </c>
    </row>
    <row r="186" spans="1:65" s="2" customFormat="1" ht="16.5" customHeight="1">
      <c r="A186" s="36"/>
      <c r="B186" s="37"/>
      <c r="C186" s="180" t="s">
        <v>454</v>
      </c>
      <c r="D186" s="180" t="s">
        <v>153</v>
      </c>
      <c r="E186" s="181" t="s">
        <v>2061</v>
      </c>
      <c r="F186" s="182" t="s">
        <v>2062</v>
      </c>
      <c r="G186" s="183" t="s">
        <v>951</v>
      </c>
      <c r="H186" s="184">
        <v>5</v>
      </c>
      <c r="I186" s="185"/>
      <c r="J186" s="186">
        <f>ROUND(I186*H186,2)</f>
        <v>0</v>
      </c>
      <c r="K186" s="182" t="s">
        <v>157</v>
      </c>
      <c r="L186" s="41"/>
      <c r="M186" s="187" t="s">
        <v>19</v>
      </c>
      <c r="N186" s="188" t="s">
        <v>47</v>
      </c>
      <c r="O186" s="66"/>
      <c r="P186" s="189">
        <f>O186*H186</f>
        <v>0</v>
      </c>
      <c r="Q186" s="189">
        <v>0</v>
      </c>
      <c r="R186" s="189">
        <f>Q186*H186</f>
        <v>0</v>
      </c>
      <c r="S186" s="189">
        <v>0</v>
      </c>
      <c r="T186" s="190">
        <f>S186*H186</f>
        <v>0</v>
      </c>
      <c r="U186" s="36"/>
      <c r="V186" s="36"/>
      <c r="W186" s="36"/>
      <c r="X186" s="36"/>
      <c r="Y186" s="36"/>
      <c r="Z186" s="36"/>
      <c r="AA186" s="36"/>
      <c r="AB186" s="36"/>
      <c r="AC186" s="36"/>
      <c r="AD186" s="36"/>
      <c r="AE186" s="36"/>
      <c r="AR186" s="191" t="s">
        <v>314</v>
      </c>
      <c r="AT186" s="191" t="s">
        <v>153</v>
      </c>
      <c r="AU186" s="191" t="s">
        <v>179</v>
      </c>
      <c r="AY186" s="19" t="s">
        <v>150</v>
      </c>
      <c r="BE186" s="192">
        <f>IF(N186="základní",J186,0)</f>
        <v>0</v>
      </c>
      <c r="BF186" s="192">
        <f>IF(N186="snížená",J186,0)</f>
        <v>0</v>
      </c>
      <c r="BG186" s="192">
        <f>IF(N186="zákl. přenesená",J186,0)</f>
        <v>0</v>
      </c>
      <c r="BH186" s="192">
        <f>IF(N186="sníž. přenesená",J186,0)</f>
        <v>0</v>
      </c>
      <c r="BI186" s="192">
        <f>IF(N186="nulová",J186,0)</f>
        <v>0</v>
      </c>
      <c r="BJ186" s="19" t="s">
        <v>84</v>
      </c>
      <c r="BK186" s="192">
        <f>ROUND(I186*H186,2)</f>
        <v>0</v>
      </c>
      <c r="BL186" s="19" t="s">
        <v>314</v>
      </c>
      <c r="BM186" s="191" t="s">
        <v>1000</v>
      </c>
    </row>
    <row r="187" spans="1:65" s="2" customFormat="1" ht="11.25">
      <c r="A187" s="36"/>
      <c r="B187" s="37"/>
      <c r="C187" s="38"/>
      <c r="D187" s="193" t="s">
        <v>160</v>
      </c>
      <c r="E187" s="38"/>
      <c r="F187" s="194" t="s">
        <v>2062</v>
      </c>
      <c r="G187" s="38"/>
      <c r="H187" s="38"/>
      <c r="I187" s="195"/>
      <c r="J187" s="38"/>
      <c r="K187" s="38"/>
      <c r="L187" s="41"/>
      <c r="M187" s="196"/>
      <c r="N187" s="197"/>
      <c r="O187" s="66"/>
      <c r="P187" s="66"/>
      <c r="Q187" s="66"/>
      <c r="R187" s="66"/>
      <c r="S187" s="66"/>
      <c r="T187" s="67"/>
      <c r="U187" s="36"/>
      <c r="V187" s="36"/>
      <c r="W187" s="36"/>
      <c r="X187" s="36"/>
      <c r="Y187" s="36"/>
      <c r="Z187" s="36"/>
      <c r="AA187" s="36"/>
      <c r="AB187" s="36"/>
      <c r="AC187" s="36"/>
      <c r="AD187" s="36"/>
      <c r="AE187" s="36"/>
      <c r="AT187" s="19" t="s">
        <v>160</v>
      </c>
      <c r="AU187" s="19" t="s">
        <v>179</v>
      </c>
    </row>
    <row r="188" spans="1:65" s="2" customFormat="1" ht="39">
      <c r="A188" s="36"/>
      <c r="B188" s="37"/>
      <c r="C188" s="38"/>
      <c r="D188" s="193" t="s">
        <v>161</v>
      </c>
      <c r="E188" s="38"/>
      <c r="F188" s="198" t="s">
        <v>2063</v>
      </c>
      <c r="G188" s="38"/>
      <c r="H188" s="38"/>
      <c r="I188" s="195"/>
      <c r="J188" s="38"/>
      <c r="K188" s="38"/>
      <c r="L188" s="41"/>
      <c r="M188" s="196"/>
      <c r="N188" s="197"/>
      <c r="O188" s="66"/>
      <c r="P188" s="66"/>
      <c r="Q188" s="66"/>
      <c r="R188" s="66"/>
      <c r="S188" s="66"/>
      <c r="T188" s="67"/>
      <c r="U188" s="36"/>
      <c r="V188" s="36"/>
      <c r="W188" s="36"/>
      <c r="X188" s="36"/>
      <c r="Y188" s="36"/>
      <c r="Z188" s="36"/>
      <c r="AA188" s="36"/>
      <c r="AB188" s="36"/>
      <c r="AC188" s="36"/>
      <c r="AD188" s="36"/>
      <c r="AE188" s="36"/>
      <c r="AT188" s="19" t="s">
        <v>161</v>
      </c>
      <c r="AU188" s="19" t="s">
        <v>179</v>
      </c>
    </row>
    <row r="189" spans="1:65" s="12" customFormat="1" ht="22.9" customHeight="1">
      <c r="B189" s="164"/>
      <c r="C189" s="165"/>
      <c r="D189" s="166" t="s">
        <v>75</v>
      </c>
      <c r="E189" s="178" t="s">
        <v>1643</v>
      </c>
      <c r="F189" s="178" t="s">
        <v>1644</v>
      </c>
      <c r="G189" s="165"/>
      <c r="H189" s="165"/>
      <c r="I189" s="168"/>
      <c r="J189" s="179">
        <f>BK189</f>
        <v>0</v>
      </c>
      <c r="K189" s="165"/>
      <c r="L189" s="170"/>
      <c r="M189" s="171"/>
      <c r="N189" s="172"/>
      <c r="O189" s="172"/>
      <c r="P189" s="173">
        <f>P190</f>
        <v>0</v>
      </c>
      <c r="Q189" s="172"/>
      <c r="R189" s="173">
        <f>R190</f>
        <v>0</v>
      </c>
      <c r="S189" s="172"/>
      <c r="T189" s="174">
        <f>T190</f>
        <v>0</v>
      </c>
      <c r="AR189" s="175" t="s">
        <v>86</v>
      </c>
      <c r="AT189" s="176" t="s">
        <v>75</v>
      </c>
      <c r="AU189" s="176" t="s">
        <v>84</v>
      </c>
      <c r="AY189" s="175" t="s">
        <v>150</v>
      </c>
      <c r="BK189" s="177">
        <f>BK190</f>
        <v>0</v>
      </c>
    </row>
    <row r="190" spans="1:65" s="12" customFormat="1" ht="20.85" customHeight="1">
      <c r="B190" s="164"/>
      <c r="C190" s="165"/>
      <c r="D190" s="166" t="s">
        <v>75</v>
      </c>
      <c r="E190" s="178" t="s">
        <v>2064</v>
      </c>
      <c r="F190" s="178" t="s">
        <v>2065</v>
      </c>
      <c r="G190" s="165"/>
      <c r="H190" s="165"/>
      <c r="I190" s="168"/>
      <c r="J190" s="179">
        <f>BK190</f>
        <v>0</v>
      </c>
      <c r="K190" s="165"/>
      <c r="L190" s="170"/>
      <c r="M190" s="171"/>
      <c r="N190" s="172"/>
      <c r="O190" s="172"/>
      <c r="P190" s="173">
        <f>SUM(P191:P266)</f>
        <v>0</v>
      </c>
      <c r="Q190" s="172"/>
      <c r="R190" s="173">
        <f>SUM(R191:R266)</f>
        <v>0</v>
      </c>
      <c r="S190" s="172"/>
      <c r="T190" s="174">
        <f>SUM(T191:T266)</f>
        <v>0</v>
      </c>
      <c r="AR190" s="175" t="s">
        <v>86</v>
      </c>
      <c r="AT190" s="176" t="s">
        <v>75</v>
      </c>
      <c r="AU190" s="176" t="s">
        <v>86</v>
      </c>
      <c r="AY190" s="175" t="s">
        <v>150</v>
      </c>
      <c r="BK190" s="177">
        <f>SUM(BK191:BK266)</f>
        <v>0</v>
      </c>
    </row>
    <row r="191" spans="1:65" s="2" customFormat="1" ht="16.5" customHeight="1">
      <c r="A191" s="36"/>
      <c r="B191" s="37"/>
      <c r="C191" s="245" t="s">
        <v>464</v>
      </c>
      <c r="D191" s="245" t="s">
        <v>641</v>
      </c>
      <c r="E191" s="246" t="s">
        <v>2066</v>
      </c>
      <c r="F191" s="247" t="s">
        <v>2067</v>
      </c>
      <c r="G191" s="248" t="s">
        <v>156</v>
      </c>
      <c r="H191" s="249">
        <v>1</v>
      </c>
      <c r="I191" s="250"/>
      <c r="J191" s="251">
        <f>ROUND(I191*H191,2)</f>
        <v>0</v>
      </c>
      <c r="K191" s="247" t="s">
        <v>644</v>
      </c>
      <c r="L191" s="252"/>
      <c r="M191" s="253" t="s">
        <v>19</v>
      </c>
      <c r="N191" s="254" t="s">
        <v>47</v>
      </c>
      <c r="O191" s="66"/>
      <c r="P191" s="189">
        <f>O191*H191</f>
        <v>0</v>
      </c>
      <c r="Q191" s="189">
        <v>0</v>
      </c>
      <c r="R191" s="189">
        <f>Q191*H191</f>
        <v>0</v>
      </c>
      <c r="S191" s="189">
        <v>0</v>
      </c>
      <c r="T191" s="190">
        <f>S191*H191</f>
        <v>0</v>
      </c>
      <c r="U191" s="36"/>
      <c r="V191" s="36"/>
      <c r="W191" s="36"/>
      <c r="X191" s="36"/>
      <c r="Y191" s="36"/>
      <c r="Z191" s="36"/>
      <c r="AA191" s="36"/>
      <c r="AB191" s="36"/>
      <c r="AC191" s="36"/>
      <c r="AD191" s="36"/>
      <c r="AE191" s="36"/>
      <c r="AR191" s="191" t="s">
        <v>464</v>
      </c>
      <c r="AT191" s="191" t="s">
        <v>641</v>
      </c>
      <c r="AU191" s="191" t="s">
        <v>179</v>
      </c>
      <c r="AY191" s="19" t="s">
        <v>150</v>
      </c>
      <c r="BE191" s="192">
        <f>IF(N191="základní",J191,0)</f>
        <v>0</v>
      </c>
      <c r="BF191" s="192">
        <f>IF(N191="snížená",J191,0)</f>
        <v>0</v>
      </c>
      <c r="BG191" s="192">
        <f>IF(N191="zákl. přenesená",J191,0)</f>
        <v>0</v>
      </c>
      <c r="BH191" s="192">
        <f>IF(N191="sníž. přenesená",J191,0)</f>
        <v>0</v>
      </c>
      <c r="BI191" s="192">
        <f>IF(N191="nulová",J191,0)</f>
        <v>0</v>
      </c>
      <c r="BJ191" s="19" t="s">
        <v>84</v>
      </c>
      <c r="BK191" s="192">
        <f>ROUND(I191*H191,2)</f>
        <v>0</v>
      </c>
      <c r="BL191" s="19" t="s">
        <v>314</v>
      </c>
      <c r="BM191" s="191" t="s">
        <v>86</v>
      </c>
    </row>
    <row r="192" spans="1:65" s="2" customFormat="1" ht="11.25">
      <c r="A192" s="36"/>
      <c r="B192" s="37"/>
      <c r="C192" s="38"/>
      <c r="D192" s="193" t="s">
        <v>160</v>
      </c>
      <c r="E192" s="38"/>
      <c r="F192" s="194" t="s">
        <v>2067</v>
      </c>
      <c r="G192" s="38"/>
      <c r="H192" s="38"/>
      <c r="I192" s="195"/>
      <c r="J192" s="38"/>
      <c r="K192" s="38"/>
      <c r="L192" s="41"/>
      <c r="M192" s="196"/>
      <c r="N192" s="197"/>
      <c r="O192" s="66"/>
      <c r="P192" s="66"/>
      <c r="Q192" s="66"/>
      <c r="R192" s="66"/>
      <c r="S192" s="66"/>
      <c r="T192" s="67"/>
      <c r="U192" s="36"/>
      <c r="V192" s="36"/>
      <c r="W192" s="36"/>
      <c r="X192" s="36"/>
      <c r="Y192" s="36"/>
      <c r="Z192" s="36"/>
      <c r="AA192" s="36"/>
      <c r="AB192" s="36"/>
      <c r="AC192" s="36"/>
      <c r="AD192" s="36"/>
      <c r="AE192" s="36"/>
      <c r="AT192" s="19" t="s">
        <v>160</v>
      </c>
      <c r="AU192" s="19" t="s">
        <v>179</v>
      </c>
    </row>
    <row r="193" spans="1:65" s="2" customFormat="1" ht="39">
      <c r="A193" s="36"/>
      <c r="B193" s="37"/>
      <c r="C193" s="38"/>
      <c r="D193" s="193" t="s">
        <v>161</v>
      </c>
      <c r="E193" s="38"/>
      <c r="F193" s="198" t="s">
        <v>2068</v>
      </c>
      <c r="G193" s="38"/>
      <c r="H193" s="38"/>
      <c r="I193" s="195"/>
      <c r="J193" s="38"/>
      <c r="K193" s="38"/>
      <c r="L193" s="41"/>
      <c r="M193" s="196"/>
      <c r="N193" s="197"/>
      <c r="O193" s="66"/>
      <c r="P193" s="66"/>
      <c r="Q193" s="66"/>
      <c r="R193" s="66"/>
      <c r="S193" s="66"/>
      <c r="T193" s="67"/>
      <c r="U193" s="36"/>
      <c r="V193" s="36"/>
      <c r="W193" s="36"/>
      <c r="X193" s="36"/>
      <c r="Y193" s="36"/>
      <c r="Z193" s="36"/>
      <c r="AA193" s="36"/>
      <c r="AB193" s="36"/>
      <c r="AC193" s="36"/>
      <c r="AD193" s="36"/>
      <c r="AE193" s="36"/>
      <c r="AT193" s="19" t="s">
        <v>161</v>
      </c>
      <c r="AU193" s="19" t="s">
        <v>179</v>
      </c>
    </row>
    <row r="194" spans="1:65" s="2" customFormat="1" ht="16.5" customHeight="1">
      <c r="A194" s="36"/>
      <c r="B194" s="37"/>
      <c r="C194" s="245" t="s">
        <v>470</v>
      </c>
      <c r="D194" s="245" t="s">
        <v>641</v>
      </c>
      <c r="E194" s="246" t="s">
        <v>2069</v>
      </c>
      <c r="F194" s="247" t="s">
        <v>2070</v>
      </c>
      <c r="G194" s="248" t="s">
        <v>156</v>
      </c>
      <c r="H194" s="249">
        <v>1</v>
      </c>
      <c r="I194" s="250"/>
      <c r="J194" s="251">
        <f>ROUND(I194*H194,2)</f>
        <v>0</v>
      </c>
      <c r="K194" s="247" t="s">
        <v>644</v>
      </c>
      <c r="L194" s="252"/>
      <c r="M194" s="253" t="s">
        <v>19</v>
      </c>
      <c r="N194" s="254" t="s">
        <v>47</v>
      </c>
      <c r="O194" s="66"/>
      <c r="P194" s="189">
        <f>O194*H194</f>
        <v>0</v>
      </c>
      <c r="Q194" s="189">
        <v>0</v>
      </c>
      <c r="R194" s="189">
        <f>Q194*H194</f>
        <v>0</v>
      </c>
      <c r="S194" s="189">
        <v>0</v>
      </c>
      <c r="T194" s="190">
        <f>S194*H194</f>
        <v>0</v>
      </c>
      <c r="U194" s="36"/>
      <c r="V194" s="36"/>
      <c r="W194" s="36"/>
      <c r="X194" s="36"/>
      <c r="Y194" s="36"/>
      <c r="Z194" s="36"/>
      <c r="AA194" s="36"/>
      <c r="AB194" s="36"/>
      <c r="AC194" s="36"/>
      <c r="AD194" s="36"/>
      <c r="AE194" s="36"/>
      <c r="AR194" s="191" t="s">
        <v>464</v>
      </c>
      <c r="AT194" s="191" t="s">
        <v>641</v>
      </c>
      <c r="AU194" s="191" t="s">
        <v>179</v>
      </c>
      <c r="AY194" s="19" t="s">
        <v>150</v>
      </c>
      <c r="BE194" s="192">
        <f>IF(N194="základní",J194,0)</f>
        <v>0</v>
      </c>
      <c r="BF194" s="192">
        <f>IF(N194="snížená",J194,0)</f>
        <v>0</v>
      </c>
      <c r="BG194" s="192">
        <f>IF(N194="zákl. přenesená",J194,0)</f>
        <v>0</v>
      </c>
      <c r="BH194" s="192">
        <f>IF(N194="sníž. přenesená",J194,0)</f>
        <v>0</v>
      </c>
      <c r="BI194" s="192">
        <f>IF(N194="nulová",J194,0)</f>
        <v>0</v>
      </c>
      <c r="BJ194" s="19" t="s">
        <v>84</v>
      </c>
      <c r="BK194" s="192">
        <f>ROUND(I194*H194,2)</f>
        <v>0</v>
      </c>
      <c r="BL194" s="19" t="s">
        <v>314</v>
      </c>
      <c r="BM194" s="191" t="s">
        <v>158</v>
      </c>
    </row>
    <row r="195" spans="1:65" s="2" customFormat="1" ht="11.25">
      <c r="A195" s="36"/>
      <c r="B195" s="37"/>
      <c r="C195" s="38"/>
      <c r="D195" s="193" t="s">
        <v>160</v>
      </c>
      <c r="E195" s="38"/>
      <c r="F195" s="194" t="s">
        <v>2070</v>
      </c>
      <c r="G195" s="38"/>
      <c r="H195" s="38"/>
      <c r="I195" s="195"/>
      <c r="J195" s="38"/>
      <c r="K195" s="38"/>
      <c r="L195" s="41"/>
      <c r="M195" s="196"/>
      <c r="N195" s="197"/>
      <c r="O195" s="66"/>
      <c r="P195" s="66"/>
      <c r="Q195" s="66"/>
      <c r="R195" s="66"/>
      <c r="S195" s="66"/>
      <c r="T195" s="67"/>
      <c r="U195" s="36"/>
      <c r="V195" s="36"/>
      <c r="W195" s="36"/>
      <c r="X195" s="36"/>
      <c r="Y195" s="36"/>
      <c r="Z195" s="36"/>
      <c r="AA195" s="36"/>
      <c r="AB195" s="36"/>
      <c r="AC195" s="36"/>
      <c r="AD195" s="36"/>
      <c r="AE195" s="36"/>
      <c r="AT195" s="19" t="s">
        <v>160</v>
      </c>
      <c r="AU195" s="19" t="s">
        <v>179</v>
      </c>
    </row>
    <row r="196" spans="1:65" s="2" customFormat="1" ht="58.5">
      <c r="A196" s="36"/>
      <c r="B196" s="37"/>
      <c r="C196" s="38"/>
      <c r="D196" s="193" t="s">
        <v>161</v>
      </c>
      <c r="E196" s="38"/>
      <c r="F196" s="198" t="s">
        <v>2071</v>
      </c>
      <c r="G196" s="38"/>
      <c r="H196" s="38"/>
      <c r="I196" s="195"/>
      <c r="J196" s="38"/>
      <c r="K196" s="38"/>
      <c r="L196" s="41"/>
      <c r="M196" s="196"/>
      <c r="N196" s="197"/>
      <c r="O196" s="66"/>
      <c r="P196" s="66"/>
      <c r="Q196" s="66"/>
      <c r="R196" s="66"/>
      <c r="S196" s="66"/>
      <c r="T196" s="67"/>
      <c r="U196" s="36"/>
      <c r="V196" s="36"/>
      <c r="W196" s="36"/>
      <c r="X196" s="36"/>
      <c r="Y196" s="36"/>
      <c r="Z196" s="36"/>
      <c r="AA196" s="36"/>
      <c r="AB196" s="36"/>
      <c r="AC196" s="36"/>
      <c r="AD196" s="36"/>
      <c r="AE196" s="36"/>
      <c r="AT196" s="19" t="s">
        <v>161</v>
      </c>
      <c r="AU196" s="19" t="s">
        <v>179</v>
      </c>
    </row>
    <row r="197" spans="1:65" s="2" customFormat="1" ht="16.5" customHeight="1">
      <c r="A197" s="36"/>
      <c r="B197" s="37"/>
      <c r="C197" s="245" t="s">
        <v>477</v>
      </c>
      <c r="D197" s="245" t="s">
        <v>641</v>
      </c>
      <c r="E197" s="246" t="s">
        <v>2072</v>
      </c>
      <c r="F197" s="247" t="s">
        <v>2073</v>
      </c>
      <c r="G197" s="248" t="s">
        <v>156</v>
      </c>
      <c r="H197" s="249">
        <v>1</v>
      </c>
      <c r="I197" s="250"/>
      <c r="J197" s="251">
        <f>ROUND(I197*H197,2)</f>
        <v>0</v>
      </c>
      <c r="K197" s="247" t="s">
        <v>644</v>
      </c>
      <c r="L197" s="252"/>
      <c r="M197" s="253" t="s">
        <v>19</v>
      </c>
      <c r="N197" s="254" t="s">
        <v>47</v>
      </c>
      <c r="O197" s="66"/>
      <c r="P197" s="189">
        <f>O197*H197</f>
        <v>0</v>
      </c>
      <c r="Q197" s="189">
        <v>0</v>
      </c>
      <c r="R197" s="189">
        <f>Q197*H197</f>
        <v>0</v>
      </c>
      <c r="S197" s="189">
        <v>0</v>
      </c>
      <c r="T197" s="190">
        <f>S197*H197</f>
        <v>0</v>
      </c>
      <c r="U197" s="36"/>
      <c r="V197" s="36"/>
      <c r="W197" s="36"/>
      <c r="X197" s="36"/>
      <c r="Y197" s="36"/>
      <c r="Z197" s="36"/>
      <c r="AA197" s="36"/>
      <c r="AB197" s="36"/>
      <c r="AC197" s="36"/>
      <c r="AD197" s="36"/>
      <c r="AE197" s="36"/>
      <c r="AR197" s="191" t="s">
        <v>464</v>
      </c>
      <c r="AT197" s="191" t="s">
        <v>641</v>
      </c>
      <c r="AU197" s="191" t="s">
        <v>179</v>
      </c>
      <c r="AY197" s="19" t="s">
        <v>150</v>
      </c>
      <c r="BE197" s="192">
        <f>IF(N197="základní",J197,0)</f>
        <v>0</v>
      </c>
      <c r="BF197" s="192">
        <f>IF(N197="snížená",J197,0)</f>
        <v>0</v>
      </c>
      <c r="BG197" s="192">
        <f>IF(N197="zákl. přenesená",J197,0)</f>
        <v>0</v>
      </c>
      <c r="BH197" s="192">
        <f>IF(N197="sníž. přenesená",J197,0)</f>
        <v>0</v>
      </c>
      <c r="BI197" s="192">
        <f>IF(N197="nulová",J197,0)</f>
        <v>0</v>
      </c>
      <c r="BJ197" s="19" t="s">
        <v>84</v>
      </c>
      <c r="BK197" s="192">
        <f>ROUND(I197*H197,2)</f>
        <v>0</v>
      </c>
      <c r="BL197" s="19" t="s">
        <v>314</v>
      </c>
      <c r="BM197" s="191" t="s">
        <v>206</v>
      </c>
    </row>
    <row r="198" spans="1:65" s="2" customFormat="1" ht="11.25">
      <c r="A198" s="36"/>
      <c r="B198" s="37"/>
      <c r="C198" s="38"/>
      <c r="D198" s="193" t="s">
        <v>160</v>
      </c>
      <c r="E198" s="38"/>
      <c r="F198" s="194" t="s">
        <v>2073</v>
      </c>
      <c r="G198" s="38"/>
      <c r="H198" s="38"/>
      <c r="I198" s="195"/>
      <c r="J198" s="38"/>
      <c r="K198" s="38"/>
      <c r="L198" s="41"/>
      <c r="M198" s="196"/>
      <c r="N198" s="197"/>
      <c r="O198" s="66"/>
      <c r="P198" s="66"/>
      <c r="Q198" s="66"/>
      <c r="R198" s="66"/>
      <c r="S198" s="66"/>
      <c r="T198" s="67"/>
      <c r="U198" s="36"/>
      <c r="V198" s="36"/>
      <c r="W198" s="36"/>
      <c r="X198" s="36"/>
      <c r="Y198" s="36"/>
      <c r="Z198" s="36"/>
      <c r="AA198" s="36"/>
      <c r="AB198" s="36"/>
      <c r="AC198" s="36"/>
      <c r="AD198" s="36"/>
      <c r="AE198" s="36"/>
      <c r="AT198" s="19" t="s">
        <v>160</v>
      </c>
      <c r="AU198" s="19" t="s">
        <v>179</v>
      </c>
    </row>
    <row r="199" spans="1:65" s="2" customFormat="1" ht="19.5">
      <c r="A199" s="36"/>
      <c r="B199" s="37"/>
      <c r="C199" s="38"/>
      <c r="D199" s="193" t="s">
        <v>161</v>
      </c>
      <c r="E199" s="38"/>
      <c r="F199" s="198" t="s">
        <v>2074</v>
      </c>
      <c r="G199" s="38"/>
      <c r="H199" s="38"/>
      <c r="I199" s="195"/>
      <c r="J199" s="38"/>
      <c r="K199" s="38"/>
      <c r="L199" s="41"/>
      <c r="M199" s="196"/>
      <c r="N199" s="197"/>
      <c r="O199" s="66"/>
      <c r="P199" s="66"/>
      <c r="Q199" s="66"/>
      <c r="R199" s="66"/>
      <c r="S199" s="66"/>
      <c r="T199" s="67"/>
      <c r="U199" s="36"/>
      <c r="V199" s="36"/>
      <c r="W199" s="36"/>
      <c r="X199" s="36"/>
      <c r="Y199" s="36"/>
      <c r="Z199" s="36"/>
      <c r="AA199" s="36"/>
      <c r="AB199" s="36"/>
      <c r="AC199" s="36"/>
      <c r="AD199" s="36"/>
      <c r="AE199" s="36"/>
      <c r="AT199" s="19" t="s">
        <v>161</v>
      </c>
      <c r="AU199" s="19" t="s">
        <v>179</v>
      </c>
    </row>
    <row r="200" spans="1:65" s="2" customFormat="1" ht="16.5" customHeight="1">
      <c r="A200" s="36"/>
      <c r="B200" s="37"/>
      <c r="C200" s="245" t="s">
        <v>488</v>
      </c>
      <c r="D200" s="245" t="s">
        <v>641</v>
      </c>
      <c r="E200" s="246" t="s">
        <v>2075</v>
      </c>
      <c r="F200" s="247" t="s">
        <v>2076</v>
      </c>
      <c r="G200" s="248" t="s">
        <v>156</v>
      </c>
      <c r="H200" s="249">
        <v>1</v>
      </c>
      <c r="I200" s="250"/>
      <c r="J200" s="251">
        <f>ROUND(I200*H200,2)</f>
        <v>0</v>
      </c>
      <c r="K200" s="247" t="s">
        <v>644</v>
      </c>
      <c r="L200" s="252"/>
      <c r="M200" s="253" t="s">
        <v>19</v>
      </c>
      <c r="N200" s="254" t="s">
        <v>47</v>
      </c>
      <c r="O200" s="66"/>
      <c r="P200" s="189">
        <f>O200*H200</f>
        <v>0</v>
      </c>
      <c r="Q200" s="189">
        <v>0</v>
      </c>
      <c r="R200" s="189">
        <f>Q200*H200</f>
        <v>0</v>
      </c>
      <c r="S200" s="189">
        <v>0</v>
      </c>
      <c r="T200" s="190">
        <f>S200*H200</f>
        <v>0</v>
      </c>
      <c r="U200" s="36"/>
      <c r="V200" s="36"/>
      <c r="W200" s="36"/>
      <c r="X200" s="36"/>
      <c r="Y200" s="36"/>
      <c r="Z200" s="36"/>
      <c r="AA200" s="36"/>
      <c r="AB200" s="36"/>
      <c r="AC200" s="36"/>
      <c r="AD200" s="36"/>
      <c r="AE200" s="36"/>
      <c r="AR200" s="191" t="s">
        <v>464</v>
      </c>
      <c r="AT200" s="191" t="s">
        <v>641</v>
      </c>
      <c r="AU200" s="191" t="s">
        <v>179</v>
      </c>
      <c r="AY200" s="19" t="s">
        <v>150</v>
      </c>
      <c r="BE200" s="192">
        <f>IF(N200="základní",J200,0)</f>
        <v>0</v>
      </c>
      <c r="BF200" s="192">
        <f>IF(N200="snížená",J200,0)</f>
        <v>0</v>
      </c>
      <c r="BG200" s="192">
        <f>IF(N200="zákl. přenesená",J200,0)</f>
        <v>0</v>
      </c>
      <c r="BH200" s="192">
        <f>IF(N200="sníž. přenesená",J200,0)</f>
        <v>0</v>
      </c>
      <c r="BI200" s="192">
        <f>IF(N200="nulová",J200,0)</f>
        <v>0</v>
      </c>
      <c r="BJ200" s="19" t="s">
        <v>84</v>
      </c>
      <c r="BK200" s="192">
        <f>ROUND(I200*H200,2)</f>
        <v>0</v>
      </c>
      <c r="BL200" s="19" t="s">
        <v>314</v>
      </c>
      <c r="BM200" s="191" t="s">
        <v>244</v>
      </c>
    </row>
    <row r="201" spans="1:65" s="2" customFormat="1" ht="11.25">
      <c r="A201" s="36"/>
      <c r="B201" s="37"/>
      <c r="C201" s="38"/>
      <c r="D201" s="193" t="s">
        <v>160</v>
      </c>
      <c r="E201" s="38"/>
      <c r="F201" s="194" t="s">
        <v>2076</v>
      </c>
      <c r="G201" s="38"/>
      <c r="H201" s="38"/>
      <c r="I201" s="195"/>
      <c r="J201" s="38"/>
      <c r="K201" s="38"/>
      <c r="L201" s="41"/>
      <c r="M201" s="196"/>
      <c r="N201" s="197"/>
      <c r="O201" s="66"/>
      <c r="P201" s="66"/>
      <c r="Q201" s="66"/>
      <c r="R201" s="66"/>
      <c r="S201" s="66"/>
      <c r="T201" s="67"/>
      <c r="U201" s="36"/>
      <c r="V201" s="36"/>
      <c r="W201" s="36"/>
      <c r="X201" s="36"/>
      <c r="Y201" s="36"/>
      <c r="Z201" s="36"/>
      <c r="AA201" s="36"/>
      <c r="AB201" s="36"/>
      <c r="AC201" s="36"/>
      <c r="AD201" s="36"/>
      <c r="AE201" s="36"/>
      <c r="AT201" s="19" t="s">
        <v>160</v>
      </c>
      <c r="AU201" s="19" t="s">
        <v>179</v>
      </c>
    </row>
    <row r="202" spans="1:65" s="2" customFormat="1" ht="19.5">
      <c r="A202" s="36"/>
      <c r="B202" s="37"/>
      <c r="C202" s="38"/>
      <c r="D202" s="193" t="s">
        <v>161</v>
      </c>
      <c r="E202" s="38"/>
      <c r="F202" s="198" t="s">
        <v>2077</v>
      </c>
      <c r="G202" s="38"/>
      <c r="H202" s="38"/>
      <c r="I202" s="195"/>
      <c r="J202" s="38"/>
      <c r="K202" s="38"/>
      <c r="L202" s="41"/>
      <c r="M202" s="196"/>
      <c r="N202" s="197"/>
      <c r="O202" s="66"/>
      <c r="P202" s="66"/>
      <c r="Q202" s="66"/>
      <c r="R202" s="66"/>
      <c r="S202" s="66"/>
      <c r="T202" s="67"/>
      <c r="U202" s="36"/>
      <c r="V202" s="36"/>
      <c r="W202" s="36"/>
      <c r="X202" s="36"/>
      <c r="Y202" s="36"/>
      <c r="Z202" s="36"/>
      <c r="AA202" s="36"/>
      <c r="AB202" s="36"/>
      <c r="AC202" s="36"/>
      <c r="AD202" s="36"/>
      <c r="AE202" s="36"/>
      <c r="AT202" s="19" t="s">
        <v>161</v>
      </c>
      <c r="AU202" s="19" t="s">
        <v>179</v>
      </c>
    </row>
    <row r="203" spans="1:65" s="2" customFormat="1" ht="16.5" customHeight="1">
      <c r="A203" s="36"/>
      <c r="B203" s="37"/>
      <c r="C203" s="245" t="s">
        <v>497</v>
      </c>
      <c r="D203" s="245" t="s">
        <v>641</v>
      </c>
      <c r="E203" s="246" t="s">
        <v>2078</v>
      </c>
      <c r="F203" s="247" t="s">
        <v>2079</v>
      </c>
      <c r="G203" s="248" t="s">
        <v>156</v>
      </c>
      <c r="H203" s="249">
        <v>1</v>
      </c>
      <c r="I203" s="250"/>
      <c r="J203" s="251">
        <f>ROUND(I203*H203,2)</f>
        <v>0</v>
      </c>
      <c r="K203" s="247" t="s">
        <v>644</v>
      </c>
      <c r="L203" s="252"/>
      <c r="M203" s="253" t="s">
        <v>19</v>
      </c>
      <c r="N203" s="254" t="s">
        <v>47</v>
      </c>
      <c r="O203" s="66"/>
      <c r="P203" s="189">
        <f>O203*H203</f>
        <v>0</v>
      </c>
      <c r="Q203" s="189">
        <v>0</v>
      </c>
      <c r="R203" s="189">
        <f>Q203*H203</f>
        <v>0</v>
      </c>
      <c r="S203" s="189">
        <v>0</v>
      </c>
      <c r="T203" s="190">
        <f>S203*H203</f>
        <v>0</v>
      </c>
      <c r="U203" s="36"/>
      <c r="V203" s="36"/>
      <c r="W203" s="36"/>
      <c r="X203" s="36"/>
      <c r="Y203" s="36"/>
      <c r="Z203" s="36"/>
      <c r="AA203" s="36"/>
      <c r="AB203" s="36"/>
      <c r="AC203" s="36"/>
      <c r="AD203" s="36"/>
      <c r="AE203" s="36"/>
      <c r="AR203" s="191" t="s">
        <v>464</v>
      </c>
      <c r="AT203" s="191" t="s">
        <v>641</v>
      </c>
      <c r="AU203" s="191" t="s">
        <v>179</v>
      </c>
      <c r="AY203" s="19" t="s">
        <v>150</v>
      </c>
      <c r="BE203" s="192">
        <f>IF(N203="základní",J203,0)</f>
        <v>0</v>
      </c>
      <c r="BF203" s="192">
        <f>IF(N203="snížená",J203,0)</f>
        <v>0</v>
      </c>
      <c r="BG203" s="192">
        <f>IF(N203="zákl. přenesená",J203,0)</f>
        <v>0</v>
      </c>
      <c r="BH203" s="192">
        <f>IF(N203="sníž. přenesená",J203,0)</f>
        <v>0</v>
      </c>
      <c r="BI203" s="192">
        <f>IF(N203="nulová",J203,0)</f>
        <v>0</v>
      </c>
      <c r="BJ203" s="19" t="s">
        <v>84</v>
      </c>
      <c r="BK203" s="192">
        <f>ROUND(I203*H203,2)</f>
        <v>0</v>
      </c>
      <c r="BL203" s="19" t="s">
        <v>314</v>
      </c>
      <c r="BM203" s="191" t="s">
        <v>260</v>
      </c>
    </row>
    <row r="204" spans="1:65" s="2" customFormat="1" ht="11.25">
      <c r="A204" s="36"/>
      <c r="B204" s="37"/>
      <c r="C204" s="38"/>
      <c r="D204" s="193" t="s">
        <v>160</v>
      </c>
      <c r="E204" s="38"/>
      <c r="F204" s="194" t="s">
        <v>2079</v>
      </c>
      <c r="G204" s="38"/>
      <c r="H204" s="38"/>
      <c r="I204" s="195"/>
      <c r="J204" s="38"/>
      <c r="K204" s="38"/>
      <c r="L204" s="41"/>
      <c r="M204" s="196"/>
      <c r="N204" s="197"/>
      <c r="O204" s="66"/>
      <c r="P204" s="66"/>
      <c r="Q204" s="66"/>
      <c r="R204" s="66"/>
      <c r="S204" s="66"/>
      <c r="T204" s="67"/>
      <c r="U204" s="36"/>
      <c r="V204" s="36"/>
      <c r="W204" s="36"/>
      <c r="X204" s="36"/>
      <c r="Y204" s="36"/>
      <c r="Z204" s="36"/>
      <c r="AA204" s="36"/>
      <c r="AB204" s="36"/>
      <c r="AC204" s="36"/>
      <c r="AD204" s="36"/>
      <c r="AE204" s="36"/>
      <c r="AT204" s="19" t="s">
        <v>160</v>
      </c>
      <c r="AU204" s="19" t="s">
        <v>179</v>
      </c>
    </row>
    <row r="205" spans="1:65" s="2" customFormat="1" ht="29.25">
      <c r="A205" s="36"/>
      <c r="B205" s="37"/>
      <c r="C205" s="38"/>
      <c r="D205" s="193" t="s">
        <v>161</v>
      </c>
      <c r="E205" s="38"/>
      <c r="F205" s="198" t="s">
        <v>2080</v>
      </c>
      <c r="G205" s="38"/>
      <c r="H205" s="38"/>
      <c r="I205" s="195"/>
      <c r="J205" s="38"/>
      <c r="K205" s="38"/>
      <c r="L205" s="41"/>
      <c r="M205" s="196"/>
      <c r="N205" s="197"/>
      <c r="O205" s="66"/>
      <c r="P205" s="66"/>
      <c r="Q205" s="66"/>
      <c r="R205" s="66"/>
      <c r="S205" s="66"/>
      <c r="T205" s="67"/>
      <c r="U205" s="36"/>
      <c r="V205" s="36"/>
      <c r="W205" s="36"/>
      <c r="X205" s="36"/>
      <c r="Y205" s="36"/>
      <c r="Z205" s="36"/>
      <c r="AA205" s="36"/>
      <c r="AB205" s="36"/>
      <c r="AC205" s="36"/>
      <c r="AD205" s="36"/>
      <c r="AE205" s="36"/>
      <c r="AT205" s="19" t="s">
        <v>161</v>
      </c>
      <c r="AU205" s="19" t="s">
        <v>179</v>
      </c>
    </row>
    <row r="206" spans="1:65" s="2" customFormat="1" ht="16.5" customHeight="1">
      <c r="A206" s="36"/>
      <c r="B206" s="37"/>
      <c r="C206" s="245" t="s">
        <v>505</v>
      </c>
      <c r="D206" s="245" t="s">
        <v>641</v>
      </c>
      <c r="E206" s="246" t="s">
        <v>2081</v>
      </c>
      <c r="F206" s="247" t="s">
        <v>2082</v>
      </c>
      <c r="G206" s="248" t="s">
        <v>156</v>
      </c>
      <c r="H206" s="249">
        <v>1</v>
      </c>
      <c r="I206" s="250"/>
      <c r="J206" s="251">
        <f>ROUND(I206*H206,2)</f>
        <v>0</v>
      </c>
      <c r="K206" s="247" t="s">
        <v>644</v>
      </c>
      <c r="L206" s="252"/>
      <c r="M206" s="253" t="s">
        <v>19</v>
      </c>
      <c r="N206" s="254" t="s">
        <v>47</v>
      </c>
      <c r="O206" s="66"/>
      <c r="P206" s="189">
        <f>O206*H206</f>
        <v>0</v>
      </c>
      <c r="Q206" s="189">
        <v>0</v>
      </c>
      <c r="R206" s="189">
        <f>Q206*H206</f>
        <v>0</v>
      </c>
      <c r="S206" s="189">
        <v>0</v>
      </c>
      <c r="T206" s="190">
        <f>S206*H206</f>
        <v>0</v>
      </c>
      <c r="U206" s="36"/>
      <c r="V206" s="36"/>
      <c r="W206" s="36"/>
      <c r="X206" s="36"/>
      <c r="Y206" s="36"/>
      <c r="Z206" s="36"/>
      <c r="AA206" s="36"/>
      <c r="AB206" s="36"/>
      <c r="AC206" s="36"/>
      <c r="AD206" s="36"/>
      <c r="AE206" s="36"/>
      <c r="AR206" s="191" t="s">
        <v>464</v>
      </c>
      <c r="AT206" s="191" t="s">
        <v>641</v>
      </c>
      <c r="AU206" s="191" t="s">
        <v>179</v>
      </c>
      <c r="AY206" s="19" t="s">
        <v>150</v>
      </c>
      <c r="BE206" s="192">
        <f>IF(N206="základní",J206,0)</f>
        <v>0</v>
      </c>
      <c r="BF206" s="192">
        <f>IF(N206="snížená",J206,0)</f>
        <v>0</v>
      </c>
      <c r="BG206" s="192">
        <f>IF(N206="zákl. přenesená",J206,0)</f>
        <v>0</v>
      </c>
      <c r="BH206" s="192">
        <f>IF(N206="sníž. přenesená",J206,0)</f>
        <v>0</v>
      </c>
      <c r="BI206" s="192">
        <f>IF(N206="nulová",J206,0)</f>
        <v>0</v>
      </c>
      <c r="BJ206" s="19" t="s">
        <v>84</v>
      </c>
      <c r="BK206" s="192">
        <f>ROUND(I206*H206,2)</f>
        <v>0</v>
      </c>
      <c r="BL206" s="19" t="s">
        <v>314</v>
      </c>
      <c r="BM206" s="191" t="s">
        <v>280</v>
      </c>
    </row>
    <row r="207" spans="1:65" s="2" customFormat="1" ht="11.25">
      <c r="A207" s="36"/>
      <c r="B207" s="37"/>
      <c r="C207" s="38"/>
      <c r="D207" s="193" t="s">
        <v>160</v>
      </c>
      <c r="E207" s="38"/>
      <c r="F207" s="194" t="s">
        <v>2082</v>
      </c>
      <c r="G207" s="38"/>
      <c r="H207" s="38"/>
      <c r="I207" s="195"/>
      <c r="J207" s="38"/>
      <c r="K207" s="38"/>
      <c r="L207" s="41"/>
      <c r="M207" s="196"/>
      <c r="N207" s="197"/>
      <c r="O207" s="66"/>
      <c r="P207" s="66"/>
      <c r="Q207" s="66"/>
      <c r="R207" s="66"/>
      <c r="S207" s="66"/>
      <c r="T207" s="67"/>
      <c r="U207" s="36"/>
      <c r="V207" s="36"/>
      <c r="W207" s="36"/>
      <c r="X207" s="36"/>
      <c r="Y207" s="36"/>
      <c r="Z207" s="36"/>
      <c r="AA207" s="36"/>
      <c r="AB207" s="36"/>
      <c r="AC207" s="36"/>
      <c r="AD207" s="36"/>
      <c r="AE207" s="36"/>
      <c r="AT207" s="19" t="s">
        <v>160</v>
      </c>
      <c r="AU207" s="19" t="s">
        <v>179</v>
      </c>
    </row>
    <row r="208" spans="1:65" s="2" customFormat="1" ht="48.75">
      <c r="A208" s="36"/>
      <c r="B208" s="37"/>
      <c r="C208" s="38"/>
      <c r="D208" s="193" t="s">
        <v>161</v>
      </c>
      <c r="E208" s="38"/>
      <c r="F208" s="198" t="s">
        <v>2083</v>
      </c>
      <c r="G208" s="38"/>
      <c r="H208" s="38"/>
      <c r="I208" s="195"/>
      <c r="J208" s="38"/>
      <c r="K208" s="38"/>
      <c r="L208" s="41"/>
      <c r="M208" s="196"/>
      <c r="N208" s="197"/>
      <c r="O208" s="66"/>
      <c r="P208" s="66"/>
      <c r="Q208" s="66"/>
      <c r="R208" s="66"/>
      <c r="S208" s="66"/>
      <c r="T208" s="67"/>
      <c r="U208" s="36"/>
      <c r="V208" s="36"/>
      <c r="W208" s="36"/>
      <c r="X208" s="36"/>
      <c r="Y208" s="36"/>
      <c r="Z208" s="36"/>
      <c r="AA208" s="36"/>
      <c r="AB208" s="36"/>
      <c r="AC208" s="36"/>
      <c r="AD208" s="36"/>
      <c r="AE208" s="36"/>
      <c r="AT208" s="19" t="s">
        <v>161</v>
      </c>
      <c r="AU208" s="19" t="s">
        <v>179</v>
      </c>
    </row>
    <row r="209" spans="1:65" s="2" customFormat="1" ht="16.5" customHeight="1">
      <c r="A209" s="36"/>
      <c r="B209" s="37"/>
      <c r="C209" s="245" t="s">
        <v>509</v>
      </c>
      <c r="D209" s="245" t="s">
        <v>641</v>
      </c>
      <c r="E209" s="246" t="s">
        <v>2084</v>
      </c>
      <c r="F209" s="247" t="s">
        <v>2085</v>
      </c>
      <c r="G209" s="248" t="s">
        <v>156</v>
      </c>
      <c r="H209" s="249">
        <v>1</v>
      </c>
      <c r="I209" s="250"/>
      <c r="J209" s="251">
        <f>ROUND(I209*H209,2)</f>
        <v>0</v>
      </c>
      <c r="K209" s="247" t="s">
        <v>644</v>
      </c>
      <c r="L209" s="252"/>
      <c r="M209" s="253" t="s">
        <v>19</v>
      </c>
      <c r="N209" s="254" t="s">
        <v>47</v>
      </c>
      <c r="O209" s="66"/>
      <c r="P209" s="189">
        <f>O209*H209</f>
        <v>0</v>
      </c>
      <c r="Q209" s="189">
        <v>0</v>
      </c>
      <c r="R209" s="189">
        <f>Q209*H209</f>
        <v>0</v>
      </c>
      <c r="S209" s="189">
        <v>0</v>
      </c>
      <c r="T209" s="190">
        <f>S209*H209</f>
        <v>0</v>
      </c>
      <c r="U209" s="36"/>
      <c r="V209" s="36"/>
      <c r="W209" s="36"/>
      <c r="X209" s="36"/>
      <c r="Y209" s="36"/>
      <c r="Z209" s="36"/>
      <c r="AA209" s="36"/>
      <c r="AB209" s="36"/>
      <c r="AC209" s="36"/>
      <c r="AD209" s="36"/>
      <c r="AE209" s="36"/>
      <c r="AR209" s="191" t="s">
        <v>464</v>
      </c>
      <c r="AT209" s="191" t="s">
        <v>641</v>
      </c>
      <c r="AU209" s="191" t="s">
        <v>179</v>
      </c>
      <c r="AY209" s="19" t="s">
        <v>150</v>
      </c>
      <c r="BE209" s="192">
        <f>IF(N209="základní",J209,0)</f>
        <v>0</v>
      </c>
      <c r="BF209" s="192">
        <f>IF(N209="snížená",J209,0)</f>
        <v>0</v>
      </c>
      <c r="BG209" s="192">
        <f>IF(N209="zákl. přenesená",J209,0)</f>
        <v>0</v>
      </c>
      <c r="BH209" s="192">
        <f>IF(N209="sníž. přenesená",J209,0)</f>
        <v>0</v>
      </c>
      <c r="BI209" s="192">
        <f>IF(N209="nulová",J209,0)</f>
        <v>0</v>
      </c>
      <c r="BJ209" s="19" t="s">
        <v>84</v>
      </c>
      <c r="BK209" s="192">
        <f>ROUND(I209*H209,2)</f>
        <v>0</v>
      </c>
      <c r="BL209" s="19" t="s">
        <v>314</v>
      </c>
      <c r="BM209" s="191" t="s">
        <v>298</v>
      </c>
    </row>
    <row r="210" spans="1:65" s="2" customFormat="1" ht="11.25">
      <c r="A210" s="36"/>
      <c r="B210" s="37"/>
      <c r="C210" s="38"/>
      <c r="D210" s="193" t="s">
        <v>160</v>
      </c>
      <c r="E210" s="38"/>
      <c r="F210" s="194" t="s">
        <v>2085</v>
      </c>
      <c r="G210" s="38"/>
      <c r="H210" s="38"/>
      <c r="I210" s="195"/>
      <c r="J210" s="38"/>
      <c r="K210" s="38"/>
      <c r="L210" s="41"/>
      <c r="M210" s="196"/>
      <c r="N210" s="197"/>
      <c r="O210" s="66"/>
      <c r="P210" s="66"/>
      <c r="Q210" s="66"/>
      <c r="R210" s="66"/>
      <c r="S210" s="66"/>
      <c r="T210" s="67"/>
      <c r="U210" s="36"/>
      <c r="V210" s="36"/>
      <c r="W210" s="36"/>
      <c r="X210" s="36"/>
      <c r="Y210" s="36"/>
      <c r="Z210" s="36"/>
      <c r="AA210" s="36"/>
      <c r="AB210" s="36"/>
      <c r="AC210" s="36"/>
      <c r="AD210" s="36"/>
      <c r="AE210" s="36"/>
      <c r="AT210" s="19" t="s">
        <v>160</v>
      </c>
      <c r="AU210" s="19" t="s">
        <v>179</v>
      </c>
    </row>
    <row r="211" spans="1:65" s="2" customFormat="1" ht="48.75">
      <c r="A211" s="36"/>
      <c r="B211" s="37"/>
      <c r="C211" s="38"/>
      <c r="D211" s="193" t="s">
        <v>161</v>
      </c>
      <c r="E211" s="38"/>
      <c r="F211" s="198" t="s">
        <v>2086</v>
      </c>
      <c r="G211" s="38"/>
      <c r="H211" s="38"/>
      <c r="I211" s="195"/>
      <c r="J211" s="38"/>
      <c r="K211" s="38"/>
      <c r="L211" s="41"/>
      <c r="M211" s="196"/>
      <c r="N211" s="197"/>
      <c r="O211" s="66"/>
      <c r="P211" s="66"/>
      <c r="Q211" s="66"/>
      <c r="R211" s="66"/>
      <c r="S211" s="66"/>
      <c r="T211" s="67"/>
      <c r="U211" s="36"/>
      <c r="V211" s="36"/>
      <c r="W211" s="36"/>
      <c r="X211" s="36"/>
      <c r="Y211" s="36"/>
      <c r="Z211" s="36"/>
      <c r="AA211" s="36"/>
      <c r="AB211" s="36"/>
      <c r="AC211" s="36"/>
      <c r="AD211" s="36"/>
      <c r="AE211" s="36"/>
      <c r="AT211" s="19" t="s">
        <v>161</v>
      </c>
      <c r="AU211" s="19" t="s">
        <v>179</v>
      </c>
    </row>
    <row r="212" spans="1:65" s="2" customFormat="1" ht="16.5" customHeight="1">
      <c r="A212" s="36"/>
      <c r="B212" s="37"/>
      <c r="C212" s="245" t="s">
        <v>516</v>
      </c>
      <c r="D212" s="245" t="s">
        <v>641</v>
      </c>
      <c r="E212" s="246" t="s">
        <v>2087</v>
      </c>
      <c r="F212" s="247" t="s">
        <v>2088</v>
      </c>
      <c r="G212" s="248" t="s">
        <v>156</v>
      </c>
      <c r="H212" s="249">
        <v>1</v>
      </c>
      <c r="I212" s="250"/>
      <c r="J212" s="251">
        <f>ROUND(I212*H212,2)</f>
        <v>0</v>
      </c>
      <c r="K212" s="247" t="s">
        <v>644</v>
      </c>
      <c r="L212" s="252"/>
      <c r="M212" s="253" t="s">
        <v>19</v>
      </c>
      <c r="N212" s="254" t="s">
        <v>47</v>
      </c>
      <c r="O212" s="66"/>
      <c r="P212" s="189">
        <f>O212*H212</f>
        <v>0</v>
      </c>
      <c r="Q212" s="189">
        <v>0</v>
      </c>
      <c r="R212" s="189">
        <f>Q212*H212</f>
        <v>0</v>
      </c>
      <c r="S212" s="189">
        <v>0</v>
      </c>
      <c r="T212" s="190">
        <f>S212*H212</f>
        <v>0</v>
      </c>
      <c r="U212" s="36"/>
      <c r="V212" s="36"/>
      <c r="W212" s="36"/>
      <c r="X212" s="36"/>
      <c r="Y212" s="36"/>
      <c r="Z212" s="36"/>
      <c r="AA212" s="36"/>
      <c r="AB212" s="36"/>
      <c r="AC212" s="36"/>
      <c r="AD212" s="36"/>
      <c r="AE212" s="36"/>
      <c r="AR212" s="191" t="s">
        <v>464</v>
      </c>
      <c r="AT212" s="191" t="s">
        <v>641</v>
      </c>
      <c r="AU212" s="191" t="s">
        <v>179</v>
      </c>
      <c r="AY212" s="19" t="s">
        <v>150</v>
      </c>
      <c r="BE212" s="192">
        <f>IF(N212="základní",J212,0)</f>
        <v>0</v>
      </c>
      <c r="BF212" s="192">
        <f>IF(N212="snížená",J212,0)</f>
        <v>0</v>
      </c>
      <c r="BG212" s="192">
        <f>IF(N212="zákl. přenesená",J212,0)</f>
        <v>0</v>
      </c>
      <c r="BH212" s="192">
        <f>IF(N212="sníž. přenesená",J212,0)</f>
        <v>0</v>
      </c>
      <c r="BI212" s="192">
        <f>IF(N212="nulová",J212,0)</f>
        <v>0</v>
      </c>
      <c r="BJ212" s="19" t="s">
        <v>84</v>
      </c>
      <c r="BK212" s="192">
        <f>ROUND(I212*H212,2)</f>
        <v>0</v>
      </c>
      <c r="BL212" s="19" t="s">
        <v>314</v>
      </c>
      <c r="BM212" s="191" t="s">
        <v>314</v>
      </c>
    </row>
    <row r="213" spans="1:65" s="2" customFormat="1" ht="11.25">
      <c r="A213" s="36"/>
      <c r="B213" s="37"/>
      <c r="C213" s="38"/>
      <c r="D213" s="193" t="s">
        <v>160</v>
      </c>
      <c r="E213" s="38"/>
      <c r="F213" s="194" t="s">
        <v>2088</v>
      </c>
      <c r="G213" s="38"/>
      <c r="H213" s="38"/>
      <c r="I213" s="195"/>
      <c r="J213" s="38"/>
      <c r="K213" s="38"/>
      <c r="L213" s="41"/>
      <c r="M213" s="196"/>
      <c r="N213" s="197"/>
      <c r="O213" s="66"/>
      <c r="P213" s="66"/>
      <c r="Q213" s="66"/>
      <c r="R213" s="66"/>
      <c r="S213" s="66"/>
      <c r="T213" s="67"/>
      <c r="U213" s="36"/>
      <c r="V213" s="36"/>
      <c r="W213" s="36"/>
      <c r="X213" s="36"/>
      <c r="Y213" s="36"/>
      <c r="Z213" s="36"/>
      <c r="AA213" s="36"/>
      <c r="AB213" s="36"/>
      <c r="AC213" s="36"/>
      <c r="AD213" s="36"/>
      <c r="AE213" s="36"/>
      <c r="AT213" s="19" t="s">
        <v>160</v>
      </c>
      <c r="AU213" s="19" t="s">
        <v>179</v>
      </c>
    </row>
    <row r="214" spans="1:65" s="2" customFormat="1" ht="19.5">
      <c r="A214" s="36"/>
      <c r="B214" s="37"/>
      <c r="C214" s="38"/>
      <c r="D214" s="193" t="s">
        <v>161</v>
      </c>
      <c r="E214" s="38"/>
      <c r="F214" s="198" t="s">
        <v>2089</v>
      </c>
      <c r="G214" s="38"/>
      <c r="H214" s="38"/>
      <c r="I214" s="195"/>
      <c r="J214" s="38"/>
      <c r="K214" s="38"/>
      <c r="L214" s="41"/>
      <c r="M214" s="196"/>
      <c r="N214" s="197"/>
      <c r="O214" s="66"/>
      <c r="P214" s="66"/>
      <c r="Q214" s="66"/>
      <c r="R214" s="66"/>
      <c r="S214" s="66"/>
      <c r="T214" s="67"/>
      <c r="U214" s="36"/>
      <c r="V214" s="36"/>
      <c r="W214" s="36"/>
      <c r="X214" s="36"/>
      <c r="Y214" s="36"/>
      <c r="Z214" s="36"/>
      <c r="AA214" s="36"/>
      <c r="AB214" s="36"/>
      <c r="AC214" s="36"/>
      <c r="AD214" s="36"/>
      <c r="AE214" s="36"/>
      <c r="AT214" s="19" t="s">
        <v>161</v>
      </c>
      <c r="AU214" s="19" t="s">
        <v>179</v>
      </c>
    </row>
    <row r="215" spans="1:65" s="2" customFormat="1" ht="16.5" customHeight="1">
      <c r="A215" s="36"/>
      <c r="B215" s="37"/>
      <c r="C215" s="245" t="s">
        <v>522</v>
      </c>
      <c r="D215" s="245" t="s">
        <v>641</v>
      </c>
      <c r="E215" s="246" t="s">
        <v>2090</v>
      </c>
      <c r="F215" s="247" t="s">
        <v>2091</v>
      </c>
      <c r="G215" s="248" t="s">
        <v>156</v>
      </c>
      <c r="H215" s="249">
        <v>1</v>
      </c>
      <c r="I215" s="250"/>
      <c r="J215" s="251">
        <f>ROUND(I215*H215,2)</f>
        <v>0</v>
      </c>
      <c r="K215" s="247" t="s">
        <v>644</v>
      </c>
      <c r="L215" s="252"/>
      <c r="M215" s="253" t="s">
        <v>19</v>
      </c>
      <c r="N215" s="254" t="s">
        <v>47</v>
      </c>
      <c r="O215" s="66"/>
      <c r="P215" s="189">
        <f>O215*H215</f>
        <v>0</v>
      </c>
      <c r="Q215" s="189">
        <v>0</v>
      </c>
      <c r="R215" s="189">
        <f>Q215*H215</f>
        <v>0</v>
      </c>
      <c r="S215" s="189">
        <v>0</v>
      </c>
      <c r="T215" s="190">
        <f>S215*H215</f>
        <v>0</v>
      </c>
      <c r="U215" s="36"/>
      <c r="V215" s="36"/>
      <c r="W215" s="36"/>
      <c r="X215" s="36"/>
      <c r="Y215" s="36"/>
      <c r="Z215" s="36"/>
      <c r="AA215" s="36"/>
      <c r="AB215" s="36"/>
      <c r="AC215" s="36"/>
      <c r="AD215" s="36"/>
      <c r="AE215" s="36"/>
      <c r="AR215" s="191" t="s">
        <v>464</v>
      </c>
      <c r="AT215" s="191" t="s">
        <v>641</v>
      </c>
      <c r="AU215" s="191" t="s">
        <v>179</v>
      </c>
      <c r="AY215" s="19" t="s">
        <v>150</v>
      </c>
      <c r="BE215" s="192">
        <f>IF(N215="základní",J215,0)</f>
        <v>0</v>
      </c>
      <c r="BF215" s="192">
        <f>IF(N215="snížená",J215,0)</f>
        <v>0</v>
      </c>
      <c r="BG215" s="192">
        <f>IF(N215="zákl. přenesená",J215,0)</f>
        <v>0</v>
      </c>
      <c r="BH215" s="192">
        <f>IF(N215="sníž. přenesená",J215,0)</f>
        <v>0</v>
      </c>
      <c r="BI215" s="192">
        <f>IF(N215="nulová",J215,0)</f>
        <v>0</v>
      </c>
      <c r="BJ215" s="19" t="s">
        <v>84</v>
      </c>
      <c r="BK215" s="192">
        <f>ROUND(I215*H215,2)</f>
        <v>0</v>
      </c>
      <c r="BL215" s="19" t="s">
        <v>314</v>
      </c>
      <c r="BM215" s="191" t="s">
        <v>341</v>
      </c>
    </row>
    <row r="216" spans="1:65" s="2" customFormat="1" ht="11.25">
      <c r="A216" s="36"/>
      <c r="B216" s="37"/>
      <c r="C216" s="38"/>
      <c r="D216" s="193" t="s">
        <v>160</v>
      </c>
      <c r="E216" s="38"/>
      <c r="F216" s="194" t="s">
        <v>2091</v>
      </c>
      <c r="G216" s="38"/>
      <c r="H216" s="38"/>
      <c r="I216" s="195"/>
      <c r="J216" s="38"/>
      <c r="K216" s="38"/>
      <c r="L216" s="41"/>
      <c r="M216" s="196"/>
      <c r="N216" s="197"/>
      <c r="O216" s="66"/>
      <c r="P216" s="66"/>
      <c r="Q216" s="66"/>
      <c r="R216" s="66"/>
      <c r="S216" s="66"/>
      <c r="T216" s="67"/>
      <c r="U216" s="36"/>
      <c r="V216" s="36"/>
      <c r="W216" s="36"/>
      <c r="X216" s="36"/>
      <c r="Y216" s="36"/>
      <c r="Z216" s="36"/>
      <c r="AA216" s="36"/>
      <c r="AB216" s="36"/>
      <c r="AC216" s="36"/>
      <c r="AD216" s="36"/>
      <c r="AE216" s="36"/>
      <c r="AT216" s="19" t="s">
        <v>160</v>
      </c>
      <c r="AU216" s="19" t="s">
        <v>179</v>
      </c>
    </row>
    <row r="217" spans="1:65" s="2" customFormat="1" ht="68.25">
      <c r="A217" s="36"/>
      <c r="B217" s="37"/>
      <c r="C217" s="38"/>
      <c r="D217" s="193" t="s">
        <v>161</v>
      </c>
      <c r="E217" s="38"/>
      <c r="F217" s="198" t="s">
        <v>2092</v>
      </c>
      <c r="G217" s="38"/>
      <c r="H217" s="38"/>
      <c r="I217" s="195"/>
      <c r="J217" s="38"/>
      <c r="K217" s="38"/>
      <c r="L217" s="41"/>
      <c r="M217" s="196"/>
      <c r="N217" s="197"/>
      <c r="O217" s="66"/>
      <c r="P217" s="66"/>
      <c r="Q217" s="66"/>
      <c r="R217" s="66"/>
      <c r="S217" s="66"/>
      <c r="T217" s="67"/>
      <c r="U217" s="36"/>
      <c r="V217" s="36"/>
      <c r="W217" s="36"/>
      <c r="X217" s="36"/>
      <c r="Y217" s="36"/>
      <c r="Z217" s="36"/>
      <c r="AA217" s="36"/>
      <c r="AB217" s="36"/>
      <c r="AC217" s="36"/>
      <c r="AD217" s="36"/>
      <c r="AE217" s="36"/>
      <c r="AT217" s="19" t="s">
        <v>161</v>
      </c>
      <c r="AU217" s="19" t="s">
        <v>179</v>
      </c>
    </row>
    <row r="218" spans="1:65" s="2" customFormat="1" ht="16.5" customHeight="1">
      <c r="A218" s="36"/>
      <c r="B218" s="37"/>
      <c r="C218" s="245" t="s">
        <v>530</v>
      </c>
      <c r="D218" s="245" t="s">
        <v>641</v>
      </c>
      <c r="E218" s="246" t="s">
        <v>2093</v>
      </c>
      <c r="F218" s="247" t="s">
        <v>2094</v>
      </c>
      <c r="G218" s="248" t="s">
        <v>156</v>
      </c>
      <c r="H218" s="249">
        <v>4</v>
      </c>
      <c r="I218" s="250"/>
      <c r="J218" s="251">
        <f>ROUND(I218*H218,2)</f>
        <v>0</v>
      </c>
      <c r="K218" s="247" t="s">
        <v>644</v>
      </c>
      <c r="L218" s="252"/>
      <c r="M218" s="253" t="s">
        <v>19</v>
      </c>
      <c r="N218" s="254" t="s">
        <v>47</v>
      </c>
      <c r="O218" s="66"/>
      <c r="P218" s="189">
        <f>O218*H218</f>
        <v>0</v>
      </c>
      <c r="Q218" s="189">
        <v>0</v>
      </c>
      <c r="R218" s="189">
        <f>Q218*H218</f>
        <v>0</v>
      </c>
      <c r="S218" s="189">
        <v>0</v>
      </c>
      <c r="T218" s="190">
        <f>S218*H218</f>
        <v>0</v>
      </c>
      <c r="U218" s="36"/>
      <c r="V218" s="36"/>
      <c r="W218" s="36"/>
      <c r="X218" s="36"/>
      <c r="Y218" s="36"/>
      <c r="Z218" s="36"/>
      <c r="AA218" s="36"/>
      <c r="AB218" s="36"/>
      <c r="AC218" s="36"/>
      <c r="AD218" s="36"/>
      <c r="AE218" s="36"/>
      <c r="AR218" s="191" t="s">
        <v>464</v>
      </c>
      <c r="AT218" s="191" t="s">
        <v>641</v>
      </c>
      <c r="AU218" s="191" t="s">
        <v>179</v>
      </c>
      <c r="AY218" s="19" t="s">
        <v>150</v>
      </c>
      <c r="BE218" s="192">
        <f>IF(N218="základní",J218,0)</f>
        <v>0</v>
      </c>
      <c r="BF218" s="192">
        <f>IF(N218="snížená",J218,0)</f>
        <v>0</v>
      </c>
      <c r="BG218" s="192">
        <f>IF(N218="zákl. přenesená",J218,0)</f>
        <v>0</v>
      </c>
      <c r="BH218" s="192">
        <f>IF(N218="sníž. přenesená",J218,0)</f>
        <v>0</v>
      </c>
      <c r="BI218" s="192">
        <f>IF(N218="nulová",J218,0)</f>
        <v>0</v>
      </c>
      <c r="BJ218" s="19" t="s">
        <v>84</v>
      </c>
      <c r="BK218" s="192">
        <f>ROUND(I218*H218,2)</f>
        <v>0</v>
      </c>
      <c r="BL218" s="19" t="s">
        <v>314</v>
      </c>
      <c r="BM218" s="191" t="s">
        <v>355</v>
      </c>
    </row>
    <row r="219" spans="1:65" s="2" customFormat="1" ht="11.25">
      <c r="A219" s="36"/>
      <c r="B219" s="37"/>
      <c r="C219" s="38"/>
      <c r="D219" s="193" t="s">
        <v>160</v>
      </c>
      <c r="E219" s="38"/>
      <c r="F219" s="194" t="s">
        <v>2094</v>
      </c>
      <c r="G219" s="38"/>
      <c r="H219" s="38"/>
      <c r="I219" s="195"/>
      <c r="J219" s="38"/>
      <c r="K219" s="38"/>
      <c r="L219" s="41"/>
      <c r="M219" s="196"/>
      <c r="N219" s="197"/>
      <c r="O219" s="66"/>
      <c r="P219" s="66"/>
      <c r="Q219" s="66"/>
      <c r="R219" s="66"/>
      <c r="S219" s="66"/>
      <c r="T219" s="67"/>
      <c r="U219" s="36"/>
      <c r="V219" s="36"/>
      <c r="W219" s="36"/>
      <c r="X219" s="36"/>
      <c r="Y219" s="36"/>
      <c r="Z219" s="36"/>
      <c r="AA219" s="36"/>
      <c r="AB219" s="36"/>
      <c r="AC219" s="36"/>
      <c r="AD219" s="36"/>
      <c r="AE219" s="36"/>
      <c r="AT219" s="19" t="s">
        <v>160</v>
      </c>
      <c r="AU219" s="19" t="s">
        <v>179</v>
      </c>
    </row>
    <row r="220" spans="1:65" s="2" customFormat="1" ht="58.5">
      <c r="A220" s="36"/>
      <c r="B220" s="37"/>
      <c r="C220" s="38"/>
      <c r="D220" s="193" t="s">
        <v>161</v>
      </c>
      <c r="E220" s="38"/>
      <c r="F220" s="198" t="s">
        <v>2095</v>
      </c>
      <c r="G220" s="38"/>
      <c r="H220" s="38"/>
      <c r="I220" s="195"/>
      <c r="J220" s="38"/>
      <c r="K220" s="38"/>
      <c r="L220" s="41"/>
      <c r="M220" s="196"/>
      <c r="N220" s="197"/>
      <c r="O220" s="66"/>
      <c r="P220" s="66"/>
      <c r="Q220" s="66"/>
      <c r="R220" s="66"/>
      <c r="S220" s="66"/>
      <c r="T220" s="67"/>
      <c r="U220" s="36"/>
      <c r="V220" s="36"/>
      <c r="W220" s="36"/>
      <c r="X220" s="36"/>
      <c r="Y220" s="36"/>
      <c r="Z220" s="36"/>
      <c r="AA220" s="36"/>
      <c r="AB220" s="36"/>
      <c r="AC220" s="36"/>
      <c r="AD220" s="36"/>
      <c r="AE220" s="36"/>
      <c r="AT220" s="19" t="s">
        <v>161</v>
      </c>
      <c r="AU220" s="19" t="s">
        <v>179</v>
      </c>
    </row>
    <row r="221" spans="1:65" s="2" customFormat="1" ht="16.5" customHeight="1">
      <c r="A221" s="36"/>
      <c r="B221" s="37"/>
      <c r="C221" s="245" t="s">
        <v>536</v>
      </c>
      <c r="D221" s="245" t="s">
        <v>641</v>
      </c>
      <c r="E221" s="246" t="s">
        <v>2096</v>
      </c>
      <c r="F221" s="247" t="s">
        <v>2097</v>
      </c>
      <c r="G221" s="248" t="s">
        <v>156</v>
      </c>
      <c r="H221" s="249">
        <v>1</v>
      </c>
      <c r="I221" s="250"/>
      <c r="J221" s="251">
        <f>ROUND(I221*H221,2)</f>
        <v>0</v>
      </c>
      <c r="K221" s="247" t="s">
        <v>644</v>
      </c>
      <c r="L221" s="252"/>
      <c r="M221" s="253" t="s">
        <v>19</v>
      </c>
      <c r="N221" s="254" t="s">
        <v>47</v>
      </c>
      <c r="O221" s="66"/>
      <c r="P221" s="189">
        <f>O221*H221</f>
        <v>0</v>
      </c>
      <c r="Q221" s="189">
        <v>0</v>
      </c>
      <c r="R221" s="189">
        <f>Q221*H221</f>
        <v>0</v>
      </c>
      <c r="S221" s="189">
        <v>0</v>
      </c>
      <c r="T221" s="190">
        <f>S221*H221</f>
        <v>0</v>
      </c>
      <c r="U221" s="36"/>
      <c r="V221" s="36"/>
      <c r="W221" s="36"/>
      <c r="X221" s="36"/>
      <c r="Y221" s="36"/>
      <c r="Z221" s="36"/>
      <c r="AA221" s="36"/>
      <c r="AB221" s="36"/>
      <c r="AC221" s="36"/>
      <c r="AD221" s="36"/>
      <c r="AE221" s="36"/>
      <c r="AR221" s="191" t="s">
        <v>464</v>
      </c>
      <c r="AT221" s="191" t="s">
        <v>641</v>
      </c>
      <c r="AU221" s="191" t="s">
        <v>179</v>
      </c>
      <c r="AY221" s="19" t="s">
        <v>150</v>
      </c>
      <c r="BE221" s="192">
        <f>IF(N221="základní",J221,0)</f>
        <v>0</v>
      </c>
      <c r="BF221" s="192">
        <f>IF(N221="snížená",J221,0)</f>
        <v>0</v>
      </c>
      <c r="BG221" s="192">
        <f>IF(N221="zákl. přenesená",J221,0)</f>
        <v>0</v>
      </c>
      <c r="BH221" s="192">
        <f>IF(N221="sníž. přenesená",J221,0)</f>
        <v>0</v>
      </c>
      <c r="BI221" s="192">
        <f>IF(N221="nulová",J221,0)</f>
        <v>0</v>
      </c>
      <c r="BJ221" s="19" t="s">
        <v>84</v>
      </c>
      <c r="BK221" s="192">
        <f>ROUND(I221*H221,2)</f>
        <v>0</v>
      </c>
      <c r="BL221" s="19" t="s">
        <v>314</v>
      </c>
      <c r="BM221" s="191" t="s">
        <v>390</v>
      </c>
    </row>
    <row r="222" spans="1:65" s="2" customFormat="1" ht="11.25">
      <c r="A222" s="36"/>
      <c r="B222" s="37"/>
      <c r="C222" s="38"/>
      <c r="D222" s="193" t="s">
        <v>160</v>
      </c>
      <c r="E222" s="38"/>
      <c r="F222" s="194" t="s">
        <v>2097</v>
      </c>
      <c r="G222" s="38"/>
      <c r="H222" s="38"/>
      <c r="I222" s="195"/>
      <c r="J222" s="38"/>
      <c r="K222" s="38"/>
      <c r="L222" s="41"/>
      <c r="M222" s="196"/>
      <c r="N222" s="197"/>
      <c r="O222" s="66"/>
      <c r="P222" s="66"/>
      <c r="Q222" s="66"/>
      <c r="R222" s="66"/>
      <c r="S222" s="66"/>
      <c r="T222" s="67"/>
      <c r="U222" s="36"/>
      <c r="V222" s="36"/>
      <c r="W222" s="36"/>
      <c r="X222" s="36"/>
      <c r="Y222" s="36"/>
      <c r="Z222" s="36"/>
      <c r="AA222" s="36"/>
      <c r="AB222" s="36"/>
      <c r="AC222" s="36"/>
      <c r="AD222" s="36"/>
      <c r="AE222" s="36"/>
      <c r="AT222" s="19" t="s">
        <v>160</v>
      </c>
      <c r="AU222" s="19" t="s">
        <v>179</v>
      </c>
    </row>
    <row r="223" spans="1:65" s="2" customFormat="1" ht="29.25">
      <c r="A223" s="36"/>
      <c r="B223" s="37"/>
      <c r="C223" s="38"/>
      <c r="D223" s="193" t="s">
        <v>161</v>
      </c>
      <c r="E223" s="38"/>
      <c r="F223" s="198" t="s">
        <v>2098</v>
      </c>
      <c r="G223" s="38"/>
      <c r="H223" s="38"/>
      <c r="I223" s="195"/>
      <c r="J223" s="38"/>
      <c r="K223" s="38"/>
      <c r="L223" s="41"/>
      <c r="M223" s="196"/>
      <c r="N223" s="197"/>
      <c r="O223" s="66"/>
      <c r="P223" s="66"/>
      <c r="Q223" s="66"/>
      <c r="R223" s="66"/>
      <c r="S223" s="66"/>
      <c r="T223" s="67"/>
      <c r="U223" s="36"/>
      <c r="V223" s="36"/>
      <c r="W223" s="36"/>
      <c r="X223" s="36"/>
      <c r="Y223" s="36"/>
      <c r="Z223" s="36"/>
      <c r="AA223" s="36"/>
      <c r="AB223" s="36"/>
      <c r="AC223" s="36"/>
      <c r="AD223" s="36"/>
      <c r="AE223" s="36"/>
      <c r="AT223" s="19" t="s">
        <v>161</v>
      </c>
      <c r="AU223" s="19" t="s">
        <v>179</v>
      </c>
    </row>
    <row r="224" spans="1:65" s="2" customFormat="1" ht="16.5" customHeight="1">
      <c r="A224" s="36"/>
      <c r="B224" s="37"/>
      <c r="C224" s="245" t="s">
        <v>547</v>
      </c>
      <c r="D224" s="245" t="s">
        <v>641</v>
      </c>
      <c r="E224" s="246" t="s">
        <v>2145</v>
      </c>
      <c r="F224" s="247" t="s">
        <v>2100</v>
      </c>
      <c r="G224" s="248" t="s">
        <v>951</v>
      </c>
      <c r="H224" s="249">
        <v>1</v>
      </c>
      <c r="I224" s="250"/>
      <c r="J224" s="251">
        <f>ROUND(I224*H224,2)</f>
        <v>0</v>
      </c>
      <c r="K224" s="247" t="s">
        <v>644</v>
      </c>
      <c r="L224" s="252"/>
      <c r="M224" s="253" t="s">
        <v>19</v>
      </c>
      <c r="N224" s="254" t="s">
        <v>47</v>
      </c>
      <c r="O224" s="66"/>
      <c r="P224" s="189">
        <f>O224*H224</f>
        <v>0</v>
      </c>
      <c r="Q224" s="189">
        <v>0</v>
      </c>
      <c r="R224" s="189">
        <f>Q224*H224</f>
        <v>0</v>
      </c>
      <c r="S224" s="189">
        <v>0</v>
      </c>
      <c r="T224" s="190">
        <f>S224*H224</f>
        <v>0</v>
      </c>
      <c r="U224" s="36"/>
      <c r="V224" s="36"/>
      <c r="W224" s="36"/>
      <c r="X224" s="36"/>
      <c r="Y224" s="36"/>
      <c r="Z224" s="36"/>
      <c r="AA224" s="36"/>
      <c r="AB224" s="36"/>
      <c r="AC224" s="36"/>
      <c r="AD224" s="36"/>
      <c r="AE224" s="36"/>
      <c r="AR224" s="191" t="s">
        <v>464</v>
      </c>
      <c r="AT224" s="191" t="s">
        <v>641</v>
      </c>
      <c r="AU224" s="191" t="s">
        <v>179</v>
      </c>
      <c r="AY224" s="19" t="s">
        <v>150</v>
      </c>
      <c r="BE224" s="192">
        <f>IF(N224="základní",J224,0)</f>
        <v>0</v>
      </c>
      <c r="BF224" s="192">
        <f>IF(N224="snížená",J224,0)</f>
        <v>0</v>
      </c>
      <c r="BG224" s="192">
        <f>IF(N224="zákl. přenesená",J224,0)</f>
        <v>0</v>
      </c>
      <c r="BH224" s="192">
        <f>IF(N224="sníž. přenesená",J224,0)</f>
        <v>0</v>
      </c>
      <c r="BI224" s="192">
        <f>IF(N224="nulová",J224,0)</f>
        <v>0</v>
      </c>
      <c r="BJ224" s="19" t="s">
        <v>84</v>
      </c>
      <c r="BK224" s="192">
        <f>ROUND(I224*H224,2)</f>
        <v>0</v>
      </c>
      <c r="BL224" s="19" t="s">
        <v>314</v>
      </c>
      <c r="BM224" s="191" t="s">
        <v>404</v>
      </c>
    </row>
    <row r="225" spans="1:65" s="2" customFormat="1" ht="11.25">
      <c r="A225" s="36"/>
      <c r="B225" s="37"/>
      <c r="C225" s="38"/>
      <c r="D225" s="193" t="s">
        <v>160</v>
      </c>
      <c r="E225" s="38"/>
      <c r="F225" s="194" t="s">
        <v>2100</v>
      </c>
      <c r="G225" s="38"/>
      <c r="H225" s="38"/>
      <c r="I225" s="195"/>
      <c r="J225" s="38"/>
      <c r="K225" s="38"/>
      <c r="L225" s="41"/>
      <c r="M225" s="196"/>
      <c r="N225" s="197"/>
      <c r="O225" s="66"/>
      <c r="P225" s="66"/>
      <c r="Q225" s="66"/>
      <c r="R225" s="66"/>
      <c r="S225" s="66"/>
      <c r="T225" s="67"/>
      <c r="U225" s="36"/>
      <c r="V225" s="36"/>
      <c r="W225" s="36"/>
      <c r="X225" s="36"/>
      <c r="Y225" s="36"/>
      <c r="Z225" s="36"/>
      <c r="AA225" s="36"/>
      <c r="AB225" s="36"/>
      <c r="AC225" s="36"/>
      <c r="AD225" s="36"/>
      <c r="AE225" s="36"/>
      <c r="AT225" s="19" t="s">
        <v>160</v>
      </c>
      <c r="AU225" s="19" t="s">
        <v>179</v>
      </c>
    </row>
    <row r="226" spans="1:65" s="2" customFormat="1" ht="29.25">
      <c r="A226" s="36"/>
      <c r="B226" s="37"/>
      <c r="C226" s="38"/>
      <c r="D226" s="193" t="s">
        <v>161</v>
      </c>
      <c r="E226" s="38"/>
      <c r="F226" s="198" t="s">
        <v>2102</v>
      </c>
      <c r="G226" s="38"/>
      <c r="H226" s="38"/>
      <c r="I226" s="195"/>
      <c r="J226" s="38"/>
      <c r="K226" s="38"/>
      <c r="L226" s="41"/>
      <c r="M226" s="196"/>
      <c r="N226" s="197"/>
      <c r="O226" s="66"/>
      <c r="P226" s="66"/>
      <c r="Q226" s="66"/>
      <c r="R226" s="66"/>
      <c r="S226" s="66"/>
      <c r="T226" s="67"/>
      <c r="U226" s="36"/>
      <c r="V226" s="36"/>
      <c r="W226" s="36"/>
      <c r="X226" s="36"/>
      <c r="Y226" s="36"/>
      <c r="Z226" s="36"/>
      <c r="AA226" s="36"/>
      <c r="AB226" s="36"/>
      <c r="AC226" s="36"/>
      <c r="AD226" s="36"/>
      <c r="AE226" s="36"/>
      <c r="AT226" s="19" t="s">
        <v>161</v>
      </c>
      <c r="AU226" s="19" t="s">
        <v>179</v>
      </c>
    </row>
    <row r="227" spans="1:65" s="2" customFormat="1" ht="16.5" customHeight="1">
      <c r="A227" s="36"/>
      <c r="B227" s="37"/>
      <c r="C227" s="245" t="s">
        <v>567</v>
      </c>
      <c r="D227" s="245" t="s">
        <v>641</v>
      </c>
      <c r="E227" s="246" t="s">
        <v>2103</v>
      </c>
      <c r="F227" s="247" t="s">
        <v>2104</v>
      </c>
      <c r="G227" s="248" t="s">
        <v>156</v>
      </c>
      <c r="H227" s="249">
        <v>1</v>
      </c>
      <c r="I227" s="250"/>
      <c r="J227" s="251">
        <f>ROUND(I227*H227,2)</f>
        <v>0</v>
      </c>
      <c r="K227" s="247" t="s">
        <v>644</v>
      </c>
      <c r="L227" s="252"/>
      <c r="M227" s="253" t="s">
        <v>19</v>
      </c>
      <c r="N227" s="254" t="s">
        <v>47</v>
      </c>
      <c r="O227" s="66"/>
      <c r="P227" s="189">
        <f>O227*H227</f>
        <v>0</v>
      </c>
      <c r="Q227" s="189">
        <v>0</v>
      </c>
      <c r="R227" s="189">
        <f>Q227*H227</f>
        <v>0</v>
      </c>
      <c r="S227" s="189">
        <v>0</v>
      </c>
      <c r="T227" s="190">
        <f>S227*H227</f>
        <v>0</v>
      </c>
      <c r="U227" s="36"/>
      <c r="V227" s="36"/>
      <c r="W227" s="36"/>
      <c r="X227" s="36"/>
      <c r="Y227" s="36"/>
      <c r="Z227" s="36"/>
      <c r="AA227" s="36"/>
      <c r="AB227" s="36"/>
      <c r="AC227" s="36"/>
      <c r="AD227" s="36"/>
      <c r="AE227" s="36"/>
      <c r="AR227" s="191" t="s">
        <v>464</v>
      </c>
      <c r="AT227" s="191" t="s">
        <v>641</v>
      </c>
      <c r="AU227" s="191" t="s">
        <v>179</v>
      </c>
      <c r="AY227" s="19" t="s">
        <v>150</v>
      </c>
      <c r="BE227" s="192">
        <f>IF(N227="základní",J227,0)</f>
        <v>0</v>
      </c>
      <c r="BF227" s="192">
        <f>IF(N227="snížená",J227,0)</f>
        <v>0</v>
      </c>
      <c r="BG227" s="192">
        <f>IF(N227="zákl. přenesená",J227,0)</f>
        <v>0</v>
      </c>
      <c r="BH227" s="192">
        <f>IF(N227="sníž. přenesená",J227,0)</f>
        <v>0</v>
      </c>
      <c r="BI227" s="192">
        <f>IF(N227="nulová",J227,0)</f>
        <v>0</v>
      </c>
      <c r="BJ227" s="19" t="s">
        <v>84</v>
      </c>
      <c r="BK227" s="192">
        <f>ROUND(I227*H227,2)</f>
        <v>0</v>
      </c>
      <c r="BL227" s="19" t="s">
        <v>314</v>
      </c>
      <c r="BM227" s="191" t="s">
        <v>428</v>
      </c>
    </row>
    <row r="228" spans="1:65" s="2" customFormat="1" ht="11.25">
      <c r="A228" s="36"/>
      <c r="B228" s="37"/>
      <c r="C228" s="38"/>
      <c r="D228" s="193" t="s">
        <v>160</v>
      </c>
      <c r="E228" s="38"/>
      <c r="F228" s="194" t="s">
        <v>2104</v>
      </c>
      <c r="G228" s="38"/>
      <c r="H228" s="38"/>
      <c r="I228" s="195"/>
      <c r="J228" s="38"/>
      <c r="K228" s="38"/>
      <c r="L228" s="41"/>
      <c r="M228" s="196"/>
      <c r="N228" s="197"/>
      <c r="O228" s="66"/>
      <c r="P228" s="66"/>
      <c r="Q228" s="66"/>
      <c r="R228" s="66"/>
      <c r="S228" s="66"/>
      <c r="T228" s="67"/>
      <c r="U228" s="36"/>
      <c r="V228" s="36"/>
      <c r="W228" s="36"/>
      <c r="X228" s="36"/>
      <c r="Y228" s="36"/>
      <c r="Z228" s="36"/>
      <c r="AA228" s="36"/>
      <c r="AB228" s="36"/>
      <c r="AC228" s="36"/>
      <c r="AD228" s="36"/>
      <c r="AE228" s="36"/>
      <c r="AT228" s="19" t="s">
        <v>160</v>
      </c>
      <c r="AU228" s="19" t="s">
        <v>179</v>
      </c>
    </row>
    <row r="229" spans="1:65" s="2" customFormat="1" ht="39">
      <c r="A229" s="36"/>
      <c r="B229" s="37"/>
      <c r="C229" s="38"/>
      <c r="D229" s="193" t="s">
        <v>161</v>
      </c>
      <c r="E229" s="38"/>
      <c r="F229" s="198" t="s">
        <v>2105</v>
      </c>
      <c r="G229" s="38"/>
      <c r="H229" s="38"/>
      <c r="I229" s="195"/>
      <c r="J229" s="38"/>
      <c r="K229" s="38"/>
      <c r="L229" s="41"/>
      <c r="M229" s="196"/>
      <c r="N229" s="197"/>
      <c r="O229" s="66"/>
      <c r="P229" s="66"/>
      <c r="Q229" s="66"/>
      <c r="R229" s="66"/>
      <c r="S229" s="66"/>
      <c r="T229" s="67"/>
      <c r="U229" s="36"/>
      <c r="V229" s="36"/>
      <c r="W229" s="36"/>
      <c r="X229" s="36"/>
      <c r="Y229" s="36"/>
      <c r="Z229" s="36"/>
      <c r="AA229" s="36"/>
      <c r="AB229" s="36"/>
      <c r="AC229" s="36"/>
      <c r="AD229" s="36"/>
      <c r="AE229" s="36"/>
      <c r="AT229" s="19" t="s">
        <v>161</v>
      </c>
      <c r="AU229" s="19" t="s">
        <v>179</v>
      </c>
    </row>
    <row r="230" spans="1:65" s="2" customFormat="1" ht="16.5" customHeight="1">
      <c r="A230" s="36"/>
      <c r="B230" s="37"/>
      <c r="C230" s="245" t="s">
        <v>583</v>
      </c>
      <c r="D230" s="245" t="s">
        <v>641</v>
      </c>
      <c r="E230" s="246" t="s">
        <v>2106</v>
      </c>
      <c r="F230" s="247" t="s">
        <v>2107</v>
      </c>
      <c r="G230" s="248" t="s">
        <v>156</v>
      </c>
      <c r="H230" s="249">
        <v>1</v>
      </c>
      <c r="I230" s="250"/>
      <c r="J230" s="251">
        <f>ROUND(I230*H230,2)</f>
        <v>0</v>
      </c>
      <c r="K230" s="247" t="s">
        <v>644</v>
      </c>
      <c r="L230" s="252"/>
      <c r="M230" s="253" t="s">
        <v>19</v>
      </c>
      <c r="N230" s="254" t="s">
        <v>47</v>
      </c>
      <c r="O230" s="66"/>
      <c r="P230" s="189">
        <f>O230*H230</f>
        <v>0</v>
      </c>
      <c r="Q230" s="189">
        <v>0</v>
      </c>
      <c r="R230" s="189">
        <f>Q230*H230</f>
        <v>0</v>
      </c>
      <c r="S230" s="189">
        <v>0</v>
      </c>
      <c r="T230" s="190">
        <f>S230*H230</f>
        <v>0</v>
      </c>
      <c r="U230" s="36"/>
      <c r="V230" s="36"/>
      <c r="W230" s="36"/>
      <c r="X230" s="36"/>
      <c r="Y230" s="36"/>
      <c r="Z230" s="36"/>
      <c r="AA230" s="36"/>
      <c r="AB230" s="36"/>
      <c r="AC230" s="36"/>
      <c r="AD230" s="36"/>
      <c r="AE230" s="36"/>
      <c r="AR230" s="191" t="s">
        <v>464</v>
      </c>
      <c r="AT230" s="191" t="s">
        <v>641</v>
      </c>
      <c r="AU230" s="191" t="s">
        <v>179</v>
      </c>
      <c r="AY230" s="19" t="s">
        <v>150</v>
      </c>
      <c r="BE230" s="192">
        <f>IF(N230="základní",J230,0)</f>
        <v>0</v>
      </c>
      <c r="BF230" s="192">
        <f>IF(N230="snížená",J230,0)</f>
        <v>0</v>
      </c>
      <c r="BG230" s="192">
        <f>IF(N230="zákl. přenesená",J230,0)</f>
        <v>0</v>
      </c>
      <c r="BH230" s="192">
        <f>IF(N230="sníž. přenesená",J230,0)</f>
        <v>0</v>
      </c>
      <c r="BI230" s="192">
        <f>IF(N230="nulová",J230,0)</f>
        <v>0</v>
      </c>
      <c r="BJ230" s="19" t="s">
        <v>84</v>
      </c>
      <c r="BK230" s="192">
        <f>ROUND(I230*H230,2)</f>
        <v>0</v>
      </c>
      <c r="BL230" s="19" t="s">
        <v>314</v>
      </c>
      <c r="BM230" s="191" t="s">
        <v>438</v>
      </c>
    </row>
    <row r="231" spans="1:65" s="2" customFormat="1" ht="11.25">
      <c r="A231" s="36"/>
      <c r="B231" s="37"/>
      <c r="C231" s="38"/>
      <c r="D231" s="193" t="s">
        <v>160</v>
      </c>
      <c r="E231" s="38"/>
      <c r="F231" s="194" t="s">
        <v>2107</v>
      </c>
      <c r="G231" s="38"/>
      <c r="H231" s="38"/>
      <c r="I231" s="195"/>
      <c r="J231" s="38"/>
      <c r="K231" s="38"/>
      <c r="L231" s="41"/>
      <c r="M231" s="196"/>
      <c r="N231" s="197"/>
      <c r="O231" s="66"/>
      <c r="P231" s="66"/>
      <c r="Q231" s="66"/>
      <c r="R231" s="66"/>
      <c r="S231" s="66"/>
      <c r="T231" s="67"/>
      <c r="U231" s="36"/>
      <c r="V231" s="36"/>
      <c r="W231" s="36"/>
      <c r="X231" s="36"/>
      <c r="Y231" s="36"/>
      <c r="Z231" s="36"/>
      <c r="AA231" s="36"/>
      <c r="AB231" s="36"/>
      <c r="AC231" s="36"/>
      <c r="AD231" s="36"/>
      <c r="AE231" s="36"/>
      <c r="AT231" s="19" t="s">
        <v>160</v>
      </c>
      <c r="AU231" s="19" t="s">
        <v>179</v>
      </c>
    </row>
    <row r="232" spans="1:65" s="2" customFormat="1" ht="39">
      <c r="A232" s="36"/>
      <c r="B232" s="37"/>
      <c r="C232" s="38"/>
      <c r="D232" s="193" t="s">
        <v>161</v>
      </c>
      <c r="E232" s="38"/>
      <c r="F232" s="198" t="s">
        <v>2108</v>
      </c>
      <c r="G232" s="38"/>
      <c r="H232" s="38"/>
      <c r="I232" s="195"/>
      <c r="J232" s="38"/>
      <c r="K232" s="38"/>
      <c r="L232" s="41"/>
      <c r="M232" s="196"/>
      <c r="N232" s="197"/>
      <c r="O232" s="66"/>
      <c r="P232" s="66"/>
      <c r="Q232" s="66"/>
      <c r="R232" s="66"/>
      <c r="S232" s="66"/>
      <c r="T232" s="67"/>
      <c r="U232" s="36"/>
      <c r="V232" s="36"/>
      <c r="W232" s="36"/>
      <c r="X232" s="36"/>
      <c r="Y232" s="36"/>
      <c r="Z232" s="36"/>
      <c r="AA232" s="36"/>
      <c r="AB232" s="36"/>
      <c r="AC232" s="36"/>
      <c r="AD232" s="36"/>
      <c r="AE232" s="36"/>
      <c r="AT232" s="19" t="s">
        <v>161</v>
      </c>
      <c r="AU232" s="19" t="s">
        <v>179</v>
      </c>
    </row>
    <row r="233" spans="1:65" s="2" customFormat="1" ht="16.5" customHeight="1">
      <c r="A233" s="36"/>
      <c r="B233" s="37"/>
      <c r="C233" s="245" t="s">
        <v>587</v>
      </c>
      <c r="D233" s="245" t="s">
        <v>641</v>
      </c>
      <c r="E233" s="246" t="s">
        <v>2109</v>
      </c>
      <c r="F233" s="247" t="s">
        <v>2110</v>
      </c>
      <c r="G233" s="248" t="s">
        <v>156</v>
      </c>
      <c r="H233" s="249">
        <v>1</v>
      </c>
      <c r="I233" s="250"/>
      <c r="J233" s="251">
        <f>ROUND(I233*H233,2)</f>
        <v>0</v>
      </c>
      <c r="K233" s="247" t="s">
        <v>644</v>
      </c>
      <c r="L233" s="252"/>
      <c r="M233" s="253" t="s">
        <v>19</v>
      </c>
      <c r="N233" s="254" t="s">
        <v>47</v>
      </c>
      <c r="O233" s="66"/>
      <c r="P233" s="189">
        <f>O233*H233</f>
        <v>0</v>
      </c>
      <c r="Q233" s="189">
        <v>0</v>
      </c>
      <c r="R233" s="189">
        <f>Q233*H233</f>
        <v>0</v>
      </c>
      <c r="S233" s="189">
        <v>0</v>
      </c>
      <c r="T233" s="190">
        <f>S233*H233</f>
        <v>0</v>
      </c>
      <c r="U233" s="36"/>
      <c r="V233" s="36"/>
      <c r="W233" s="36"/>
      <c r="X233" s="36"/>
      <c r="Y233" s="36"/>
      <c r="Z233" s="36"/>
      <c r="AA233" s="36"/>
      <c r="AB233" s="36"/>
      <c r="AC233" s="36"/>
      <c r="AD233" s="36"/>
      <c r="AE233" s="36"/>
      <c r="AR233" s="191" t="s">
        <v>464</v>
      </c>
      <c r="AT233" s="191" t="s">
        <v>641</v>
      </c>
      <c r="AU233" s="191" t="s">
        <v>179</v>
      </c>
      <c r="AY233" s="19" t="s">
        <v>150</v>
      </c>
      <c r="BE233" s="192">
        <f>IF(N233="základní",J233,0)</f>
        <v>0</v>
      </c>
      <c r="BF233" s="192">
        <f>IF(N233="snížená",J233,0)</f>
        <v>0</v>
      </c>
      <c r="BG233" s="192">
        <f>IF(N233="zákl. přenesená",J233,0)</f>
        <v>0</v>
      </c>
      <c r="BH233" s="192">
        <f>IF(N233="sníž. přenesená",J233,0)</f>
        <v>0</v>
      </c>
      <c r="BI233" s="192">
        <f>IF(N233="nulová",J233,0)</f>
        <v>0</v>
      </c>
      <c r="BJ233" s="19" t="s">
        <v>84</v>
      </c>
      <c r="BK233" s="192">
        <f>ROUND(I233*H233,2)</f>
        <v>0</v>
      </c>
      <c r="BL233" s="19" t="s">
        <v>314</v>
      </c>
      <c r="BM233" s="191" t="s">
        <v>449</v>
      </c>
    </row>
    <row r="234" spans="1:65" s="2" customFormat="1" ht="11.25">
      <c r="A234" s="36"/>
      <c r="B234" s="37"/>
      <c r="C234" s="38"/>
      <c r="D234" s="193" t="s">
        <v>160</v>
      </c>
      <c r="E234" s="38"/>
      <c r="F234" s="194" t="s">
        <v>2110</v>
      </c>
      <c r="G234" s="38"/>
      <c r="H234" s="38"/>
      <c r="I234" s="195"/>
      <c r="J234" s="38"/>
      <c r="K234" s="38"/>
      <c r="L234" s="41"/>
      <c r="M234" s="196"/>
      <c r="N234" s="197"/>
      <c r="O234" s="66"/>
      <c r="P234" s="66"/>
      <c r="Q234" s="66"/>
      <c r="R234" s="66"/>
      <c r="S234" s="66"/>
      <c r="T234" s="67"/>
      <c r="U234" s="36"/>
      <c r="V234" s="36"/>
      <c r="W234" s="36"/>
      <c r="X234" s="36"/>
      <c r="Y234" s="36"/>
      <c r="Z234" s="36"/>
      <c r="AA234" s="36"/>
      <c r="AB234" s="36"/>
      <c r="AC234" s="36"/>
      <c r="AD234" s="36"/>
      <c r="AE234" s="36"/>
      <c r="AT234" s="19" t="s">
        <v>160</v>
      </c>
      <c r="AU234" s="19" t="s">
        <v>179</v>
      </c>
    </row>
    <row r="235" spans="1:65" s="2" customFormat="1" ht="78">
      <c r="A235" s="36"/>
      <c r="B235" s="37"/>
      <c r="C235" s="38"/>
      <c r="D235" s="193" t="s">
        <v>161</v>
      </c>
      <c r="E235" s="38"/>
      <c r="F235" s="198" t="s">
        <v>2111</v>
      </c>
      <c r="G235" s="38"/>
      <c r="H235" s="38"/>
      <c r="I235" s="195"/>
      <c r="J235" s="38"/>
      <c r="K235" s="38"/>
      <c r="L235" s="41"/>
      <c r="M235" s="196"/>
      <c r="N235" s="197"/>
      <c r="O235" s="66"/>
      <c r="P235" s="66"/>
      <c r="Q235" s="66"/>
      <c r="R235" s="66"/>
      <c r="S235" s="66"/>
      <c r="T235" s="67"/>
      <c r="U235" s="36"/>
      <c r="V235" s="36"/>
      <c r="W235" s="36"/>
      <c r="X235" s="36"/>
      <c r="Y235" s="36"/>
      <c r="Z235" s="36"/>
      <c r="AA235" s="36"/>
      <c r="AB235" s="36"/>
      <c r="AC235" s="36"/>
      <c r="AD235" s="36"/>
      <c r="AE235" s="36"/>
      <c r="AT235" s="19" t="s">
        <v>161</v>
      </c>
      <c r="AU235" s="19" t="s">
        <v>179</v>
      </c>
    </row>
    <row r="236" spans="1:65" s="2" customFormat="1" ht="16.5" customHeight="1">
      <c r="A236" s="36"/>
      <c r="B236" s="37"/>
      <c r="C236" s="245" t="s">
        <v>948</v>
      </c>
      <c r="D236" s="245" t="s">
        <v>641</v>
      </c>
      <c r="E236" s="246" t="s">
        <v>2112</v>
      </c>
      <c r="F236" s="247" t="s">
        <v>2113</v>
      </c>
      <c r="G236" s="248" t="s">
        <v>156</v>
      </c>
      <c r="H236" s="249">
        <v>1</v>
      </c>
      <c r="I236" s="250"/>
      <c r="J236" s="251">
        <f>ROUND(I236*H236,2)</f>
        <v>0</v>
      </c>
      <c r="K236" s="247" t="s">
        <v>644</v>
      </c>
      <c r="L236" s="252"/>
      <c r="M236" s="253" t="s">
        <v>19</v>
      </c>
      <c r="N236" s="254" t="s">
        <v>47</v>
      </c>
      <c r="O236" s="66"/>
      <c r="P236" s="189">
        <f>O236*H236</f>
        <v>0</v>
      </c>
      <c r="Q236" s="189">
        <v>0</v>
      </c>
      <c r="R236" s="189">
        <f>Q236*H236</f>
        <v>0</v>
      </c>
      <c r="S236" s="189">
        <v>0</v>
      </c>
      <c r="T236" s="190">
        <f>S236*H236</f>
        <v>0</v>
      </c>
      <c r="U236" s="36"/>
      <c r="V236" s="36"/>
      <c r="W236" s="36"/>
      <c r="X236" s="36"/>
      <c r="Y236" s="36"/>
      <c r="Z236" s="36"/>
      <c r="AA236" s="36"/>
      <c r="AB236" s="36"/>
      <c r="AC236" s="36"/>
      <c r="AD236" s="36"/>
      <c r="AE236" s="36"/>
      <c r="AR236" s="191" t="s">
        <v>464</v>
      </c>
      <c r="AT236" s="191" t="s">
        <v>641</v>
      </c>
      <c r="AU236" s="191" t="s">
        <v>179</v>
      </c>
      <c r="AY236" s="19" t="s">
        <v>150</v>
      </c>
      <c r="BE236" s="192">
        <f>IF(N236="základní",J236,0)</f>
        <v>0</v>
      </c>
      <c r="BF236" s="192">
        <f>IF(N236="snížená",J236,0)</f>
        <v>0</v>
      </c>
      <c r="BG236" s="192">
        <f>IF(N236="zákl. přenesená",J236,0)</f>
        <v>0</v>
      </c>
      <c r="BH236" s="192">
        <f>IF(N236="sníž. přenesená",J236,0)</f>
        <v>0</v>
      </c>
      <c r="BI236" s="192">
        <f>IF(N236="nulová",J236,0)</f>
        <v>0</v>
      </c>
      <c r="BJ236" s="19" t="s">
        <v>84</v>
      </c>
      <c r="BK236" s="192">
        <f>ROUND(I236*H236,2)</f>
        <v>0</v>
      </c>
      <c r="BL236" s="19" t="s">
        <v>314</v>
      </c>
      <c r="BM236" s="191" t="s">
        <v>464</v>
      </c>
    </row>
    <row r="237" spans="1:65" s="2" customFormat="1" ht="11.25">
      <c r="A237" s="36"/>
      <c r="B237" s="37"/>
      <c r="C237" s="38"/>
      <c r="D237" s="193" t="s">
        <v>160</v>
      </c>
      <c r="E237" s="38"/>
      <c r="F237" s="194" t="s">
        <v>2113</v>
      </c>
      <c r="G237" s="38"/>
      <c r="H237" s="38"/>
      <c r="I237" s="195"/>
      <c r="J237" s="38"/>
      <c r="K237" s="38"/>
      <c r="L237" s="41"/>
      <c r="M237" s="196"/>
      <c r="N237" s="197"/>
      <c r="O237" s="66"/>
      <c r="P237" s="66"/>
      <c r="Q237" s="66"/>
      <c r="R237" s="66"/>
      <c r="S237" s="66"/>
      <c r="T237" s="67"/>
      <c r="U237" s="36"/>
      <c r="V237" s="36"/>
      <c r="W237" s="36"/>
      <c r="X237" s="36"/>
      <c r="Y237" s="36"/>
      <c r="Z237" s="36"/>
      <c r="AA237" s="36"/>
      <c r="AB237" s="36"/>
      <c r="AC237" s="36"/>
      <c r="AD237" s="36"/>
      <c r="AE237" s="36"/>
      <c r="AT237" s="19" t="s">
        <v>160</v>
      </c>
      <c r="AU237" s="19" t="s">
        <v>179</v>
      </c>
    </row>
    <row r="238" spans="1:65" s="2" customFormat="1" ht="58.5">
      <c r="A238" s="36"/>
      <c r="B238" s="37"/>
      <c r="C238" s="38"/>
      <c r="D238" s="193" t="s">
        <v>161</v>
      </c>
      <c r="E238" s="38"/>
      <c r="F238" s="198" t="s">
        <v>2114</v>
      </c>
      <c r="G238" s="38"/>
      <c r="H238" s="38"/>
      <c r="I238" s="195"/>
      <c r="J238" s="38"/>
      <c r="K238" s="38"/>
      <c r="L238" s="41"/>
      <c r="M238" s="196"/>
      <c r="N238" s="197"/>
      <c r="O238" s="66"/>
      <c r="P238" s="66"/>
      <c r="Q238" s="66"/>
      <c r="R238" s="66"/>
      <c r="S238" s="66"/>
      <c r="T238" s="67"/>
      <c r="U238" s="36"/>
      <c r="V238" s="36"/>
      <c r="W238" s="36"/>
      <c r="X238" s="36"/>
      <c r="Y238" s="36"/>
      <c r="Z238" s="36"/>
      <c r="AA238" s="36"/>
      <c r="AB238" s="36"/>
      <c r="AC238" s="36"/>
      <c r="AD238" s="36"/>
      <c r="AE238" s="36"/>
      <c r="AT238" s="19" t="s">
        <v>161</v>
      </c>
      <c r="AU238" s="19" t="s">
        <v>179</v>
      </c>
    </row>
    <row r="239" spans="1:65" s="2" customFormat="1" ht="16.5" customHeight="1">
      <c r="A239" s="36"/>
      <c r="B239" s="37"/>
      <c r="C239" s="245" t="s">
        <v>954</v>
      </c>
      <c r="D239" s="245" t="s">
        <v>641</v>
      </c>
      <c r="E239" s="246" t="s">
        <v>2115</v>
      </c>
      <c r="F239" s="247" t="s">
        <v>2116</v>
      </c>
      <c r="G239" s="248" t="s">
        <v>951</v>
      </c>
      <c r="H239" s="249">
        <v>1</v>
      </c>
      <c r="I239" s="250"/>
      <c r="J239" s="251">
        <f>ROUND(I239*H239,2)</f>
        <v>0</v>
      </c>
      <c r="K239" s="247" t="s">
        <v>644</v>
      </c>
      <c r="L239" s="252"/>
      <c r="M239" s="253" t="s">
        <v>19</v>
      </c>
      <c r="N239" s="254" t="s">
        <v>47</v>
      </c>
      <c r="O239" s="66"/>
      <c r="P239" s="189">
        <f>O239*H239</f>
        <v>0</v>
      </c>
      <c r="Q239" s="189">
        <v>0</v>
      </c>
      <c r="R239" s="189">
        <f>Q239*H239</f>
        <v>0</v>
      </c>
      <c r="S239" s="189">
        <v>0</v>
      </c>
      <c r="T239" s="190">
        <f>S239*H239</f>
        <v>0</v>
      </c>
      <c r="U239" s="36"/>
      <c r="V239" s="36"/>
      <c r="W239" s="36"/>
      <c r="X239" s="36"/>
      <c r="Y239" s="36"/>
      <c r="Z239" s="36"/>
      <c r="AA239" s="36"/>
      <c r="AB239" s="36"/>
      <c r="AC239" s="36"/>
      <c r="AD239" s="36"/>
      <c r="AE239" s="36"/>
      <c r="AR239" s="191" t="s">
        <v>464</v>
      </c>
      <c r="AT239" s="191" t="s">
        <v>641</v>
      </c>
      <c r="AU239" s="191" t="s">
        <v>179</v>
      </c>
      <c r="AY239" s="19" t="s">
        <v>150</v>
      </c>
      <c r="BE239" s="192">
        <f>IF(N239="základní",J239,0)</f>
        <v>0</v>
      </c>
      <c r="BF239" s="192">
        <f>IF(N239="snížená",J239,0)</f>
        <v>0</v>
      </c>
      <c r="BG239" s="192">
        <f>IF(N239="zákl. přenesená",J239,0)</f>
        <v>0</v>
      </c>
      <c r="BH239" s="192">
        <f>IF(N239="sníž. přenesená",J239,0)</f>
        <v>0</v>
      </c>
      <c r="BI239" s="192">
        <f>IF(N239="nulová",J239,0)</f>
        <v>0</v>
      </c>
      <c r="BJ239" s="19" t="s">
        <v>84</v>
      </c>
      <c r="BK239" s="192">
        <f>ROUND(I239*H239,2)</f>
        <v>0</v>
      </c>
      <c r="BL239" s="19" t="s">
        <v>314</v>
      </c>
      <c r="BM239" s="191" t="s">
        <v>477</v>
      </c>
    </row>
    <row r="240" spans="1:65" s="2" customFormat="1" ht="11.25">
      <c r="A240" s="36"/>
      <c r="B240" s="37"/>
      <c r="C240" s="38"/>
      <c r="D240" s="193" t="s">
        <v>160</v>
      </c>
      <c r="E240" s="38"/>
      <c r="F240" s="194" t="s">
        <v>2116</v>
      </c>
      <c r="G240" s="38"/>
      <c r="H240" s="38"/>
      <c r="I240" s="195"/>
      <c r="J240" s="38"/>
      <c r="K240" s="38"/>
      <c r="L240" s="41"/>
      <c r="M240" s="196"/>
      <c r="N240" s="197"/>
      <c r="O240" s="66"/>
      <c r="P240" s="66"/>
      <c r="Q240" s="66"/>
      <c r="R240" s="66"/>
      <c r="S240" s="66"/>
      <c r="T240" s="67"/>
      <c r="U240" s="36"/>
      <c r="V240" s="36"/>
      <c r="W240" s="36"/>
      <c r="X240" s="36"/>
      <c r="Y240" s="36"/>
      <c r="Z240" s="36"/>
      <c r="AA240" s="36"/>
      <c r="AB240" s="36"/>
      <c r="AC240" s="36"/>
      <c r="AD240" s="36"/>
      <c r="AE240" s="36"/>
      <c r="AT240" s="19" t="s">
        <v>160</v>
      </c>
      <c r="AU240" s="19" t="s">
        <v>179</v>
      </c>
    </row>
    <row r="241" spans="1:65" s="2" customFormat="1" ht="39">
      <c r="A241" s="36"/>
      <c r="B241" s="37"/>
      <c r="C241" s="38"/>
      <c r="D241" s="193" t="s">
        <v>161</v>
      </c>
      <c r="E241" s="38"/>
      <c r="F241" s="198" t="s">
        <v>2117</v>
      </c>
      <c r="G241" s="38"/>
      <c r="H241" s="38"/>
      <c r="I241" s="195"/>
      <c r="J241" s="38"/>
      <c r="K241" s="38"/>
      <c r="L241" s="41"/>
      <c r="M241" s="196"/>
      <c r="N241" s="197"/>
      <c r="O241" s="66"/>
      <c r="P241" s="66"/>
      <c r="Q241" s="66"/>
      <c r="R241" s="66"/>
      <c r="S241" s="66"/>
      <c r="T241" s="67"/>
      <c r="U241" s="36"/>
      <c r="V241" s="36"/>
      <c r="W241" s="36"/>
      <c r="X241" s="36"/>
      <c r="Y241" s="36"/>
      <c r="Z241" s="36"/>
      <c r="AA241" s="36"/>
      <c r="AB241" s="36"/>
      <c r="AC241" s="36"/>
      <c r="AD241" s="36"/>
      <c r="AE241" s="36"/>
      <c r="AT241" s="19" t="s">
        <v>161</v>
      </c>
      <c r="AU241" s="19" t="s">
        <v>179</v>
      </c>
    </row>
    <row r="242" spans="1:65" s="2" customFormat="1" ht="16.5" customHeight="1">
      <c r="A242" s="36"/>
      <c r="B242" s="37"/>
      <c r="C242" s="245" t="s">
        <v>959</v>
      </c>
      <c r="D242" s="245" t="s">
        <v>641</v>
      </c>
      <c r="E242" s="246" t="s">
        <v>2118</v>
      </c>
      <c r="F242" s="247" t="s">
        <v>2119</v>
      </c>
      <c r="G242" s="248" t="s">
        <v>1660</v>
      </c>
      <c r="H242" s="249">
        <v>1</v>
      </c>
      <c r="I242" s="250"/>
      <c r="J242" s="251">
        <f>ROUND(I242*H242,2)</f>
        <v>0</v>
      </c>
      <c r="K242" s="247" t="s">
        <v>644</v>
      </c>
      <c r="L242" s="252"/>
      <c r="M242" s="253" t="s">
        <v>19</v>
      </c>
      <c r="N242" s="254" t="s">
        <v>47</v>
      </c>
      <c r="O242" s="66"/>
      <c r="P242" s="189">
        <f>O242*H242</f>
        <v>0</v>
      </c>
      <c r="Q242" s="189">
        <v>0</v>
      </c>
      <c r="R242" s="189">
        <f>Q242*H242</f>
        <v>0</v>
      </c>
      <c r="S242" s="189">
        <v>0</v>
      </c>
      <c r="T242" s="190">
        <f>S242*H242</f>
        <v>0</v>
      </c>
      <c r="U242" s="36"/>
      <c r="V242" s="36"/>
      <c r="W242" s="36"/>
      <c r="X242" s="36"/>
      <c r="Y242" s="36"/>
      <c r="Z242" s="36"/>
      <c r="AA242" s="36"/>
      <c r="AB242" s="36"/>
      <c r="AC242" s="36"/>
      <c r="AD242" s="36"/>
      <c r="AE242" s="36"/>
      <c r="AR242" s="191" t="s">
        <v>464</v>
      </c>
      <c r="AT242" s="191" t="s">
        <v>641</v>
      </c>
      <c r="AU242" s="191" t="s">
        <v>179</v>
      </c>
      <c r="AY242" s="19" t="s">
        <v>150</v>
      </c>
      <c r="BE242" s="192">
        <f>IF(N242="základní",J242,0)</f>
        <v>0</v>
      </c>
      <c r="BF242" s="192">
        <f>IF(N242="snížená",J242,0)</f>
        <v>0</v>
      </c>
      <c r="BG242" s="192">
        <f>IF(N242="zákl. přenesená",J242,0)</f>
        <v>0</v>
      </c>
      <c r="BH242" s="192">
        <f>IF(N242="sníž. přenesená",J242,0)</f>
        <v>0</v>
      </c>
      <c r="BI242" s="192">
        <f>IF(N242="nulová",J242,0)</f>
        <v>0</v>
      </c>
      <c r="BJ242" s="19" t="s">
        <v>84</v>
      </c>
      <c r="BK242" s="192">
        <f>ROUND(I242*H242,2)</f>
        <v>0</v>
      </c>
      <c r="BL242" s="19" t="s">
        <v>314</v>
      </c>
      <c r="BM242" s="191" t="s">
        <v>497</v>
      </c>
    </row>
    <row r="243" spans="1:65" s="2" customFormat="1" ht="11.25">
      <c r="A243" s="36"/>
      <c r="B243" s="37"/>
      <c r="C243" s="38"/>
      <c r="D243" s="193" t="s">
        <v>160</v>
      </c>
      <c r="E243" s="38"/>
      <c r="F243" s="194" t="s">
        <v>2119</v>
      </c>
      <c r="G243" s="38"/>
      <c r="H243" s="38"/>
      <c r="I243" s="195"/>
      <c r="J243" s="38"/>
      <c r="K243" s="38"/>
      <c r="L243" s="41"/>
      <c r="M243" s="196"/>
      <c r="N243" s="197"/>
      <c r="O243" s="66"/>
      <c r="P243" s="66"/>
      <c r="Q243" s="66"/>
      <c r="R243" s="66"/>
      <c r="S243" s="66"/>
      <c r="T243" s="67"/>
      <c r="U243" s="36"/>
      <c r="V243" s="36"/>
      <c r="W243" s="36"/>
      <c r="X243" s="36"/>
      <c r="Y243" s="36"/>
      <c r="Z243" s="36"/>
      <c r="AA243" s="36"/>
      <c r="AB243" s="36"/>
      <c r="AC243" s="36"/>
      <c r="AD243" s="36"/>
      <c r="AE243" s="36"/>
      <c r="AT243" s="19" t="s">
        <v>160</v>
      </c>
      <c r="AU243" s="19" t="s">
        <v>179</v>
      </c>
    </row>
    <row r="244" spans="1:65" s="2" customFormat="1" ht="48.75">
      <c r="A244" s="36"/>
      <c r="B244" s="37"/>
      <c r="C244" s="38"/>
      <c r="D244" s="193" t="s">
        <v>161</v>
      </c>
      <c r="E244" s="38"/>
      <c r="F244" s="198" t="s">
        <v>2120</v>
      </c>
      <c r="G244" s="38"/>
      <c r="H244" s="38"/>
      <c r="I244" s="195"/>
      <c r="J244" s="38"/>
      <c r="K244" s="38"/>
      <c r="L244" s="41"/>
      <c r="M244" s="196"/>
      <c r="N244" s="197"/>
      <c r="O244" s="66"/>
      <c r="P244" s="66"/>
      <c r="Q244" s="66"/>
      <c r="R244" s="66"/>
      <c r="S244" s="66"/>
      <c r="T244" s="67"/>
      <c r="U244" s="36"/>
      <c r="V244" s="36"/>
      <c r="W244" s="36"/>
      <c r="X244" s="36"/>
      <c r="Y244" s="36"/>
      <c r="Z244" s="36"/>
      <c r="AA244" s="36"/>
      <c r="AB244" s="36"/>
      <c r="AC244" s="36"/>
      <c r="AD244" s="36"/>
      <c r="AE244" s="36"/>
      <c r="AT244" s="19" t="s">
        <v>161</v>
      </c>
      <c r="AU244" s="19" t="s">
        <v>179</v>
      </c>
    </row>
    <row r="245" spans="1:65" s="2" customFormat="1" ht="16.5" customHeight="1">
      <c r="A245" s="36"/>
      <c r="B245" s="37"/>
      <c r="C245" s="245" t="s">
        <v>930</v>
      </c>
      <c r="D245" s="245" t="s">
        <v>641</v>
      </c>
      <c r="E245" s="246" t="s">
        <v>2121</v>
      </c>
      <c r="F245" s="247" t="s">
        <v>2122</v>
      </c>
      <c r="G245" s="248" t="s">
        <v>951</v>
      </c>
      <c r="H245" s="249">
        <v>1</v>
      </c>
      <c r="I245" s="250"/>
      <c r="J245" s="251">
        <f>ROUND(I245*H245,2)</f>
        <v>0</v>
      </c>
      <c r="K245" s="247" t="s">
        <v>644</v>
      </c>
      <c r="L245" s="252"/>
      <c r="M245" s="253" t="s">
        <v>19</v>
      </c>
      <c r="N245" s="254" t="s">
        <v>47</v>
      </c>
      <c r="O245" s="66"/>
      <c r="P245" s="189">
        <f>O245*H245</f>
        <v>0</v>
      </c>
      <c r="Q245" s="189">
        <v>0</v>
      </c>
      <c r="R245" s="189">
        <f>Q245*H245</f>
        <v>0</v>
      </c>
      <c r="S245" s="189">
        <v>0</v>
      </c>
      <c r="T245" s="190">
        <f>S245*H245</f>
        <v>0</v>
      </c>
      <c r="U245" s="36"/>
      <c r="V245" s="36"/>
      <c r="W245" s="36"/>
      <c r="X245" s="36"/>
      <c r="Y245" s="36"/>
      <c r="Z245" s="36"/>
      <c r="AA245" s="36"/>
      <c r="AB245" s="36"/>
      <c r="AC245" s="36"/>
      <c r="AD245" s="36"/>
      <c r="AE245" s="36"/>
      <c r="AR245" s="191" t="s">
        <v>464</v>
      </c>
      <c r="AT245" s="191" t="s">
        <v>641</v>
      </c>
      <c r="AU245" s="191" t="s">
        <v>179</v>
      </c>
      <c r="AY245" s="19" t="s">
        <v>150</v>
      </c>
      <c r="BE245" s="192">
        <f>IF(N245="základní",J245,0)</f>
        <v>0</v>
      </c>
      <c r="BF245" s="192">
        <f>IF(N245="snížená",J245,0)</f>
        <v>0</v>
      </c>
      <c r="BG245" s="192">
        <f>IF(N245="zákl. přenesená",J245,0)</f>
        <v>0</v>
      </c>
      <c r="BH245" s="192">
        <f>IF(N245="sníž. přenesená",J245,0)</f>
        <v>0</v>
      </c>
      <c r="BI245" s="192">
        <f>IF(N245="nulová",J245,0)</f>
        <v>0</v>
      </c>
      <c r="BJ245" s="19" t="s">
        <v>84</v>
      </c>
      <c r="BK245" s="192">
        <f>ROUND(I245*H245,2)</f>
        <v>0</v>
      </c>
      <c r="BL245" s="19" t="s">
        <v>314</v>
      </c>
      <c r="BM245" s="191" t="s">
        <v>509</v>
      </c>
    </row>
    <row r="246" spans="1:65" s="2" customFormat="1" ht="11.25">
      <c r="A246" s="36"/>
      <c r="B246" s="37"/>
      <c r="C246" s="38"/>
      <c r="D246" s="193" t="s">
        <v>160</v>
      </c>
      <c r="E246" s="38"/>
      <c r="F246" s="194" t="s">
        <v>2122</v>
      </c>
      <c r="G246" s="38"/>
      <c r="H246" s="38"/>
      <c r="I246" s="195"/>
      <c r="J246" s="38"/>
      <c r="K246" s="38"/>
      <c r="L246" s="41"/>
      <c r="M246" s="196"/>
      <c r="N246" s="197"/>
      <c r="O246" s="66"/>
      <c r="P246" s="66"/>
      <c r="Q246" s="66"/>
      <c r="R246" s="66"/>
      <c r="S246" s="66"/>
      <c r="T246" s="67"/>
      <c r="U246" s="36"/>
      <c r="V246" s="36"/>
      <c r="W246" s="36"/>
      <c r="X246" s="36"/>
      <c r="Y246" s="36"/>
      <c r="Z246" s="36"/>
      <c r="AA246" s="36"/>
      <c r="AB246" s="36"/>
      <c r="AC246" s="36"/>
      <c r="AD246" s="36"/>
      <c r="AE246" s="36"/>
      <c r="AT246" s="19" t="s">
        <v>160</v>
      </c>
      <c r="AU246" s="19" t="s">
        <v>179</v>
      </c>
    </row>
    <row r="247" spans="1:65" s="2" customFormat="1" ht="29.25">
      <c r="A247" s="36"/>
      <c r="B247" s="37"/>
      <c r="C247" s="38"/>
      <c r="D247" s="193" t="s">
        <v>161</v>
      </c>
      <c r="E247" s="38"/>
      <c r="F247" s="198" t="s">
        <v>2123</v>
      </c>
      <c r="G247" s="38"/>
      <c r="H247" s="38"/>
      <c r="I247" s="195"/>
      <c r="J247" s="38"/>
      <c r="K247" s="38"/>
      <c r="L247" s="41"/>
      <c r="M247" s="196"/>
      <c r="N247" s="197"/>
      <c r="O247" s="66"/>
      <c r="P247" s="66"/>
      <c r="Q247" s="66"/>
      <c r="R247" s="66"/>
      <c r="S247" s="66"/>
      <c r="T247" s="67"/>
      <c r="U247" s="36"/>
      <c r="V247" s="36"/>
      <c r="W247" s="36"/>
      <c r="X247" s="36"/>
      <c r="Y247" s="36"/>
      <c r="Z247" s="36"/>
      <c r="AA247" s="36"/>
      <c r="AB247" s="36"/>
      <c r="AC247" s="36"/>
      <c r="AD247" s="36"/>
      <c r="AE247" s="36"/>
      <c r="AT247" s="19" t="s">
        <v>161</v>
      </c>
      <c r="AU247" s="19" t="s">
        <v>179</v>
      </c>
    </row>
    <row r="248" spans="1:65" s="2" customFormat="1" ht="16.5" customHeight="1">
      <c r="A248" s="36"/>
      <c r="B248" s="37"/>
      <c r="C248" s="245" t="s">
        <v>968</v>
      </c>
      <c r="D248" s="245" t="s">
        <v>641</v>
      </c>
      <c r="E248" s="246" t="s">
        <v>2124</v>
      </c>
      <c r="F248" s="247" t="s">
        <v>2125</v>
      </c>
      <c r="G248" s="248" t="s">
        <v>156</v>
      </c>
      <c r="H248" s="249">
        <v>1</v>
      </c>
      <c r="I248" s="250"/>
      <c r="J248" s="251">
        <f>ROUND(I248*H248,2)</f>
        <v>0</v>
      </c>
      <c r="K248" s="247" t="s">
        <v>644</v>
      </c>
      <c r="L248" s="252"/>
      <c r="M248" s="253" t="s">
        <v>19</v>
      </c>
      <c r="N248" s="254" t="s">
        <v>47</v>
      </c>
      <c r="O248" s="66"/>
      <c r="P248" s="189">
        <f>O248*H248</f>
        <v>0</v>
      </c>
      <c r="Q248" s="189">
        <v>0</v>
      </c>
      <c r="R248" s="189">
        <f>Q248*H248</f>
        <v>0</v>
      </c>
      <c r="S248" s="189">
        <v>0</v>
      </c>
      <c r="T248" s="190">
        <f>S248*H248</f>
        <v>0</v>
      </c>
      <c r="U248" s="36"/>
      <c r="V248" s="36"/>
      <c r="W248" s="36"/>
      <c r="X248" s="36"/>
      <c r="Y248" s="36"/>
      <c r="Z248" s="36"/>
      <c r="AA248" s="36"/>
      <c r="AB248" s="36"/>
      <c r="AC248" s="36"/>
      <c r="AD248" s="36"/>
      <c r="AE248" s="36"/>
      <c r="AR248" s="191" t="s">
        <v>464</v>
      </c>
      <c r="AT248" s="191" t="s">
        <v>641</v>
      </c>
      <c r="AU248" s="191" t="s">
        <v>179</v>
      </c>
      <c r="AY248" s="19" t="s">
        <v>150</v>
      </c>
      <c r="BE248" s="192">
        <f>IF(N248="základní",J248,0)</f>
        <v>0</v>
      </c>
      <c r="BF248" s="192">
        <f>IF(N248="snížená",J248,0)</f>
        <v>0</v>
      </c>
      <c r="BG248" s="192">
        <f>IF(N248="zákl. přenesená",J248,0)</f>
        <v>0</v>
      </c>
      <c r="BH248" s="192">
        <f>IF(N248="sníž. přenesená",J248,0)</f>
        <v>0</v>
      </c>
      <c r="BI248" s="192">
        <f>IF(N248="nulová",J248,0)</f>
        <v>0</v>
      </c>
      <c r="BJ248" s="19" t="s">
        <v>84</v>
      </c>
      <c r="BK248" s="192">
        <f>ROUND(I248*H248,2)</f>
        <v>0</v>
      </c>
      <c r="BL248" s="19" t="s">
        <v>314</v>
      </c>
      <c r="BM248" s="191" t="s">
        <v>522</v>
      </c>
    </row>
    <row r="249" spans="1:65" s="2" customFormat="1" ht="11.25">
      <c r="A249" s="36"/>
      <c r="B249" s="37"/>
      <c r="C249" s="38"/>
      <c r="D249" s="193" t="s">
        <v>160</v>
      </c>
      <c r="E249" s="38"/>
      <c r="F249" s="194" t="s">
        <v>2125</v>
      </c>
      <c r="G249" s="38"/>
      <c r="H249" s="38"/>
      <c r="I249" s="195"/>
      <c r="J249" s="38"/>
      <c r="K249" s="38"/>
      <c r="L249" s="41"/>
      <c r="M249" s="196"/>
      <c r="N249" s="197"/>
      <c r="O249" s="66"/>
      <c r="P249" s="66"/>
      <c r="Q249" s="66"/>
      <c r="R249" s="66"/>
      <c r="S249" s="66"/>
      <c r="T249" s="67"/>
      <c r="U249" s="36"/>
      <c r="V249" s="36"/>
      <c r="W249" s="36"/>
      <c r="X249" s="36"/>
      <c r="Y249" s="36"/>
      <c r="Z249" s="36"/>
      <c r="AA249" s="36"/>
      <c r="AB249" s="36"/>
      <c r="AC249" s="36"/>
      <c r="AD249" s="36"/>
      <c r="AE249" s="36"/>
      <c r="AT249" s="19" t="s">
        <v>160</v>
      </c>
      <c r="AU249" s="19" t="s">
        <v>179</v>
      </c>
    </row>
    <row r="250" spans="1:65" s="2" customFormat="1" ht="48.75">
      <c r="A250" s="36"/>
      <c r="B250" s="37"/>
      <c r="C250" s="38"/>
      <c r="D250" s="193" t="s">
        <v>161</v>
      </c>
      <c r="E250" s="38"/>
      <c r="F250" s="198" t="s">
        <v>2126</v>
      </c>
      <c r="G250" s="38"/>
      <c r="H250" s="38"/>
      <c r="I250" s="195"/>
      <c r="J250" s="38"/>
      <c r="K250" s="38"/>
      <c r="L250" s="41"/>
      <c r="M250" s="196"/>
      <c r="N250" s="197"/>
      <c r="O250" s="66"/>
      <c r="P250" s="66"/>
      <c r="Q250" s="66"/>
      <c r="R250" s="66"/>
      <c r="S250" s="66"/>
      <c r="T250" s="67"/>
      <c r="U250" s="36"/>
      <c r="V250" s="36"/>
      <c r="W250" s="36"/>
      <c r="X250" s="36"/>
      <c r="Y250" s="36"/>
      <c r="Z250" s="36"/>
      <c r="AA250" s="36"/>
      <c r="AB250" s="36"/>
      <c r="AC250" s="36"/>
      <c r="AD250" s="36"/>
      <c r="AE250" s="36"/>
      <c r="AT250" s="19" t="s">
        <v>161</v>
      </c>
      <c r="AU250" s="19" t="s">
        <v>179</v>
      </c>
    </row>
    <row r="251" spans="1:65" s="2" customFormat="1" ht="21.75" customHeight="1">
      <c r="A251" s="36"/>
      <c r="B251" s="37"/>
      <c r="C251" s="245" t="s">
        <v>975</v>
      </c>
      <c r="D251" s="245" t="s">
        <v>641</v>
      </c>
      <c r="E251" s="246" t="s">
        <v>2127</v>
      </c>
      <c r="F251" s="247" t="s">
        <v>2128</v>
      </c>
      <c r="G251" s="248" t="s">
        <v>156</v>
      </c>
      <c r="H251" s="249">
        <v>1</v>
      </c>
      <c r="I251" s="250"/>
      <c r="J251" s="251">
        <f>ROUND(I251*H251,2)</f>
        <v>0</v>
      </c>
      <c r="K251" s="247" t="s">
        <v>644</v>
      </c>
      <c r="L251" s="252"/>
      <c r="M251" s="253" t="s">
        <v>19</v>
      </c>
      <c r="N251" s="254" t="s">
        <v>47</v>
      </c>
      <c r="O251" s="66"/>
      <c r="P251" s="189">
        <f>O251*H251</f>
        <v>0</v>
      </c>
      <c r="Q251" s="189">
        <v>0</v>
      </c>
      <c r="R251" s="189">
        <f>Q251*H251</f>
        <v>0</v>
      </c>
      <c r="S251" s="189">
        <v>0</v>
      </c>
      <c r="T251" s="190">
        <f>S251*H251</f>
        <v>0</v>
      </c>
      <c r="U251" s="36"/>
      <c r="V251" s="36"/>
      <c r="W251" s="36"/>
      <c r="X251" s="36"/>
      <c r="Y251" s="36"/>
      <c r="Z251" s="36"/>
      <c r="AA251" s="36"/>
      <c r="AB251" s="36"/>
      <c r="AC251" s="36"/>
      <c r="AD251" s="36"/>
      <c r="AE251" s="36"/>
      <c r="AR251" s="191" t="s">
        <v>464</v>
      </c>
      <c r="AT251" s="191" t="s">
        <v>641</v>
      </c>
      <c r="AU251" s="191" t="s">
        <v>179</v>
      </c>
      <c r="AY251" s="19" t="s">
        <v>150</v>
      </c>
      <c r="BE251" s="192">
        <f>IF(N251="základní",J251,0)</f>
        <v>0</v>
      </c>
      <c r="BF251" s="192">
        <f>IF(N251="snížená",J251,0)</f>
        <v>0</v>
      </c>
      <c r="BG251" s="192">
        <f>IF(N251="zákl. přenesená",J251,0)</f>
        <v>0</v>
      </c>
      <c r="BH251" s="192">
        <f>IF(N251="sníž. přenesená",J251,0)</f>
        <v>0</v>
      </c>
      <c r="BI251" s="192">
        <f>IF(N251="nulová",J251,0)</f>
        <v>0</v>
      </c>
      <c r="BJ251" s="19" t="s">
        <v>84</v>
      </c>
      <c r="BK251" s="192">
        <f>ROUND(I251*H251,2)</f>
        <v>0</v>
      </c>
      <c r="BL251" s="19" t="s">
        <v>314</v>
      </c>
      <c r="BM251" s="191" t="s">
        <v>536</v>
      </c>
    </row>
    <row r="252" spans="1:65" s="2" customFormat="1" ht="11.25">
      <c r="A252" s="36"/>
      <c r="B252" s="37"/>
      <c r="C252" s="38"/>
      <c r="D252" s="193" t="s">
        <v>160</v>
      </c>
      <c r="E252" s="38"/>
      <c r="F252" s="194" t="s">
        <v>2128</v>
      </c>
      <c r="G252" s="38"/>
      <c r="H252" s="38"/>
      <c r="I252" s="195"/>
      <c r="J252" s="38"/>
      <c r="K252" s="38"/>
      <c r="L252" s="41"/>
      <c r="M252" s="196"/>
      <c r="N252" s="197"/>
      <c r="O252" s="66"/>
      <c r="P252" s="66"/>
      <c r="Q252" s="66"/>
      <c r="R252" s="66"/>
      <c r="S252" s="66"/>
      <c r="T252" s="67"/>
      <c r="U252" s="36"/>
      <c r="V252" s="36"/>
      <c r="W252" s="36"/>
      <c r="X252" s="36"/>
      <c r="Y252" s="36"/>
      <c r="Z252" s="36"/>
      <c r="AA252" s="36"/>
      <c r="AB252" s="36"/>
      <c r="AC252" s="36"/>
      <c r="AD252" s="36"/>
      <c r="AE252" s="36"/>
      <c r="AT252" s="19" t="s">
        <v>160</v>
      </c>
      <c r="AU252" s="19" t="s">
        <v>179</v>
      </c>
    </row>
    <row r="253" spans="1:65" s="2" customFormat="1" ht="39">
      <c r="A253" s="36"/>
      <c r="B253" s="37"/>
      <c r="C253" s="38"/>
      <c r="D253" s="193" t="s">
        <v>161</v>
      </c>
      <c r="E253" s="38"/>
      <c r="F253" s="198" t="s">
        <v>2129</v>
      </c>
      <c r="G253" s="38"/>
      <c r="H253" s="38"/>
      <c r="I253" s="195"/>
      <c r="J253" s="38"/>
      <c r="K253" s="38"/>
      <c r="L253" s="41"/>
      <c r="M253" s="196"/>
      <c r="N253" s="197"/>
      <c r="O253" s="66"/>
      <c r="P253" s="66"/>
      <c r="Q253" s="66"/>
      <c r="R253" s="66"/>
      <c r="S253" s="66"/>
      <c r="T253" s="67"/>
      <c r="U253" s="36"/>
      <c r="V253" s="36"/>
      <c r="W253" s="36"/>
      <c r="X253" s="36"/>
      <c r="Y253" s="36"/>
      <c r="Z253" s="36"/>
      <c r="AA253" s="36"/>
      <c r="AB253" s="36"/>
      <c r="AC253" s="36"/>
      <c r="AD253" s="36"/>
      <c r="AE253" s="36"/>
      <c r="AT253" s="19" t="s">
        <v>161</v>
      </c>
      <c r="AU253" s="19" t="s">
        <v>179</v>
      </c>
    </row>
    <row r="254" spans="1:65" s="2" customFormat="1" ht="16.5" customHeight="1">
      <c r="A254" s="36"/>
      <c r="B254" s="37"/>
      <c r="C254" s="245" t="s">
        <v>982</v>
      </c>
      <c r="D254" s="245" t="s">
        <v>641</v>
      </c>
      <c r="E254" s="246" t="s">
        <v>2130</v>
      </c>
      <c r="F254" s="247" t="s">
        <v>2131</v>
      </c>
      <c r="G254" s="248" t="s">
        <v>156</v>
      </c>
      <c r="H254" s="249">
        <v>1</v>
      </c>
      <c r="I254" s="250"/>
      <c r="J254" s="251">
        <f>ROUND(I254*H254,2)</f>
        <v>0</v>
      </c>
      <c r="K254" s="247" t="s">
        <v>644</v>
      </c>
      <c r="L254" s="252"/>
      <c r="M254" s="253" t="s">
        <v>19</v>
      </c>
      <c r="N254" s="254" t="s">
        <v>47</v>
      </c>
      <c r="O254" s="66"/>
      <c r="P254" s="189">
        <f>O254*H254</f>
        <v>0</v>
      </c>
      <c r="Q254" s="189">
        <v>0</v>
      </c>
      <c r="R254" s="189">
        <f>Q254*H254</f>
        <v>0</v>
      </c>
      <c r="S254" s="189">
        <v>0</v>
      </c>
      <c r="T254" s="190">
        <f>S254*H254</f>
        <v>0</v>
      </c>
      <c r="U254" s="36"/>
      <c r="V254" s="36"/>
      <c r="W254" s="36"/>
      <c r="X254" s="36"/>
      <c r="Y254" s="36"/>
      <c r="Z254" s="36"/>
      <c r="AA254" s="36"/>
      <c r="AB254" s="36"/>
      <c r="AC254" s="36"/>
      <c r="AD254" s="36"/>
      <c r="AE254" s="36"/>
      <c r="AR254" s="191" t="s">
        <v>464</v>
      </c>
      <c r="AT254" s="191" t="s">
        <v>641</v>
      </c>
      <c r="AU254" s="191" t="s">
        <v>179</v>
      </c>
      <c r="AY254" s="19" t="s">
        <v>150</v>
      </c>
      <c r="BE254" s="192">
        <f>IF(N254="základní",J254,0)</f>
        <v>0</v>
      </c>
      <c r="BF254" s="192">
        <f>IF(N254="snížená",J254,0)</f>
        <v>0</v>
      </c>
      <c r="BG254" s="192">
        <f>IF(N254="zákl. přenesená",J254,0)</f>
        <v>0</v>
      </c>
      <c r="BH254" s="192">
        <f>IF(N254="sníž. přenesená",J254,0)</f>
        <v>0</v>
      </c>
      <c r="BI254" s="192">
        <f>IF(N254="nulová",J254,0)</f>
        <v>0</v>
      </c>
      <c r="BJ254" s="19" t="s">
        <v>84</v>
      </c>
      <c r="BK254" s="192">
        <f>ROUND(I254*H254,2)</f>
        <v>0</v>
      </c>
      <c r="BL254" s="19" t="s">
        <v>314</v>
      </c>
      <c r="BM254" s="191" t="s">
        <v>567</v>
      </c>
    </row>
    <row r="255" spans="1:65" s="2" customFormat="1" ht="11.25">
      <c r="A255" s="36"/>
      <c r="B255" s="37"/>
      <c r="C255" s="38"/>
      <c r="D255" s="193" t="s">
        <v>160</v>
      </c>
      <c r="E255" s="38"/>
      <c r="F255" s="194" t="s">
        <v>2131</v>
      </c>
      <c r="G255" s="38"/>
      <c r="H255" s="38"/>
      <c r="I255" s="195"/>
      <c r="J255" s="38"/>
      <c r="K255" s="38"/>
      <c r="L255" s="41"/>
      <c r="M255" s="196"/>
      <c r="N255" s="197"/>
      <c r="O255" s="66"/>
      <c r="P255" s="66"/>
      <c r="Q255" s="66"/>
      <c r="R255" s="66"/>
      <c r="S255" s="66"/>
      <c r="T255" s="67"/>
      <c r="U255" s="36"/>
      <c r="V255" s="36"/>
      <c r="W255" s="36"/>
      <c r="X255" s="36"/>
      <c r="Y255" s="36"/>
      <c r="Z255" s="36"/>
      <c r="AA255" s="36"/>
      <c r="AB255" s="36"/>
      <c r="AC255" s="36"/>
      <c r="AD255" s="36"/>
      <c r="AE255" s="36"/>
      <c r="AT255" s="19" t="s">
        <v>160</v>
      </c>
      <c r="AU255" s="19" t="s">
        <v>179</v>
      </c>
    </row>
    <row r="256" spans="1:65" s="2" customFormat="1" ht="19.5">
      <c r="A256" s="36"/>
      <c r="B256" s="37"/>
      <c r="C256" s="38"/>
      <c r="D256" s="193" t="s">
        <v>161</v>
      </c>
      <c r="E256" s="38"/>
      <c r="F256" s="198" t="s">
        <v>2132</v>
      </c>
      <c r="G256" s="38"/>
      <c r="H256" s="38"/>
      <c r="I256" s="195"/>
      <c r="J256" s="38"/>
      <c r="K256" s="38"/>
      <c r="L256" s="41"/>
      <c r="M256" s="196"/>
      <c r="N256" s="197"/>
      <c r="O256" s="66"/>
      <c r="P256" s="66"/>
      <c r="Q256" s="66"/>
      <c r="R256" s="66"/>
      <c r="S256" s="66"/>
      <c r="T256" s="67"/>
      <c r="U256" s="36"/>
      <c r="V256" s="36"/>
      <c r="W256" s="36"/>
      <c r="X256" s="36"/>
      <c r="Y256" s="36"/>
      <c r="Z256" s="36"/>
      <c r="AA256" s="36"/>
      <c r="AB256" s="36"/>
      <c r="AC256" s="36"/>
      <c r="AD256" s="36"/>
      <c r="AE256" s="36"/>
      <c r="AT256" s="19" t="s">
        <v>161</v>
      </c>
      <c r="AU256" s="19" t="s">
        <v>179</v>
      </c>
    </row>
    <row r="257" spans="1:65" s="2" customFormat="1" ht="16.5" customHeight="1">
      <c r="A257" s="36"/>
      <c r="B257" s="37"/>
      <c r="C257" s="245" t="s">
        <v>987</v>
      </c>
      <c r="D257" s="245" t="s">
        <v>641</v>
      </c>
      <c r="E257" s="246" t="s">
        <v>2133</v>
      </c>
      <c r="F257" s="247" t="s">
        <v>2134</v>
      </c>
      <c r="G257" s="248" t="s">
        <v>156</v>
      </c>
      <c r="H257" s="249">
        <v>1</v>
      </c>
      <c r="I257" s="250"/>
      <c r="J257" s="251">
        <f>ROUND(I257*H257,2)</f>
        <v>0</v>
      </c>
      <c r="K257" s="247" t="s">
        <v>644</v>
      </c>
      <c r="L257" s="252"/>
      <c r="M257" s="253" t="s">
        <v>19</v>
      </c>
      <c r="N257" s="254" t="s">
        <v>47</v>
      </c>
      <c r="O257" s="66"/>
      <c r="P257" s="189">
        <f>O257*H257</f>
        <v>0</v>
      </c>
      <c r="Q257" s="189">
        <v>0</v>
      </c>
      <c r="R257" s="189">
        <f>Q257*H257</f>
        <v>0</v>
      </c>
      <c r="S257" s="189">
        <v>0</v>
      </c>
      <c r="T257" s="190">
        <f>S257*H257</f>
        <v>0</v>
      </c>
      <c r="U257" s="36"/>
      <c r="V257" s="36"/>
      <c r="W257" s="36"/>
      <c r="X257" s="36"/>
      <c r="Y257" s="36"/>
      <c r="Z257" s="36"/>
      <c r="AA257" s="36"/>
      <c r="AB257" s="36"/>
      <c r="AC257" s="36"/>
      <c r="AD257" s="36"/>
      <c r="AE257" s="36"/>
      <c r="AR257" s="191" t="s">
        <v>464</v>
      </c>
      <c r="AT257" s="191" t="s">
        <v>641</v>
      </c>
      <c r="AU257" s="191" t="s">
        <v>179</v>
      </c>
      <c r="AY257" s="19" t="s">
        <v>150</v>
      </c>
      <c r="BE257" s="192">
        <f>IF(N257="základní",J257,0)</f>
        <v>0</v>
      </c>
      <c r="BF257" s="192">
        <f>IF(N257="snížená",J257,0)</f>
        <v>0</v>
      </c>
      <c r="BG257" s="192">
        <f>IF(N257="zákl. přenesená",J257,0)</f>
        <v>0</v>
      </c>
      <c r="BH257" s="192">
        <f>IF(N257="sníž. přenesená",J257,0)</f>
        <v>0</v>
      </c>
      <c r="BI257" s="192">
        <f>IF(N257="nulová",J257,0)</f>
        <v>0</v>
      </c>
      <c r="BJ257" s="19" t="s">
        <v>84</v>
      </c>
      <c r="BK257" s="192">
        <f>ROUND(I257*H257,2)</f>
        <v>0</v>
      </c>
      <c r="BL257" s="19" t="s">
        <v>314</v>
      </c>
      <c r="BM257" s="191" t="s">
        <v>587</v>
      </c>
    </row>
    <row r="258" spans="1:65" s="2" customFormat="1" ht="11.25">
      <c r="A258" s="36"/>
      <c r="B258" s="37"/>
      <c r="C258" s="38"/>
      <c r="D258" s="193" t="s">
        <v>160</v>
      </c>
      <c r="E258" s="38"/>
      <c r="F258" s="194" t="s">
        <v>2134</v>
      </c>
      <c r="G258" s="38"/>
      <c r="H258" s="38"/>
      <c r="I258" s="195"/>
      <c r="J258" s="38"/>
      <c r="K258" s="38"/>
      <c r="L258" s="41"/>
      <c r="M258" s="196"/>
      <c r="N258" s="197"/>
      <c r="O258" s="66"/>
      <c r="P258" s="66"/>
      <c r="Q258" s="66"/>
      <c r="R258" s="66"/>
      <c r="S258" s="66"/>
      <c r="T258" s="67"/>
      <c r="U258" s="36"/>
      <c r="V258" s="36"/>
      <c r="W258" s="36"/>
      <c r="X258" s="36"/>
      <c r="Y258" s="36"/>
      <c r="Z258" s="36"/>
      <c r="AA258" s="36"/>
      <c r="AB258" s="36"/>
      <c r="AC258" s="36"/>
      <c r="AD258" s="36"/>
      <c r="AE258" s="36"/>
      <c r="AT258" s="19" t="s">
        <v>160</v>
      </c>
      <c r="AU258" s="19" t="s">
        <v>179</v>
      </c>
    </row>
    <row r="259" spans="1:65" s="2" customFormat="1" ht="39">
      <c r="A259" s="36"/>
      <c r="B259" s="37"/>
      <c r="C259" s="38"/>
      <c r="D259" s="193" t="s">
        <v>161</v>
      </c>
      <c r="E259" s="38"/>
      <c r="F259" s="198" t="s">
        <v>2135</v>
      </c>
      <c r="G259" s="38"/>
      <c r="H259" s="38"/>
      <c r="I259" s="195"/>
      <c r="J259" s="38"/>
      <c r="K259" s="38"/>
      <c r="L259" s="41"/>
      <c r="M259" s="196"/>
      <c r="N259" s="197"/>
      <c r="O259" s="66"/>
      <c r="P259" s="66"/>
      <c r="Q259" s="66"/>
      <c r="R259" s="66"/>
      <c r="S259" s="66"/>
      <c r="T259" s="67"/>
      <c r="U259" s="36"/>
      <c r="V259" s="36"/>
      <c r="W259" s="36"/>
      <c r="X259" s="36"/>
      <c r="Y259" s="36"/>
      <c r="Z259" s="36"/>
      <c r="AA259" s="36"/>
      <c r="AB259" s="36"/>
      <c r="AC259" s="36"/>
      <c r="AD259" s="36"/>
      <c r="AE259" s="36"/>
      <c r="AT259" s="19" t="s">
        <v>161</v>
      </c>
      <c r="AU259" s="19" t="s">
        <v>179</v>
      </c>
    </row>
    <row r="260" spans="1:65" s="2" customFormat="1" ht="16.5" customHeight="1">
      <c r="A260" s="36"/>
      <c r="B260" s="37"/>
      <c r="C260" s="245" t="s">
        <v>993</v>
      </c>
      <c r="D260" s="245" t="s">
        <v>641</v>
      </c>
      <c r="E260" s="246" t="s">
        <v>2136</v>
      </c>
      <c r="F260" s="247" t="s">
        <v>2137</v>
      </c>
      <c r="G260" s="248" t="s">
        <v>951</v>
      </c>
      <c r="H260" s="249">
        <v>1</v>
      </c>
      <c r="I260" s="250"/>
      <c r="J260" s="251">
        <f>ROUND(I260*H260,2)</f>
        <v>0</v>
      </c>
      <c r="K260" s="247" t="s">
        <v>644</v>
      </c>
      <c r="L260" s="252"/>
      <c r="M260" s="253" t="s">
        <v>19</v>
      </c>
      <c r="N260" s="254" t="s">
        <v>47</v>
      </c>
      <c r="O260" s="66"/>
      <c r="P260" s="189">
        <f>O260*H260</f>
        <v>0</v>
      </c>
      <c r="Q260" s="189">
        <v>0</v>
      </c>
      <c r="R260" s="189">
        <f>Q260*H260</f>
        <v>0</v>
      </c>
      <c r="S260" s="189">
        <v>0</v>
      </c>
      <c r="T260" s="190">
        <f>S260*H260</f>
        <v>0</v>
      </c>
      <c r="U260" s="36"/>
      <c r="V260" s="36"/>
      <c r="W260" s="36"/>
      <c r="X260" s="36"/>
      <c r="Y260" s="36"/>
      <c r="Z260" s="36"/>
      <c r="AA260" s="36"/>
      <c r="AB260" s="36"/>
      <c r="AC260" s="36"/>
      <c r="AD260" s="36"/>
      <c r="AE260" s="36"/>
      <c r="AR260" s="191" t="s">
        <v>464</v>
      </c>
      <c r="AT260" s="191" t="s">
        <v>641</v>
      </c>
      <c r="AU260" s="191" t="s">
        <v>179</v>
      </c>
      <c r="AY260" s="19" t="s">
        <v>150</v>
      </c>
      <c r="BE260" s="192">
        <f>IF(N260="základní",J260,0)</f>
        <v>0</v>
      </c>
      <c r="BF260" s="192">
        <f>IF(N260="snížená",J260,0)</f>
        <v>0</v>
      </c>
      <c r="BG260" s="192">
        <f>IF(N260="zákl. přenesená",J260,0)</f>
        <v>0</v>
      </c>
      <c r="BH260" s="192">
        <f>IF(N260="sníž. přenesená",J260,0)</f>
        <v>0</v>
      </c>
      <c r="BI260" s="192">
        <f>IF(N260="nulová",J260,0)</f>
        <v>0</v>
      </c>
      <c r="BJ260" s="19" t="s">
        <v>84</v>
      </c>
      <c r="BK260" s="192">
        <f>ROUND(I260*H260,2)</f>
        <v>0</v>
      </c>
      <c r="BL260" s="19" t="s">
        <v>314</v>
      </c>
      <c r="BM260" s="191" t="s">
        <v>954</v>
      </c>
    </row>
    <row r="261" spans="1:65" s="2" customFormat="1" ht="11.25">
      <c r="A261" s="36"/>
      <c r="B261" s="37"/>
      <c r="C261" s="38"/>
      <c r="D261" s="193" t="s">
        <v>160</v>
      </c>
      <c r="E261" s="38"/>
      <c r="F261" s="194" t="s">
        <v>2137</v>
      </c>
      <c r="G261" s="38"/>
      <c r="H261" s="38"/>
      <c r="I261" s="195"/>
      <c r="J261" s="38"/>
      <c r="K261" s="38"/>
      <c r="L261" s="41"/>
      <c r="M261" s="196"/>
      <c r="N261" s="197"/>
      <c r="O261" s="66"/>
      <c r="P261" s="66"/>
      <c r="Q261" s="66"/>
      <c r="R261" s="66"/>
      <c r="S261" s="66"/>
      <c r="T261" s="67"/>
      <c r="U261" s="36"/>
      <c r="V261" s="36"/>
      <c r="W261" s="36"/>
      <c r="X261" s="36"/>
      <c r="Y261" s="36"/>
      <c r="Z261" s="36"/>
      <c r="AA261" s="36"/>
      <c r="AB261" s="36"/>
      <c r="AC261" s="36"/>
      <c r="AD261" s="36"/>
      <c r="AE261" s="36"/>
      <c r="AT261" s="19" t="s">
        <v>160</v>
      </c>
      <c r="AU261" s="19" t="s">
        <v>179</v>
      </c>
    </row>
    <row r="262" spans="1:65" s="2" customFormat="1" ht="16.5" customHeight="1">
      <c r="A262" s="36"/>
      <c r="B262" s="37"/>
      <c r="C262" s="245" t="s">
        <v>1000</v>
      </c>
      <c r="D262" s="245" t="s">
        <v>641</v>
      </c>
      <c r="E262" s="246" t="s">
        <v>2138</v>
      </c>
      <c r="F262" s="247" t="s">
        <v>2139</v>
      </c>
      <c r="G262" s="248" t="s">
        <v>951</v>
      </c>
      <c r="H262" s="249">
        <v>1</v>
      </c>
      <c r="I262" s="250"/>
      <c r="J262" s="251">
        <f>ROUND(I262*H262,2)</f>
        <v>0</v>
      </c>
      <c r="K262" s="247" t="s">
        <v>644</v>
      </c>
      <c r="L262" s="252"/>
      <c r="M262" s="253" t="s">
        <v>19</v>
      </c>
      <c r="N262" s="254" t="s">
        <v>47</v>
      </c>
      <c r="O262" s="66"/>
      <c r="P262" s="189">
        <f>O262*H262</f>
        <v>0</v>
      </c>
      <c r="Q262" s="189">
        <v>0</v>
      </c>
      <c r="R262" s="189">
        <f>Q262*H262</f>
        <v>0</v>
      </c>
      <c r="S262" s="189">
        <v>0</v>
      </c>
      <c r="T262" s="190">
        <f>S262*H262</f>
        <v>0</v>
      </c>
      <c r="U262" s="36"/>
      <c r="V262" s="36"/>
      <c r="W262" s="36"/>
      <c r="X262" s="36"/>
      <c r="Y262" s="36"/>
      <c r="Z262" s="36"/>
      <c r="AA262" s="36"/>
      <c r="AB262" s="36"/>
      <c r="AC262" s="36"/>
      <c r="AD262" s="36"/>
      <c r="AE262" s="36"/>
      <c r="AR262" s="191" t="s">
        <v>464</v>
      </c>
      <c r="AT262" s="191" t="s">
        <v>641</v>
      </c>
      <c r="AU262" s="191" t="s">
        <v>179</v>
      </c>
      <c r="AY262" s="19" t="s">
        <v>150</v>
      </c>
      <c r="BE262" s="192">
        <f>IF(N262="základní",J262,0)</f>
        <v>0</v>
      </c>
      <c r="BF262" s="192">
        <f>IF(N262="snížená",J262,0)</f>
        <v>0</v>
      </c>
      <c r="BG262" s="192">
        <f>IF(N262="zákl. přenesená",J262,0)</f>
        <v>0</v>
      </c>
      <c r="BH262" s="192">
        <f>IF(N262="sníž. přenesená",J262,0)</f>
        <v>0</v>
      </c>
      <c r="BI262" s="192">
        <f>IF(N262="nulová",J262,0)</f>
        <v>0</v>
      </c>
      <c r="BJ262" s="19" t="s">
        <v>84</v>
      </c>
      <c r="BK262" s="192">
        <f>ROUND(I262*H262,2)</f>
        <v>0</v>
      </c>
      <c r="BL262" s="19" t="s">
        <v>314</v>
      </c>
      <c r="BM262" s="191" t="s">
        <v>2146</v>
      </c>
    </row>
    <row r="263" spans="1:65" s="2" customFormat="1" ht="11.25">
      <c r="A263" s="36"/>
      <c r="B263" s="37"/>
      <c r="C263" s="38"/>
      <c r="D263" s="193" t="s">
        <v>160</v>
      </c>
      <c r="E263" s="38"/>
      <c r="F263" s="194" t="s">
        <v>2139</v>
      </c>
      <c r="G263" s="38"/>
      <c r="H263" s="38"/>
      <c r="I263" s="195"/>
      <c r="J263" s="38"/>
      <c r="K263" s="38"/>
      <c r="L263" s="41"/>
      <c r="M263" s="196"/>
      <c r="N263" s="197"/>
      <c r="O263" s="66"/>
      <c r="P263" s="66"/>
      <c r="Q263" s="66"/>
      <c r="R263" s="66"/>
      <c r="S263" s="66"/>
      <c r="T263" s="67"/>
      <c r="U263" s="36"/>
      <c r="V263" s="36"/>
      <c r="W263" s="36"/>
      <c r="X263" s="36"/>
      <c r="Y263" s="36"/>
      <c r="Z263" s="36"/>
      <c r="AA263" s="36"/>
      <c r="AB263" s="36"/>
      <c r="AC263" s="36"/>
      <c r="AD263" s="36"/>
      <c r="AE263" s="36"/>
      <c r="AT263" s="19" t="s">
        <v>160</v>
      </c>
      <c r="AU263" s="19" t="s">
        <v>179</v>
      </c>
    </row>
    <row r="264" spans="1:65" s="2" customFormat="1" ht="16.5" customHeight="1">
      <c r="A264" s="36"/>
      <c r="B264" s="37"/>
      <c r="C264" s="180" t="s">
        <v>1010</v>
      </c>
      <c r="D264" s="180" t="s">
        <v>153</v>
      </c>
      <c r="E264" s="181" t="s">
        <v>2141</v>
      </c>
      <c r="F264" s="182" t="s">
        <v>2142</v>
      </c>
      <c r="G264" s="183" t="s">
        <v>951</v>
      </c>
      <c r="H264" s="184">
        <v>1</v>
      </c>
      <c r="I264" s="185"/>
      <c r="J264" s="186">
        <f>ROUND(I264*H264,2)</f>
        <v>0</v>
      </c>
      <c r="K264" s="182" t="s">
        <v>157</v>
      </c>
      <c r="L264" s="41"/>
      <c r="M264" s="187" t="s">
        <v>19</v>
      </c>
      <c r="N264" s="188" t="s">
        <v>47</v>
      </c>
      <c r="O264" s="66"/>
      <c r="P264" s="189">
        <f>O264*H264</f>
        <v>0</v>
      </c>
      <c r="Q264" s="189">
        <v>0</v>
      </c>
      <c r="R264" s="189">
        <f>Q264*H264</f>
        <v>0</v>
      </c>
      <c r="S264" s="189">
        <v>0</v>
      </c>
      <c r="T264" s="190">
        <f>S264*H264</f>
        <v>0</v>
      </c>
      <c r="U264" s="36"/>
      <c r="V264" s="36"/>
      <c r="W264" s="36"/>
      <c r="X264" s="36"/>
      <c r="Y264" s="36"/>
      <c r="Z264" s="36"/>
      <c r="AA264" s="36"/>
      <c r="AB264" s="36"/>
      <c r="AC264" s="36"/>
      <c r="AD264" s="36"/>
      <c r="AE264" s="36"/>
      <c r="AR264" s="191" t="s">
        <v>314</v>
      </c>
      <c r="AT264" s="191" t="s">
        <v>153</v>
      </c>
      <c r="AU264" s="191" t="s">
        <v>179</v>
      </c>
      <c r="AY264" s="19" t="s">
        <v>150</v>
      </c>
      <c r="BE264" s="192">
        <f>IF(N264="základní",J264,0)</f>
        <v>0</v>
      </c>
      <c r="BF264" s="192">
        <f>IF(N264="snížená",J264,0)</f>
        <v>0</v>
      </c>
      <c r="BG264" s="192">
        <f>IF(N264="zákl. přenesená",J264,0)</f>
        <v>0</v>
      </c>
      <c r="BH264" s="192">
        <f>IF(N264="sníž. přenesená",J264,0)</f>
        <v>0</v>
      </c>
      <c r="BI264" s="192">
        <f>IF(N264="nulová",J264,0)</f>
        <v>0</v>
      </c>
      <c r="BJ264" s="19" t="s">
        <v>84</v>
      </c>
      <c r="BK264" s="192">
        <f>ROUND(I264*H264,2)</f>
        <v>0</v>
      </c>
      <c r="BL264" s="19" t="s">
        <v>314</v>
      </c>
      <c r="BM264" s="191" t="s">
        <v>975</v>
      </c>
    </row>
    <row r="265" spans="1:65" s="2" customFormat="1" ht="11.25">
      <c r="A265" s="36"/>
      <c r="B265" s="37"/>
      <c r="C265" s="38"/>
      <c r="D265" s="193" t="s">
        <v>160</v>
      </c>
      <c r="E265" s="38"/>
      <c r="F265" s="194" t="s">
        <v>2142</v>
      </c>
      <c r="G265" s="38"/>
      <c r="H265" s="38"/>
      <c r="I265" s="195"/>
      <c r="J265" s="38"/>
      <c r="K265" s="38"/>
      <c r="L265" s="41"/>
      <c r="M265" s="196"/>
      <c r="N265" s="197"/>
      <c r="O265" s="66"/>
      <c r="P265" s="66"/>
      <c r="Q265" s="66"/>
      <c r="R265" s="66"/>
      <c r="S265" s="66"/>
      <c r="T265" s="67"/>
      <c r="U265" s="36"/>
      <c r="V265" s="36"/>
      <c r="W265" s="36"/>
      <c r="X265" s="36"/>
      <c r="Y265" s="36"/>
      <c r="Z265" s="36"/>
      <c r="AA265" s="36"/>
      <c r="AB265" s="36"/>
      <c r="AC265" s="36"/>
      <c r="AD265" s="36"/>
      <c r="AE265" s="36"/>
      <c r="AT265" s="19" t="s">
        <v>160</v>
      </c>
      <c r="AU265" s="19" t="s">
        <v>179</v>
      </c>
    </row>
    <row r="266" spans="1:65" s="2" customFormat="1" ht="48.75">
      <c r="A266" s="36"/>
      <c r="B266" s="37"/>
      <c r="C266" s="38"/>
      <c r="D266" s="193" t="s">
        <v>161</v>
      </c>
      <c r="E266" s="38"/>
      <c r="F266" s="198" t="s">
        <v>2143</v>
      </c>
      <c r="G266" s="38"/>
      <c r="H266" s="38"/>
      <c r="I266" s="195"/>
      <c r="J266" s="38"/>
      <c r="K266" s="38"/>
      <c r="L266" s="41"/>
      <c r="M266" s="256"/>
      <c r="N266" s="257"/>
      <c r="O266" s="258"/>
      <c r="P266" s="258"/>
      <c r="Q266" s="258"/>
      <c r="R266" s="258"/>
      <c r="S266" s="258"/>
      <c r="T266" s="259"/>
      <c r="U266" s="36"/>
      <c r="V266" s="36"/>
      <c r="W266" s="36"/>
      <c r="X266" s="36"/>
      <c r="Y266" s="36"/>
      <c r="Z266" s="36"/>
      <c r="AA266" s="36"/>
      <c r="AB266" s="36"/>
      <c r="AC266" s="36"/>
      <c r="AD266" s="36"/>
      <c r="AE266" s="36"/>
      <c r="AT266" s="19" t="s">
        <v>161</v>
      </c>
      <c r="AU266" s="19" t="s">
        <v>179</v>
      </c>
    </row>
    <row r="267" spans="1:65" s="2" customFormat="1" ht="6.95" customHeight="1">
      <c r="A267" s="36"/>
      <c r="B267" s="49"/>
      <c r="C267" s="50"/>
      <c r="D267" s="50"/>
      <c r="E267" s="50"/>
      <c r="F267" s="50"/>
      <c r="G267" s="50"/>
      <c r="H267" s="50"/>
      <c r="I267" s="50"/>
      <c r="J267" s="50"/>
      <c r="K267" s="50"/>
      <c r="L267" s="41"/>
      <c r="M267" s="36"/>
      <c r="O267" s="36"/>
      <c r="P267" s="36"/>
      <c r="Q267" s="36"/>
      <c r="R267" s="36"/>
      <c r="S267" s="36"/>
      <c r="T267" s="36"/>
      <c r="U267" s="36"/>
      <c r="V267" s="36"/>
      <c r="W267" s="36"/>
      <c r="X267" s="36"/>
      <c r="Y267" s="36"/>
      <c r="Z267" s="36"/>
      <c r="AA267" s="36"/>
      <c r="AB267" s="36"/>
      <c r="AC267" s="36"/>
      <c r="AD267" s="36"/>
      <c r="AE267" s="36"/>
    </row>
  </sheetData>
  <sheetProtection algorithmName="SHA-512" hashValue="n+9urrTZMvFLY3LW2BO5WI5UNTBHoiOyEu8D5CIexJIO1GNrV+75OwL3wTYFPzJbSxsy1syqPuCRdZ4LluKGHw==" saltValue="OI4Bf7103J0fgQUYWdI7zGibD7qYr0z8MvVDBQzbkHEjNOeWSu5jthkVV4yfhXBRLWqkEsG6mUuV6tWD78T7Bg==" spinCount="100000" sheet="1" objects="1" scenarios="1" formatColumns="0" formatRows="0" autoFilter="0"/>
  <autoFilter ref="C90:K266"/>
  <mergeCells count="12">
    <mergeCell ref="E83:H83"/>
    <mergeCell ref="L2:V2"/>
    <mergeCell ref="E50:H50"/>
    <mergeCell ref="E52:H52"/>
    <mergeCell ref="E54:H54"/>
    <mergeCell ref="E79:H79"/>
    <mergeCell ref="E81:H81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67"/>
  <sheetViews>
    <sheetView showGridLines="0" workbookViewId="0">
      <selection activeCell="D6" sqref="D6"/>
    </sheetView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71"/>
      <c r="M2" s="371"/>
      <c r="N2" s="371"/>
      <c r="O2" s="371"/>
      <c r="P2" s="371"/>
      <c r="Q2" s="371"/>
      <c r="R2" s="371"/>
      <c r="S2" s="371"/>
      <c r="T2" s="371"/>
      <c r="U2" s="371"/>
      <c r="V2" s="371"/>
      <c r="AT2" s="19" t="s">
        <v>105</v>
      </c>
    </row>
    <row r="3" spans="1:46" s="1" customFormat="1" ht="6.95" customHeight="1">
      <c r="B3" s="110"/>
      <c r="C3" s="111"/>
      <c r="D3" s="111"/>
      <c r="E3" s="111"/>
      <c r="F3" s="111"/>
      <c r="G3" s="111"/>
      <c r="H3" s="111"/>
      <c r="I3" s="111"/>
      <c r="J3" s="111"/>
      <c r="K3" s="111"/>
      <c r="L3" s="22"/>
      <c r="AT3" s="19" t="s">
        <v>86</v>
      </c>
    </row>
    <row r="4" spans="1:46" s="1" customFormat="1" ht="24.95" customHeight="1">
      <c r="B4" s="22"/>
      <c r="D4" s="112" t="s">
        <v>116</v>
      </c>
      <c r="L4" s="22"/>
      <c r="M4" s="113" t="s">
        <v>10</v>
      </c>
      <c r="AT4" s="19" t="s">
        <v>4</v>
      </c>
    </row>
    <row r="5" spans="1:46" s="1" customFormat="1" ht="6.95" customHeight="1">
      <c r="B5" s="22"/>
      <c r="L5" s="22"/>
    </row>
    <row r="6" spans="1:46" s="1" customFormat="1" ht="12" customHeight="1">
      <c r="B6" s="22"/>
      <c r="D6" s="114" t="s">
        <v>16</v>
      </c>
      <c r="L6" s="22"/>
    </row>
    <row r="7" spans="1:46" s="1" customFormat="1" ht="16.5" customHeight="1">
      <c r="B7" s="22"/>
      <c r="E7" s="388" t="str">
        <f>'Rekapitulace stavby'!K6</f>
        <v>Renovace výukových učeben U-10, U-11, U-12</v>
      </c>
      <c r="F7" s="389"/>
      <c r="G7" s="389"/>
      <c r="H7" s="389"/>
      <c r="L7" s="22"/>
    </row>
    <row r="8" spans="1:46" s="1" customFormat="1" ht="12" customHeight="1">
      <c r="B8" s="22"/>
      <c r="D8" s="114" t="s">
        <v>117</v>
      </c>
      <c r="L8" s="22"/>
    </row>
    <row r="9" spans="1:46" s="2" customFormat="1" ht="16.5" customHeight="1">
      <c r="A9" s="36"/>
      <c r="B9" s="41"/>
      <c r="C9" s="36"/>
      <c r="D9" s="36"/>
      <c r="E9" s="388" t="s">
        <v>1963</v>
      </c>
      <c r="F9" s="391"/>
      <c r="G9" s="391"/>
      <c r="H9" s="391"/>
      <c r="I9" s="36"/>
      <c r="J9" s="36"/>
      <c r="K9" s="36"/>
      <c r="L9" s="115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pans="1:46" s="2" customFormat="1" ht="12" customHeight="1">
      <c r="A10" s="36"/>
      <c r="B10" s="41"/>
      <c r="C10" s="36"/>
      <c r="D10" s="114" t="s">
        <v>1964</v>
      </c>
      <c r="E10" s="36"/>
      <c r="F10" s="36"/>
      <c r="G10" s="36"/>
      <c r="H10" s="36"/>
      <c r="I10" s="36"/>
      <c r="J10" s="36"/>
      <c r="K10" s="36"/>
      <c r="L10" s="115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pans="1:46" s="2" customFormat="1" ht="16.5" customHeight="1">
      <c r="A11" s="36"/>
      <c r="B11" s="41"/>
      <c r="C11" s="36"/>
      <c r="D11" s="36"/>
      <c r="E11" s="390" t="s">
        <v>2147</v>
      </c>
      <c r="F11" s="391"/>
      <c r="G11" s="391"/>
      <c r="H11" s="391"/>
      <c r="I11" s="36"/>
      <c r="J11" s="36"/>
      <c r="K11" s="36"/>
      <c r="L11" s="115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pans="1:46" s="2" customFormat="1" ht="11.25">
      <c r="A12" s="36"/>
      <c r="B12" s="41"/>
      <c r="C12" s="36"/>
      <c r="D12" s="36"/>
      <c r="E12" s="36"/>
      <c r="F12" s="36"/>
      <c r="G12" s="36"/>
      <c r="H12" s="36"/>
      <c r="I12" s="36"/>
      <c r="J12" s="36"/>
      <c r="K12" s="36"/>
      <c r="L12" s="115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pans="1:46" s="2" customFormat="1" ht="12" customHeight="1">
      <c r="A13" s="36"/>
      <c r="B13" s="41"/>
      <c r="C13" s="36"/>
      <c r="D13" s="114" t="s">
        <v>18</v>
      </c>
      <c r="E13" s="36"/>
      <c r="F13" s="105" t="s">
        <v>19</v>
      </c>
      <c r="G13" s="36"/>
      <c r="H13" s="36"/>
      <c r="I13" s="114" t="s">
        <v>20</v>
      </c>
      <c r="J13" s="105" t="s">
        <v>19</v>
      </c>
      <c r="K13" s="36"/>
      <c r="L13" s="115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pans="1:46" s="2" customFormat="1" ht="12" customHeight="1">
      <c r="A14" s="36"/>
      <c r="B14" s="41"/>
      <c r="C14" s="36"/>
      <c r="D14" s="114" t="s">
        <v>21</v>
      </c>
      <c r="E14" s="36"/>
      <c r="F14" s="105" t="s">
        <v>22</v>
      </c>
      <c r="G14" s="36"/>
      <c r="H14" s="36"/>
      <c r="I14" s="114" t="s">
        <v>23</v>
      </c>
      <c r="J14" s="116" t="str">
        <f>'Rekapitulace stavby'!AN8</f>
        <v>2.4.2021</v>
      </c>
      <c r="K14" s="36"/>
      <c r="L14" s="115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pans="1:46" s="2" customFormat="1" ht="10.9" customHeight="1">
      <c r="A15" s="36"/>
      <c r="B15" s="41"/>
      <c r="C15" s="36"/>
      <c r="D15" s="36"/>
      <c r="E15" s="36"/>
      <c r="F15" s="36"/>
      <c r="G15" s="36"/>
      <c r="H15" s="36"/>
      <c r="I15" s="36"/>
      <c r="J15" s="36"/>
      <c r="K15" s="36"/>
      <c r="L15" s="115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pans="1:46" s="2" customFormat="1" ht="12" customHeight="1">
      <c r="A16" s="36"/>
      <c r="B16" s="41"/>
      <c r="C16" s="36"/>
      <c r="D16" s="114" t="s">
        <v>25</v>
      </c>
      <c r="E16" s="36"/>
      <c r="F16" s="36"/>
      <c r="G16" s="36"/>
      <c r="H16" s="36"/>
      <c r="I16" s="114" t="s">
        <v>26</v>
      </c>
      <c r="J16" s="105" t="s">
        <v>27</v>
      </c>
      <c r="K16" s="36"/>
      <c r="L16" s="115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pans="1:31" s="2" customFormat="1" ht="18" customHeight="1">
      <c r="A17" s="36"/>
      <c r="B17" s="41"/>
      <c r="C17" s="36"/>
      <c r="D17" s="36"/>
      <c r="E17" s="105" t="s">
        <v>28</v>
      </c>
      <c r="F17" s="36"/>
      <c r="G17" s="36"/>
      <c r="H17" s="36"/>
      <c r="I17" s="114" t="s">
        <v>29</v>
      </c>
      <c r="J17" s="105" t="s">
        <v>30</v>
      </c>
      <c r="K17" s="36"/>
      <c r="L17" s="115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pans="1:31" s="2" customFormat="1" ht="6.95" customHeight="1">
      <c r="A18" s="36"/>
      <c r="B18" s="41"/>
      <c r="C18" s="36"/>
      <c r="D18" s="36"/>
      <c r="E18" s="36"/>
      <c r="F18" s="36"/>
      <c r="G18" s="36"/>
      <c r="H18" s="36"/>
      <c r="I18" s="36"/>
      <c r="J18" s="36"/>
      <c r="K18" s="36"/>
      <c r="L18" s="115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pans="1:31" s="2" customFormat="1" ht="12" customHeight="1">
      <c r="A19" s="36"/>
      <c r="B19" s="41"/>
      <c r="C19" s="36"/>
      <c r="D19" s="114" t="s">
        <v>31</v>
      </c>
      <c r="E19" s="36"/>
      <c r="F19" s="36"/>
      <c r="G19" s="36"/>
      <c r="H19" s="36"/>
      <c r="I19" s="114" t="s">
        <v>26</v>
      </c>
      <c r="J19" s="32" t="str">
        <f>'Rekapitulace stavby'!AN13</f>
        <v>Vyplň údaj</v>
      </c>
      <c r="K19" s="36"/>
      <c r="L19" s="115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pans="1:31" s="2" customFormat="1" ht="18" customHeight="1">
      <c r="A20" s="36"/>
      <c r="B20" s="41"/>
      <c r="C20" s="36"/>
      <c r="D20" s="36"/>
      <c r="E20" s="392" t="str">
        <f>'Rekapitulace stavby'!E14</f>
        <v>Vyplň údaj</v>
      </c>
      <c r="F20" s="393"/>
      <c r="G20" s="393"/>
      <c r="H20" s="393"/>
      <c r="I20" s="114" t="s">
        <v>29</v>
      </c>
      <c r="J20" s="32" t="str">
        <f>'Rekapitulace stavby'!AN14</f>
        <v>Vyplň údaj</v>
      </c>
      <c r="K20" s="36"/>
      <c r="L20" s="115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pans="1:31" s="2" customFormat="1" ht="6.95" customHeight="1">
      <c r="A21" s="36"/>
      <c r="B21" s="41"/>
      <c r="C21" s="36"/>
      <c r="D21" s="36"/>
      <c r="E21" s="36"/>
      <c r="F21" s="36"/>
      <c r="G21" s="36"/>
      <c r="H21" s="36"/>
      <c r="I21" s="36"/>
      <c r="J21" s="36"/>
      <c r="K21" s="36"/>
      <c r="L21" s="115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pans="1:31" s="2" customFormat="1" ht="12" customHeight="1">
      <c r="A22" s="36"/>
      <c r="B22" s="41"/>
      <c r="C22" s="36"/>
      <c r="D22" s="114" t="s">
        <v>33</v>
      </c>
      <c r="E22" s="36"/>
      <c r="F22" s="36"/>
      <c r="G22" s="36"/>
      <c r="H22" s="36"/>
      <c r="I22" s="114" t="s">
        <v>26</v>
      </c>
      <c r="J22" s="105" t="s">
        <v>34</v>
      </c>
      <c r="K22" s="36"/>
      <c r="L22" s="115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pans="1:31" s="2" customFormat="1" ht="18" customHeight="1">
      <c r="A23" s="36"/>
      <c r="B23" s="41"/>
      <c r="C23" s="36"/>
      <c r="D23" s="36"/>
      <c r="E23" s="105" t="s">
        <v>35</v>
      </c>
      <c r="F23" s="36"/>
      <c r="G23" s="36"/>
      <c r="H23" s="36"/>
      <c r="I23" s="114" t="s">
        <v>29</v>
      </c>
      <c r="J23" s="105" t="s">
        <v>19</v>
      </c>
      <c r="K23" s="36"/>
      <c r="L23" s="115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pans="1:31" s="2" customFormat="1" ht="6.95" customHeight="1">
      <c r="A24" s="36"/>
      <c r="B24" s="41"/>
      <c r="C24" s="36"/>
      <c r="D24" s="36"/>
      <c r="E24" s="36"/>
      <c r="F24" s="36"/>
      <c r="G24" s="36"/>
      <c r="H24" s="36"/>
      <c r="I24" s="36"/>
      <c r="J24" s="36"/>
      <c r="K24" s="36"/>
      <c r="L24" s="115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pans="1:31" s="2" customFormat="1" ht="12" customHeight="1">
      <c r="A25" s="36"/>
      <c r="B25" s="41"/>
      <c r="C25" s="36"/>
      <c r="D25" s="114" t="s">
        <v>37</v>
      </c>
      <c r="E25" s="36"/>
      <c r="F25" s="36"/>
      <c r="G25" s="36"/>
      <c r="H25" s="36"/>
      <c r="I25" s="114" t="s">
        <v>26</v>
      </c>
      <c r="J25" s="105" t="s">
        <v>38</v>
      </c>
      <c r="K25" s="36"/>
      <c r="L25" s="115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pans="1:31" s="2" customFormat="1" ht="18" customHeight="1">
      <c r="A26" s="36"/>
      <c r="B26" s="41"/>
      <c r="C26" s="36"/>
      <c r="D26" s="36"/>
      <c r="E26" s="105" t="s">
        <v>39</v>
      </c>
      <c r="F26" s="36"/>
      <c r="G26" s="36"/>
      <c r="H26" s="36"/>
      <c r="I26" s="114" t="s">
        <v>29</v>
      </c>
      <c r="J26" s="105" t="s">
        <v>19</v>
      </c>
      <c r="K26" s="36"/>
      <c r="L26" s="115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pans="1:31" s="2" customFormat="1" ht="6.95" customHeight="1">
      <c r="A27" s="36"/>
      <c r="B27" s="41"/>
      <c r="C27" s="36"/>
      <c r="D27" s="36"/>
      <c r="E27" s="36"/>
      <c r="F27" s="36"/>
      <c r="G27" s="36"/>
      <c r="H27" s="36"/>
      <c r="I27" s="36"/>
      <c r="J27" s="36"/>
      <c r="K27" s="36"/>
      <c r="L27" s="115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spans="1:31" s="2" customFormat="1" ht="12" customHeight="1">
      <c r="A28" s="36"/>
      <c r="B28" s="41"/>
      <c r="C28" s="36"/>
      <c r="D28" s="114" t="s">
        <v>40</v>
      </c>
      <c r="E28" s="36"/>
      <c r="F28" s="36"/>
      <c r="G28" s="36"/>
      <c r="H28" s="36"/>
      <c r="I28" s="36"/>
      <c r="J28" s="36"/>
      <c r="K28" s="36"/>
      <c r="L28" s="115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pans="1:31" s="8" customFormat="1" ht="16.5" customHeight="1">
      <c r="A29" s="117"/>
      <c r="B29" s="118"/>
      <c r="C29" s="117"/>
      <c r="D29" s="117"/>
      <c r="E29" s="394" t="s">
        <v>19</v>
      </c>
      <c r="F29" s="394"/>
      <c r="G29" s="394"/>
      <c r="H29" s="394"/>
      <c r="I29" s="117"/>
      <c r="J29" s="117"/>
      <c r="K29" s="117"/>
      <c r="L29" s="119"/>
      <c r="S29" s="117"/>
      <c r="T29" s="117"/>
      <c r="U29" s="117"/>
      <c r="V29" s="117"/>
      <c r="W29" s="117"/>
      <c r="X29" s="117"/>
      <c r="Y29" s="117"/>
      <c r="Z29" s="117"/>
      <c r="AA29" s="117"/>
      <c r="AB29" s="117"/>
      <c r="AC29" s="117"/>
      <c r="AD29" s="117"/>
      <c r="AE29" s="117"/>
    </row>
    <row r="30" spans="1:31" s="2" customFormat="1" ht="6.95" customHeight="1">
      <c r="A30" s="36"/>
      <c r="B30" s="41"/>
      <c r="C30" s="36"/>
      <c r="D30" s="36"/>
      <c r="E30" s="36"/>
      <c r="F30" s="36"/>
      <c r="G30" s="36"/>
      <c r="H30" s="36"/>
      <c r="I30" s="36"/>
      <c r="J30" s="36"/>
      <c r="K30" s="36"/>
      <c r="L30" s="115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pans="1:31" s="2" customFormat="1" ht="6.95" customHeight="1">
      <c r="A31" s="36"/>
      <c r="B31" s="41"/>
      <c r="C31" s="36"/>
      <c r="D31" s="120"/>
      <c r="E31" s="120"/>
      <c r="F31" s="120"/>
      <c r="G31" s="120"/>
      <c r="H31" s="120"/>
      <c r="I31" s="120"/>
      <c r="J31" s="120"/>
      <c r="K31" s="120"/>
      <c r="L31" s="115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pans="1:31" s="2" customFormat="1" ht="25.35" customHeight="1">
      <c r="A32" s="36"/>
      <c r="B32" s="41"/>
      <c r="C32" s="36"/>
      <c r="D32" s="121" t="s">
        <v>42</v>
      </c>
      <c r="E32" s="36"/>
      <c r="F32" s="36"/>
      <c r="G32" s="36"/>
      <c r="H32" s="36"/>
      <c r="I32" s="36"/>
      <c r="J32" s="122">
        <f>ROUND(J91, 2)</f>
        <v>0</v>
      </c>
      <c r="K32" s="36"/>
      <c r="L32" s="115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pans="1:31" s="2" customFormat="1" ht="6.95" customHeight="1">
      <c r="A33" s="36"/>
      <c r="B33" s="41"/>
      <c r="C33" s="36"/>
      <c r="D33" s="120"/>
      <c r="E33" s="120"/>
      <c r="F33" s="120"/>
      <c r="G33" s="120"/>
      <c r="H33" s="120"/>
      <c r="I33" s="120"/>
      <c r="J33" s="120"/>
      <c r="K33" s="120"/>
      <c r="L33" s="115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pans="1:31" s="2" customFormat="1" ht="14.45" customHeight="1">
      <c r="A34" s="36"/>
      <c r="B34" s="41"/>
      <c r="C34" s="36"/>
      <c r="D34" s="36"/>
      <c r="E34" s="36"/>
      <c r="F34" s="123" t="s">
        <v>44</v>
      </c>
      <c r="G34" s="36"/>
      <c r="H34" s="36"/>
      <c r="I34" s="123" t="s">
        <v>43</v>
      </c>
      <c r="J34" s="123" t="s">
        <v>45</v>
      </c>
      <c r="K34" s="36"/>
      <c r="L34" s="115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pans="1:31" s="2" customFormat="1" ht="14.45" customHeight="1">
      <c r="A35" s="36"/>
      <c r="B35" s="41"/>
      <c r="C35" s="36"/>
      <c r="D35" s="124" t="s">
        <v>46</v>
      </c>
      <c r="E35" s="114" t="s">
        <v>47</v>
      </c>
      <c r="F35" s="125">
        <f>ROUND((SUM(BE91:BE266)),  2)</f>
        <v>0</v>
      </c>
      <c r="G35" s="36"/>
      <c r="H35" s="36"/>
      <c r="I35" s="126">
        <v>0.21</v>
      </c>
      <c r="J35" s="125">
        <f>ROUND(((SUM(BE91:BE266))*I35),  2)</f>
        <v>0</v>
      </c>
      <c r="K35" s="36"/>
      <c r="L35" s="115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pans="1:31" s="2" customFormat="1" ht="14.45" customHeight="1">
      <c r="A36" s="36"/>
      <c r="B36" s="41"/>
      <c r="C36" s="36"/>
      <c r="D36" s="36"/>
      <c r="E36" s="114" t="s">
        <v>48</v>
      </c>
      <c r="F36" s="125">
        <f>ROUND((SUM(BF91:BF266)),  2)</f>
        <v>0</v>
      </c>
      <c r="G36" s="36"/>
      <c r="H36" s="36"/>
      <c r="I36" s="126">
        <v>0.15</v>
      </c>
      <c r="J36" s="125">
        <f>ROUND(((SUM(BF91:BF266))*I36),  2)</f>
        <v>0</v>
      </c>
      <c r="K36" s="36"/>
      <c r="L36" s="115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pans="1:31" s="2" customFormat="1" ht="14.45" hidden="1" customHeight="1">
      <c r="A37" s="36"/>
      <c r="B37" s="41"/>
      <c r="C37" s="36"/>
      <c r="D37" s="36"/>
      <c r="E37" s="114" t="s">
        <v>49</v>
      </c>
      <c r="F37" s="125">
        <f>ROUND((SUM(BG91:BG266)),  2)</f>
        <v>0</v>
      </c>
      <c r="G37" s="36"/>
      <c r="H37" s="36"/>
      <c r="I37" s="126">
        <v>0.21</v>
      </c>
      <c r="J37" s="125">
        <f>0</f>
        <v>0</v>
      </c>
      <c r="K37" s="36"/>
      <c r="L37" s="115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pans="1:31" s="2" customFormat="1" ht="14.45" hidden="1" customHeight="1">
      <c r="A38" s="36"/>
      <c r="B38" s="41"/>
      <c r="C38" s="36"/>
      <c r="D38" s="36"/>
      <c r="E38" s="114" t="s">
        <v>50</v>
      </c>
      <c r="F38" s="125">
        <f>ROUND((SUM(BH91:BH266)),  2)</f>
        <v>0</v>
      </c>
      <c r="G38" s="36"/>
      <c r="H38" s="36"/>
      <c r="I38" s="126">
        <v>0.15</v>
      </c>
      <c r="J38" s="125">
        <f>0</f>
        <v>0</v>
      </c>
      <c r="K38" s="36"/>
      <c r="L38" s="115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pans="1:31" s="2" customFormat="1" ht="14.45" hidden="1" customHeight="1">
      <c r="A39" s="36"/>
      <c r="B39" s="41"/>
      <c r="C39" s="36"/>
      <c r="D39" s="36"/>
      <c r="E39" s="114" t="s">
        <v>51</v>
      </c>
      <c r="F39" s="125">
        <f>ROUND((SUM(BI91:BI266)),  2)</f>
        <v>0</v>
      </c>
      <c r="G39" s="36"/>
      <c r="H39" s="36"/>
      <c r="I39" s="126">
        <v>0</v>
      </c>
      <c r="J39" s="125">
        <f>0</f>
        <v>0</v>
      </c>
      <c r="K39" s="36"/>
      <c r="L39" s="115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pans="1:31" s="2" customFormat="1" ht="6.95" customHeight="1">
      <c r="A40" s="36"/>
      <c r="B40" s="41"/>
      <c r="C40" s="36"/>
      <c r="D40" s="36"/>
      <c r="E40" s="36"/>
      <c r="F40" s="36"/>
      <c r="G40" s="36"/>
      <c r="H40" s="36"/>
      <c r="I40" s="36"/>
      <c r="J40" s="36"/>
      <c r="K40" s="36"/>
      <c r="L40" s="115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pans="1:31" s="2" customFormat="1" ht="25.35" customHeight="1">
      <c r="A41" s="36"/>
      <c r="B41" s="41"/>
      <c r="C41" s="127"/>
      <c r="D41" s="128" t="s">
        <v>52</v>
      </c>
      <c r="E41" s="129"/>
      <c r="F41" s="129"/>
      <c r="G41" s="130" t="s">
        <v>53</v>
      </c>
      <c r="H41" s="131" t="s">
        <v>54</v>
      </c>
      <c r="I41" s="129"/>
      <c r="J41" s="132">
        <f>SUM(J32:J39)</f>
        <v>0</v>
      </c>
      <c r="K41" s="133"/>
      <c r="L41" s="115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spans="1:31" s="2" customFormat="1" ht="14.45" customHeight="1">
      <c r="A42" s="36"/>
      <c r="B42" s="134"/>
      <c r="C42" s="135"/>
      <c r="D42" s="135"/>
      <c r="E42" s="135"/>
      <c r="F42" s="135"/>
      <c r="G42" s="135"/>
      <c r="H42" s="135"/>
      <c r="I42" s="135"/>
      <c r="J42" s="135"/>
      <c r="K42" s="135"/>
      <c r="L42" s="115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6" spans="1:31" s="2" customFormat="1" ht="6.95" customHeight="1">
      <c r="A46" s="36"/>
      <c r="B46" s="136"/>
      <c r="C46" s="137"/>
      <c r="D46" s="137"/>
      <c r="E46" s="137"/>
      <c r="F46" s="137"/>
      <c r="G46" s="137"/>
      <c r="H46" s="137"/>
      <c r="I46" s="137"/>
      <c r="J46" s="137"/>
      <c r="K46" s="137"/>
      <c r="L46" s="115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pans="1:31" s="2" customFormat="1" ht="24.95" customHeight="1">
      <c r="A47" s="36"/>
      <c r="B47" s="37"/>
      <c r="C47" s="25" t="s">
        <v>119</v>
      </c>
      <c r="D47" s="38"/>
      <c r="E47" s="38"/>
      <c r="F47" s="38"/>
      <c r="G47" s="38"/>
      <c r="H47" s="38"/>
      <c r="I47" s="38"/>
      <c r="J47" s="38"/>
      <c r="K47" s="38"/>
      <c r="L47" s="115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pans="1:31" s="2" customFormat="1" ht="6.95" customHeight="1">
      <c r="A48" s="36"/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115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pans="1:47" s="2" customFormat="1" ht="12" customHeight="1">
      <c r="A49" s="36"/>
      <c r="B49" s="37"/>
      <c r="C49" s="31" t="s">
        <v>16</v>
      </c>
      <c r="D49" s="38"/>
      <c r="E49" s="38"/>
      <c r="F49" s="38"/>
      <c r="G49" s="38"/>
      <c r="H49" s="38"/>
      <c r="I49" s="38"/>
      <c r="J49" s="38"/>
      <c r="K49" s="38"/>
      <c r="L49" s="115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pans="1:47" s="2" customFormat="1" ht="16.5" customHeight="1">
      <c r="A50" s="36"/>
      <c r="B50" s="37"/>
      <c r="C50" s="38"/>
      <c r="D50" s="38"/>
      <c r="E50" s="395" t="str">
        <f>E7</f>
        <v>Renovace výukových učeben U-10, U-11, U-12</v>
      </c>
      <c r="F50" s="396"/>
      <c r="G50" s="396"/>
      <c r="H50" s="396"/>
      <c r="I50" s="38"/>
      <c r="J50" s="38"/>
      <c r="K50" s="38"/>
      <c r="L50" s="115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pans="1:47" s="1" customFormat="1" ht="12" customHeight="1">
      <c r="B51" s="23"/>
      <c r="C51" s="31" t="s">
        <v>117</v>
      </c>
      <c r="D51" s="24"/>
      <c r="E51" s="24"/>
      <c r="F51" s="24"/>
      <c r="G51" s="24"/>
      <c r="H51" s="24"/>
      <c r="I51" s="24"/>
      <c r="J51" s="24"/>
      <c r="K51" s="24"/>
      <c r="L51" s="22"/>
    </row>
    <row r="52" spans="1:47" s="2" customFormat="1" ht="16.5" customHeight="1">
      <c r="A52" s="36"/>
      <c r="B52" s="37"/>
      <c r="C52" s="38"/>
      <c r="D52" s="38"/>
      <c r="E52" s="395" t="s">
        <v>1963</v>
      </c>
      <c r="F52" s="397"/>
      <c r="G52" s="397"/>
      <c r="H52" s="397"/>
      <c r="I52" s="38"/>
      <c r="J52" s="38"/>
      <c r="K52" s="38"/>
      <c r="L52" s="115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pans="1:47" s="2" customFormat="1" ht="12" customHeight="1">
      <c r="A53" s="36"/>
      <c r="B53" s="37"/>
      <c r="C53" s="31" t="s">
        <v>1964</v>
      </c>
      <c r="D53" s="38"/>
      <c r="E53" s="38"/>
      <c r="F53" s="38"/>
      <c r="G53" s="38"/>
      <c r="H53" s="38"/>
      <c r="I53" s="38"/>
      <c r="J53" s="38"/>
      <c r="K53" s="38"/>
      <c r="L53" s="115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pans="1:47" s="2" customFormat="1" ht="16.5" customHeight="1">
      <c r="A54" s="36"/>
      <c r="B54" s="37"/>
      <c r="C54" s="38"/>
      <c r="D54" s="38"/>
      <c r="E54" s="349" t="str">
        <f>E11</f>
        <v>404 - AV, EI - Učebna U-12</v>
      </c>
      <c r="F54" s="397"/>
      <c r="G54" s="397"/>
      <c r="H54" s="397"/>
      <c r="I54" s="38"/>
      <c r="J54" s="38"/>
      <c r="K54" s="38"/>
      <c r="L54" s="115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pans="1:47" s="2" customFormat="1" ht="6.95" customHeight="1">
      <c r="A55" s="36"/>
      <c r="B55" s="37"/>
      <c r="C55" s="38"/>
      <c r="D55" s="38"/>
      <c r="E55" s="38"/>
      <c r="F55" s="38"/>
      <c r="G55" s="38"/>
      <c r="H55" s="38"/>
      <c r="I55" s="38"/>
      <c r="J55" s="38"/>
      <c r="K55" s="38"/>
      <c r="L55" s="115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pans="1:47" s="2" customFormat="1" ht="12" customHeight="1">
      <c r="A56" s="36"/>
      <c r="B56" s="37"/>
      <c r="C56" s="31" t="s">
        <v>21</v>
      </c>
      <c r="D56" s="38"/>
      <c r="E56" s="38"/>
      <c r="F56" s="29" t="str">
        <f>F14</f>
        <v>Praha 6, Veleslavín, José Martího 269/31</v>
      </c>
      <c r="G56" s="38"/>
      <c r="H56" s="38"/>
      <c r="I56" s="31" t="s">
        <v>23</v>
      </c>
      <c r="J56" s="61" t="str">
        <f>IF(J14="","",J14)</f>
        <v>2.4.2021</v>
      </c>
      <c r="K56" s="38"/>
      <c r="L56" s="115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pans="1:47" s="2" customFormat="1" ht="6.95" customHeight="1">
      <c r="A57" s="36"/>
      <c r="B57" s="37"/>
      <c r="C57" s="38"/>
      <c r="D57" s="38"/>
      <c r="E57" s="38"/>
      <c r="F57" s="38"/>
      <c r="G57" s="38"/>
      <c r="H57" s="38"/>
      <c r="I57" s="38"/>
      <c r="J57" s="38"/>
      <c r="K57" s="38"/>
      <c r="L57" s="115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pans="1:47" s="2" customFormat="1" ht="15.2" customHeight="1">
      <c r="A58" s="36"/>
      <c r="B58" s="37"/>
      <c r="C58" s="31" t="s">
        <v>25</v>
      </c>
      <c r="D58" s="38"/>
      <c r="E58" s="38"/>
      <c r="F58" s="29" t="str">
        <f>E17</f>
        <v>UNIVERZITA KARLOVA V PRAZE_x000D_
_x000D_
, FTVS</v>
      </c>
      <c r="G58" s="38"/>
      <c r="H58" s="38"/>
      <c r="I58" s="31" t="s">
        <v>33</v>
      </c>
      <c r="J58" s="34" t="str">
        <f>E23</f>
        <v>Werkplan s.r.o.</v>
      </c>
      <c r="K58" s="38"/>
      <c r="L58" s="115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pans="1:47" s="2" customFormat="1" ht="15.2" customHeight="1">
      <c r="A59" s="36"/>
      <c r="B59" s="37"/>
      <c r="C59" s="31" t="s">
        <v>31</v>
      </c>
      <c r="D59" s="38"/>
      <c r="E59" s="38"/>
      <c r="F59" s="29" t="str">
        <f>IF(E20="","",E20)</f>
        <v>Vyplň údaj</v>
      </c>
      <c r="G59" s="38"/>
      <c r="H59" s="38"/>
      <c r="I59" s="31" t="s">
        <v>37</v>
      </c>
      <c r="J59" s="34" t="str">
        <f>E26</f>
        <v>Ing. Pavel Vochozka</v>
      </c>
      <c r="K59" s="38"/>
      <c r="L59" s="115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</row>
    <row r="60" spans="1:47" s="2" customFormat="1" ht="10.35" customHeight="1">
      <c r="A60" s="36"/>
      <c r="B60" s="37"/>
      <c r="C60" s="38"/>
      <c r="D60" s="38"/>
      <c r="E60" s="38"/>
      <c r="F60" s="38"/>
      <c r="G60" s="38"/>
      <c r="H60" s="38"/>
      <c r="I60" s="38"/>
      <c r="J60" s="38"/>
      <c r="K60" s="38"/>
      <c r="L60" s="115"/>
      <c r="S60" s="36"/>
      <c r="T60" s="36"/>
      <c r="U60" s="36"/>
      <c r="V60" s="36"/>
      <c r="W60" s="36"/>
      <c r="X60" s="36"/>
      <c r="Y60" s="36"/>
      <c r="Z60" s="36"/>
      <c r="AA60" s="36"/>
      <c r="AB60" s="36"/>
      <c r="AC60" s="36"/>
      <c r="AD60" s="36"/>
      <c r="AE60" s="36"/>
    </row>
    <row r="61" spans="1:47" s="2" customFormat="1" ht="29.25" customHeight="1">
      <c r="A61" s="36"/>
      <c r="B61" s="37"/>
      <c r="C61" s="138" t="s">
        <v>120</v>
      </c>
      <c r="D61" s="139"/>
      <c r="E61" s="139"/>
      <c r="F61" s="139"/>
      <c r="G61" s="139"/>
      <c r="H61" s="139"/>
      <c r="I61" s="139"/>
      <c r="J61" s="140" t="s">
        <v>121</v>
      </c>
      <c r="K61" s="139"/>
      <c r="L61" s="115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 spans="1:47" s="2" customFormat="1" ht="10.35" customHeight="1">
      <c r="A62" s="36"/>
      <c r="B62" s="37"/>
      <c r="C62" s="38"/>
      <c r="D62" s="38"/>
      <c r="E62" s="38"/>
      <c r="F62" s="38"/>
      <c r="G62" s="38"/>
      <c r="H62" s="38"/>
      <c r="I62" s="38"/>
      <c r="J62" s="38"/>
      <c r="K62" s="38"/>
      <c r="L62" s="115"/>
      <c r="S62" s="36"/>
      <c r="T62" s="36"/>
      <c r="U62" s="36"/>
      <c r="V62" s="36"/>
      <c r="W62" s="36"/>
      <c r="X62" s="36"/>
      <c r="Y62" s="36"/>
      <c r="Z62" s="36"/>
      <c r="AA62" s="36"/>
      <c r="AB62" s="36"/>
      <c r="AC62" s="36"/>
      <c r="AD62" s="36"/>
      <c r="AE62" s="36"/>
    </row>
    <row r="63" spans="1:47" s="2" customFormat="1" ht="22.9" customHeight="1">
      <c r="A63" s="36"/>
      <c r="B63" s="37"/>
      <c r="C63" s="141" t="s">
        <v>74</v>
      </c>
      <c r="D63" s="38"/>
      <c r="E63" s="38"/>
      <c r="F63" s="38"/>
      <c r="G63" s="38"/>
      <c r="H63" s="38"/>
      <c r="I63" s="38"/>
      <c r="J63" s="79">
        <f>J91</f>
        <v>0</v>
      </c>
      <c r="K63" s="38"/>
      <c r="L63" s="115"/>
      <c r="S63" s="36"/>
      <c r="T63" s="36"/>
      <c r="U63" s="36"/>
      <c r="V63" s="36"/>
      <c r="W63" s="36"/>
      <c r="X63" s="36"/>
      <c r="Y63" s="36"/>
      <c r="Z63" s="36"/>
      <c r="AA63" s="36"/>
      <c r="AB63" s="36"/>
      <c r="AC63" s="36"/>
      <c r="AD63" s="36"/>
      <c r="AE63" s="36"/>
      <c r="AU63" s="19" t="s">
        <v>122</v>
      </c>
    </row>
    <row r="64" spans="1:47" s="9" customFormat="1" ht="24.95" customHeight="1">
      <c r="B64" s="142"/>
      <c r="C64" s="143"/>
      <c r="D64" s="144" t="s">
        <v>126</v>
      </c>
      <c r="E64" s="145"/>
      <c r="F64" s="145"/>
      <c r="G64" s="145"/>
      <c r="H64" s="145"/>
      <c r="I64" s="145"/>
      <c r="J64" s="146">
        <f>J92</f>
        <v>0</v>
      </c>
      <c r="K64" s="143"/>
      <c r="L64" s="147"/>
    </row>
    <row r="65" spans="1:31" s="10" customFormat="1" ht="19.899999999999999" customHeight="1">
      <c r="B65" s="148"/>
      <c r="C65" s="99"/>
      <c r="D65" s="149" t="s">
        <v>1444</v>
      </c>
      <c r="E65" s="150"/>
      <c r="F65" s="150"/>
      <c r="G65" s="150"/>
      <c r="H65" s="150"/>
      <c r="I65" s="150"/>
      <c r="J65" s="151">
        <f>J93</f>
        <v>0</v>
      </c>
      <c r="K65" s="99"/>
      <c r="L65" s="152"/>
    </row>
    <row r="66" spans="1:31" s="10" customFormat="1" ht="14.85" customHeight="1">
      <c r="B66" s="148"/>
      <c r="C66" s="99"/>
      <c r="D66" s="149" t="s">
        <v>1966</v>
      </c>
      <c r="E66" s="150"/>
      <c r="F66" s="150"/>
      <c r="G66" s="150"/>
      <c r="H66" s="150"/>
      <c r="I66" s="150"/>
      <c r="J66" s="151">
        <f>J94</f>
        <v>0</v>
      </c>
      <c r="K66" s="99"/>
      <c r="L66" s="152"/>
    </row>
    <row r="67" spans="1:31" s="10" customFormat="1" ht="14.85" customHeight="1">
      <c r="B67" s="148"/>
      <c r="C67" s="99"/>
      <c r="D67" s="149" t="s">
        <v>1967</v>
      </c>
      <c r="E67" s="150"/>
      <c r="F67" s="150"/>
      <c r="G67" s="150"/>
      <c r="H67" s="150"/>
      <c r="I67" s="150"/>
      <c r="J67" s="151">
        <f>J182</f>
        <v>0</v>
      </c>
      <c r="K67" s="99"/>
      <c r="L67" s="152"/>
    </row>
    <row r="68" spans="1:31" s="10" customFormat="1" ht="19.899999999999999" customHeight="1">
      <c r="B68" s="148"/>
      <c r="C68" s="99"/>
      <c r="D68" s="149" t="s">
        <v>1445</v>
      </c>
      <c r="E68" s="150"/>
      <c r="F68" s="150"/>
      <c r="G68" s="150"/>
      <c r="H68" s="150"/>
      <c r="I68" s="150"/>
      <c r="J68" s="151">
        <f>J189</f>
        <v>0</v>
      </c>
      <c r="K68" s="99"/>
      <c r="L68" s="152"/>
    </row>
    <row r="69" spans="1:31" s="10" customFormat="1" ht="14.85" customHeight="1">
      <c r="B69" s="148"/>
      <c r="C69" s="99"/>
      <c r="D69" s="149" t="s">
        <v>1968</v>
      </c>
      <c r="E69" s="150"/>
      <c r="F69" s="150"/>
      <c r="G69" s="150"/>
      <c r="H69" s="150"/>
      <c r="I69" s="150"/>
      <c r="J69" s="151">
        <f>J190</f>
        <v>0</v>
      </c>
      <c r="K69" s="99"/>
      <c r="L69" s="152"/>
    </row>
    <row r="70" spans="1:31" s="2" customFormat="1" ht="21.75" customHeight="1">
      <c r="A70" s="36"/>
      <c r="B70" s="37"/>
      <c r="C70" s="38"/>
      <c r="D70" s="38"/>
      <c r="E70" s="38"/>
      <c r="F70" s="38"/>
      <c r="G70" s="38"/>
      <c r="H70" s="38"/>
      <c r="I70" s="38"/>
      <c r="J70" s="38"/>
      <c r="K70" s="38"/>
      <c r="L70" s="115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</row>
    <row r="71" spans="1:31" s="2" customFormat="1" ht="6.95" customHeight="1">
      <c r="A71" s="36"/>
      <c r="B71" s="49"/>
      <c r="C71" s="50"/>
      <c r="D71" s="50"/>
      <c r="E71" s="50"/>
      <c r="F71" s="50"/>
      <c r="G71" s="50"/>
      <c r="H71" s="50"/>
      <c r="I71" s="50"/>
      <c r="J71" s="50"/>
      <c r="K71" s="50"/>
      <c r="L71" s="115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5" spans="1:31" s="2" customFormat="1" ht="6.95" customHeight="1">
      <c r="A75" s="36"/>
      <c r="B75" s="51"/>
      <c r="C75" s="52"/>
      <c r="D75" s="52"/>
      <c r="E75" s="52"/>
      <c r="F75" s="52"/>
      <c r="G75" s="52"/>
      <c r="H75" s="52"/>
      <c r="I75" s="52"/>
      <c r="J75" s="52"/>
      <c r="K75" s="52"/>
      <c r="L75" s="115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pans="1:31" s="2" customFormat="1" ht="24.95" customHeight="1">
      <c r="A76" s="36"/>
      <c r="B76" s="37"/>
      <c r="C76" s="25" t="s">
        <v>135</v>
      </c>
      <c r="D76" s="38"/>
      <c r="E76" s="38"/>
      <c r="F76" s="38"/>
      <c r="G76" s="38"/>
      <c r="H76" s="38"/>
      <c r="I76" s="38"/>
      <c r="J76" s="38"/>
      <c r="K76" s="38"/>
      <c r="L76" s="115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pans="1:31" s="2" customFormat="1" ht="6.95" customHeight="1">
      <c r="A77" s="36"/>
      <c r="B77" s="37"/>
      <c r="C77" s="38"/>
      <c r="D77" s="38"/>
      <c r="E77" s="38"/>
      <c r="F77" s="38"/>
      <c r="G77" s="38"/>
      <c r="H77" s="38"/>
      <c r="I77" s="38"/>
      <c r="J77" s="38"/>
      <c r="K77" s="38"/>
      <c r="L77" s="115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pans="1:31" s="2" customFormat="1" ht="12" customHeight="1">
      <c r="A78" s="36"/>
      <c r="B78" s="37"/>
      <c r="C78" s="31" t="s">
        <v>16</v>
      </c>
      <c r="D78" s="38"/>
      <c r="E78" s="38"/>
      <c r="F78" s="38"/>
      <c r="G78" s="38"/>
      <c r="H78" s="38"/>
      <c r="I78" s="38"/>
      <c r="J78" s="38"/>
      <c r="K78" s="38"/>
      <c r="L78" s="115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pans="1:31" s="2" customFormat="1" ht="16.5" customHeight="1">
      <c r="A79" s="36"/>
      <c r="B79" s="37"/>
      <c r="C79" s="38"/>
      <c r="D79" s="38"/>
      <c r="E79" s="395" t="str">
        <f>E7</f>
        <v>Renovace výukových učeben U-10, U-11, U-12</v>
      </c>
      <c r="F79" s="396"/>
      <c r="G79" s="396"/>
      <c r="H79" s="396"/>
      <c r="I79" s="38"/>
      <c r="J79" s="38"/>
      <c r="K79" s="38"/>
      <c r="L79" s="115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pans="1:31" s="1" customFormat="1" ht="12" customHeight="1">
      <c r="B80" s="23"/>
      <c r="C80" s="31" t="s">
        <v>117</v>
      </c>
      <c r="D80" s="24"/>
      <c r="E80" s="24"/>
      <c r="F80" s="24"/>
      <c r="G80" s="24"/>
      <c r="H80" s="24"/>
      <c r="I80" s="24"/>
      <c r="J80" s="24"/>
      <c r="K80" s="24"/>
      <c r="L80" s="22"/>
    </row>
    <row r="81" spans="1:65" s="2" customFormat="1" ht="16.5" customHeight="1">
      <c r="A81" s="36"/>
      <c r="B81" s="37"/>
      <c r="C81" s="38"/>
      <c r="D81" s="38"/>
      <c r="E81" s="395" t="s">
        <v>1963</v>
      </c>
      <c r="F81" s="397"/>
      <c r="G81" s="397"/>
      <c r="H81" s="397"/>
      <c r="I81" s="38"/>
      <c r="J81" s="38"/>
      <c r="K81" s="38"/>
      <c r="L81" s="115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pans="1:65" s="2" customFormat="1" ht="12" customHeight="1">
      <c r="A82" s="36"/>
      <c r="B82" s="37"/>
      <c r="C82" s="31" t="s">
        <v>1964</v>
      </c>
      <c r="D82" s="38"/>
      <c r="E82" s="38"/>
      <c r="F82" s="38"/>
      <c r="G82" s="38"/>
      <c r="H82" s="38"/>
      <c r="I82" s="38"/>
      <c r="J82" s="38"/>
      <c r="K82" s="38"/>
      <c r="L82" s="115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pans="1:65" s="2" customFormat="1" ht="16.5" customHeight="1">
      <c r="A83" s="36"/>
      <c r="B83" s="37"/>
      <c r="C83" s="38"/>
      <c r="D83" s="38"/>
      <c r="E83" s="349" t="str">
        <f>E11</f>
        <v>404 - AV, EI - Učebna U-12</v>
      </c>
      <c r="F83" s="397"/>
      <c r="G83" s="397"/>
      <c r="H83" s="397"/>
      <c r="I83" s="38"/>
      <c r="J83" s="38"/>
      <c r="K83" s="38"/>
      <c r="L83" s="115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pans="1:65" s="2" customFormat="1" ht="6.95" customHeight="1">
      <c r="A84" s="36"/>
      <c r="B84" s="37"/>
      <c r="C84" s="38"/>
      <c r="D84" s="38"/>
      <c r="E84" s="38"/>
      <c r="F84" s="38"/>
      <c r="G84" s="38"/>
      <c r="H84" s="38"/>
      <c r="I84" s="38"/>
      <c r="J84" s="38"/>
      <c r="K84" s="38"/>
      <c r="L84" s="115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pans="1:65" s="2" customFormat="1" ht="12" customHeight="1">
      <c r="A85" s="36"/>
      <c r="B85" s="37"/>
      <c r="C85" s="31" t="s">
        <v>21</v>
      </c>
      <c r="D85" s="38"/>
      <c r="E85" s="38"/>
      <c r="F85" s="29" t="str">
        <f>F14</f>
        <v>Praha 6, Veleslavín, José Martího 269/31</v>
      </c>
      <c r="G85" s="38"/>
      <c r="H85" s="38"/>
      <c r="I85" s="31" t="s">
        <v>23</v>
      </c>
      <c r="J85" s="61" t="str">
        <f>IF(J14="","",J14)</f>
        <v>2.4.2021</v>
      </c>
      <c r="K85" s="38"/>
      <c r="L85" s="115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pans="1:65" s="2" customFormat="1" ht="6.95" customHeight="1">
      <c r="A86" s="36"/>
      <c r="B86" s="37"/>
      <c r="C86" s="38"/>
      <c r="D86" s="38"/>
      <c r="E86" s="38"/>
      <c r="F86" s="38"/>
      <c r="G86" s="38"/>
      <c r="H86" s="38"/>
      <c r="I86" s="38"/>
      <c r="J86" s="38"/>
      <c r="K86" s="38"/>
      <c r="L86" s="115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pans="1:65" s="2" customFormat="1" ht="15.2" customHeight="1">
      <c r="A87" s="36"/>
      <c r="B87" s="37"/>
      <c r="C87" s="31" t="s">
        <v>25</v>
      </c>
      <c r="D87" s="38"/>
      <c r="E87" s="38"/>
      <c r="F87" s="29" t="str">
        <f>E17</f>
        <v>UNIVERZITA KARLOVA V PRAZE_x000D_
_x000D_
, FTVS</v>
      </c>
      <c r="G87" s="38"/>
      <c r="H87" s="38"/>
      <c r="I87" s="31" t="s">
        <v>33</v>
      </c>
      <c r="J87" s="34" t="str">
        <f>E23</f>
        <v>Werkplan s.r.o.</v>
      </c>
      <c r="K87" s="38"/>
      <c r="L87" s="115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pans="1:65" s="2" customFormat="1" ht="15.2" customHeight="1">
      <c r="A88" s="36"/>
      <c r="B88" s="37"/>
      <c r="C88" s="31" t="s">
        <v>31</v>
      </c>
      <c r="D88" s="38"/>
      <c r="E88" s="38"/>
      <c r="F88" s="29" t="str">
        <f>IF(E20="","",E20)</f>
        <v>Vyplň údaj</v>
      </c>
      <c r="G88" s="38"/>
      <c r="H88" s="38"/>
      <c r="I88" s="31" t="s">
        <v>37</v>
      </c>
      <c r="J88" s="34" t="str">
        <f>E26</f>
        <v>Ing. Pavel Vochozka</v>
      </c>
      <c r="K88" s="38"/>
      <c r="L88" s="115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pans="1:65" s="2" customFormat="1" ht="10.35" customHeight="1">
      <c r="A89" s="36"/>
      <c r="B89" s="37"/>
      <c r="C89" s="38"/>
      <c r="D89" s="38"/>
      <c r="E89" s="38"/>
      <c r="F89" s="38"/>
      <c r="G89" s="38"/>
      <c r="H89" s="38"/>
      <c r="I89" s="38"/>
      <c r="J89" s="38"/>
      <c r="K89" s="38"/>
      <c r="L89" s="115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pans="1:65" s="11" customFormat="1" ht="29.25" customHeight="1">
      <c r="A90" s="153"/>
      <c r="B90" s="154"/>
      <c r="C90" s="155" t="s">
        <v>136</v>
      </c>
      <c r="D90" s="156" t="s">
        <v>61</v>
      </c>
      <c r="E90" s="156" t="s">
        <v>57</v>
      </c>
      <c r="F90" s="156" t="s">
        <v>58</v>
      </c>
      <c r="G90" s="156" t="s">
        <v>137</v>
      </c>
      <c r="H90" s="156" t="s">
        <v>138</v>
      </c>
      <c r="I90" s="156" t="s">
        <v>139</v>
      </c>
      <c r="J90" s="156" t="s">
        <v>121</v>
      </c>
      <c r="K90" s="157" t="s">
        <v>140</v>
      </c>
      <c r="L90" s="158"/>
      <c r="M90" s="70" t="s">
        <v>19</v>
      </c>
      <c r="N90" s="71" t="s">
        <v>46</v>
      </c>
      <c r="O90" s="71" t="s">
        <v>141</v>
      </c>
      <c r="P90" s="71" t="s">
        <v>142</v>
      </c>
      <c r="Q90" s="71" t="s">
        <v>143</v>
      </c>
      <c r="R90" s="71" t="s">
        <v>144</v>
      </c>
      <c r="S90" s="71" t="s">
        <v>145</v>
      </c>
      <c r="T90" s="72" t="s">
        <v>146</v>
      </c>
      <c r="U90" s="153"/>
      <c r="V90" s="153"/>
      <c r="W90" s="153"/>
      <c r="X90" s="153"/>
      <c r="Y90" s="153"/>
      <c r="Z90" s="153"/>
      <c r="AA90" s="153"/>
      <c r="AB90" s="153"/>
      <c r="AC90" s="153"/>
      <c r="AD90" s="153"/>
      <c r="AE90" s="153"/>
    </row>
    <row r="91" spans="1:65" s="2" customFormat="1" ht="22.9" customHeight="1">
      <c r="A91" s="36"/>
      <c r="B91" s="37"/>
      <c r="C91" s="77" t="s">
        <v>147</v>
      </c>
      <c r="D91" s="38"/>
      <c r="E91" s="38"/>
      <c r="F91" s="38"/>
      <c r="G91" s="38"/>
      <c r="H91" s="38"/>
      <c r="I91" s="38"/>
      <c r="J91" s="159">
        <f>BK91</f>
        <v>0</v>
      </c>
      <c r="K91" s="38"/>
      <c r="L91" s="41"/>
      <c r="M91" s="73"/>
      <c r="N91" s="160"/>
      <c r="O91" s="74"/>
      <c r="P91" s="161">
        <f>P92</f>
        <v>0</v>
      </c>
      <c r="Q91" s="74"/>
      <c r="R91" s="161">
        <f>R92</f>
        <v>0</v>
      </c>
      <c r="S91" s="74"/>
      <c r="T91" s="162">
        <f>T92</f>
        <v>0</v>
      </c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T91" s="19" t="s">
        <v>75</v>
      </c>
      <c r="AU91" s="19" t="s">
        <v>122</v>
      </c>
      <c r="BK91" s="163">
        <f>BK92</f>
        <v>0</v>
      </c>
    </row>
    <row r="92" spans="1:65" s="12" customFormat="1" ht="25.9" customHeight="1">
      <c r="B92" s="164"/>
      <c r="C92" s="165"/>
      <c r="D92" s="166" t="s">
        <v>75</v>
      </c>
      <c r="E92" s="167" t="s">
        <v>460</v>
      </c>
      <c r="F92" s="167" t="s">
        <v>461</v>
      </c>
      <c r="G92" s="165"/>
      <c r="H92" s="165"/>
      <c r="I92" s="168"/>
      <c r="J92" s="169">
        <f>BK92</f>
        <v>0</v>
      </c>
      <c r="K92" s="165"/>
      <c r="L92" s="170"/>
      <c r="M92" s="171"/>
      <c r="N92" s="172"/>
      <c r="O92" s="172"/>
      <c r="P92" s="173">
        <f>P93+P189</f>
        <v>0</v>
      </c>
      <c r="Q92" s="172"/>
      <c r="R92" s="173">
        <f>R93+R189</f>
        <v>0</v>
      </c>
      <c r="S92" s="172"/>
      <c r="T92" s="174">
        <f>T93+T189</f>
        <v>0</v>
      </c>
      <c r="AR92" s="175" t="s">
        <v>86</v>
      </c>
      <c r="AT92" s="176" t="s">
        <v>75</v>
      </c>
      <c r="AU92" s="176" t="s">
        <v>76</v>
      </c>
      <c r="AY92" s="175" t="s">
        <v>150</v>
      </c>
      <c r="BK92" s="177">
        <f>BK93+BK189</f>
        <v>0</v>
      </c>
    </row>
    <row r="93" spans="1:65" s="12" customFormat="1" ht="22.9" customHeight="1">
      <c r="B93" s="164"/>
      <c r="C93" s="165"/>
      <c r="D93" s="166" t="s">
        <v>75</v>
      </c>
      <c r="E93" s="178" t="s">
        <v>1455</v>
      </c>
      <c r="F93" s="178" t="s">
        <v>1456</v>
      </c>
      <c r="G93" s="165"/>
      <c r="H93" s="165"/>
      <c r="I93" s="168"/>
      <c r="J93" s="179">
        <f>BK93</f>
        <v>0</v>
      </c>
      <c r="K93" s="165"/>
      <c r="L93" s="170"/>
      <c r="M93" s="171"/>
      <c r="N93" s="172"/>
      <c r="O93" s="172"/>
      <c r="P93" s="173">
        <f>P94+P182</f>
        <v>0</v>
      </c>
      <c r="Q93" s="172"/>
      <c r="R93" s="173">
        <f>R94+R182</f>
        <v>0</v>
      </c>
      <c r="S93" s="172"/>
      <c r="T93" s="174">
        <f>T94+T182</f>
        <v>0</v>
      </c>
      <c r="AR93" s="175" t="s">
        <v>86</v>
      </c>
      <c r="AT93" s="176" t="s">
        <v>75</v>
      </c>
      <c r="AU93" s="176" t="s">
        <v>84</v>
      </c>
      <c r="AY93" s="175" t="s">
        <v>150</v>
      </c>
      <c r="BK93" s="177">
        <f>BK94+BK182</f>
        <v>0</v>
      </c>
    </row>
    <row r="94" spans="1:65" s="12" customFormat="1" ht="20.85" customHeight="1">
      <c r="B94" s="164"/>
      <c r="C94" s="165"/>
      <c r="D94" s="166" t="s">
        <v>75</v>
      </c>
      <c r="E94" s="178" t="s">
        <v>1969</v>
      </c>
      <c r="F94" s="178" t="s">
        <v>1970</v>
      </c>
      <c r="G94" s="165"/>
      <c r="H94" s="165"/>
      <c r="I94" s="168"/>
      <c r="J94" s="179">
        <f>BK94</f>
        <v>0</v>
      </c>
      <c r="K94" s="165"/>
      <c r="L94" s="170"/>
      <c r="M94" s="171"/>
      <c r="N94" s="172"/>
      <c r="O94" s="172"/>
      <c r="P94" s="173">
        <f>SUM(P95:P181)</f>
        <v>0</v>
      </c>
      <c r="Q94" s="172"/>
      <c r="R94" s="173">
        <f>SUM(R95:R181)</f>
        <v>0</v>
      </c>
      <c r="S94" s="172"/>
      <c r="T94" s="174">
        <f>SUM(T95:T181)</f>
        <v>0</v>
      </c>
      <c r="AR94" s="175" t="s">
        <v>86</v>
      </c>
      <c r="AT94" s="176" t="s">
        <v>75</v>
      </c>
      <c r="AU94" s="176" t="s">
        <v>86</v>
      </c>
      <c r="AY94" s="175" t="s">
        <v>150</v>
      </c>
      <c r="BK94" s="177">
        <f>SUM(BK95:BK181)</f>
        <v>0</v>
      </c>
    </row>
    <row r="95" spans="1:65" s="2" customFormat="1" ht="16.5" customHeight="1">
      <c r="A95" s="36"/>
      <c r="B95" s="37"/>
      <c r="C95" s="245" t="s">
        <v>84</v>
      </c>
      <c r="D95" s="245" t="s">
        <v>641</v>
      </c>
      <c r="E95" s="246" t="s">
        <v>1971</v>
      </c>
      <c r="F95" s="247" t="s">
        <v>1972</v>
      </c>
      <c r="G95" s="248" t="s">
        <v>951</v>
      </c>
      <c r="H95" s="249">
        <v>1</v>
      </c>
      <c r="I95" s="250"/>
      <c r="J95" s="251">
        <f>ROUND(I95*H95,2)</f>
        <v>0</v>
      </c>
      <c r="K95" s="247" t="s">
        <v>644</v>
      </c>
      <c r="L95" s="252"/>
      <c r="M95" s="253" t="s">
        <v>19</v>
      </c>
      <c r="N95" s="254" t="s">
        <v>47</v>
      </c>
      <c r="O95" s="66"/>
      <c r="P95" s="189">
        <f>O95*H95</f>
        <v>0</v>
      </c>
      <c r="Q95" s="189">
        <v>0</v>
      </c>
      <c r="R95" s="189">
        <f>Q95*H95</f>
        <v>0</v>
      </c>
      <c r="S95" s="189">
        <v>0</v>
      </c>
      <c r="T95" s="190">
        <f>S95*H95</f>
        <v>0</v>
      </c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  <c r="AR95" s="191" t="s">
        <v>464</v>
      </c>
      <c r="AT95" s="191" t="s">
        <v>641</v>
      </c>
      <c r="AU95" s="191" t="s">
        <v>179</v>
      </c>
      <c r="AY95" s="19" t="s">
        <v>150</v>
      </c>
      <c r="BE95" s="192">
        <f>IF(N95="základní",J95,0)</f>
        <v>0</v>
      </c>
      <c r="BF95" s="192">
        <f>IF(N95="snížená",J95,0)</f>
        <v>0</v>
      </c>
      <c r="BG95" s="192">
        <f>IF(N95="zákl. přenesená",J95,0)</f>
        <v>0</v>
      </c>
      <c r="BH95" s="192">
        <f>IF(N95="sníž. přenesená",J95,0)</f>
        <v>0</v>
      </c>
      <c r="BI95" s="192">
        <f>IF(N95="nulová",J95,0)</f>
        <v>0</v>
      </c>
      <c r="BJ95" s="19" t="s">
        <v>84</v>
      </c>
      <c r="BK95" s="192">
        <f>ROUND(I95*H95,2)</f>
        <v>0</v>
      </c>
      <c r="BL95" s="19" t="s">
        <v>314</v>
      </c>
      <c r="BM95" s="191" t="s">
        <v>1017</v>
      </c>
    </row>
    <row r="96" spans="1:65" s="2" customFormat="1" ht="11.25">
      <c r="A96" s="36"/>
      <c r="B96" s="37"/>
      <c r="C96" s="38"/>
      <c r="D96" s="193" t="s">
        <v>160</v>
      </c>
      <c r="E96" s="38"/>
      <c r="F96" s="194" t="s">
        <v>1972</v>
      </c>
      <c r="G96" s="38"/>
      <c r="H96" s="38"/>
      <c r="I96" s="195"/>
      <c r="J96" s="38"/>
      <c r="K96" s="38"/>
      <c r="L96" s="41"/>
      <c r="M96" s="196"/>
      <c r="N96" s="197"/>
      <c r="O96" s="66"/>
      <c r="P96" s="66"/>
      <c r="Q96" s="66"/>
      <c r="R96" s="66"/>
      <c r="S96" s="66"/>
      <c r="T96" s="67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T96" s="19" t="s">
        <v>160</v>
      </c>
      <c r="AU96" s="19" t="s">
        <v>179</v>
      </c>
    </row>
    <row r="97" spans="1:65" s="2" customFormat="1" ht="39">
      <c r="A97" s="36"/>
      <c r="B97" s="37"/>
      <c r="C97" s="38"/>
      <c r="D97" s="193" t="s">
        <v>161</v>
      </c>
      <c r="E97" s="38"/>
      <c r="F97" s="198" t="s">
        <v>1973</v>
      </c>
      <c r="G97" s="38"/>
      <c r="H97" s="38"/>
      <c r="I97" s="195"/>
      <c r="J97" s="38"/>
      <c r="K97" s="38"/>
      <c r="L97" s="41"/>
      <c r="M97" s="196"/>
      <c r="N97" s="197"/>
      <c r="O97" s="66"/>
      <c r="P97" s="66"/>
      <c r="Q97" s="66"/>
      <c r="R97" s="66"/>
      <c r="S97" s="66"/>
      <c r="T97" s="67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T97" s="19" t="s">
        <v>161</v>
      </c>
      <c r="AU97" s="19" t="s">
        <v>179</v>
      </c>
    </row>
    <row r="98" spans="1:65" s="2" customFormat="1" ht="16.5" customHeight="1">
      <c r="A98" s="36"/>
      <c r="B98" s="37"/>
      <c r="C98" s="245" t="s">
        <v>86</v>
      </c>
      <c r="D98" s="245" t="s">
        <v>641</v>
      </c>
      <c r="E98" s="246" t="s">
        <v>1974</v>
      </c>
      <c r="F98" s="247" t="s">
        <v>1975</v>
      </c>
      <c r="G98" s="248" t="s">
        <v>156</v>
      </c>
      <c r="H98" s="249">
        <v>1</v>
      </c>
      <c r="I98" s="250"/>
      <c r="J98" s="251">
        <f>ROUND(I98*H98,2)</f>
        <v>0</v>
      </c>
      <c r="K98" s="247" t="s">
        <v>644</v>
      </c>
      <c r="L98" s="252"/>
      <c r="M98" s="253" t="s">
        <v>19</v>
      </c>
      <c r="N98" s="254" t="s">
        <v>47</v>
      </c>
      <c r="O98" s="66"/>
      <c r="P98" s="189">
        <f>O98*H98</f>
        <v>0</v>
      </c>
      <c r="Q98" s="189">
        <v>0</v>
      </c>
      <c r="R98" s="189">
        <f>Q98*H98</f>
        <v>0</v>
      </c>
      <c r="S98" s="189">
        <v>0</v>
      </c>
      <c r="T98" s="190">
        <f>S98*H98</f>
        <v>0</v>
      </c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R98" s="191" t="s">
        <v>464</v>
      </c>
      <c r="AT98" s="191" t="s">
        <v>641</v>
      </c>
      <c r="AU98" s="191" t="s">
        <v>179</v>
      </c>
      <c r="AY98" s="19" t="s">
        <v>150</v>
      </c>
      <c r="BE98" s="192">
        <f>IF(N98="základní",J98,0)</f>
        <v>0</v>
      </c>
      <c r="BF98" s="192">
        <f>IF(N98="snížená",J98,0)</f>
        <v>0</v>
      </c>
      <c r="BG98" s="192">
        <f>IF(N98="zákl. přenesená",J98,0)</f>
        <v>0</v>
      </c>
      <c r="BH98" s="192">
        <f>IF(N98="sníž. přenesená",J98,0)</f>
        <v>0</v>
      </c>
      <c r="BI98" s="192">
        <f>IF(N98="nulová",J98,0)</f>
        <v>0</v>
      </c>
      <c r="BJ98" s="19" t="s">
        <v>84</v>
      </c>
      <c r="BK98" s="192">
        <f>ROUND(I98*H98,2)</f>
        <v>0</v>
      </c>
      <c r="BL98" s="19" t="s">
        <v>314</v>
      </c>
      <c r="BM98" s="191" t="s">
        <v>1027</v>
      </c>
    </row>
    <row r="99" spans="1:65" s="2" customFormat="1" ht="11.25">
      <c r="A99" s="36"/>
      <c r="B99" s="37"/>
      <c r="C99" s="38"/>
      <c r="D99" s="193" t="s">
        <v>160</v>
      </c>
      <c r="E99" s="38"/>
      <c r="F99" s="194" t="s">
        <v>1975</v>
      </c>
      <c r="G99" s="38"/>
      <c r="H99" s="38"/>
      <c r="I99" s="195"/>
      <c r="J99" s="38"/>
      <c r="K99" s="38"/>
      <c r="L99" s="41"/>
      <c r="M99" s="196"/>
      <c r="N99" s="197"/>
      <c r="O99" s="66"/>
      <c r="P99" s="66"/>
      <c r="Q99" s="66"/>
      <c r="R99" s="66"/>
      <c r="S99" s="66"/>
      <c r="T99" s="67"/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T99" s="19" t="s">
        <v>160</v>
      </c>
      <c r="AU99" s="19" t="s">
        <v>179</v>
      </c>
    </row>
    <row r="100" spans="1:65" s="2" customFormat="1" ht="48.75">
      <c r="A100" s="36"/>
      <c r="B100" s="37"/>
      <c r="C100" s="38"/>
      <c r="D100" s="193" t="s">
        <v>161</v>
      </c>
      <c r="E100" s="38"/>
      <c r="F100" s="198" t="s">
        <v>1976</v>
      </c>
      <c r="G100" s="38"/>
      <c r="H100" s="38"/>
      <c r="I100" s="195"/>
      <c r="J100" s="38"/>
      <c r="K100" s="38"/>
      <c r="L100" s="41"/>
      <c r="M100" s="196"/>
      <c r="N100" s="197"/>
      <c r="O100" s="66"/>
      <c r="P100" s="66"/>
      <c r="Q100" s="66"/>
      <c r="R100" s="66"/>
      <c r="S100" s="66"/>
      <c r="T100" s="67"/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T100" s="19" t="s">
        <v>161</v>
      </c>
      <c r="AU100" s="19" t="s">
        <v>179</v>
      </c>
    </row>
    <row r="101" spans="1:65" s="2" customFormat="1" ht="16.5" customHeight="1">
      <c r="A101" s="36"/>
      <c r="B101" s="37"/>
      <c r="C101" s="245" t="s">
        <v>179</v>
      </c>
      <c r="D101" s="245" t="s">
        <v>641</v>
      </c>
      <c r="E101" s="246" t="s">
        <v>1977</v>
      </c>
      <c r="F101" s="247" t="s">
        <v>1978</v>
      </c>
      <c r="G101" s="248" t="s">
        <v>156</v>
      </c>
      <c r="H101" s="249">
        <v>1</v>
      </c>
      <c r="I101" s="250"/>
      <c r="J101" s="251">
        <f>ROUND(I101*H101,2)</f>
        <v>0</v>
      </c>
      <c r="K101" s="247" t="s">
        <v>644</v>
      </c>
      <c r="L101" s="252"/>
      <c r="M101" s="253" t="s">
        <v>19</v>
      </c>
      <c r="N101" s="254" t="s">
        <v>47</v>
      </c>
      <c r="O101" s="66"/>
      <c r="P101" s="189">
        <f>O101*H101</f>
        <v>0</v>
      </c>
      <c r="Q101" s="189">
        <v>0</v>
      </c>
      <c r="R101" s="189">
        <f>Q101*H101</f>
        <v>0</v>
      </c>
      <c r="S101" s="189">
        <v>0</v>
      </c>
      <c r="T101" s="190">
        <f>S101*H101</f>
        <v>0</v>
      </c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  <c r="AR101" s="191" t="s">
        <v>464</v>
      </c>
      <c r="AT101" s="191" t="s">
        <v>641</v>
      </c>
      <c r="AU101" s="191" t="s">
        <v>179</v>
      </c>
      <c r="AY101" s="19" t="s">
        <v>150</v>
      </c>
      <c r="BE101" s="192">
        <f>IF(N101="základní",J101,0)</f>
        <v>0</v>
      </c>
      <c r="BF101" s="192">
        <f>IF(N101="snížená",J101,0)</f>
        <v>0</v>
      </c>
      <c r="BG101" s="192">
        <f>IF(N101="zákl. přenesená",J101,0)</f>
        <v>0</v>
      </c>
      <c r="BH101" s="192">
        <f>IF(N101="sníž. přenesená",J101,0)</f>
        <v>0</v>
      </c>
      <c r="BI101" s="192">
        <f>IF(N101="nulová",J101,0)</f>
        <v>0</v>
      </c>
      <c r="BJ101" s="19" t="s">
        <v>84</v>
      </c>
      <c r="BK101" s="192">
        <f>ROUND(I101*H101,2)</f>
        <v>0</v>
      </c>
      <c r="BL101" s="19" t="s">
        <v>314</v>
      </c>
      <c r="BM101" s="191" t="s">
        <v>1041</v>
      </c>
    </row>
    <row r="102" spans="1:65" s="2" customFormat="1" ht="11.25">
      <c r="A102" s="36"/>
      <c r="B102" s="37"/>
      <c r="C102" s="38"/>
      <c r="D102" s="193" t="s">
        <v>160</v>
      </c>
      <c r="E102" s="38"/>
      <c r="F102" s="194" t="s">
        <v>1978</v>
      </c>
      <c r="G102" s="38"/>
      <c r="H102" s="38"/>
      <c r="I102" s="195"/>
      <c r="J102" s="38"/>
      <c r="K102" s="38"/>
      <c r="L102" s="41"/>
      <c r="M102" s="196"/>
      <c r="N102" s="197"/>
      <c r="O102" s="66"/>
      <c r="P102" s="66"/>
      <c r="Q102" s="66"/>
      <c r="R102" s="66"/>
      <c r="S102" s="66"/>
      <c r="T102" s="67"/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  <c r="AT102" s="19" t="s">
        <v>160</v>
      </c>
      <c r="AU102" s="19" t="s">
        <v>179</v>
      </c>
    </row>
    <row r="103" spans="1:65" s="2" customFormat="1" ht="48.75">
      <c r="A103" s="36"/>
      <c r="B103" s="37"/>
      <c r="C103" s="38"/>
      <c r="D103" s="193" t="s">
        <v>161</v>
      </c>
      <c r="E103" s="38"/>
      <c r="F103" s="198" t="s">
        <v>1979</v>
      </c>
      <c r="G103" s="38"/>
      <c r="H103" s="38"/>
      <c r="I103" s="195"/>
      <c r="J103" s="38"/>
      <c r="K103" s="38"/>
      <c r="L103" s="41"/>
      <c r="M103" s="196"/>
      <c r="N103" s="197"/>
      <c r="O103" s="66"/>
      <c r="P103" s="66"/>
      <c r="Q103" s="66"/>
      <c r="R103" s="66"/>
      <c r="S103" s="66"/>
      <c r="T103" s="67"/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T103" s="19" t="s">
        <v>161</v>
      </c>
      <c r="AU103" s="19" t="s">
        <v>179</v>
      </c>
    </row>
    <row r="104" spans="1:65" s="2" customFormat="1" ht="16.5" customHeight="1">
      <c r="A104" s="36"/>
      <c r="B104" s="37"/>
      <c r="C104" s="245" t="s">
        <v>158</v>
      </c>
      <c r="D104" s="245" t="s">
        <v>641</v>
      </c>
      <c r="E104" s="246" t="s">
        <v>1980</v>
      </c>
      <c r="F104" s="247" t="s">
        <v>1981</v>
      </c>
      <c r="G104" s="248" t="s">
        <v>156</v>
      </c>
      <c r="H104" s="249">
        <v>1</v>
      </c>
      <c r="I104" s="250"/>
      <c r="J104" s="251">
        <f>ROUND(I104*H104,2)</f>
        <v>0</v>
      </c>
      <c r="K104" s="247" t="s">
        <v>644</v>
      </c>
      <c r="L104" s="252"/>
      <c r="M104" s="253" t="s">
        <v>19</v>
      </c>
      <c r="N104" s="254" t="s">
        <v>47</v>
      </c>
      <c r="O104" s="66"/>
      <c r="P104" s="189">
        <f>O104*H104</f>
        <v>0</v>
      </c>
      <c r="Q104" s="189">
        <v>0</v>
      </c>
      <c r="R104" s="189">
        <f>Q104*H104</f>
        <v>0</v>
      </c>
      <c r="S104" s="189">
        <v>0</v>
      </c>
      <c r="T104" s="190">
        <f>S104*H104</f>
        <v>0</v>
      </c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  <c r="AR104" s="191" t="s">
        <v>464</v>
      </c>
      <c r="AT104" s="191" t="s">
        <v>641</v>
      </c>
      <c r="AU104" s="191" t="s">
        <v>179</v>
      </c>
      <c r="AY104" s="19" t="s">
        <v>150</v>
      </c>
      <c r="BE104" s="192">
        <f>IF(N104="základní",J104,0)</f>
        <v>0</v>
      </c>
      <c r="BF104" s="192">
        <f>IF(N104="snížená",J104,0)</f>
        <v>0</v>
      </c>
      <c r="BG104" s="192">
        <f>IF(N104="zákl. přenesená",J104,0)</f>
        <v>0</v>
      </c>
      <c r="BH104" s="192">
        <f>IF(N104="sníž. přenesená",J104,0)</f>
        <v>0</v>
      </c>
      <c r="BI104" s="192">
        <f>IF(N104="nulová",J104,0)</f>
        <v>0</v>
      </c>
      <c r="BJ104" s="19" t="s">
        <v>84</v>
      </c>
      <c r="BK104" s="192">
        <f>ROUND(I104*H104,2)</f>
        <v>0</v>
      </c>
      <c r="BL104" s="19" t="s">
        <v>314</v>
      </c>
      <c r="BM104" s="191" t="s">
        <v>1051</v>
      </c>
    </row>
    <row r="105" spans="1:65" s="2" customFormat="1" ht="11.25">
      <c r="A105" s="36"/>
      <c r="B105" s="37"/>
      <c r="C105" s="38"/>
      <c r="D105" s="193" t="s">
        <v>160</v>
      </c>
      <c r="E105" s="38"/>
      <c r="F105" s="194" t="s">
        <v>1981</v>
      </c>
      <c r="G105" s="38"/>
      <c r="H105" s="38"/>
      <c r="I105" s="195"/>
      <c r="J105" s="38"/>
      <c r="K105" s="38"/>
      <c r="L105" s="41"/>
      <c r="M105" s="196"/>
      <c r="N105" s="197"/>
      <c r="O105" s="66"/>
      <c r="P105" s="66"/>
      <c r="Q105" s="66"/>
      <c r="R105" s="66"/>
      <c r="S105" s="66"/>
      <c r="T105" s="67"/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  <c r="AT105" s="19" t="s">
        <v>160</v>
      </c>
      <c r="AU105" s="19" t="s">
        <v>179</v>
      </c>
    </row>
    <row r="106" spans="1:65" s="2" customFormat="1" ht="39">
      <c r="A106" s="36"/>
      <c r="B106" s="37"/>
      <c r="C106" s="38"/>
      <c r="D106" s="193" t="s">
        <v>161</v>
      </c>
      <c r="E106" s="38"/>
      <c r="F106" s="198" t="s">
        <v>1982</v>
      </c>
      <c r="G106" s="38"/>
      <c r="H106" s="38"/>
      <c r="I106" s="195"/>
      <c r="J106" s="38"/>
      <c r="K106" s="38"/>
      <c r="L106" s="41"/>
      <c r="M106" s="196"/>
      <c r="N106" s="197"/>
      <c r="O106" s="66"/>
      <c r="P106" s="66"/>
      <c r="Q106" s="66"/>
      <c r="R106" s="66"/>
      <c r="S106" s="66"/>
      <c r="T106" s="67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  <c r="AT106" s="19" t="s">
        <v>161</v>
      </c>
      <c r="AU106" s="19" t="s">
        <v>179</v>
      </c>
    </row>
    <row r="107" spans="1:65" s="2" customFormat="1" ht="16.5" customHeight="1">
      <c r="A107" s="36"/>
      <c r="B107" s="37"/>
      <c r="C107" s="245" t="s">
        <v>199</v>
      </c>
      <c r="D107" s="245" t="s">
        <v>641</v>
      </c>
      <c r="E107" s="246" t="s">
        <v>1983</v>
      </c>
      <c r="F107" s="247" t="s">
        <v>1984</v>
      </c>
      <c r="G107" s="248" t="s">
        <v>156</v>
      </c>
      <c r="H107" s="249">
        <v>2</v>
      </c>
      <c r="I107" s="250"/>
      <c r="J107" s="251">
        <f>ROUND(I107*H107,2)</f>
        <v>0</v>
      </c>
      <c r="K107" s="247" t="s">
        <v>644</v>
      </c>
      <c r="L107" s="252"/>
      <c r="M107" s="253" t="s">
        <v>19</v>
      </c>
      <c r="N107" s="254" t="s">
        <v>47</v>
      </c>
      <c r="O107" s="66"/>
      <c r="P107" s="189">
        <f>O107*H107</f>
        <v>0</v>
      </c>
      <c r="Q107" s="189">
        <v>0</v>
      </c>
      <c r="R107" s="189">
        <f>Q107*H107</f>
        <v>0</v>
      </c>
      <c r="S107" s="189">
        <v>0</v>
      </c>
      <c r="T107" s="190">
        <f>S107*H107</f>
        <v>0</v>
      </c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  <c r="AR107" s="191" t="s">
        <v>464</v>
      </c>
      <c r="AT107" s="191" t="s">
        <v>641</v>
      </c>
      <c r="AU107" s="191" t="s">
        <v>179</v>
      </c>
      <c r="AY107" s="19" t="s">
        <v>150</v>
      </c>
      <c r="BE107" s="192">
        <f>IF(N107="základní",J107,0)</f>
        <v>0</v>
      </c>
      <c r="BF107" s="192">
        <f>IF(N107="snížená",J107,0)</f>
        <v>0</v>
      </c>
      <c r="BG107" s="192">
        <f>IF(N107="zákl. přenesená",J107,0)</f>
        <v>0</v>
      </c>
      <c r="BH107" s="192">
        <f>IF(N107="sníž. přenesená",J107,0)</f>
        <v>0</v>
      </c>
      <c r="BI107" s="192">
        <f>IF(N107="nulová",J107,0)</f>
        <v>0</v>
      </c>
      <c r="BJ107" s="19" t="s">
        <v>84</v>
      </c>
      <c r="BK107" s="192">
        <f>ROUND(I107*H107,2)</f>
        <v>0</v>
      </c>
      <c r="BL107" s="19" t="s">
        <v>314</v>
      </c>
      <c r="BM107" s="191" t="s">
        <v>1079</v>
      </c>
    </row>
    <row r="108" spans="1:65" s="2" customFormat="1" ht="11.25">
      <c r="A108" s="36"/>
      <c r="B108" s="37"/>
      <c r="C108" s="38"/>
      <c r="D108" s="193" t="s">
        <v>160</v>
      </c>
      <c r="E108" s="38"/>
      <c r="F108" s="194" t="s">
        <v>1984</v>
      </c>
      <c r="G108" s="38"/>
      <c r="H108" s="38"/>
      <c r="I108" s="195"/>
      <c r="J108" s="38"/>
      <c r="K108" s="38"/>
      <c r="L108" s="41"/>
      <c r="M108" s="196"/>
      <c r="N108" s="197"/>
      <c r="O108" s="66"/>
      <c r="P108" s="66"/>
      <c r="Q108" s="66"/>
      <c r="R108" s="66"/>
      <c r="S108" s="66"/>
      <c r="T108" s="67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  <c r="AT108" s="19" t="s">
        <v>160</v>
      </c>
      <c r="AU108" s="19" t="s">
        <v>179</v>
      </c>
    </row>
    <row r="109" spans="1:65" s="2" customFormat="1" ht="19.5">
      <c r="A109" s="36"/>
      <c r="B109" s="37"/>
      <c r="C109" s="38"/>
      <c r="D109" s="193" t="s">
        <v>161</v>
      </c>
      <c r="E109" s="38"/>
      <c r="F109" s="198" t="s">
        <v>1985</v>
      </c>
      <c r="G109" s="38"/>
      <c r="H109" s="38"/>
      <c r="I109" s="195"/>
      <c r="J109" s="38"/>
      <c r="K109" s="38"/>
      <c r="L109" s="41"/>
      <c r="M109" s="196"/>
      <c r="N109" s="197"/>
      <c r="O109" s="66"/>
      <c r="P109" s="66"/>
      <c r="Q109" s="66"/>
      <c r="R109" s="66"/>
      <c r="S109" s="66"/>
      <c r="T109" s="67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  <c r="AT109" s="19" t="s">
        <v>161</v>
      </c>
      <c r="AU109" s="19" t="s">
        <v>179</v>
      </c>
    </row>
    <row r="110" spans="1:65" s="2" customFormat="1" ht="16.5" customHeight="1">
      <c r="A110" s="36"/>
      <c r="B110" s="37"/>
      <c r="C110" s="245" t="s">
        <v>206</v>
      </c>
      <c r="D110" s="245" t="s">
        <v>641</v>
      </c>
      <c r="E110" s="246" t="s">
        <v>1986</v>
      </c>
      <c r="F110" s="247" t="s">
        <v>1987</v>
      </c>
      <c r="G110" s="248" t="s">
        <v>156</v>
      </c>
      <c r="H110" s="249">
        <v>2</v>
      </c>
      <c r="I110" s="250"/>
      <c r="J110" s="251">
        <f>ROUND(I110*H110,2)</f>
        <v>0</v>
      </c>
      <c r="K110" s="247" t="s">
        <v>644</v>
      </c>
      <c r="L110" s="252"/>
      <c r="M110" s="253" t="s">
        <v>19</v>
      </c>
      <c r="N110" s="254" t="s">
        <v>47</v>
      </c>
      <c r="O110" s="66"/>
      <c r="P110" s="189">
        <f>O110*H110</f>
        <v>0</v>
      </c>
      <c r="Q110" s="189">
        <v>0</v>
      </c>
      <c r="R110" s="189">
        <f>Q110*H110</f>
        <v>0</v>
      </c>
      <c r="S110" s="189">
        <v>0</v>
      </c>
      <c r="T110" s="190">
        <f>S110*H110</f>
        <v>0</v>
      </c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  <c r="AR110" s="191" t="s">
        <v>464</v>
      </c>
      <c r="AT110" s="191" t="s">
        <v>641</v>
      </c>
      <c r="AU110" s="191" t="s">
        <v>179</v>
      </c>
      <c r="AY110" s="19" t="s">
        <v>150</v>
      </c>
      <c r="BE110" s="192">
        <f>IF(N110="základní",J110,0)</f>
        <v>0</v>
      </c>
      <c r="BF110" s="192">
        <f>IF(N110="snížená",J110,0)</f>
        <v>0</v>
      </c>
      <c r="BG110" s="192">
        <f>IF(N110="zákl. přenesená",J110,0)</f>
        <v>0</v>
      </c>
      <c r="BH110" s="192">
        <f>IF(N110="sníž. přenesená",J110,0)</f>
        <v>0</v>
      </c>
      <c r="BI110" s="192">
        <f>IF(N110="nulová",J110,0)</f>
        <v>0</v>
      </c>
      <c r="BJ110" s="19" t="s">
        <v>84</v>
      </c>
      <c r="BK110" s="192">
        <f>ROUND(I110*H110,2)</f>
        <v>0</v>
      </c>
      <c r="BL110" s="19" t="s">
        <v>314</v>
      </c>
      <c r="BM110" s="191" t="s">
        <v>1089</v>
      </c>
    </row>
    <row r="111" spans="1:65" s="2" customFormat="1" ht="11.25">
      <c r="A111" s="36"/>
      <c r="B111" s="37"/>
      <c r="C111" s="38"/>
      <c r="D111" s="193" t="s">
        <v>160</v>
      </c>
      <c r="E111" s="38"/>
      <c r="F111" s="194" t="s">
        <v>1987</v>
      </c>
      <c r="G111" s="38"/>
      <c r="H111" s="38"/>
      <c r="I111" s="195"/>
      <c r="J111" s="38"/>
      <c r="K111" s="38"/>
      <c r="L111" s="41"/>
      <c r="M111" s="196"/>
      <c r="N111" s="197"/>
      <c r="O111" s="66"/>
      <c r="P111" s="66"/>
      <c r="Q111" s="66"/>
      <c r="R111" s="66"/>
      <c r="S111" s="66"/>
      <c r="T111" s="67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  <c r="AT111" s="19" t="s">
        <v>160</v>
      </c>
      <c r="AU111" s="19" t="s">
        <v>179</v>
      </c>
    </row>
    <row r="112" spans="1:65" s="2" customFormat="1" ht="29.25">
      <c r="A112" s="36"/>
      <c r="B112" s="37"/>
      <c r="C112" s="38"/>
      <c r="D112" s="193" t="s">
        <v>161</v>
      </c>
      <c r="E112" s="38"/>
      <c r="F112" s="198" t="s">
        <v>1988</v>
      </c>
      <c r="G112" s="38"/>
      <c r="H112" s="38"/>
      <c r="I112" s="195"/>
      <c r="J112" s="38"/>
      <c r="K112" s="38"/>
      <c r="L112" s="41"/>
      <c r="M112" s="196"/>
      <c r="N112" s="197"/>
      <c r="O112" s="66"/>
      <c r="P112" s="66"/>
      <c r="Q112" s="66"/>
      <c r="R112" s="66"/>
      <c r="S112" s="66"/>
      <c r="T112" s="67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  <c r="AT112" s="19" t="s">
        <v>161</v>
      </c>
      <c r="AU112" s="19" t="s">
        <v>179</v>
      </c>
    </row>
    <row r="113" spans="1:65" s="2" customFormat="1" ht="16.5" customHeight="1">
      <c r="A113" s="36"/>
      <c r="B113" s="37"/>
      <c r="C113" s="245" t="s">
        <v>237</v>
      </c>
      <c r="D113" s="245" t="s">
        <v>641</v>
      </c>
      <c r="E113" s="246" t="s">
        <v>1989</v>
      </c>
      <c r="F113" s="247" t="s">
        <v>1990</v>
      </c>
      <c r="G113" s="248" t="s">
        <v>156</v>
      </c>
      <c r="H113" s="249">
        <v>2</v>
      </c>
      <c r="I113" s="250"/>
      <c r="J113" s="251">
        <f>ROUND(I113*H113,2)</f>
        <v>0</v>
      </c>
      <c r="K113" s="247" t="s">
        <v>644</v>
      </c>
      <c r="L113" s="252"/>
      <c r="M113" s="253" t="s">
        <v>19</v>
      </c>
      <c r="N113" s="254" t="s">
        <v>47</v>
      </c>
      <c r="O113" s="66"/>
      <c r="P113" s="189">
        <f>O113*H113</f>
        <v>0</v>
      </c>
      <c r="Q113" s="189">
        <v>0</v>
      </c>
      <c r="R113" s="189">
        <f>Q113*H113</f>
        <v>0</v>
      </c>
      <c r="S113" s="189">
        <v>0</v>
      </c>
      <c r="T113" s="190">
        <f>S113*H113</f>
        <v>0</v>
      </c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  <c r="AR113" s="191" t="s">
        <v>464</v>
      </c>
      <c r="AT113" s="191" t="s">
        <v>641</v>
      </c>
      <c r="AU113" s="191" t="s">
        <v>179</v>
      </c>
      <c r="AY113" s="19" t="s">
        <v>150</v>
      </c>
      <c r="BE113" s="192">
        <f>IF(N113="základní",J113,0)</f>
        <v>0</v>
      </c>
      <c r="BF113" s="192">
        <f>IF(N113="snížená",J113,0)</f>
        <v>0</v>
      </c>
      <c r="BG113" s="192">
        <f>IF(N113="zákl. přenesená",J113,0)</f>
        <v>0</v>
      </c>
      <c r="BH113" s="192">
        <f>IF(N113="sníž. přenesená",J113,0)</f>
        <v>0</v>
      </c>
      <c r="BI113" s="192">
        <f>IF(N113="nulová",J113,0)</f>
        <v>0</v>
      </c>
      <c r="BJ113" s="19" t="s">
        <v>84</v>
      </c>
      <c r="BK113" s="192">
        <f>ROUND(I113*H113,2)</f>
        <v>0</v>
      </c>
      <c r="BL113" s="19" t="s">
        <v>314</v>
      </c>
      <c r="BM113" s="191" t="s">
        <v>1101</v>
      </c>
    </row>
    <row r="114" spans="1:65" s="2" customFormat="1" ht="11.25">
      <c r="A114" s="36"/>
      <c r="B114" s="37"/>
      <c r="C114" s="38"/>
      <c r="D114" s="193" t="s">
        <v>160</v>
      </c>
      <c r="E114" s="38"/>
      <c r="F114" s="194" t="s">
        <v>1990</v>
      </c>
      <c r="G114" s="38"/>
      <c r="H114" s="38"/>
      <c r="I114" s="195"/>
      <c r="J114" s="38"/>
      <c r="K114" s="38"/>
      <c r="L114" s="41"/>
      <c r="M114" s="196"/>
      <c r="N114" s="197"/>
      <c r="O114" s="66"/>
      <c r="P114" s="66"/>
      <c r="Q114" s="66"/>
      <c r="R114" s="66"/>
      <c r="S114" s="66"/>
      <c r="T114" s="67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  <c r="AT114" s="19" t="s">
        <v>160</v>
      </c>
      <c r="AU114" s="19" t="s">
        <v>179</v>
      </c>
    </row>
    <row r="115" spans="1:65" s="2" customFormat="1" ht="19.5">
      <c r="A115" s="36"/>
      <c r="B115" s="37"/>
      <c r="C115" s="38"/>
      <c r="D115" s="193" t="s">
        <v>161</v>
      </c>
      <c r="E115" s="38"/>
      <c r="F115" s="198" t="s">
        <v>1991</v>
      </c>
      <c r="G115" s="38"/>
      <c r="H115" s="38"/>
      <c r="I115" s="195"/>
      <c r="J115" s="38"/>
      <c r="K115" s="38"/>
      <c r="L115" s="41"/>
      <c r="M115" s="196"/>
      <c r="N115" s="197"/>
      <c r="O115" s="66"/>
      <c r="P115" s="66"/>
      <c r="Q115" s="66"/>
      <c r="R115" s="66"/>
      <c r="S115" s="66"/>
      <c r="T115" s="67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  <c r="AT115" s="19" t="s">
        <v>161</v>
      </c>
      <c r="AU115" s="19" t="s">
        <v>179</v>
      </c>
    </row>
    <row r="116" spans="1:65" s="2" customFormat="1" ht="16.5" customHeight="1">
      <c r="A116" s="36"/>
      <c r="B116" s="37"/>
      <c r="C116" s="245" t="s">
        <v>244</v>
      </c>
      <c r="D116" s="245" t="s">
        <v>641</v>
      </c>
      <c r="E116" s="246" t="s">
        <v>1992</v>
      </c>
      <c r="F116" s="247" t="s">
        <v>1993</v>
      </c>
      <c r="G116" s="248" t="s">
        <v>156</v>
      </c>
      <c r="H116" s="249">
        <v>2</v>
      </c>
      <c r="I116" s="250"/>
      <c r="J116" s="251">
        <f>ROUND(I116*H116,2)</f>
        <v>0</v>
      </c>
      <c r="K116" s="247" t="s">
        <v>644</v>
      </c>
      <c r="L116" s="252"/>
      <c r="M116" s="253" t="s">
        <v>19</v>
      </c>
      <c r="N116" s="254" t="s">
        <v>47</v>
      </c>
      <c r="O116" s="66"/>
      <c r="P116" s="189">
        <f>O116*H116</f>
        <v>0</v>
      </c>
      <c r="Q116" s="189">
        <v>0</v>
      </c>
      <c r="R116" s="189">
        <f>Q116*H116</f>
        <v>0</v>
      </c>
      <c r="S116" s="189">
        <v>0</v>
      </c>
      <c r="T116" s="190">
        <f>S116*H116</f>
        <v>0</v>
      </c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  <c r="AR116" s="191" t="s">
        <v>464</v>
      </c>
      <c r="AT116" s="191" t="s">
        <v>641</v>
      </c>
      <c r="AU116" s="191" t="s">
        <v>179</v>
      </c>
      <c r="AY116" s="19" t="s">
        <v>150</v>
      </c>
      <c r="BE116" s="192">
        <f>IF(N116="základní",J116,0)</f>
        <v>0</v>
      </c>
      <c r="BF116" s="192">
        <f>IF(N116="snížená",J116,0)</f>
        <v>0</v>
      </c>
      <c r="BG116" s="192">
        <f>IF(N116="zákl. přenesená",J116,0)</f>
        <v>0</v>
      </c>
      <c r="BH116" s="192">
        <f>IF(N116="sníž. přenesená",J116,0)</f>
        <v>0</v>
      </c>
      <c r="BI116" s="192">
        <f>IF(N116="nulová",J116,0)</f>
        <v>0</v>
      </c>
      <c r="BJ116" s="19" t="s">
        <v>84</v>
      </c>
      <c r="BK116" s="192">
        <f>ROUND(I116*H116,2)</f>
        <v>0</v>
      </c>
      <c r="BL116" s="19" t="s">
        <v>314</v>
      </c>
      <c r="BM116" s="191" t="s">
        <v>1112</v>
      </c>
    </row>
    <row r="117" spans="1:65" s="2" customFormat="1" ht="11.25">
      <c r="A117" s="36"/>
      <c r="B117" s="37"/>
      <c r="C117" s="38"/>
      <c r="D117" s="193" t="s">
        <v>160</v>
      </c>
      <c r="E117" s="38"/>
      <c r="F117" s="194" t="s">
        <v>1993</v>
      </c>
      <c r="G117" s="38"/>
      <c r="H117" s="38"/>
      <c r="I117" s="195"/>
      <c r="J117" s="38"/>
      <c r="K117" s="38"/>
      <c r="L117" s="41"/>
      <c r="M117" s="196"/>
      <c r="N117" s="197"/>
      <c r="O117" s="66"/>
      <c r="P117" s="66"/>
      <c r="Q117" s="66"/>
      <c r="R117" s="66"/>
      <c r="S117" s="66"/>
      <c r="T117" s="67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  <c r="AT117" s="19" t="s">
        <v>160</v>
      </c>
      <c r="AU117" s="19" t="s">
        <v>179</v>
      </c>
    </row>
    <row r="118" spans="1:65" s="2" customFormat="1" ht="29.25">
      <c r="A118" s="36"/>
      <c r="B118" s="37"/>
      <c r="C118" s="38"/>
      <c r="D118" s="193" t="s">
        <v>161</v>
      </c>
      <c r="E118" s="38"/>
      <c r="F118" s="198" t="s">
        <v>1994</v>
      </c>
      <c r="G118" s="38"/>
      <c r="H118" s="38"/>
      <c r="I118" s="195"/>
      <c r="J118" s="38"/>
      <c r="K118" s="38"/>
      <c r="L118" s="41"/>
      <c r="M118" s="196"/>
      <c r="N118" s="197"/>
      <c r="O118" s="66"/>
      <c r="P118" s="66"/>
      <c r="Q118" s="66"/>
      <c r="R118" s="66"/>
      <c r="S118" s="66"/>
      <c r="T118" s="67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  <c r="AT118" s="19" t="s">
        <v>161</v>
      </c>
      <c r="AU118" s="19" t="s">
        <v>179</v>
      </c>
    </row>
    <row r="119" spans="1:65" s="2" customFormat="1" ht="16.5" customHeight="1">
      <c r="A119" s="36"/>
      <c r="B119" s="37"/>
      <c r="C119" s="245" t="s">
        <v>151</v>
      </c>
      <c r="D119" s="245" t="s">
        <v>641</v>
      </c>
      <c r="E119" s="246" t="s">
        <v>1995</v>
      </c>
      <c r="F119" s="247" t="s">
        <v>1996</v>
      </c>
      <c r="G119" s="248" t="s">
        <v>156</v>
      </c>
      <c r="H119" s="249">
        <v>1</v>
      </c>
      <c r="I119" s="250"/>
      <c r="J119" s="251">
        <f>ROUND(I119*H119,2)</f>
        <v>0</v>
      </c>
      <c r="K119" s="247" t="s">
        <v>644</v>
      </c>
      <c r="L119" s="252"/>
      <c r="M119" s="253" t="s">
        <v>19</v>
      </c>
      <c r="N119" s="254" t="s">
        <v>47</v>
      </c>
      <c r="O119" s="66"/>
      <c r="P119" s="189">
        <f>O119*H119</f>
        <v>0</v>
      </c>
      <c r="Q119" s="189">
        <v>0</v>
      </c>
      <c r="R119" s="189">
        <f>Q119*H119</f>
        <v>0</v>
      </c>
      <c r="S119" s="189">
        <v>0</v>
      </c>
      <c r="T119" s="190">
        <f>S119*H119</f>
        <v>0</v>
      </c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  <c r="AR119" s="191" t="s">
        <v>464</v>
      </c>
      <c r="AT119" s="191" t="s">
        <v>641</v>
      </c>
      <c r="AU119" s="191" t="s">
        <v>179</v>
      </c>
      <c r="AY119" s="19" t="s">
        <v>150</v>
      </c>
      <c r="BE119" s="192">
        <f>IF(N119="základní",J119,0)</f>
        <v>0</v>
      </c>
      <c r="BF119" s="192">
        <f>IF(N119="snížená",J119,0)</f>
        <v>0</v>
      </c>
      <c r="BG119" s="192">
        <f>IF(N119="zákl. přenesená",J119,0)</f>
        <v>0</v>
      </c>
      <c r="BH119" s="192">
        <f>IF(N119="sníž. přenesená",J119,0)</f>
        <v>0</v>
      </c>
      <c r="BI119" s="192">
        <f>IF(N119="nulová",J119,0)</f>
        <v>0</v>
      </c>
      <c r="BJ119" s="19" t="s">
        <v>84</v>
      </c>
      <c r="BK119" s="192">
        <f>ROUND(I119*H119,2)</f>
        <v>0</v>
      </c>
      <c r="BL119" s="19" t="s">
        <v>314</v>
      </c>
      <c r="BM119" s="191" t="s">
        <v>1130</v>
      </c>
    </row>
    <row r="120" spans="1:65" s="2" customFormat="1" ht="11.25">
      <c r="A120" s="36"/>
      <c r="B120" s="37"/>
      <c r="C120" s="38"/>
      <c r="D120" s="193" t="s">
        <v>160</v>
      </c>
      <c r="E120" s="38"/>
      <c r="F120" s="194" t="s">
        <v>1996</v>
      </c>
      <c r="G120" s="38"/>
      <c r="H120" s="38"/>
      <c r="I120" s="195"/>
      <c r="J120" s="38"/>
      <c r="K120" s="38"/>
      <c r="L120" s="41"/>
      <c r="M120" s="196"/>
      <c r="N120" s="197"/>
      <c r="O120" s="66"/>
      <c r="P120" s="66"/>
      <c r="Q120" s="66"/>
      <c r="R120" s="66"/>
      <c r="S120" s="66"/>
      <c r="T120" s="67"/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  <c r="AT120" s="19" t="s">
        <v>160</v>
      </c>
      <c r="AU120" s="19" t="s">
        <v>179</v>
      </c>
    </row>
    <row r="121" spans="1:65" s="2" customFormat="1" ht="19.5">
      <c r="A121" s="36"/>
      <c r="B121" s="37"/>
      <c r="C121" s="38"/>
      <c r="D121" s="193" t="s">
        <v>161</v>
      </c>
      <c r="E121" s="38"/>
      <c r="F121" s="198" t="s">
        <v>1997</v>
      </c>
      <c r="G121" s="38"/>
      <c r="H121" s="38"/>
      <c r="I121" s="195"/>
      <c r="J121" s="38"/>
      <c r="K121" s="38"/>
      <c r="L121" s="41"/>
      <c r="M121" s="196"/>
      <c r="N121" s="197"/>
      <c r="O121" s="66"/>
      <c r="P121" s="66"/>
      <c r="Q121" s="66"/>
      <c r="R121" s="66"/>
      <c r="S121" s="66"/>
      <c r="T121" s="67"/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T121" s="19" t="s">
        <v>161</v>
      </c>
      <c r="AU121" s="19" t="s">
        <v>179</v>
      </c>
    </row>
    <row r="122" spans="1:65" s="2" customFormat="1" ht="16.5" customHeight="1">
      <c r="A122" s="36"/>
      <c r="B122" s="37"/>
      <c r="C122" s="245" t="s">
        <v>260</v>
      </c>
      <c r="D122" s="245" t="s">
        <v>641</v>
      </c>
      <c r="E122" s="246" t="s">
        <v>1998</v>
      </c>
      <c r="F122" s="247" t="s">
        <v>1999</v>
      </c>
      <c r="G122" s="248" t="s">
        <v>156</v>
      </c>
      <c r="H122" s="249">
        <v>2</v>
      </c>
      <c r="I122" s="250"/>
      <c r="J122" s="251">
        <f>ROUND(I122*H122,2)</f>
        <v>0</v>
      </c>
      <c r="K122" s="247" t="s">
        <v>644</v>
      </c>
      <c r="L122" s="252"/>
      <c r="M122" s="253" t="s">
        <v>19</v>
      </c>
      <c r="N122" s="254" t="s">
        <v>47</v>
      </c>
      <c r="O122" s="66"/>
      <c r="P122" s="189">
        <f>O122*H122</f>
        <v>0</v>
      </c>
      <c r="Q122" s="189">
        <v>0</v>
      </c>
      <c r="R122" s="189">
        <f>Q122*H122</f>
        <v>0</v>
      </c>
      <c r="S122" s="189">
        <v>0</v>
      </c>
      <c r="T122" s="190">
        <f>S122*H122</f>
        <v>0</v>
      </c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R122" s="191" t="s">
        <v>464</v>
      </c>
      <c r="AT122" s="191" t="s">
        <v>641</v>
      </c>
      <c r="AU122" s="191" t="s">
        <v>179</v>
      </c>
      <c r="AY122" s="19" t="s">
        <v>150</v>
      </c>
      <c r="BE122" s="192">
        <f>IF(N122="základní",J122,0)</f>
        <v>0</v>
      </c>
      <c r="BF122" s="192">
        <f>IF(N122="snížená",J122,0)</f>
        <v>0</v>
      </c>
      <c r="BG122" s="192">
        <f>IF(N122="zákl. přenesená",J122,0)</f>
        <v>0</v>
      </c>
      <c r="BH122" s="192">
        <f>IF(N122="sníž. přenesená",J122,0)</f>
        <v>0</v>
      </c>
      <c r="BI122" s="192">
        <f>IF(N122="nulová",J122,0)</f>
        <v>0</v>
      </c>
      <c r="BJ122" s="19" t="s">
        <v>84</v>
      </c>
      <c r="BK122" s="192">
        <f>ROUND(I122*H122,2)</f>
        <v>0</v>
      </c>
      <c r="BL122" s="19" t="s">
        <v>314</v>
      </c>
      <c r="BM122" s="191" t="s">
        <v>1140</v>
      </c>
    </row>
    <row r="123" spans="1:65" s="2" customFormat="1" ht="11.25">
      <c r="A123" s="36"/>
      <c r="B123" s="37"/>
      <c r="C123" s="38"/>
      <c r="D123" s="193" t="s">
        <v>160</v>
      </c>
      <c r="E123" s="38"/>
      <c r="F123" s="194" t="s">
        <v>1999</v>
      </c>
      <c r="G123" s="38"/>
      <c r="H123" s="38"/>
      <c r="I123" s="195"/>
      <c r="J123" s="38"/>
      <c r="K123" s="38"/>
      <c r="L123" s="41"/>
      <c r="M123" s="196"/>
      <c r="N123" s="197"/>
      <c r="O123" s="66"/>
      <c r="P123" s="66"/>
      <c r="Q123" s="66"/>
      <c r="R123" s="66"/>
      <c r="S123" s="66"/>
      <c r="T123" s="67"/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T123" s="19" t="s">
        <v>160</v>
      </c>
      <c r="AU123" s="19" t="s">
        <v>179</v>
      </c>
    </row>
    <row r="124" spans="1:65" s="2" customFormat="1" ht="29.25">
      <c r="A124" s="36"/>
      <c r="B124" s="37"/>
      <c r="C124" s="38"/>
      <c r="D124" s="193" t="s">
        <v>161</v>
      </c>
      <c r="E124" s="38"/>
      <c r="F124" s="198" t="s">
        <v>2000</v>
      </c>
      <c r="G124" s="38"/>
      <c r="H124" s="38"/>
      <c r="I124" s="195"/>
      <c r="J124" s="38"/>
      <c r="K124" s="38"/>
      <c r="L124" s="41"/>
      <c r="M124" s="196"/>
      <c r="N124" s="197"/>
      <c r="O124" s="66"/>
      <c r="P124" s="66"/>
      <c r="Q124" s="66"/>
      <c r="R124" s="66"/>
      <c r="S124" s="66"/>
      <c r="T124" s="67"/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T124" s="19" t="s">
        <v>161</v>
      </c>
      <c r="AU124" s="19" t="s">
        <v>179</v>
      </c>
    </row>
    <row r="125" spans="1:65" s="2" customFormat="1" ht="16.5" customHeight="1">
      <c r="A125" s="36"/>
      <c r="B125" s="37"/>
      <c r="C125" s="245" t="s">
        <v>271</v>
      </c>
      <c r="D125" s="245" t="s">
        <v>641</v>
      </c>
      <c r="E125" s="246" t="s">
        <v>2001</v>
      </c>
      <c r="F125" s="247" t="s">
        <v>2002</v>
      </c>
      <c r="G125" s="248" t="s">
        <v>156</v>
      </c>
      <c r="H125" s="249">
        <v>2</v>
      </c>
      <c r="I125" s="250"/>
      <c r="J125" s="251">
        <f>ROUND(I125*H125,2)</f>
        <v>0</v>
      </c>
      <c r="K125" s="247" t="s">
        <v>644</v>
      </c>
      <c r="L125" s="252"/>
      <c r="M125" s="253" t="s">
        <v>19</v>
      </c>
      <c r="N125" s="254" t="s">
        <v>47</v>
      </c>
      <c r="O125" s="66"/>
      <c r="P125" s="189">
        <f>O125*H125</f>
        <v>0</v>
      </c>
      <c r="Q125" s="189">
        <v>0</v>
      </c>
      <c r="R125" s="189">
        <f>Q125*H125</f>
        <v>0</v>
      </c>
      <c r="S125" s="189">
        <v>0</v>
      </c>
      <c r="T125" s="190">
        <f>S125*H125</f>
        <v>0</v>
      </c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R125" s="191" t="s">
        <v>464</v>
      </c>
      <c r="AT125" s="191" t="s">
        <v>641</v>
      </c>
      <c r="AU125" s="191" t="s">
        <v>179</v>
      </c>
      <c r="AY125" s="19" t="s">
        <v>150</v>
      </c>
      <c r="BE125" s="192">
        <f>IF(N125="základní",J125,0)</f>
        <v>0</v>
      </c>
      <c r="BF125" s="192">
        <f>IF(N125="snížená",J125,0)</f>
        <v>0</v>
      </c>
      <c r="BG125" s="192">
        <f>IF(N125="zákl. přenesená",J125,0)</f>
        <v>0</v>
      </c>
      <c r="BH125" s="192">
        <f>IF(N125="sníž. přenesená",J125,0)</f>
        <v>0</v>
      </c>
      <c r="BI125" s="192">
        <f>IF(N125="nulová",J125,0)</f>
        <v>0</v>
      </c>
      <c r="BJ125" s="19" t="s">
        <v>84</v>
      </c>
      <c r="BK125" s="192">
        <f>ROUND(I125*H125,2)</f>
        <v>0</v>
      </c>
      <c r="BL125" s="19" t="s">
        <v>314</v>
      </c>
      <c r="BM125" s="191" t="s">
        <v>1152</v>
      </c>
    </row>
    <row r="126" spans="1:65" s="2" customFormat="1" ht="11.25">
      <c r="A126" s="36"/>
      <c r="B126" s="37"/>
      <c r="C126" s="38"/>
      <c r="D126" s="193" t="s">
        <v>160</v>
      </c>
      <c r="E126" s="38"/>
      <c r="F126" s="194" t="s">
        <v>2002</v>
      </c>
      <c r="G126" s="38"/>
      <c r="H126" s="38"/>
      <c r="I126" s="195"/>
      <c r="J126" s="38"/>
      <c r="K126" s="38"/>
      <c r="L126" s="41"/>
      <c r="M126" s="196"/>
      <c r="N126" s="197"/>
      <c r="O126" s="66"/>
      <c r="P126" s="66"/>
      <c r="Q126" s="66"/>
      <c r="R126" s="66"/>
      <c r="S126" s="66"/>
      <c r="T126" s="67"/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T126" s="19" t="s">
        <v>160</v>
      </c>
      <c r="AU126" s="19" t="s">
        <v>179</v>
      </c>
    </row>
    <row r="127" spans="1:65" s="2" customFormat="1" ht="19.5">
      <c r="A127" s="36"/>
      <c r="B127" s="37"/>
      <c r="C127" s="38"/>
      <c r="D127" s="193" t="s">
        <v>161</v>
      </c>
      <c r="E127" s="38"/>
      <c r="F127" s="198" t="s">
        <v>2003</v>
      </c>
      <c r="G127" s="38"/>
      <c r="H127" s="38"/>
      <c r="I127" s="195"/>
      <c r="J127" s="38"/>
      <c r="K127" s="38"/>
      <c r="L127" s="41"/>
      <c r="M127" s="196"/>
      <c r="N127" s="197"/>
      <c r="O127" s="66"/>
      <c r="P127" s="66"/>
      <c r="Q127" s="66"/>
      <c r="R127" s="66"/>
      <c r="S127" s="66"/>
      <c r="T127" s="67"/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T127" s="19" t="s">
        <v>161</v>
      </c>
      <c r="AU127" s="19" t="s">
        <v>179</v>
      </c>
    </row>
    <row r="128" spans="1:65" s="2" customFormat="1" ht="16.5" customHeight="1">
      <c r="A128" s="36"/>
      <c r="B128" s="37"/>
      <c r="C128" s="245" t="s">
        <v>280</v>
      </c>
      <c r="D128" s="245" t="s">
        <v>641</v>
      </c>
      <c r="E128" s="246" t="s">
        <v>2004</v>
      </c>
      <c r="F128" s="247" t="s">
        <v>2005</v>
      </c>
      <c r="G128" s="248" t="s">
        <v>156</v>
      </c>
      <c r="H128" s="249">
        <v>1</v>
      </c>
      <c r="I128" s="250"/>
      <c r="J128" s="251">
        <f>ROUND(I128*H128,2)</f>
        <v>0</v>
      </c>
      <c r="K128" s="247" t="s">
        <v>644</v>
      </c>
      <c r="L128" s="252"/>
      <c r="M128" s="253" t="s">
        <v>19</v>
      </c>
      <c r="N128" s="254" t="s">
        <v>47</v>
      </c>
      <c r="O128" s="66"/>
      <c r="P128" s="189">
        <f>O128*H128</f>
        <v>0</v>
      </c>
      <c r="Q128" s="189">
        <v>0</v>
      </c>
      <c r="R128" s="189">
        <f>Q128*H128</f>
        <v>0</v>
      </c>
      <c r="S128" s="189">
        <v>0</v>
      </c>
      <c r="T128" s="190">
        <f>S128*H128</f>
        <v>0</v>
      </c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R128" s="191" t="s">
        <v>464</v>
      </c>
      <c r="AT128" s="191" t="s">
        <v>641</v>
      </c>
      <c r="AU128" s="191" t="s">
        <v>179</v>
      </c>
      <c r="AY128" s="19" t="s">
        <v>150</v>
      </c>
      <c r="BE128" s="192">
        <f>IF(N128="základní",J128,0)</f>
        <v>0</v>
      </c>
      <c r="BF128" s="192">
        <f>IF(N128="snížená",J128,0)</f>
        <v>0</v>
      </c>
      <c r="BG128" s="192">
        <f>IF(N128="zákl. přenesená",J128,0)</f>
        <v>0</v>
      </c>
      <c r="BH128" s="192">
        <f>IF(N128="sníž. přenesená",J128,0)</f>
        <v>0</v>
      </c>
      <c r="BI128" s="192">
        <f>IF(N128="nulová",J128,0)</f>
        <v>0</v>
      </c>
      <c r="BJ128" s="19" t="s">
        <v>84</v>
      </c>
      <c r="BK128" s="192">
        <f>ROUND(I128*H128,2)</f>
        <v>0</v>
      </c>
      <c r="BL128" s="19" t="s">
        <v>314</v>
      </c>
      <c r="BM128" s="191" t="s">
        <v>1163</v>
      </c>
    </row>
    <row r="129" spans="1:65" s="2" customFormat="1" ht="11.25">
      <c r="A129" s="36"/>
      <c r="B129" s="37"/>
      <c r="C129" s="38"/>
      <c r="D129" s="193" t="s">
        <v>160</v>
      </c>
      <c r="E129" s="38"/>
      <c r="F129" s="194" t="s">
        <v>2005</v>
      </c>
      <c r="G129" s="38"/>
      <c r="H129" s="38"/>
      <c r="I129" s="195"/>
      <c r="J129" s="38"/>
      <c r="K129" s="38"/>
      <c r="L129" s="41"/>
      <c r="M129" s="196"/>
      <c r="N129" s="197"/>
      <c r="O129" s="66"/>
      <c r="P129" s="66"/>
      <c r="Q129" s="66"/>
      <c r="R129" s="66"/>
      <c r="S129" s="66"/>
      <c r="T129" s="67"/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T129" s="19" t="s">
        <v>160</v>
      </c>
      <c r="AU129" s="19" t="s">
        <v>179</v>
      </c>
    </row>
    <row r="130" spans="1:65" s="2" customFormat="1" ht="19.5">
      <c r="A130" s="36"/>
      <c r="B130" s="37"/>
      <c r="C130" s="38"/>
      <c r="D130" s="193" t="s">
        <v>161</v>
      </c>
      <c r="E130" s="38"/>
      <c r="F130" s="198" t="s">
        <v>2006</v>
      </c>
      <c r="G130" s="38"/>
      <c r="H130" s="38"/>
      <c r="I130" s="195"/>
      <c r="J130" s="38"/>
      <c r="K130" s="38"/>
      <c r="L130" s="41"/>
      <c r="M130" s="196"/>
      <c r="N130" s="197"/>
      <c r="O130" s="66"/>
      <c r="P130" s="66"/>
      <c r="Q130" s="66"/>
      <c r="R130" s="66"/>
      <c r="S130" s="66"/>
      <c r="T130" s="67"/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T130" s="19" t="s">
        <v>161</v>
      </c>
      <c r="AU130" s="19" t="s">
        <v>179</v>
      </c>
    </row>
    <row r="131" spans="1:65" s="2" customFormat="1" ht="16.5" customHeight="1">
      <c r="A131" s="36"/>
      <c r="B131" s="37"/>
      <c r="C131" s="245" t="s">
        <v>291</v>
      </c>
      <c r="D131" s="245" t="s">
        <v>641</v>
      </c>
      <c r="E131" s="246" t="s">
        <v>2007</v>
      </c>
      <c r="F131" s="247" t="s">
        <v>2008</v>
      </c>
      <c r="G131" s="248" t="s">
        <v>156</v>
      </c>
      <c r="H131" s="249">
        <v>8</v>
      </c>
      <c r="I131" s="250"/>
      <c r="J131" s="251">
        <f>ROUND(I131*H131,2)</f>
        <v>0</v>
      </c>
      <c r="K131" s="247" t="s">
        <v>644</v>
      </c>
      <c r="L131" s="252"/>
      <c r="M131" s="253" t="s">
        <v>19</v>
      </c>
      <c r="N131" s="254" t="s">
        <v>47</v>
      </c>
      <c r="O131" s="66"/>
      <c r="P131" s="189">
        <f>O131*H131</f>
        <v>0</v>
      </c>
      <c r="Q131" s="189">
        <v>0</v>
      </c>
      <c r="R131" s="189">
        <f>Q131*H131</f>
        <v>0</v>
      </c>
      <c r="S131" s="189">
        <v>0</v>
      </c>
      <c r="T131" s="190">
        <f>S131*H131</f>
        <v>0</v>
      </c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R131" s="191" t="s">
        <v>464</v>
      </c>
      <c r="AT131" s="191" t="s">
        <v>641</v>
      </c>
      <c r="AU131" s="191" t="s">
        <v>179</v>
      </c>
      <c r="AY131" s="19" t="s">
        <v>150</v>
      </c>
      <c r="BE131" s="192">
        <f>IF(N131="základní",J131,0)</f>
        <v>0</v>
      </c>
      <c r="BF131" s="192">
        <f>IF(N131="snížená",J131,0)</f>
        <v>0</v>
      </c>
      <c r="BG131" s="192">
        <f>IF(N131="zákl. přenesená",J131,0)</f>
        <v>0</v>
      </c>
      <c r="BH131" s="192">
        <f>IF(N131="sníž. přenesená",J131,0)</f>
        <v>0</v>
      </c>
      <c r="BI131" s="192">
        <f>IF(N131="nulová",J131,0)</f>
        <v>0</v>
      </c>
      <c r="BJ131" s="19" t="s">
        <v>84</v>
      </c>
      <c r="BK131" s="192">
        <f>ROUND(I131*H131,2)</f>
        <v>0</v>
      </c>
      <c r="BL131" s="19" t="s">
        <v>314</v>
      </c>
      <c r="BM131" s="191" t="s">
        <v>1180</v>
      </c>
    </row>
    <row r="132" spans="1:65" s="2" customFormat="1" ht="11.25">
      <c r="A132" s="36"/>
      <c r="B132" s="37"/>
      <c r="C132" s="38"/>
      <c r="D132" s="193" t="s">
        <v>160</v>
      </c>
      <c r="E132" s="38"/>
      <c r="F132" s="194" t="s">
        <v>2008</v>
      </c>
      <c r="G132" s="38"/>
      <c r="H132" s="38"/>
      <c r="I132" s="195"/>
      <c r="J132" s="38"/>
      <c r="K132" s="38"/>
      <c r="L132" s="41"/>
      <c r="M132" s="196"/>
      <c r="N132" s="197"/>
      <c r="O132" s="66"/>
      <c r="P132" s="66"/>
      <c r="Q132" s="66"/>
      <c r="R132" s="66"/>
      <c r="S132" s="66"/>
      <c r="T132" s="67"/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T132" s="19" t="s">
        <v>160</v>
      </c>
      <c r="AU132" s="19" t="s">
        <v>179</v>
      </c>
    </row>
    <row r="133" spans="1:65" s="2" customFormat="1" ht="29.25">
      <c r="A133" s="36"/>
      <c r="B133" s="37"/>
      <c r="C133" s="38"/>
      <c r="D133" s="193" t="s">
        <v>161</v>
      </c>
      <c r="E133" s="38"/>
      <c r="F133" s="198" t="s">
        <v>2009</v>
      </c>
      <c r="G133" s="38"/>
      <c r="H133" s="38"/>
      <c r="I133" s="195"/>
      <c r="J133" s="38"/>
      <c r="K133" s="38"/>
      <c r="L133" s="41"/>
      <c r="M133" s="196"/>
      <c r="N133" s="197"/>
      <c r="O133" s="66"/>
      <c r="P133" s="66"/>
      <c r="Q133" s="66"/>
      <c r="R133" s="66"/>
      <c r="S133" s="66"/>
      <c r="T133" s="67"/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T133" s="19" t="s">
        <v>161</v>
      </c>
      <c r="AU133" s="19" t="s">
        <v>179</v>
      </c>
    </row>
    <row r="134" spans="1:65" s="2" customFormat="1" ht="16.5" customHeight="1">
      <c r="A134" s="36"/>
      <c r="B134" s="37"/>
      <c r="C134" s="245" t="s">
        <v>298</v>
      </c>
      <c r="D134" s="245" t="s">
        <v>641</v>
      </c>
      <c r="E134" s="246" t="s">
        <v>2010</v>
      </c>
      <c r="F134" s="247" t="s">
        <v>2011</v>
      </c>
      <c r="G134" s="248" t="s">
        <v>156</v>
      </c>
      <c r="H134" s="249">
        <v>5</v>
      </c>
      <c r="I134" s="250"/>
      <c r="J134" s="251">
        <f>ROUND(I134*H134,2)</f>
        <v>0</v>
      </c>
      <c r="K134" s="247" t="s">
        <v>644</v>
      </c>
      <c r="L134" s="252"/>
      <c r="M134" s="253" t="s">
        <v>19</v>
      </c>
      <c r="N134" s="254" t="s">
        <v>47</v>
      </c>
      <c r="O134" s="66"/>
      <c r="P134" s="189">
        <f>O134*H134</f>
        <v>0</v>
      </c>
      <c r="Q134" s="189">
        <v>0</v>
      </c>
      <c r="R134" s="189">
        <f>Q134*H134</f>
        <v>0</v>
      </c>
      <c r="S134" s="189">
        <v>0</v>
      </c>
      <c r="T134" s="190">
        <f>S134*H134</f>
        <v>0</v>
      </c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R134" s="191" t="s">
        <v>464</v>
      </c>
      <c r="AT134" s="191" t="s">
        <v>641</v>
      </c>
      <c r="AU134" s="191" t="s">
        <v>179</v>
      </c>
      <c r="AY134" s="19" t="s">
        <v>150</v>
      </c>
      <c r="BE134" s="192">
        <f>IF(N134="základní",J134,0)</f>
        <v>0</v>
      </c>
      <c r="BF134" s="192">
        <f>IF(N134="snížená",J134,0)</f>
        <v>0</v>
      </c>
      <c r="BG134" s="192">
        <f>IF(N134="zákl. přenesená",J134,0)</f>
        <v>0</v>
      </c>
      <c r="BH134" s="192">
        <f>IF(N134="sníž. přenesená",J134,0)</f>
        <v>0</v>
      </c>
      <c r="BI134" s="192">
        <f>IF(N134="nulová",J134,0)</f>
        <v>0</v>
      </c>
      <c r="BJ134" s="19" t="s">
        <v>84</v>
      </c>
      <c r="BK134" s="192">
        <f>ROUND(I134*H134,2)</f>
        <v>0</v>
      </c>
      <c r="BL134" s="19" t="s">
        <v>314</v>
      </c>
      <c r="BM134" s="191" t="s">
        <v>1198</v>
      </c>
    </row>
    <row r="135" spans="1:65" s="2" customFormat="1" ht="11.25">
      <c r="A135" s="36"/>
      <c r="B135" s="37"/>
      <c r="C135" s="38"/>
      <c r="D135" s="193" t="s">
        <v>160</v>
      </c>
      <c r="E135" s="38"/>
      <c r="F135" s="194" t="s">
        <v>2011</v>
      </c>
      <c r="G135" s="38"/>
      <c r="H135" s="38"/>
      <c r="I135" s="195"/>
      <c r="J135" s="38"/>
      <c r="K135" s="38"/>
      <c r="L135" s="41"/>
      <c r="M135" s="196"/>
      <c r="N135" s="197"/>
      <c r="O135" s="66"/>
      <c r="P135" s="66"/>
      <c r="Q135" s="66"/>
      <c r="R135" s="66"/>
      <c r="S135" s="66"/>
      <c r="T135" s="67"/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T135" s="19" t="s">
        <v>160</v>
      </c>
      <c r="AU135" s="19" t="s">
        <v>179</v>
      </c>
    </row>
    <row r="136" spans="1:65" s="2" customFormat="1" ht="29.25">
      <c r="A136" s="36"/>
      <c r="B136" s="37"/>
      <c r="C136" s="38"/>
      <c r="D136" s="193" t="s">
        <v>161</v>
      </c>
      <c r="E136" s="38"/>
      <c r="F136" s="198" t="s">
        <v>2012</v>
      </c>
      <c r="G136" s="38"/>
      <c r="H136" s="38"/>
      <c r="I136" s="195"/>
      <c r="J136" s="38"/>
      <c r="K136" s="38"/>
      <c r="L136" s="41"/>
      <c r="M136" s="196"/>
      <c r="N136" s="197"/>
      <c r="O136" s="66"/>
      <c r="P136" s="66"/>
      <c r="Q136" s="66"/>
      <c r="R136" s="66"/>
      <c r="S136" s="66"/>
      <c r="T136" s="67"/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T136" s="19" t="s">
        <v>161</v>
      </c>
      <c r="AU136" s="19" t="s">
        <v>179</v>
      </c>
    </row>
    <row r="137" spans="1:65" s="2" customFormat="1" ht="16.5" customHeight="1">
      <c r="A137" s="36"/>
      <c r="B137" s="37"/>
      <c r="C137" s="245" t="s">
        <v>8</v>
      </c>
      <c r="D137" s="245" t="s">
        <v>641</v>
      </c>
      <c r="E137" s="246" t="s">
        <v>2013</v>
      </c>
      <c r="F137" s="247" t="s">
        <v>2014</v>
      </c>
      <c r="G137" s="248" t="s">
        <v>951</v>
      </c>
      <c r="H137" s="249">
        <v>1</v>
      </c>
      <c r="I137" s="250"/>
      <c r="J137" s="251">
        <f>ROUND(I137*H137,2)</f>
        <v>0</v>
      </c>
      <c r="K137" s="247" t="s">
        <v>644</v>
      </c>
      <c r="L137" s="252"/>
      <c r="M137" s="253" t="s">
        <v>19</v>
      </c>
      <c r="N137" s="254" t="s">
        <v>47</v>
      </c>
      <c r="O137" s="66"/>
      <c r="P137" s="189">
        <f>O137*H137</f>
        <v>0</v>
      </c>
      <c r="Q137" s="189">
        <v>0</v>
      </c>
      <c r="R137" s="189">
        <f>Q137*H137</f>
        <v>0</v>
      </c>
      <c r="S137" s="189">
        <v>0</v>
      </c>
      <c r="T137" s="190">
        <f>S137*H137</f>
        <v>0</v>
      </c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R137" s="191" t="s">
        <v>464</v>
      </c>
      <c r="AT137" s="191" t="s">
        <v>641</v>
      </c>
      <c r="AU137" s="191" t="s">
        <v>179</v>
      </c>
      <c r="AY137" s="19" t="s">
        <v>150</v>
      </c>
      <c r="BE137" s="192">
        <f>IF(N137="základní",J137,0)</f>
        <v>0</v>
      </c>
      <c r="BF137" s="192">
        <f>IF(N137="snížená",J137,0)</f>
        <v>0</v>
      </c>
      <c r="BG137" s="192">
        <f>IF(N137="zákl. přenesená",J137,0)</f>
        <v>0</v>
      </c>
      <c r="BH137" s="192">
        <f>IF(N137="sníž. přenesená",J137,0)</f>
        <v>0</v>
      </c>
      <c r="BI137" s="192">
        <f>IF(N137="nulová",J137,0)</f>
        <v>0</v>
      </c>
      <c r="BJ137" s="19" t="s">
        <v>84</v>
      </c>
      <c r="BK137" s="192">
        <f>ROUND(I137*H137,2)</f>
        <v>0</v>
      </c>
      <c r="BL137" s="19" t="s">
        <v>314</v>
      </c>
      <c r="BM137" s="191" t="s">
        <v>1205</v>
      </c>
    </row>
    <row r="138" spans="1:65" s="2" customFormat="1" ht="11.25">
      <c r="A138" s="36"/>
      <c r="B138" s="37"/>
      <c r="C138" s="38"/>
      <c r="D138" s="193" t="s">
        <v>160</v>
      </c>
      <c r="E138" s="38"/>
      <c r="F138" s="194" t="s">
        <v>2014</v>
      </c>
      <c r="G138" s="38"/>
      <c r="H138" s="38"/>
      <c r="I138" s="195"/>
      <c r="J138" s="38"/>
      <c r="K138" s="38"/>
      <c r="L138" s="41"/>
      <c r="M138" s="196"/>
      <c r="N138" s="197"/>
      <c r="O138" s="66"/>
      <c r="P138" s="66"/>
      <c r="Q138" s="66"/>
      <c r="R138" s="66"/>
      <c r="S138" s="66"/>
      <c r="T138" s="67"/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T138" s="19" t="s">
        <v>160</v>
      </c>
      <c r="AU138" s="19" t="s">
        <v>179</v>
      </c>
    </row>
    <row r="139" spans="1:65" s="2" customFormat="1" ht="58.5">
      <c r="A139" s="36"/>
      <c r="B139" s="37"/>
      <c r="C139" s="38"/>
      <c r="D139" s="193" t="s">
        <v>161</v>
      </c>
      <c r="E139" s="38"/>
      <c r="F139" s="198" t="s">
        <v>2015</v>
      </c>
      <c r="G139" s="38"/>
      <c r="H139" s="38"/>
      <c r="I139" s="195"/>
      <c r="J139" s="38"/>
      <c r="K139" s="38"/>
      <c r="L139" s="41"/>
      <c r="M139" s="196"/>
      <c r="N139" s="197"/>
      <c r="O139" s="66"/>
      <c r="P139" s="66"/>
      <c r="Q139" s="66"/>
      <c r="R139" s="66"/>
      <c r="S139" s="66"/>
      <c r="T139" s="67"/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T139" s="19" t="s">
        <v>161</v>
      </c>
      <c r="AU139" s="19" t="s">
        <v>179</v>
      </c>
    </row>
    <row r="140" spans="1:65" s="2" customFormat="1" ht="16.5" customHeight="1">
      <c r="A140" s="36"/>
      <c r="B140" s="37"/>
      <c r="C140" s="245" t="s">
        <v>314</v>
      </c>
      <c r="D140" s="245" t="s">
        <v>641</v>
      </c>
      <c r="E140" s="246" t="s">
        <v>2016</v>
      </c>
      <c r="F140" s="247" t="s">
        <v>2017</v>
      </c>
      <c r="G140" s="248" t="s">
        <v>156</v>
      </c>
      <c r="H140" s="249">
        <v>1</v>
      </c>
      <c r="I140" s="250"/>
      <c r="J140" s="251">
        <f>ROUND(I140*H140,2)</f>
        <v>0</v>
      </c>
      <c r="K140" s="247" t="s">
        <v>644</v>
      </c>
      <c r="L140" s="252"/>
      <c r="M140" s="253" t="s">
        <v>19</v>
      </c>
      <c r="N140" s="254" t="s">
        <v>47</v>
      </c>
      <c r="O140" s="66"/>
      <c r="P140" s="189">
        <f>O140*H140</f>
        <v>0</v>
      </c>
      <c r="Q140" s="189">
        <v>0</v>
      </c>
      <c r="R140" s="189">
        <f>Q140*H140</f>
        <v>0</v>
      </c>
      <c r="S140" s="189">
        <v>0</v>
      </c>
      <c r="T140" s="190">
        <f>S140*H140</f>
        <v>0</v>
      </c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R140" s="191" t="s">
        <v>464</v>
      </c>
      <c r="AT140" s="191" t="s">
        <v>641</v>
      </c>
      <c r="AU140" s="191" t="s">
        <v>179</v>
      </c>
      <c r="AY140" s="19" t="s">
        <v>150</v>
      </c>
      <c r="BE140" s="192">
        <f>IF(N140="základní",J140,0)</f>
        <v>0</v>
      </c>
      <c r="BF140" s="192">
        <f>IF(N140="snížená",J140,0)</f>
        <v>0</v>
      </c>
      <c r="BG140" s="192">
        <f>IF(N140="zákl. přenesená",J140,0)</f>
        <v>0</v>
      </c>
      <c r="BH140" s="192">
        <f>IF(N140="sníž. přenesená",J140,0)</f>
        <v>0</v>
      </c>
      <c r="BI140" s="192">
        <f>IF(N140="nulová",J140,0)</f>
        <v>0</v>
      </c>
      <c r="BJ140" s="19" t="s">
        <v>84</v>
      </c>
      <c r="BK140" s="192">
        <f>ROUND(I140*H140,2)</f>
        <v>0</v>
      </c>
      <c r="BL140" s="19" t="s">
        <v>314</v>
      </c>
      <c r="BM140" s="191" t="s">
        <v>1216</v>
      </c>
    </row>
    <row r="141" spans="1:65" s="2" customFormat="1" ht="11.25">
      <c r="A141" s="36"/>
      <c r="B141" s="37"/>
      <c r="C141" s="38"/>
      <c r="D141" s="193" t="s">
        <v>160</v>
      </c>
      <c r="E141" s="38"/>
      <c r="F141" s="194" t="s">
        <v>2017</v>
      </c>
      <c r="G141" s="38"/>
      <c r="H141" s="38"/>
      <c r="I141" s="195"/>
      <c r="J141" s="38"/>
      <c r="K141" s="38"/>
      <c r="L141" s="41"/>
      <c r="M141" s="196"/>
      <c r="N141" s="197"/>
      <c r="O141" s="66"/>
      <c r="P141" s="66"/>
      <c r="Q141" s="66"/>
      <c r="R141" s="66"/>
      <c r="S141" s="66"/>
      <c r="T141" s="67"/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T141" s="19" t="s">
        <v>160</v>
      </c>
      <c r="AU141" s="19" t="s">
        <v>179</v>
      </c>
    </row>
    <row r="142" spans="1:65" s="2" customFormat="1" ht="19.5">
      <c r="A142" s="36"/>
      <c r="B142" s="37"/>
      <c r="C142" s="38"/>
      <c r="D142" s="193" t="s">
        <v>161</v>
      </c>
      <c r="E142" s="38"/>
      <c r="F142" s="198" t="s">
        <v>2018</v>
      </c>
      <c r="G142" s="38"/>
      <c r="H142" s="38"/>
      <c r="I142" s="195"/>
      <c r="J142" s="38"/>
      <c r="K142" s="38"/>
      <c r="L142" s="41"/>
      <c r="M142" s="196"/>
      <c r="N142" s="197"/>
      <c r="O142" s="66"/>
      <c r="P142" s="66"/>
      <c r="Q142" s="66"/>
      <c r="R142" s="66"/>
      <c r="S142" s="66"/>
      <c r="T142" s="67"/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T142" s="19" t="s">
        <v>161</v>
      </c>
      <c r="AU142" s="19" t="s">
        <v>179</v>
      </c>
    </row>
    <row r="143" spans="1:65" s="2" customFormat="1" ht="16.5" customHeight="1">
      <c r="A143" s="36"/>
      <c r="B143" s="37"/>
      <c r="C143" s="245" t="s">
        <v>325</v>
      </c>
      <c r="D143" s="245" t="s">
        <v>641</v>
      </c>
      <c r="E143" s="246" t="s">
        <v>2019</v>
      </c>
      <c r="F143" s="247" t="s">
        <v>2020</v>
      </c>
      <c r="G143" s="248" t="s">
        <v>156</v>
      </c>
      <c r="H143" s="249">
        <v>4</v>
      </c>
      <c r="I143" s="250"/>
      <c r="J143" s="251">
        <f>ROUND(I143*H143,2)</f>
        <v>0</v>
      </c>
      <c r="K143" s="247" t="s">
        <v>644</v>
      </c>
      <c r="L143" s="252"/>
      <c r="M143" s="253" t="s">
        <v>19</v>
      </c>
      <c r="N143" s="254" t="s">
        <v>47</v>
      </c>
      <c r="O143" s="66"/>
      <c r="P143" s="189">
        <f>O143*H143</f>
        <v>0</v>
      </c>
      <c r="Q143" s="189">
        <v>0</v>
      </c>
      <c r="R143" s="189">
        <f>Q143*H143</f>
        <v>0</v>
      </c>
      <c r="S143" s="189">
        <v>0</v>
      </c>
      <c r="T143" s="190">
        <f>S143*H143</f>
        <v>0</v>
      </c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R143" s="191" t="s">
        <v>464</v>
      </c>
      <c r="AT143" s="191" t="s">
        <v>641</v>
      </c>
      <c r="AU143" s="191" t="s">
        <v>179</v>
      </c>
      <c r="AY143" s="19" t="s">
        <v>150</v>
      </c>
      <c r="BE143" s="192">
        <f>IF(N143="základní",J143,0)</f>
        <v>0</v>
      </c>
      <c r="BF143" s="192">
        <f>IF(N143="snížená",J143,0)</f>
        <v>0</v>
      </c>
      <c r="BG143" s="192">
        <f>IF(N143="zákl. přenesená",J143,0)</f>
        <v>0</v>
      </c>
      <c r="BH143" s="192">
        <f>IF(N143="sníž. přenesená",J143,0)</f>
        <v>0</v>
      </c>
      <c r="BI143" s="192">
        <f>IF(N143="nulová",J143,0)</f>
        <v>0</v>
      </c>
      <c r="BJ143" s="19" t="s">
        <v>84</v>
      </c>
      <c r="BK143" s="192">
        <f>ROUND(I143*H143,2)</f>
        <v>0</v>
      </c>
      <c r="BL143" s="19" t="s">
        <v>314</v>
      </c>
      <c r="BM143" s="191" t="s">
        <v>1227</v>
      </c>
    </row>
    <row r="144" spans="1:65" s="2" customFormat="1" ht="11.25">
      <c r="A144" s="36"/>
      <c r="B144" s="37"/>
      <c r="C144" s="38"/>
      <c r="D144" s="193" t="s">
        <v>160</v>
      </c>
      <c r="E144" s="38"/>
      <c r="F144" s="194" t="s">
        <v>2020</v>
      </c>
      <c r="G144" s="38"/>
      <c r="H144" s="38"/>
      <c r="I144" s="195"/>
      <c r="J144" s="38"/>
      <c r="K144" s="38"/>
      <c r="L144" s="41"/>
      <c r="M144" s="196"/>
      <c r="N144" s="197"/>
      <c r="O144" s="66"/>
      <c r="P144" s="66"/>
      <c r="Q144" s="66"/>
      <c r="R144" s="66"/>
      <c r="S144" s="66"/>
      <c r="T144" s="67"/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T144" s="19" t="s">
        <v>160</v>
      </c>
      <c r="AU144" s="19" t="s">
        <v>179</v>
      </c>
    </row>
    <row r="145" spans="1:65" s="2" customFormat="1" ht="29.25">
      <c r="A145" s="36"/>
      <c r="B145" s="37"/>
      <c r="C145" s="38"/>
      <c r="D145" s="193" t="s">
        <v>161</v>
      </c>
      <c r="E145" s="38"/>
      <c r="F145" s="198" t="s">
        <v>2021</v>
      </c>
      <c r="G145" s="38"/>
      <c r="H145" s="38"/>
      <c r="I145" s="195"/>
      <c r="J145" s="38"/>
      <c r="K145" s="38"/>
      <c r="L145" s="41"/>
      <c r="M145" s="196"/>
      <c r="N145" s="197"/>
      <c r="O145" s="66"/>
      <c r="P145" s="66"/>
      <c r="Q145" s="66"/>
      <c r="R145" s="66"/>
      <c r="S145" s="66"/>
      <c r="T145" s="67"/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T145" s="19" t="s">
        <v>161</v>
      </c>
      <c r="AU145" s="19" t="s">
        <v>179</v>
      </c>
    </row>
    <row r="146" spans="1:65" s="2" customFormat="1" ht="16.5" customHeight="1">
      <c r="A146" s="36"/>
      <c r="B146" s="37"/>
      <c r="C146" s="245" t="s">
        <v>341</v>
      </c>
      <c r="D146" s="245" t="s">
        <v>641</v>
      </c>
      <c r="E146" s="246" t="s">
        <v>2022</v>
      </c>
      <c r="F146" s="247" t="s">
        <v>2023</v>
      </c>
      <c r="G146" s="248" t="s">
        <v>156</v>
      </c>
      <c r="H146" s="249">
        <v>1</v>
      </c>
      <c r="I146" s="250"/>
      <c r="J146" s="251">
        <f>ROUND(I146*H146,2)</f>
        <v>0</v>
      </c>
      <c r="K146" s="247" t="s">
        <v>644</v>
      </c>
      <c r="L146" s="252"/>
      <c r="M146" s="253" t="s">
        <v>19</v>
      </c>
      <c r="N146" s="254" t="s">
        <v>47</v>
      </c>
      <c r="O146" s="66"/>
      <c r="P146" s="189">
        <f>O146*H146</f>
        <v>0</v>
      </c>
      <c r="Q146" s="189">
        <v>0</v>
      </c>
      <c r="R146" s="189">
        <f>Q146*H146</f>
        <v>0</v>
      </c>
      <c r="S146" s="189">
        <v>0</v>
      </c>
      <c r="T146" s="190">
        <f>S146*H146</f>
        <v>0</v>
      </c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R146" s="191" t="s">
        <v>464</v>
      </c>
      <c r="AT146" s="191" t="s">
        <v>641</v>
      </c>
      <c r="AU146" s="191" t="s">
        <v>179</v>
      </c>
      <c r="AY146" s="19" t="s">
        <v>150</v>
      </c>
      <c r="BE146" s="192">
        <f>IF(N146="základní",J146,0)</f>
        <v>0</v>
      </c>
      <c r="BF146" s="192">
        <f>IF(N146="snížená",J146,0)</f>
        <v>0</v>
      </c>
      <c r="BG146" s="192">
        <f>IF(N146="zákl. přenesená",J146,0)</f>
        <v>0</v>
      </c>
      <c r="BH146" s="192">
        <f>IF(N146="sníž. přenesená",J146,0)</f>
        <v>0</v>
      </c>
      <c r="BI146" s="192">
        <f>IF(N146="nulová",J146,0)</f>
        <v>0</v>
      </c>
      <c r="BJ146" s="19" t="s">
        <v>84</v>
      </c>
      <c r="BK146" s="192">
        <f>ROUND(I146*H146,2)</f>
        <v>0</v>
      </c>
      <c r="BL146" s="19" t="s">
        <v>314</v>
      </c>
      <c r="BM146" s="191" t="s">
        <v>1240</v>
      </c>
    </row>
    <row r="147" spans="1:65" s="2" customFormat="1" ht="11.25">
      <c r="A147" s="36"/>
      <c r="B147" s="37"/>
      <c r="C147" s="38"/>
      <c r="D147" s="193" t="s">
        <v>160</v>
      </c>
      <c r="E147" s="38"/>
      <c r="F147" s="194" t="s">
        <v>2023</v>
      </c>
      <c r="G147" s="38"/>
      <c r="H147" s="38"/>
      <c r="I147" s="195"/>
      <c r="J147" s="38"/>
      <c r="K147" s="38"/>
      <c r="L147" s="41"/>
      <c r="M147" s="196"/>
      <c r="N147" s="197"/>
      <c r="O147" s="66"/>
      <c r="P147" s="66"/>
      <c r="Q147" s="66"/>
      <c r="R147" s="66"/>
      <c r="S147" s="66"/>
      <c r="T147" s="67"/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T147" s="19" t="s">
        <v>160</v>
      </c>
      <c r="AU147" s="19" t="s">
        <v>179</v>
      </c>
    </row>
    <row r="148" spans="1:65" s="2" customFormat="1" ht="29.25">
      <c r="A148" s="36"/>
      <c r="B148" s="37"/>
      <c r="C148" s="38"/>
      <c r="D148" s="193" t="s">
        <v>161</v>
      </c>
      <c r="E148" s="38"/>
      <c r="F148" s="198" t="s">
        <v>2024</v>
      </c>
      <c r="G148" s="38"/>
      <c r="H148" s="38"/>
      <c r="I148" s="195"/>
      <c r="J148" s="38"/>
      <c r="K148" s="38"/>
      <c r="L148" s="41"/>
      <c r="M148" s="196"/>
      <c r="N148" s="197"/>
      <c r="O148" s="66"/>
      <c r="P148" s="66"/>
      <c r="Q148" s="66"/>
      <c r="R148" s="66"/>
      <c r="S148" s="66"/>
      <c r="T148" s="67"/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T148" s="19" t="s">
        <v>161</v>
      </c>
      <c r="AU148" s="19" t="s">
        <v>179</v>
      </c>
    </row>
    <row r="149" spans="1:65" s="2" customFormat="1" ht="16.5" customHeight="1">
      <c r="A149" s="36"/>
      <c r="B149" s="37"/>
      <c r="C149" s="245" t="s">
        <v>348</v>
      </c>
      <c r="D149" s="245" t="s">
        <v>641</v>
      </c>
      <c r="E149" s="246" t="s">
        <v>2025</v>
      </c>
      <c r="F149" s="247" t="s">
        <v>2026</v>
      </c>
      <c r="G149" s="248" t="s">
        <v>156</v>
      </c>
      <c r="H149" s="249">
        <v>5</v>
      </c>
      <c r="I149" s="250"/>
      <c r="J149" s="251">
        <f>ROUND(I149*H149,2)</f>
        <v>0</v>
      </c>
      <c r="K149" s="247" t="s">
        <v>644</v>
      </c>
      <c r="L149" s="252"/>
      <c r="M149" s="253" t="s">
        <v>19</v>
      </c>
      <c r="N149" s="254" t="s">
        <v>47</v>
      </c>
      <c r="O149" s="66"/>
      <c r="P149" s="189">
        <f>O149*H149</f>
        <v>0</v>
      </c>
      <c r="Q149" s="189">
        <v>0</v>
      </c>
      <c r="R149" s="189">
        <f>Q149*H149</f>
        <v>0</v>
      </c>
      <c r="S149" s="189">
        <v>0</v>
      </c>
      <c r="T149" s="190">
        <f>S149*H149</f>
        <v>0</v>
      </c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R149" s="191" t="s">
        <v>464</v>
      </c>
      <c r="AT149" s="191" t="s">
        <v>641</v>
      </c>
      <c r="AU149" s="191" t="s">
        <v>179</v>
      </c>
      <c r="AY149" s="19" t="s">
        <v>150</v>
      </c>
      <c r="BE149" s="192">
        <f>IF(N149="základní",J149,0)</f>
        <v>0</v>
      </c>
      <c r="BF149" s="192">
        <f>IF(N149="snížená",J149,0)</f>
        <v>0</v>
      </c>
      <c r="BG149" s="192">
        <f>IF(N149="zákl. přenesená",J149,0)</f>
        <v>0</v>
      </c>
      <c r="BH149" s="192">
        <f>IF(N149="sníž. přenesená",J149,0)</f>
        <v>0</v>
      </c>
      <c r="BI149" s="192">
        <f>IF(N149="nulová",J149,0)</f>
        <v>0</v>
      </c>
      <c r="BJ149" s="19" t="s">
        <v>84</v>
      </c>
      <c r="BK149" s="192">
        <f>ROUND(I149*H149,2)</f>
        <v>0</v>
      </c>
      <c r="BL149" s="19" t="s">
        <v>314</v>
      </c>
      <c r="BM149" s="191" t="s">
        <v>1263</v>
      </c>
    </row>
    <row r="150" spans="1:65" s="2" customFormat="1" ht="11.25">
      <c r="A150" s="36"/>
      <c r="B150" s="37"/>
      <c r="C150" s="38"/>
      <c r="D150" s="193" t="s">
        <v>160</v>
      </c>
      <c r="E150" s="38"/>
      <c r="F150" s="194" t="s">
        <v>2026</v>
      </c>
      <c r="G150" s="38"/>
      <c r="H150" s="38"/>
      <c r="I150" s="195"/>
      <c r="J150" s="38"/>
      <c r="K150" s="38"/>
      <c r="L150" s="41"/>
      <c r="M150" s="196"/>
      <c r="N150" s="197"/>
      <c r="O150" s="66"/>
      <c r="P150" s="66"/>
      <c r="Q150" s="66"/>
      <c r="R150" s="66"/>
      <c r="S150" s="66"/>
      <c r="T150" s="67"/>
      <c r="U150" s="36"/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  <c r="AT150" s="19" t="s">
        <v>160</v>
      </c>
      <c r="AU150" s="19" t="s">
        <v>179</v>
      </c>
    </row>
    <row r="151" spans="1:65" s="2" customFormat="1" ht="29.25">
      <c r="A151" s="36"/>
      <c r="B151" s="37"/>
      <c r="C151" s="38"/>
      <c r="D151" s="193" t="s">
        <v>161</v>
      </c>
      <c r="E151" s="38"/>
      <c r="F151" s="198" t="s">
        <v>2027</v>
      </c>
      <c r="G151" s="38"/>
      <c r="H151" s="38"/>
      <c r="I151" s="195"/>
      <c r="J151" s="38"/>
      <c r="K151" s="38"/>
      <c r="L151" s="41"/>
      <c r="M151" s="196"/>
      <c r="N151" s="197"/>
      <c r="O151" s="66"/>
      <c r="P151" s="66"/>
      <c r="Q151" s="66"/>
      <c r="R151" s="66"/>
      <c r="S151" s="66"/>
      <c r="T151" s="67"/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T151" s="19" t="s">
        <v>161</v>
      </c>
      <c r="AU151" s="19" t="s">
        <v>179</v>
      </c>
    </row>
    <row r="152" spans="1:65" s="2" customFormat="1" ht="16.5" customHeight="1">
      <c r="A152" s="36"/>
      <c r="B152" s="37"/>
      <c r="C152" s="245" t="s">
        <v>355</v>
      </c>
      <c r="D152" s="245" t="s">
        <v>641</v>
      </c>
      <c r="E152" s="246" t="s">
        <v>2028</v>
      </c>
      <c r="F152" s="247" t="s">
        <v>2029</v>
      </c>
      <c r="G152" s="248" t="s">
        <v>156</v>
      </c>
      <c r="H152" s="249">
        <v>2</v>
      </c>
      <c r="I152" s="250"/>
      <c r="J152" s="251">
        <f>ROUND(I152*H152,2)</f>
        <v>0</v>
      </c>
      <c r="K152" s="247" t="s">
        <v>644</v>
      </c>
      <c r="L152" s="252"/>
      <c r="M152" s="253" t="s">
        <v>19</v>
      </c>
      <c r="N152" s="254" t="s">
        <v>47</v>
      </c>
      <c r="O152" s="66"/>
      <c r="P152" s="189">
        <f>O152*H152</f>
        <v>0</v>
      </c>
      <c r="Q152" s="189">
        <v>0</v>
      </c>
      <c r="R152" s="189">
        <f>Q152*H152</f>
        <v>0</v>
      </c>
      <c r="S152" s="189">
        <v>0</v>
      </c>
      <c r="T152" s="190">
        <f>S152*H152</f>
        <v>0</v>
      </c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R152" s="191" t="s">
        <v>464</v>
      </c>
      <c r="AT152" s="191" t="s">
        <v>641</v>
      </c>
      <c r="AU152" s="191" t="s">
        <v>179</v>
      </c>
      <c r="AY152" s="19" t="s">
        <v>150</v>
      </c>
      <c r="BE152" s="192">
        <f>IF(N152="základní",J152,0)</f>
        <v>0</v>
      </c>
      <c r="BF152" s="192">
        <f>IF(N152="snížená",J152,0)</f>
        <v>0</v>
      </c>
      <c r="BG152" s="192">
        <f>IF(N152="zákl. přenesená",J152,0)</f>
        <v>0</v>
      </c>
      <c r="BH152" s="192">
        <f>IF(N152="sníž. přenesená",J152,0)</f>
        <v>0</v>
      </c>
      <c r="BI152" s="192">
        <f>IF(N152="nulová",J152,0)</f>
        <v>0</v>
      </c>
      <c r="BJ152" s="19" t="s">
        <v>84</v>
      </c>
      <c r="BK152" s="192">
        <f>ROUND(I152*H152,2)</f>
        <v>0</v>
      </c>
      <c r="BL152" s="19" t="s">
        <v>314</v>
      </c>
      <c r="BM152" s="191" t="s">
        <v>1274</v>
      </c>
    </row>
    <row r="153" spans="1:65" s="2" customFormat="1" ht="11.25">
      <c r="A153" s="36"/>
      <c r="B153" s="37"/>
      <c r="C153" s="38"/>
      <c r="D153" s="193" t="s">
        <v>160</v>
      </c>
      <c r="E153" s="38"/>
      <c r="F153" s="194" t="s">
        <v>2029</v>
      </c>
      <c r="G153" s="38"/>
      <c r="H153" s="38"/>
      <c r="I153" s="195"/>
      <c r="J153" s="38"/>
      <c r="K153" s="38"/>
      <c r="L153" s="41"/>
      <c r="M153" s="196"/>
      <c r="N153" s="197"/>
      <c r="O153" s="66"/>
      <c r="P153" s="66"/>
      <c r="Q153" s="66"/>
      <c r="R153" s="66"/>
      <c r="S153" s="66"/>
      <c r="T153" s="67"/>
      <c r="U153" s="36"/>
      <c r="V153" s="36"/>
      <c r="W153" s="36"/>
      <c r="X153" s="36"/>
      <c r="Y153" s="36"/>
      <c r="Z153" s="36"/>
      <c r="AA153" s="36"/>
      <c r="AB153" s="36"/>
      <c r="AC153" s="36"/>
      <c r="AD153" s="36"/>
      <c r="AE153" s="36"/>
      <c r="AT153" s="19" t="s">
        <v>160</v>
      </c>
      <c r="AU153" s="19" t="s">
        <v>179</v>
      </c>
    </row>
    <row r="154" spans="1:65" s="2" customFormat="1" ht="29.25">
      <c r="A154" s="36"/>
      <c r="B154" s="37"/>
      <c r="C154" s="38"/>
      <c r="D154" s="193" t="s">
        <v>161</v>
      </c>
      <c r="E154" s="38"/>
      <c r="F154" s="198" t="s">
        <v>2030</v>
      </c>
      <c r="G154" s="38"/>
      <c r="H154" s="38"/>
      <c r="I154" s="195"/>
      <c r="J154" s="38"/>
      <c r="K154" s="38"/>
      <c r="L154" s="41"/>
      <c r="M154" s="196"/>
      <c r="N154" s="197"/>
      <c r="O154" s="66"/>
      <c r="P154" s="66"/>
      <c r="Q154" s="66"/>
      <c r="R154" s="66"/>
      <c r="S154" s="66"/>
      <c r="T154" s="67"/>
      <c r="U154" s="36"/>
      <c r="V154" s="36"/>
      <c r="W154" s="36"/>
      <c r="X154" s="36"/>
      <c r="Y154" s="36"/>
      <c r="Z154" s="36"/>
      <c r="AA154" s="36"/>
      <c r="AB154" s="36"/>
      <c r="AC154" s="36"/>
      <c r="AD154" s="36"/>
      <c r="AE154" s="36"/>
      <c r="AT154" s="19" t="s">
        <v>161</v>
      </c>
      <c r="AU154" s="19" t="s">
        <v>179</v>
      </c>
    </row>
    <row r="155" spans="1:65" s="2" customFormat="1" ht="16.5" customHeight="1">
      <c r="A155" s="36"/>
      <c r="B155" s="37"/>
      <c r="C155" s="245" t="s">
        <v>7</v>
      </c>
      <c r="D155" s="245" t="s">
        <v>641</v>
      </c>
      <c r="E155" s="246" t="s">
        <v>2031</v>
      </c>
      <c r="F155" s="247" t="s">
        <v>2032</v>
      </c>
      <c r="G155" s="248" t="s">
        <v>156</v>
      </c>
      <c r="H155" s="249">
        <v>12</v>
      </c>
      <c r="I155" s="250"/>
      <c r="J155" s="251">
        <f>ROUND(I155*H155,2)</f>
        <v>0</v>
      </c>
      <c r="K155" s="247" t="s">
        <v>644</v>
      </c>
      <c r="L155" s="252"/>
      <c r="M155" s="253" t="s">
        <v>19</v>
      </c>
      <c r="N155" s="254" t="s">
        <v>47</v>
      </c>
      <c r="O155" s="66"/>
      <c r="P155" s="189">
        <f>O155*H155</f>
        <v>0</v>
      </c>
      <c r="Q155" s="189">
        <v>0</v>
      </c>
      <c r="R155" s="189">
        <f>Q155*H155</f>
        <v>0</v>
      </c>
      <c r="S155" s="189">
        <v>0</v>
      </c>
      <c r="T155" s="190">
        <f>S155*H155</f>
        <v>0</v>
      </c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R155" s="191" t="s">
        <v>464</v>
      </c>
      <c r="AT155" s="191" t="s">
        <v>641</v>
      </c>
      <c r="AU155" s="191" t="s">
        <v>179</v>
      </c>
      <c r="AY155" s="19" t="s">
        <v>150</v>
      </c>
      <c r="BE155" s="192">
        <f>IF(N155="základní",J155,0)</f>
        <v>0</v>
      </c>
      <c r="BF155" s="192">
        <f>IF(N155="snížená",J155,0)</f>
        <v>0</v>
      </c>
      <c r="BG155" s="192">
        <f>IF(N155="zákl. přenesená",J155,0)</f>
        <v>0</v>
      </c>
      <c r="BH155" s="192">
        <f>IF(N155="sníž. přenesená",J155,0)</f>
        <v>0</v>
      </c>
      <c r="BI155" s="192">
        <f>IF(N155="nulová",J155,0)</f>
        <v>0</v>
      </c>
      <c r="BJ155" s="19" t="s">
        <v>84</v>
      </c>
      <c r="BK155" s="192">
        <f>ROUND(I155*H155,2)</f>
        <v>0</v>
      </c>
      <c r="BL155" s="19" t="s">
        <v>314</v>
      </c>
      <c r="BM155" s="191" t="s">
        <v>1285</v>
      </c>
    </row>
    <row r="156" spans="1:65" s="2" customFormat="1" ht="11.25">
      <c r="A156" s="36"/>
      <c r="B156" s="37"/>
      <c r="C156" s="38"/>
      <c r="D156" s="193" t="s">
        <v>160</v>
      </c>
      <c r="E156" s="38"/>
      <c r="F156" s="194" t="s">
        <v>2032</v>
      </c>
      <c r="G156" s="38"/>
      <c r="H156" s="38"/>
      <c r="I156" s="195"/>
      <c r="J156" s="38"/>
      <c r="K156" s="38"/>
      <c r="L156" s="41"/>
      <c r="M156" s="196"/>
      <c r="N156" s="197"/>
      <c r="O156" s="66"/>
      <c r="P156" s="66"/>
      <c r="Q156" s="66"/>
      <c r="R156" s="66"/>
      <c r="S156" s="66"/>
      <c r="T156" s="67"/>
      <c r="U156" s="36"/>
      <c r="V156" s="36"/>
      <c r="W156" s="36"/>
      <c r="X156" s="36"/>
      <c r="Y156" s="36"/>
      <c r="Z156" s="36"/>
      <c r="AA156" s="36"/>
      <c r="AB156" s="36"/>
      <c r="AC156" s="36"/>
      <c r="AD156" s="36"/>
      <c r="AE156" s="36"/>
      <c r="AT156" s="19" t="s">
        <v>160</v>
      </c>
      <c r="AU156" s="19" t="s">
        <v>179</v>
      </c>
    </row>
    <row r="157" spans="1:65" s="2" customFormat="1" ht="29.25">
      <c r="A157" s="36"/>
      <c r="B157" s="37"/>
      <c r="C157" s="38"/>
      <c r="D157" s="193" t="s">
        <v>161</v>
      </c>
      <c r="E157" s="38"/>
      <c r="F157" s="198" t="s">
        <v>2033</v>
      </c>
      <c r="G157" s="38"/>
      <c r="H157" s="38"/>
      <c r="I157" s="195"/>
      <c r="J157" s="38"/>
      <c r="K157" s="38"/>
      <c r="L157" s="41"/>
      <c r="M157" s="196"/>
      <c r="N157" s="197"/>
      <c r="O157" s="66"/>
      <c r="P157" s="66"/>
      <c r="Q157" s="66"/>
      <c r="R157" s="66"/>
      <c r="S157" s="66"/>
      <c r="T157" s="67"/>
      <c r="U157" s="36"/>
      <c r="V157" s="36"/>
      <c r="W157" s="36"/>
      <c r="X157" s="36"/>
      <c r="Y157" s="36"/>
      <c r="Z157" s="36"/>
      <c r="AA157" s="36"/>
      <c r="AB157" s="36"/>
      <c r="AC157" s="36"/>
      <c r="AD157" s="36"/>
      <c r="AE157" s="36"/>
      <c r="AT157" s="19" t="s">
        <v>161</v>
      </c>
      <c r="AU157" s="19" t="s">
        <v>179</v>
      </c>
    </row>
    <row r="158" spans="1:65" s="2" customFormat="1" ht="16.5" customHeight="1">
      <c r="A158" s="36"/>
      <c r="B158" s="37"/>
      <c r="C158" s="245" t="s">
        <v>390</v>
      </c>
      <c r="D158" s="245" t="s">
        <v>641</v>
      </c>
      <c r="E158" s="246" t="s">
        <v>2034</v>
      </c>
      <c r="F158" s="247" t="s">
        <v>2032</v>
      </c>
      <c r="G158" s="248" t="s">
        <v>156</v>
      </c>
      <c r="H158" s="249">
        <v>1</v>
      </c>
      <c r="I158" s="250"/>
      <c r="J158" s="251">
        <f>ROUND(I158*H158,2)</f>
        <v>0</v>
      </c>
      <c r="K158" s="247" t="s">
        <v>644</v>
      </c>
      <c r="L158" s="252"/>
      <c r="M158" s="253" t="s">
        <v>19</v>
      </c>
      <c r="N158" s="254" t="s">
        <v>47</v>
      </c>
      <c r="O158" s="66"/>
      <c r="P158" s="189">
        <f>O158*H158</f>
        <v>0</v>
      </c>
      <c r="Q158" s="189">
        <v>0</v>
      </c>
      <c r="R158" s="189">
        <f>Q158*H158</f>
        <v>0</v>
      </c>
      <c r="S158" s="189">
        <v>0</v>
      </c>
      <c r="T158" s="190">
        <f>S158*H158</f>
        <v>0</v>
      </c>
      <c r="U158" s="36"/>
      <c r="V158" s="36"/>
      <c r="W158" s="36"/>
      <c r="X158" s="36"/>
      <c r="Y158" s="36"/>
      <c r="Z158" s="36"/>
      <c r="AA158" s="36"/>
      <c r="AB158" s="36"/>
      <c r="AC158" s="36"/>
      <c r="AD158" s="36"/>
      <c r="AE158" s="36"/>
      <c r="AR158" s="191" t="s">
        <v>464</v>
      </c>
      <c r="AT158" s="191" t="s">
        <v>641</v>
      </c>
      <c r="AU158" s="191" t="s">
        <v>179</v>
      </c>
      <c r="AY158" s="19" t="s">
        <v>150</v>
      </c>
      <c r="BE158" s="192">
        <f>IF(N158="základní",J158,0)</f>
        <v>0</v>
      </c>
      <c r="BF158" s="192">
        <f>IF(N158="snížená",J158,0)</f>
        <v>0</v>
      </c>
      <c r="BG158" s="192">
        <f>IF(N158="zákl. přenesená",J158,0)</f>
        <v>0</v>
      </c>
      <c r="BH158" s="192">
        <f>IF(N158="sníž. přenesená",J158,0)</f>
        <v>0</v>
      </c>
      <c r="BI158" s="192">
        <f>IF(N158="nulová",J158,0)</f>
        <v>0</v>
      </c>
      <c r="BJ158" s="19" t="s">
        <v>84</v>
      </c>
      <c r="BK158" s="192">
        <f>ROUND(I158*H158,2)</f>
        <v>0</v>
      </c>
      <c r="BL158" s="19" t="s">
        <v>314</v>
      </c>
      <c r="BM158" s="191" t="s">
        <v>1303</v>
      </c>
    </row>
    <row r="159" spans="1:65" s="2" customFormat="1" ht="11.25">
      <c r="A159" s="36"/>
      <c r="B159" s="37"/>
      <c r="C159" s="38"/>
      <c r="D159" s="193" t="s">
        <v>160</v>
      </c>
      <c r="E159" s="38"/>
      <c r="F159" s="194" t="s">
        <v>2032</v>
      </c>
      <c r="G159" s="38"/>
      <c r="H159" s="38"/>
      <c r="I159" s="195"/>
      <c r="J159" s="38"/>
      <c r="K159" s="38"/>
      <c r="L159" s="41"/>
      <c r="M159" s="196"/>
      <c r="N159" s="197"/>
      <c r="O159" s="66"/>
      <c r="P159" s="66"/>
      <c r="Q159" s="66"/>
      <c r="R159" s="66"/>
      <c r="S159" s="66"/>
      <c r="T159" s="67"/>
      <c r="U159" s="36"/>
      <c r="V159" s="36"/>
      <c r="W159" s="36"/>
      <c r="X159" s="36"/>
      <c r="Y159" s="36"/>
      <c r="Z159" s="36"/>
      <c r="AA159" s="36"/>
      <c r="AB159" s="36"/>
      <c r="AC159" s="36"/>
      <c r="AD159" s="36"/>
      <c r="AE159" s="36"/>
      <c r="AT159" s="19" t="s">
        <v>160</v>
      </c>
      <c r="AU159" s="19" t="s">
        <v>179</v>
      </c>
    </row>
    <row r="160" spans="1:65" s="2" customFormat="1" ht="29.25">
      <c r="A160" s="36"/>
      <c r="B160" s="37"/>
      <c r="C160" s="38"/>
      <c r="D160" s="193" t="s">
        <v>161</v>
      </c>
      <c r="E160" s="38"/>
      <c r="F160" s="198" t="s">
        <v>2033</v>
      </c>
      <c r="G160" s="38"/>
      <c r="H160" s="38"/>
      <c r="I160" s="195"/>
      <c r="J160" s="38"/>
      <c r="K160" s="38"/>
      <c r="L160" s="41"/>
      <c r="M160" s="196"/>
      <c r="N160" s="197"/>
      <c r="O160" s="66"/>
      <c r="P160" s="66"/>
      <c r="Q160" s="66"/>
      <c r="R160" s="66"/>
      <c r="S160" s="66"/>
      <c r="T160" s="67"/>
      <c r="U160" s="36"/>
      <c r="V160" s="36"/>
      <c r="W160" s="36"/>
      <c r="X160" s="36"/>
      <c r="Y160" s="36"/>
      <c r="Z160" s="36"/>
      <c r="AA160" s="36"/>
      <c r="AB160" s="36"/>
      <c r="AC160" s="36"/>
      <c r="AD160" s="36"/>
      <c r="AE160" s="36"/>
      <c r="AT160" s="19" t="s">
        <v>161</v>
      </c>
      <c r="AU160" s="19" t="s">
        <v>179</v>
      </c>
    </row>
    <row r="161" spans="1:65" s="2" customFormat="1" ht="16.5" customHeight="1">
      <c r="A161" s="36"/>
      <c r="B161" s="37"/>
      <c r="C161" s="245" t="s">
        <v>397</v>
      </c>
      <c r="D161" s="245" t="s">
        <v>641</v>
      </c>
      <c r="E161" s="246" t="s">
        <v>2035</v>
      </c>
      <c r="F161" s="247" t="s">
        <v>2036</v>
      </c>
      <c r="G161" s="248" t="s">
        <v>156</v>
      </c>
      <c r="H161" s="249">
        <v>1</v>
      </c>
      <c r="I161" s="250"/>
      <c r="J161" s="251">
        <f>ROUND(I161*H161,2)</f>
        <v>0</v>
      </c>
      <c r="K161" s="247" t="s">
        <v>644</v>
      </c>
      <c r="L161" s="252"/>
      <c r="M161" s="253" t="s">
        <v>19</v>
      </c>
      <c r="N161" s="254" t="s">
        <v>47</v>
      </c>
      <c r="O161" s="66"/>
      <c r="P161" s="189">
        <f>O161*H161</f>
        <v>0</v>
      </c>
      <c r="Q161" s="189">
        <v>0</v>
      </c>
      <c r="R161" s="189">
        <f>Q161*H161</f>
        <v>0</v>
      </c>
      <c r="S161" s="189">
        <v>0</v>
      </c>
      <c r="T161" s="190">
        <f>S161*H161</f>
        <v>0</v>
      </c>
      <c r="U161" s="36"/>
      <c r="V161" s="36"/>
      <c r="W161" s="36"/>
      <c r="X161" s="36"/>
      <c r="Y161" s="36"/>
      <c r="Z161" s="36"/>
      <c r="AA161" s="36"/>
      <c r="AB161" s="36"/>
      <c r="AC161" s="36"/>
      <c r="AD161" s="36"/>
      <c r="AE161" s="36"/>
      <c r="AR161" s="191" t="s">
        <v>464</v>
      </c>
      <c r="AT161" s="191" t="s">
        <v>641</v>
      </c>
      <c r="AU161" s="191" t="s">
        <v>179</v>
      </c>
      <c r="AY161" s="19" t="s">
        <v>150</v>
      </c>
      <c r="BE161" s="192">
        <f>IF(N161="základní",J161,0)</f>
        <v>0</v>
      </c>
      <c r="BF161" s="192">
        <f>IF(N161="snížená",J161,0)</f>
        <v>0</v>
      </c>
      <c r="BG161" s="192">
        <f>IF(N161="zákl. přenesená",J161,0)</f>
        <v>0</v>
      </c>
      <c r="BH161" s="192">
        <f>IF(N161="sníž. přenesená",J161,0)</f>
        <v>0</v>
      </c>
      <c r="BI161" s="192">
        <f>IF(N161="nulová",J161,0)</f>
        <v>0</v>
      </c>
      <c r="BJ161" s="19" t="s">
        <v>84</v>
      </c>
      <c r="BK161" s="192">
        <f>ROUND(I161*H161,2)</f>
        <v>0</v>
      </c>
      <c r="BL161" s="19" t="s">
        <v>314</v>
      </c>
      <c r="BM161" s="191" t="s">
        <v>1315</v>
      </c>
    </row>
    <row r="162" spans="1:65" s="2" customFormat="1" ht="11.25">
      <c r="A162" s="36"/>
      <c r="B162" s="37"/>
      <c r="C162" s="38"/>
      <c r="D162" s="193" t="s">
        <v>160</v>
      </c>
      <c r="E162" s="38"/>
      <c r="F162" s="194" t="s">
        <v>2036</v>
      </c>
      <c r="G162" s="38"/>
      <c r="H162" s="38"/>
      <c r="I162" s="195"/>
      <c r="J162" s="38"/>
      <c r="K162" s="38"/>
      <c r="L162" s="41"/>
      <c r="M162" s="196"/>
      <c r="N162" s="197"/>
      <c r="O162" s="66"/>
      <c r="P162" s="66"/>
      <c r="Q162" s="66"/>
      <c r="R162" s="66"/>
      <c r="S162" s="66"/>
      <c r="T162" s="67"/>
      <c r="U162" s="36"/>
      <c r="V162" s="36"/>
      <c r="W162" s="36"/>
      <c r="X162" s="36"/>
      <c r="Y162" s="36"/>
      <c r="Z162" s="36"/>
      <c r="AA162" s="36"/>
      <c r="AB162" s="36"/>
      <c r="AC162" s="36"/>
      <c r="AD162" s="36"/>
      <c r="AE162" s="36"/>
      <c r="AT162" s="19" t="s">
        <v>160</v>
      </c>
      <c r="AU162" s="19" t="s">
        <v>179</v>
      </c>
    </row>
    <row r="163" spans="1:65" s="2" customFormat="1" ht="29.25">
      <c r="A163" s="36"/>
      <c r="B163" s="37"/>
      <c r="C163" s="38"/>
      <c r="D163" s="193" t="s">
        <v>161</v>
      </c>
      <c r="E163" s="38"/>
      <c r="F163" s="198" t="s">
        <v>2037</v>
      </c>
      <c r="G163" s="38"/>
      <c r="H163" s="38"/>
      <c r="I163" s="195"/>
      <c r="J163" s="38"/>
      <c r="K163" s="38"/>
      <c r="L163" s="41"/>
      <c r="M163" s="196"/>
      <c r="N163" s="197"/>
      <c r="O163" s="66"/>
      <c r="P163" s="66"/>
      <c r="Q163" s="66"/>
      <c r="R163" s="66"/>
      <c r="S163" s="66"/>
      <c r="T163" s="67"/>
      <c r="U163" s="36"/>
      <c r="V163" s="36"/>
      <c r="W163" s="36"/>
      <c r="X163" s="36"/>
      <c r="Y163" s="36"/>
      <c r="Z163" s="36"/>
      <c r="AA163" s="36"/>
      <c r="AB163" s="36"/>
      <c r="AC163" s="36"/>
      <c r="AD163" s="36"/>
      <c r="AE163" s="36"/>
      <c r="AT163" s="19" t="s">
        <v>161</v>
      </c>
      <c r="AU163" s="19" t="s">
        <v>179</v>
      </c>
    </row>
    <row r="164" spans="1:65" s="2" customFormat="1" ht="16.5" customHeight="1">
      <c r="A164" s="36"/>
      <c r="B164" s="37"/>
      <c r="C164" s="245" t="s">
        <v>404</v>
      </c>
      <c r="D164" s="245" t="s">
        <v>641</v>
      </c>
      <c r="E164" s="246" t="s">
        <v>2038</v>
      </c>
      <c r="F164" s="247" t="s">
        <v>2039</v>
      </c>
      <c r="G164" s="248" t="s">
        <v>156</v>
      </c>
      <c r="H164" s="249">
        <v>3</v>
      </c>
      <c r="I164" s="250"/>
      <c r="J164" s="251">
        <f>ROUND(I164*H164,2)</f>
        <v>0</v>
      </c>
      <c r="K164" s="247" t="s">
        <v>644</v>
      </c>
      <c r="L164" s="252"/>
      <c r="M164" s="253" t="s">
        <v>19</v>
      </c>
      <c r="N164" s="254" t="s">
        <v>47</v>
      </c>
      <c r="O164" s="66"/>
      <c r="P164" s="189">
        <f>O164*H164</f>
        <v>0</v>
      </c>
      <c r="Q164" s="189">
        <v>0</v>
      </c>
      <c r="R164" s="189">
        <f>Q164*H164</f>
        <v>0</v>
      </c>
      <c r="S164" s="189">
        <v>0</v>
      </c>
      <c r="T164" s="190">
        <f>S164*H164</f>
        <v>0</v>
      </c>
      <c r="U164" s="36"/>
      <c r="V164" s="36"/>
      <c r="W164" s="36"/>
      <c r="X164" s="36"/>
      <c r="Y164" s="36"/>
      <c r="Z164" s="36"/>
      <c r="AA164" s="36"/>
      <c r="AB164" s="36"/>
      <c r="AC164" s="36"/>
      <c r="AD164" s="36"/>
      <c r="AE164" s="36"/>
      <c r="AR164" s="191" t="s">
        <v>464</v>
      </c>
      <c r="AT164" s="191" t="s">
        <v>641</v>
      </c>
      <c r="AU164" s="191" t="s">
        <v>179</v>
      </c>
      <c r="AY164" s="19" t="s">
        <v>150</v>
      </c>
      <c r="BE164" s="192">
        <f>IF(N164="základní",J164,0)</f>
        <v>0</v>
      </c>
      <c r="BF164" s="192">
        <f>IF(N164="snížená",J164,0)</f>
        <v>0</v>
      </c>
      <c r="BG164" s="192">
        <f>IF(N164="zákl. přenesená",J164,0)</f>
        <v>0</v>
      </c>
      <c r="BH164" s="192">
        <f>IF(N164="sníž. přenesená",J164,0)</f>
        <v>0</v>
      </c>
      <c r="BI164" s="192">
        <f>IF(N164="nulová",J164,0)</f>
        <v>0</v>
      </c>
      <c r="BJ164" s="19" t="s">
        <v>84</v>
      </c>
      <c r="BK164" s="192">
        <f>ROUND(I164*H164,2)</f>
        <v>0</v>
      </c>
      <c r="BL164" s="19" t="s">
        <v>314</v>
      </c>
      <c r="BM164" s="191" t="s">
        <v>1329</v>
      </c>
    </row>
    <row r="165" spans="1:65" s="2" customFormat="1" ht="11.25">
      <c r="A165" s="36"/>
      <c r="B165" s="37"/>
      <c r="C165" s="38"/>
      <c r="D165" s="193" t="s">
        <v>160</v>
      </c>
      <c r="E165" s="38"/>
      <c r="F165" s="194" t="s">
        <v>2039</v>
      </c>
      <c r="G165" s="38"/>
      <c r="H165" s="38"/>
      <c r="I165" s="195"/>
      <c r="J165" s="38"/>
      <c r="K165" s="38"/>
      <c r="L165" s="41"/>
      <c r="M165" s="196"/>
      <c r="N165" s="197"/>
      <c r="O165" s="66"/>
      <c r="P165" s="66"/>
      <c r="Q165" s="66"/>
      <c r="R165" s="66"/>
      <c r="S165" s="66"/>
      <c r="T165" s="67"/>
      <c r="U165" s="36"/>
      <c r="V165" s="36"/>
      <c r="W165" s="36"/>
      <c r="X165" s="36"/>
      <c r="Y165" s="36"/>
      <c r="Z165" s="36"/>
      <c r="AA165" s="36"/>
      <c r="AB165" s="36"/>
      <c r="AC165" s="36"/>
      <c r="AD165" s="36"/>
      <c r="AE165" s="36"/>
      <c r="AT165" s="19" t="s">
        <v>160</v>
      </c>
      <c r="AU165" s="19" t="s">
        <v>179</v>
      </c>
    </row>
    <row r="166" spans="1:65" s="2" customFormat="1" ht="48.75">
      <c r="A166" s="36"/>
      <c r="B166" s="37"/>
      <c r="C166" s="38"/>
      <c r="D166" s="193" t="s">
        <v>161</v>
      </c>
      <c r="E166" s="38"/>
      <c r="F166" s="198" t="s">
        <v>2040</v>
      </c>
      <c r="G166" s="38"/>
      <c r="H166" s="38"/>
      <c r="I166" s="195"/>
      <c r="J166" s="38"/>
      <c r="K166" s="38"/>
      <c r="L166" s="41"/>
      <c r="M166" s="196"/>
      <c r="N166" s="197"/>
      <c r="O166" s="66"/>
      <c r="P166" s="66"/>
      <c r="Q166" s="66"/>
      <c r="R166" s="66"/>
      <c r="S166" s="66"/>
      <c r="T166" s="67"/>
      <c r="U166" s="36"/>
      <c r="V166" s="36"/>
      <c r="W166" s="36"/>
      <c r="X166" s="36"/>
      <c r="Y166" s="36"/>
      <c r="Z166" s="36"/>
      <c r="AA166" s="36"/>
      <c r="AB166" s="36"/>
      <c r="AC166" s="36"/>
      <c r="AD166" s="36"/>
      <c r="AE166" s="36"/>
      <c r="AT166" s="19" t="s">
        <v>161</v>
      </c>
      <c r="AU166" s="19" t="s">
        <v>179</v>
      </c>
    </row>
    <row r="167" spans="1:65" s="2" customFormat="1" ht="16.5" customHeight="1">
      <c r="A167" s="36"/>
      <c r="B167" s="37"/>
      <c r="C167" s="245" t="s">
        <v>417</v>
      </c>
      <c r="D167" s="245" t="s">
        <v>641</v>
      </c>
      <c r="E167" s="246" t="s">
        <v>2041</v>
      </c>
      <c r="F167" s="247" t="s">
        <v>2042</v>
      </c>
      <c r="G167" s="248" t="s">
        <v>156</v>
      </c>
      <c r="H167" s="249">
        <v>2</v>
      </c>
      <c r="I167" s="250"/>
      <c r="J167" s="251">
        <f>ROUND(I167*H167,2)</f>
        <v>0</v>
      </c>
      <c r="K167" s="247" t="s">
        <v>644</v>
      </c>
      <c r="L167" s="252"/>
      <c r="M167" s="253" t="s">
        <v>19</v>
      </c>
      <c r="N167" s="254" t="s">
        <v>47</v>
      </c>
      <c r="O167" s="66"/>
      <c r="P167" s="189">
        <f>O167*H167</f>
        <v>0</v>
      </c>
      <c r="Q167" s="189">
        <v>0</v>
      </c>
      <c r="R167" s="189">
        <f>Q167*H167</f>
        <v>0</v>
      </c>
      <c r="S167" s="189">
        <v>0</v>
      </c>
      <c r="T167" s="190">
        <f>S167*H167</f>
        <v>0</v>
      </c>
      <c r="U167" s="36"/>
      <c r="V167" s="36"/>
      <c r="W167" s="36"/>
      <c r="X167" s="36"/>
      <c r="Y167" s="36"/>
      <c r="Z167" s="36"/>
      <c r="AA167" s="36"/>
      <c r="AB167" s="36"/>
      <c r="AC167" s="36"/>
      <c r="AD167" s="36"/>
      <c r="AE167" s="36"/>
      <c r="AR167" s="191" t="s">
        <v>464</v>
      </c>
      <c r="AT167" s="191" t="s">
        <v>641</v>
      </c>
      <c r="AU167" s="191" t="s">
        <v>179</v>
      </c>
      <c r="AY167" s="19" t="s">
        <v>150</v>
      </c>
      <c r="BE167" s="192">
        <f>IF(N167="základní",J167,0)</f>
        <v>0</v>
      </c>
      <c r="BF167" s="192">
        <f>IF(N167="snížená",J167,0)</f>
        <v>0</v>
      </c>
      <c r="BG167" s="192">
        <f>IF(N167="zákl. přenesená",J167,0)</f>
        <v>0</v>
      </c>
      <c r="BH167" s="192">
        <f>IF(N167="sníž. přenesená",J167,0)</f>
        <v>0</v>
      </c>
      <c r="BI167" s="192">
        <f>IF(N167="nulová",J167,0)</f>
        <v>0</v>
      </c>
      <c r="BJ167" s="19" t="s">
        <v>84</v>
      </c>
      <c r="BK167" s="192">
        <f>ROUND(I167*H167,2)</f>
        <v>0</v>
      </c>
      <c r="BL167" s="19" t="s">
        <v>314</v>
      </c>
      <c r="BM167" s="191" t="s">
        <v>1340</v>
      </c>
    </row>
    <row r="168" spans="1:65" s="2" customFormat="1" ht="11.25">
      <c r="A168" s="36"/>
      <c r="B168" s="37"/>
      <c r="C168" s="38"/>
      <c r="D168" s="193" t="s">
        <v>160</v>
      </c>
      <c r="E168" s="38"/>
      <c r="F168" s="194" t="s">
        <v>2042</v>
      </c>
      <c r="G168" s="38"/>
      <c r="H168" s="38"/>
      <c r="I168" s="195"/>
      <c r="J168" s="38"/>
      <c r="K168" s="38"/>
      <c r="L168" s="41"/>
      <c r="M168" s="196"/>
      <c r="N168" s="197"/>
      <c r="O168" s="66"/>
      <c r="P168" s="66"/>
      <c r="Q168" s="66"/>
      <c r="R168" s="66"/>
      <c r="S168" s="66"/>
      <c r="T168" s="67"/>
      <c r="U168" s="36"/>
      <c r="V168" s="36"/>
      <c r="W168" s="36"/>
      <c r="X168" s="36"/>
      <c r="Y168" s="36"/>
      <c r="Z168" s="36"/>
      <c r="AA168" s="36"/>
      <c r="AB168" s="36"/>
      <c r="AC168" s="36"/>
      <c r="AD168" s="36"/>
      <c r="AE168" s="36"/>
      <c r="AT168" s="19" t="s">
        <v>160</v>
      </c>
      <c r="AU168" s="19" t="s">
        <v>179</v>
      </c>
    </row>
    <row r="169" spans="1:65" s="2" customFormat="1" ht="48.75">
      <c r="A169" s="36"/>
      <c r="B169" s="37"/>
      <c r="C169" s="38"/>
      <c r="D169" s="193" t="s">
        <v>161</v>
      </c>
      <c r="E169" s="38"/>
      <c r="F169" s="198" t="s">
        <v>2043</v>
      </c>
      <c r="G169" s="38"/>
      <c r="H169" s="38"/>
      <c r="I169" s="195"/>
      <c r="J169" s="38"/>
      <c r="K169" s="38"/>
      <c r="L169" s="41"/>
      <c r="M169" s="196"/>
      <c r="N169" s="197"/>
      <c r="O169" s="66"/>
      <c r="P169" s="66"/>
      <c r="Q169" s="66"/>
      <c r="R169" s="66"/>
      <c r="S169" s="66"/>
      <c r="T169" s="67"/>
      <c r="U169" s="36"/>
      <c r="V169" s="36"/>
      <c r="W169" s="36"/>
      <c r="X169" s="36"/>
      <c r="Y169" s="36"/>
      <c r="Z169" s="36"/>
      <c r="AA169" s="36"/>
      <c r="AB169" s="36"/>
      <c r="AC169" s="36"/>
      <c r="AD169" s="36"/>
      <c r="AE169" s="36"/>
      <c r="AT169" s="19" t="s">
        <v>161</v>
      </c>
      <c r="AU169" s="19" t="s">
        <v>179</v>
      </c>
    </row>
    <row r="170" spans="1:65" s="2" customFormat="1" ht="16.5" customHeight="1">
      <c r="A170" s="36"/>
      <c r="B170" s="37"/>
      <c r="C170" s="245" t="s">
        <v>428</v>
      </c>
      <c r="D170" s="245" t="s">
        <v>641</v>
      </c>
      <c r="E170" s="246" t="s">
        <v>2044</v>
      </c>
      <c r="F170" s="247" t="s">
        <v>2045</v>
      </c>
      <c r="G170" s="248" t="s">
        <v>328</v>
      </c>
      <c r="H170" s="249">
        <v>100</v>
      </c>
      <c r="I170" s="250"/>
      <c r="J170" s="251">
        <f>ROUND(I170*H170,2)</f>
        <v>0</v>
      </c>
      <c r="K170" s="247" t="s">
        <v>644</v>
      </c>
      <c r="L170" s="252"/>
      <c r="M170" s="253" t="s">
        <v>19</v>
      </c>
      <c r="N170" s="254" t="s">
        <v>47</v>
      </c>
      <c r="O170" s="66"/>
      <c r="P170" s="189">
        <f>O170*H170</f>
        <v>0</v>
      </c>
      <c r="Q170" s="189">
        <v>0</v>
      </c>
      <c r="R170" s="189">
        <f>Q170*H170</f>
        <v>0</v>
      </c>
      <c r="S170" s="189">
        <v>0</v>
      </c>
      <c r="T170" s="190">
        <f>S170*H170</f>
        <v>0</v>
      </c>
      <c r="U170" s="36"/>
      <c r="V170" s="36"/>
      <c r="W170" s="36"/>
      <c r="X170" s="36"/>
      <c r="Y170" s="36"/>
      <c r="Z170" s="36"/>
      <c r="AA170" s="36"/>
      <c r="AB170" s="36"/>
      <c r="AC170" s="36"/>
      <c r="AD170" s="36"/>
      <c r="AE170" s="36"/>
      <c r="AR170" s="191" t="s">
        <v>464</v>
      </c>
      <c r="AT170" s="191" t="s">
        <v>641</v>
      </c>
      <c r="AU170" s="191" t="s">
        <v>179</v>
      </c>
      <c r="AY170" s="19" t="s">
        <v>150</v>
      </c>
      <c r="BE170" s="192">
        <f>IF(N170="základní",J170,0)</f>
        <v>0</v>
      </c>
      <c r="BF170" s="192">
        <f>IF(N170="snížená",J170,0)</f>
        <v>0</v>
      </c>
      <c r="BG170" s="192">
        <f>IF(N170="zákl. přenesená",J170,0)</f>
        <v>0</v>
      </c>
      <c r="BH170" s="192">
        <f>IF(N170="sníž. přenesená",J170,0)</f>
        <v>0</v>
      </c>
      <c r="BI170" s="192">
        <f>IF(N170="nulová",J170,0)</f>
        <v>0</v>
      </c>
      <c r="BJ170" s="19" t="s">
        <v>84</v>
      </c>
      <c r="BK170" s="192">
        <f>ROUND(I170*H170,2)</f>
        <v>0</v>
      </c>
      <c r="BL170" s="19" t="s">
        <v>314</v>
      </c>
      <c r="BM170" s="191" t="s">
        <v>1353</v>
      </c>
    </row>
    <row r="171" spans="1:65" s="2" customFormat="1" ht="11.25">
      <c r="A171" s="36"/>
      <c r="B171" s="37"/>
      <c r="C171" s="38"/>
      <c r="D171" s="193" t="s">
        <v>160</v>
      </c>
      <c r="E171" s="38"/>
      <c r="F171" s="194" t="s">
        <v>2045</v>
      </c>
      <c r="G171" s="38"/>
      <c r="H171" s="38"/>
      <c r="I171" s="195"/>
      <c r="J171" s="38"/>
      <c r="K171" s="38"/>
      <c r="L171" s="41"/>
      <c r="M171" s="196"/>
      <c r="N171" s="197"/>
      <c r="O171" s="66"/>
      <c r="P171" s="66"/>
      <c r="Q171" s="66"/>
      <c r="R171" s="66"/>
      <c r="S171" s="66"/>
      <c r="T171" s="67"/>
      <c r="U171" s="36"/>
      <c r="V171" s="36"/>
      <c r="W171" s="36"/>
      <c r="X171" s="36"/>
      <c r="Y171" s="36"/>
      <c r="Z171" s="36"/>
      <c r="AA171" s="36"/>
      <c r="AB171" s="36"/>
      <c r="AC171" s="36"/>
      <c r="AD171" s="36"/>
      <c r="AE171" s="36"/>
      <c r="AT171" s="19" t="s">
        <v>160</v>
      </c>
      <c r="AU171" s="19" t="s">
        <v>179</v>
      </c>
    </row>
    <row r="172" spans="1:65" s="2" customFormat="1" ht="39">
      <c r="A172" s="36"/>
      <c r="B172" s="37"/>
      <c r="C172" s="38"/>
      <c r="D172" s="193" t="s">
        <v>161</v>
      </c>
      <c r="E172" s="38"/>
      <c r="F172" s="198" t="s">
        <v>2046</v>
      </c>
      <c r="G172" s="38"/>
      <c r="H172" s="38"/>
      <c r="I172" s="195"/>
      <c r="J172" s="38"/>
      <c r="K172" s="38"/>
      <c r="L172" s="41"/>
      <c r="M172" s="196"/>
      <c r="N172" s="197"/>
      <c r="O172" s="66"/>
      <c r="P172" s="66"/>
      <c r="Q172" s="66"/>
      <c r="R172" s="66"/>
      <c r="S172" s="66"/>
      <c r="T172" s="67"/>
      <c r="U172" s="36"/>
      <c r="V172" s="36"/>
      <c r="W172" s="36"/>
      <c r="X172" s="36"/>
      <c r="Y172" s="36"/>
      <c r="Z172" s="36"/>
      <c r="AA172" s="36"/>
      <c r="AB172" s="36"/>
      <c r="AC172" s="36"/>
      <c r="AD172" s="36"/>
      <c r="AE172" s="36"/>
      <c r="AT172" s="19" t="s">
        <v>161</v>
      </c>
      <c r="AU172" s="19" t="s">
        <v>179</v>
      </c>
    </row>
    <row r="173" spans="1:65" s="2" customFormat="1" ht="16.5" customHeight="1">
      <c r="A173" s="36"/>
      <c r="B173" s="37"/>
      <c r="C173" s="245" t="s">
        <v>433</v>
      </c>
      <c r="D173" s="245" t="s">
        <v>641</v>
      </c>
      <c r="E173" s="246" t="s">
        <v>2047</v>
      </c>
      <c r="F173" s="247" t="s">
        <v>2048</v>
      </c>
      <c r="G173" s="248" t="s">
        <v>328</v>
      </c>
      <c r="H173" s="249">
        <v>40</v>
      </c>
      <c r="I173" s="250"/>
      <c r="J173" s="251">
        <f>ROUND(I173*H173,2)</f>
        <v>0</v>
      </c>
      <c r="K173" s="247" t="s">
        <v>644</v>
      </c>
      <c r="L173" s="252"/>
      <c r="M173" s="253" t="s">
        <v>19</v>
      </c>
      <c r="N173" s="254" t="s">
        <v>47</v>
      </c>
      <c r="O173" s="66"/>
      <c r="P173" s="189">
        <f>O173*H173</f>
        <v>0</v>
      </c>
      <c r="Q173" s="189">
        <v>0</v>
      </c>
      <c r="R173" s="189">
        <f>Q173*H173</f>
        <v>0</v>
      </c>
      <c r="S173" s="189">
        <v>0</v>
      </c>
      <c r="T173" s="190">
        <f>S173*H173</f>
        <v>0</v>
      </c>
      <c r="U173" s="36"/>
      <c r="V173" s="36"/>
      <c r="W173" s="36"/>
      <c r="X173" s="36"/>
      <c r="Y173" s="36"/>
      <c r="Z173" s="36"/>
      <c r="AA173" s="36"/>
      <c r="AB173" s="36"/>
      <c r="AC173" s="36"/>
      <c r="AD173" s="36"/>
      <c r="AE173" s="36"/>
      <c r="AR173" s="191" t="s">
        <v>464</v>
      </c>
      <c r="AT173" s="191" t="s">
        <v>641</v>
      </c>
      <c r="AU173" s="191" t="s">
        <v>179</v>
      </c>
      <c r="AY173" s="19" t="s">
        <v>150</v>
      </c>
      <c r="BE173" s="192">
        <f>IF(N173="základní",J173,0)</f>
        <v>0</v>
      </c>
      <c r="BF173" s="192">
        <f>IF(N173="snížená",J173,0)</f>
        <v>0</v>
      </c>
      <c r="BG173" s="192">
        <f>IF(N173="zákl. přenesená",J173,0)</f>
        <v>0</v>
      </c>
      <c r="BH173" s="192">
        <f>IF(N173="sníž. přenesená",J173,0)</f>
        <v>0</v>
      </c>
      <c r="BI173" s="192">
        <f>IF(N173="nulová",J173,0)</f>
        <v>0</v>
      </c>
      <c r="BJ173" s="19" t="s">
        <v>84</v>
      </c>
      <c r="BK173" s="192">
        <f>ROUND(I173*H173,2)</f>
        <v>0</v>
      </c>
      <c r="BL173" s="19" t="s">
        <v>314</v>
      </c>
      <c r="BM173" s="191" t="s">
        <v>1373</v>
      </c>
    </row>
    <row r="174" spans="1:65" s="2" customFormat="1" ht="11.25">
      <c r="A174" s="36"/>
      <c r="B174" s="37"/>
      <c r="C174" s="38"/>
      <c r="D174" s="193" t="s">
        <v>160</v>
      </c>
      <c r="E174" s="38"/>
      <c r="F174" s="194" t="s">
        <v>2048</v>
      </c>
      <c r="G174" s="38"/>
      <c r="H174" s="38"/>
      <c r="I174" s="195"/>
      <c r="J174" s="38"/>
      <c r="K174" s="38"/>
      <c r="L174" s="41"/>
      <c r="M174" s="196"/>
      <c r="N174" s="197"/>
      <c r="O174" s="66"/>
      <c r="P174" s="66"/>
      <c r="Q174" s="66"/>
      <c r="R174" s="66"/>
      <c r="S174" s="66"/>
      <c r="T174" s="67"/>
      <c r="U174" s="36"/>
      <c r="V174" s="36"/>
      <c r="W174" s="36"/>
      <c r="X174" s="36"/>
      <c r="Y174" s="36"/>
      <c r="Z174" s="36"/>
      <c r="AA174" s="36"/>
      <c r="AB174" s="36"/>
      <c r="AC174" s="36"/>
      <c r="AD174" s="36"/>
      <c r="AE174" s="36"/>
      <c r="AT174" s="19" t="s">
        <v>160</v>
      </c>
      <c r="AU174" s="19" t="s">
        <v>179</v>
      </c>
    </row>
    <row r="175" spans="1:65" s="2" customFormat="1" ht="29.25">
      <c r="A175" s="36"/>
      <c r="B175" s="37"/>
      <c r="C175" s="38"/>
      <c r="D175" s="193" t="s">
        <v>161</v>
      </c>
      <c r="E175" s="38"/>
      <c r="F175" s="198" t="s">
        <v>2049</v>
      </c>
      <c r="G175" s="38"/>
      <c r="H175" s="38"/>
      <c r="I175" s="195"/>
      <c r="J175" s="38"/>
      <c r="K175" s="38"/>
      <c r="L175" s="41"/>
      <c r="M175" s="196"/>
      <c r="N175" s="197"/>
      <c r="O175" s="66"/>
      <c r="P175" s="66"/>
      <c r="Q175" s="66"/>
      <c r="R175" s="66"/>
      <c r="S175" s="66"/>
      <c r="T175" s="67"/>
      <c r="U175" s="36"/>
      <c r="V175" s="36"/>
      <c r="W175" s="36"/>
      <c r="X175" s="36"/>
      <c r="Y175" s="36"/>
      <c r="Z175" s="36"/>
      <c r="AA175" s="36"/>
      <c r="AB175" s="36"/>
      <c r="AC175" s="36"/>
      <c r="AD175" s="36"/>
      <c r="AE175" s="36"/>
      <c r="AT175" s="19" t="s">
        <v>161</v>
      </c>
      <c r="AU175" s="19" t="s">
        <v>179</v>
      </c>
    </row>
    <row r="176" spans="1:65" s="2" customFormat="1" ht="16.5" customHeight="1">
      <c r="A176" s="36"/>
      <c r="B176" s="37"/>
      <c r="C176" s="245" t="s">
        <v>438</v>
      </c>
      <c r="D176" s="245" t="s">
        <v>641</v>
      </c>
      <c r="E176" s="246" t="s">
        <v>2050</v>
      </c>
      <c r="F176" s="247" t="s">
        <v>2051</v>
      </c>
      <c r="G176" s="248" t="s">
        <v>328</v>
      </c>
      <c r="H176" s="249">
        <v>60</v>
      </c>
      <c r="I176" s="250"/>
      <c r="J176" s="251">
        <f>ROUND(I176*H176,2)</f>
        <v>0</v>
      </c>
      <c r="K176" s="247" t="s">
        <v>644</v>
      </c>
      <c r="L176" s="252"/>
      <c r="M176" s="253" t="s">
        <v>19</v>
      </c>
      <c r="N176" s="254" t="s">
        <v>47</v>
      </c>
      <c r="O176" s="66"/>
      <c r="P176" s="189">
        <f>O176*H176</f>
        <v>0</v>
      </c>
      <c r="Q176" s="189">
        <v>0</v>
      </c>
      <c r="R176" s="189">
        <f>Q176*H176</f>
        <v>0</v>
      </c>
      <c r="S176" s="189">
        <v>0</v>
      </c>
      <c r="T176" s="190">
        <f>S176*H176</f>
        <v>0</v>
      </c>
      <c r="U176" s="36"/>
      <c r="V176" s="36"/>
      <c r="W176" s="36"/>
      <c r="X176" s="36"/>
      <c r="Y176" s="36"/>
      <c r="Z176" s="36"/>
      <c r="AA176" s="36"/>
      <c r="AB176" s="36"/>
      <c r="AC176" s="36"/>
      <c r="AD176" s="36"/>
      <c r="AE176" s="36"/>
      <c r="AR176" s="191" t="s">
        <v>464</v>
      </c>
      <c r="AT176" s="191" t="s">
        <v>641</v>
      </c>
      <c r="AU176" s="191" t="s">
        <v>179</v>
      </c>
      <c r="AY176" s="19" t="s">
        <v>150</v>
      </c>
      <c r="BE176" s="192">
        <f>IF(N176="základní",J176,0)</f>
        <v>0</v>
      </c>
      <c r="BF176" s="192">
        <f>IF(N176="snížená",J176,0)</f>
        <v>0</v>
      </c>
      <c r="BG176" s="192">
        <f>IF(N176="zákl. přenesená",J176,0)</f>
        <v>0</v>
      </c>
      <c r="BH176" s="192">
        <f>IF(N176="sníž. přenesená",J176,0)</f>
        <v>0</v>
      </c>
      <c r="BI176" s="192">
        <f>IF(N176="nulová",J176,0)</f>
        <v>0</v>
      </c>
      <c r="BJ176" s="19" t="s">
        <v>84</v>
      </c>
      <c r="BK176" s="192">
        <f>ROUND(I176*H176,2)</f>
        <v>0</v>
      </c>
      <c r="BL176" s="19" t="s">
        <v>314</v>
      </c>
      <c r="BM176" s="191" t="s">
        <v>1388</v>
      </c>
    </row>
    <row r="177" spans="1:65" s="2" customFormat="1" ht="11.25">
      <c r="A177" s="36"/>
      <c r="B177" s="37"/>
      <c r="C177" s="38"/>
      <c r="D177" s="193" t="s">
        <v>160</v>
      </c>
      <c r="E177" s="38"/>
      <c r="F177" s="194" t="s">
        <v>2051</v>
      </c>
      <c r="G177" s="38"/>
      <c r="H177" s="38"/>
      <c r="I177" s="195"/>
      <c r="J177" s="38"/>
      <c r="K177" s="38"/>
      <c r="L177" s="41"/>
      <c r="M177" s="196"/>
      <c r="N177" s="197"/>
      <c r="O177" s="66"/>
      <c r="P177" s="66"/>
      <c r="Q177" s="66"/>
      <c r="R177" s="66"/>
      <c r="S177" s="66"/>
      <c r="T177" s="67"/>
      <c r="U177" s="36"/>
      <c r="V177" s="36"/>
      <c r="W177" s="36"/>
      <c r="X177" s="36"/>
      <c r="Y177" s="36"/>
      <c r="Z177" s="36"/>
      <c r="AA177" s="36"/>
      <c r="AB177" s="36"/>
      <c r="AC177" s="36"/>
      <c r="AD177" s="36"/>
      <c r="AE177" s="36"/>
      <c r="AT177" s="19" t="s">
        <v>160</v>
      </c>
      <c r="AU177" s="19" t="s">
        <v>179</v>
      </c>
    </row>
    <row r="178" spans="1:65" s="2" customFormat="1" ht="19.5">
      <c r="A178" s="36"/>
      <c r="B178" s="37"/>
      <c r="C178" s="38"/>
      <c r="D178" s="193" t="s">
        <v>161</v>
      </c>
      <c r="E178" s="38"/>
      <c r="F178" s="198" t="s">
        <v>2052</v>
      </c>
      <c r="G178" s="38"/>
      <c r="H178" s="38"/>
      <c r="I178" s="195"/>
      <c r="J178" s="38"/>
      <c r="K178" s="38"/>
      <c r="L178" s="41"/>
      <c r="M178" s="196"/>
      <c r="N178" s="197"/>
      <c r="O178" s="66"/>
      <c r="P178" s="66"/>
      <c r="Q178" s="66"/>
      <c r="R178" s="66"/>
      <c r="S178" s="66"/>
      <c r="T178" s="67"/>
      <c r="U178" s="36"/>
      <c r="V178" s="36"/>
      <c r="W178" s="36"/>
      <c r="X178" s="36"/>
      <c r="Y178" s="36"/>
      <c r="Z178" s="36"/>
      <c r="AA178" s="36"/>
      <c r="AB178" s="36"/>
      <c r="AC178" s="36"/>
      <c r="AD178" s="36"/>
      <c r="AE178" s="36"/>
      <c r="AT178" s="19" t="s">
        <v>161</v>
      </c>
      <c r="AU178" s="19" t="s">
        <v>179</v>
      </c>
    </row>
    <row r="179" spans="1:65" s="2" customFormat="1" ht="16.5" customHeight="1">
      <c r="A179" s="36"/>
      <c r="B179" s="37"/>
      <c r="C179" s="180" t="s">
        <v>443</v>
      </c>
      <c r="D179" s="180" t="s">
        <v>153</v>
      </c>
      <c r="E179" s="181" t="s">
        <v>2053</v>
      </c>
      <c r="F179" s="182" t="s">
        <v>2054</v>
      </c>
      <c r="G179" s="183" t="s">
        <v>951</v>
      </c>
      <c r="H179" s="184">
        <v>1</v>
      </c>
      <c r="I179" s="185"/>
      <c r="J179" s="186">
        <f>ROUND(I179*H179,2)</f>
        <v>0</v>
      </c>
      <c r="K179" s="182" t="s">
        <v>157</v>
      </c>
      <c r="L179" s="41"/>
      <c r="M179" s="187" t="s">
        <v>19</v>
      </c>
      <c r="N179" s="188" t="s">
        <v>47</v>
      </c>
      <c r="O179" s="66"/>
      <c r="P179" s="189">
        <f>O179*H179</f>
        <v>0</v>
      </c>
      <c r="Q179" s="189">
        <v>0</v>
      </c>
      <c r="R179" s="189">
        <f>Q179*H179</f>
        <v>0</v>
      </c>
      <c r="S179" s="189">
        <v>0</v>
      </c>
      <c r="T179" s="190">
        <f>S179*H179</f>
        <v>0</v>
      </c>
      <c r="U179" s="36"/>
      <c r="V179" s="36"/>
      <c r="W179" s="36"/>
      <c r="X179" s="36"/>
      <c r="Y179" s="36"/>
      <c r="Z179" s="36"/>
      <c r="AA179" s="36"/>
      <c r="AB179" s="36"/>
      <c r="AC179" s="36"/>
      <c r="AD179" s="36"/>
      <c r="AE179" s="36"/>
      <c r="AR179" s="191" t="s">
        <v>314</v>
      </c>
      <c r="AT179" s="191" t="s">
        <v>153</v>
      </c>
      <c r="AU179" s="191" t="s">
        <v>179</v>
      </c>
      <c r="AY179" s="19" t="s">
        <v>150</v>
      </c>
      <c r="BE179" s="192">
        <f>IF(N179="základní",J179,0)</f>
        <v>0</v>
      </c>
      <c r="BF179" s="192">
        <f>IF(N179="snížená",J179,0)</f>
        <v>0</v>
      </c>
      <c r="BG179" s="192">
        <f>IF(N179="zákl. přenesená",J179,0)</f>
        <v>0</v>
      </c>
      <c r="BH179" s="192">
        <f>IF(N179="sníž. přenesená",J179,0)</f>
        <v>0</v>
      </c>
      <c r="BI179" s="192">
        <f>IF(N179="nulová",J179,0)</f>
        <v>0</v>
      </c>
      <c r="BJ179" s="19" t="s">
        <v>84</v>
      </c>
      <c r="BK179" s="192">
        <f>ROUND(I179*H179,2)</f>
        <v>0</v>
      </c>
      <c r="BL179" s="19" t="s">
        <v>314</v>
      </c>
      <c r="BM179" s="191" t="s">
        <v>1401</v>
      </c>
    </row>
    <row r="180" spans="1:65" s="2" customFormat="1" ht="11.25">
      <c r="A180" s="36"/>
      <c r="B180" s="37"/>
      <c r="C180" s="38"/>
      <c r="D180" s="193" t="s">
        <v>160</v>
      </c>
      <c r="E180" s="38"/>
      <c r="F180" s="194" t="s">
        <v>2054</v>
      </c>
      <c r="G180" s="38"/>
      <c r="H180" s="38"/>
      <c r="I180" s="195"/>
      <c r="J180" s="38"/>
      <c r="K180" s="38"/>
      <c r="L180" s="41"/>
      <c r="M180" s="196"/>
      <c r="N180" s="197"/>
      <c r="O180" s="66"/>
      <c r="P180" s="66"/>
      <c r="Q180" s="66"/>
      <c r="R180" s="66"/>
      <c r="S180" s="66"/>
      <c r="T180" s="67"/>
      <c r="U180" s="36"/>
      <c r="V180" s="36"/>
      <c r="W180" s="36"/>
      <c r="X180" s="36"/>
      <c r="Y180" s="36"/>
      <c r="Z180" s="36"/>
      <c r="AA180" s="36"/>
      <c r="AB180" s="36"/>
      <c r="AC180" s="36"/>
      <c r="AD180" s="36"/>
      <c r="AE180" s="36"/>
      <c r="AT180" s="19" t="s">
        <v>160</v>
      </c>
      <c r="AU180" s="19" t="s">
        <v>179</v>
      </c>
    </row>
    <row r="181" spans="1:65" s="2" customFormat="1" ht="58.5">
      <c r="A181" s="36"/>
      <c r="B181" s="37"/>
      <c r="C181" s="38"/>
      <c r="D181" s="193" t="s">
        <v>161</v>
      </c>
      <c r="E181" s="38"/>
      <c r="F181" s="198" t="s">
        <v>2055</v>
      </c>
      <c r="G181" s="38"/>
      <c r="H181" s="38"/>
      <c r="I181" s="195"/>
      <c r="J181" s="38"/>
      <c r="K181" s="38"/>
      <c r="L181" s="41"/>
      <c r="M181" s="196"/>
      <c r="N181" s="197"/>
      <c r="O181" s="66"/>
      <c r="P181" s="66"/>
      <c r="Q181" s="66"/>
      <c r="R181" s="66"/>
      <c r="S181" s="66"/>
      <c r="T181" s="67"/>
      <c r="U181" s="36"/>
      <c r="V181" s="36"/>
      <c r="W181" s="36"/>
      <c r="X181" s="36"/>
      <c r="Y181" s="36"/>
      <c r="Z181" s="36"/>
      <c r="AA181" s="36"/>
      <c r="AB181" s="36"/>
      <c r="AC181" s="36"/>
      <c r="AD181" s="36"/>
      <c r="AE181" s="36"/>
      <c r="AT181" s="19" t="s">
        <v>161</v>
      </c>
      <c r="AU181" s="19" t="s">
        <v>179</v>
      </c>
    </row>
    <row r="182" spans="1:65" s="12" customFormat="1" ht="20.85" customHeight="1">
      <c r="B182" s="164"/>
      <c r="C182" s="165"/>
      <c r="D182" s="166" t="s">
        <v>75</v>
      </c>
      <c r="E182" s="178" t="s">
        <v>2056</v>
      </c>
      <c r="F182" s="178" t="s">
        <v>2057</v>
      </c>
      <c r="G182" s="165"/>
      <c r="H182" s="165"/>
      <c r="I182" s="168"/>
      <c r="J182" s="179">
        <f>BK182</f>
        <v>0</v>
      </c>
      <c r="K182" s="165"/>
      <c r="L182" s="170"/>
      <c r="M182" s="171"/>
      <c r="N182" s="172"/>
      <c r="O182" s="172"/>
      <c r="P182" s="173">
        <f>SUM(P183:P188)</f>
        <v>0</v>
      </c>
      <c r="Q182" s="172"/>
      <c r="R182" s="173">
        <f>SUM(R183:R188)</f>
        <v>0</v>
      </c>
      <c r="S182" s="172"/>
      <c r="T182" s="174">
        <f>SUM(T183:T188)</f>
        <v>0</v>
      </c>
      <c r="AR182" s="175" t="s">
        <v>86</v>
      </c>
      <c r="AT182" s="176" t="s">
        <v>75</v>
      </c>
      <c r="AU182" s="176" t="s">
        <v>86</v>
      </c>
      <c r="AY182" s="175" t="s">
        <v>150</v>
      </c>
      <c r="BK182" s="177">
        <f>SUM(BK183:BK188)</f>
        <v>0</v>
      </c>
    </row>
    <row r="183" spans="1:65" s="2" customFormat="1" ht="16.5" customHeight="1">
      <c r="A183" s="36"/>
      <c r="B183" s="37"/>
      <c r="C183" s="245" t="s">
        <v>449</v>
      </c>
      <c r="D183" s="245" t="s">
        <v>641</v>
      </c>
      <c r="E183" s="246" t="s">
        <v>2058</v>
      </c>
      <c r="F183" s="247" t="s">
        <v>2059</v>
      </c>
      <c r="G183" s="248" t="s">
        <v>156</v>
      </c>
      <c r="H183" s="249">
        <v>5</v>
      </c>
      <c r="I183" s="250"/>
      <c r="J183" s="251">
        <f>ROUND(I183*H183,2)</f>
        <v>0</v>
      </c>
      <c r="K183" s="247" t="s">
        <v>644</v>
      </c>
      <c r="L183" s="252"/>
      <c r="M183" s="253" t="s">
        <v>19</v>
      </c>
      <c r="N183" s="254" t="s">
        <v>47</v>
      </c>
      <c r="O183" s="66"/>
      <c r="P183" s="189">
        <f>O183*H183</f>
        <v>0</v>
      </c>
      <c r="Q183" s="189">
        <v>0</v>
      </c>
      <c r="R183" s="189">
        <f>Q183*H183</f>
        <v>0</v>
      </c>
      <c r="S183" s="189">
        <v>0</v>
      </c>
      <c r="T183" s="190">
        <f>S183*H183</f>
        <v>0</v>
      </c>
      <c r="U183" s="36"/>
      <c r="V183" s="36"/>
      <c r="W183" s="36"/>
      <c r="X183" s="36"/>
      <c r="Y183" s="36"/>
      <c r="Z183" s="36"/>
      <c r="AA183" s="36"/>
      <c r="AB183" s="36"/>
      <c r="AC183" s="36"/>
      <c r="AD183" s="36"/>
      <c r="AE183" s="36"/>
      <c r="AR183" s="191" t="s">
        <v>464</v>
      </c>
      <c r="AT183" s="191" t="s">
        <v>641</v>
      </c>
      <c r="AU183" s="191" t="s">
        <v>179</v>
      </c>
      <c r="AY183" s="19" t="s">
        <v>150</v>
      </c>
      <c r="BE183" s="192">
        <f>IF(N183="základní",J183,0)</f>
        <v>0</v>
      </c>
      <c r="BF183" s="192">
        <f>IF(N183="snížená",J183,0)</f>
        <v>0</v>
      </c>
      <c r="BG183" s="192">
        <f>IF(N183="zákl. přenesená",J183,0)</f>
        <v>0</v>
      </c>
      <c r="BH183" s="192">
        <f>IF(N183="sníž. přenesená",J183,0)</f>
        <v>0</v>
      </c>
      <c r="BI183" s="192">
        <f>IF(N183="nulová",J183,0)</f>
        <v>0</v>
      </c>
      <c r="BJ183" s="19" t="s">
        <v>84</v>
      </c>
      <c r="BK183" s="192">
        <f>ROUND(I183*H183,2)</f>
        <v>0</v>
      </c>
      <c r="BL183" s="19" t="s">
        <v>314</v>
      </c>
      <c r="BM183" s="191" t="s">
        <v>987</v>
      </c>
    </row>
    <row r="184" spans="1:65" s="2" customFormat="1" ht="11.25">
      <c r="A184" s="36"/>
      <c r="B184" s="37"/>
      <c r="C184" s="38"/>
      <c r="D184" s="193" t="s">
        <v>160</v>
      </c>
      <c r="E184" s="38"/>
      <c r="F184" s="194" t="s">
        <v>2059</v>
      </c>
      <c r="G184" s="38"/>
      <c r="H184" s="38"/>
      <c r="I184" s="195"/>
      <c r="J184" s="38"/>
      <c r="K184" s="38"/>
      <c r="L184" s="41"/>
      <c r="M184" s="196"/>
      <c r="N184" s="197"/>
      <c r="O184" s="66"/>
      <c r="P184" s="66"/>
      <c r="Q184" s="66"/>
      <c r="R184" s="66"/>
      <c r="S184" s="66"/>
      <c r="T184" s="67"/>
      <c r="U184" s="36"/>
      <c r="V184" s="36"/>
      <c r="W184" s="36"/>
      <c r="X184" s="36"/>
      <c r="Y184" s="36"/>
      <c r="Z184" s="36"/>
      <c r="AA184" s="36"/>
      <c r="AB184" s="36"/>
      <c r="AC184" s="36"/>
      <c r="AD184" s="36"/>
      <c r="AE184" s="36"/>
      <c r="AT184" s="19" t="s">
        <v>160</v>
      </c>
      <c r="AU184" s="19" t="s">
        <v>179</v>
      </c>
    </row>
    <row r="185" spans="1:65" s="2" customFormat="1" ht="58.5">
      <c r="A185" s="36"/>
      <c r="B185" s="37"/>
      <c r="C185" s="38"/>
      <c r="D185" s="193" t="s">
        <v>161</v>
      </c>
      <c r="E185" s="38"/>
      <c r="F185" s="198" t="s">
        <v>2060</v>
      </c>
      <c r="G185" s="38"/>
      <c r="H185" s="38"/>
      <c r="I185" s="195"/>
      <c r="J185" s="38"/>
      <c r="K185" s="38"/>
      <c r="L185" s="41"/>
      <c r="M185" s="196"/>
      <c r="N185" s="197"/>
      <c r="O185" s="66"/>
      <c r="P185" s="66"/>
      <c r="Q185" s="66"/>
      <c r="R185" s="66"/>
      <c r="S185" s="66"/>
      <c r="T185" s="67"/>
      <c r="U185" s="36"/>
      <c r="V185" s="36"/>
      <c r="W185" s="36"/>
      <c r="X185" s="36"/>
      <c r="Y185" s="36"/>
      <c r="Z185" s="36"/>
      <c r="AA185" s="36"/>
      <c r="AB185" s="36"/>
      <c r="AC185" s="36"/>
      <c r="AD185" s="36"/>
      <c r="AE185" s="36"/>
      <c r="AT185" s="19" t="s">
        <v>161</v>
      </c>
      <c r="AU185" s="19" t="s">
        <v>179</v>
      </c>
    </row>
    <row r="186" spans="1:65" s="2" customFormat="1" ht="16.5" customHeight="1">
      <c r="A186" s="36"/>
      <c r="B186" s="37"/>
      <c r="C186" s="180" t="s">
        <v>454</v>
      </c>
      <c r="D186" s="180" t="s">
        <v>153</v>
      </c>
      <c r="E186" s="181" t="s">
        <v>2061</v>
      </c>
      <c r="F186" s="182" t="s">
        <v>2062</v>
      </c>
      <c r="G186" s="183" t="s">
        <v>951</v>
      </c>
      <c r="H186" s="184">
        <v>5</v>
      </c>
      <c r="I186" s="185"/>
      <c r="J186" s="186">
        <f>ROUND(I186*H186,2)</f>
        <v>0</v>
      </c>
      <c r="K186" s="182" t="s">
        <v>157</v>
      </c>
      <c r="L186" s="41"/>
      <c r="M186" s="187" t="s">
        <v>19</v>
      </c>
      <c r="N186" s="188" t="s">
        <v>47</v>
      </c>
      <c r="O186" s="66"/>
      <c r="P186" s="189">
        <f>O186*H186</f>
        <v>0</v>
      </c>
      <c r="Q186" s="189">
        <v>0</v>
      </c>
      <c r="R186" s="189">
        <f>Q186*H186</f>
        <v>0</v>
      </c>
      <c r="S186" s="189">
        <v>0</v>
      </c>
      <c r="T186" s="190">
        <f>S186*H186</f>
        <v>0</v>
      </c>
      <c r="U186" s="36"/>
      <c r="V186" s="36"/>
      <c r="W186" s="36"/>
      <c r="X186" s="36"/>
      <c r="Y186" s="36"/>
      <c r="Z186" s="36"/>
      <c r="AA186" s="36"/>
      <c r="AB186" s="36"/>
      <c r="AC186" s="36"/>
      <c r="AD186" s="36"/>
      <c r="AE186" s="36"/>
      <c r="AR186" s="191" t="s">
        <v>314</v>
      </c>
      <c r="AT186" s="191" t="s">
        <v>153</v>
      </c>
      <c r="AU186" s="191" t="s">
        <v>179</v>
      </c>
      <c r="AY186" s="19" t="s">
        <v>150</v>
      </c>
      <c r="BE186" s="192">
        <f>IF(N186="základní",J186,0)</f>
        <v>0</v>
      </c>
      <c r="BF186" s="192">
        <f>IF(N186="snížená",J186,0)</f>
        <v>0</v>
      </c>
      <c r="BG186" s="192">
        <f>IF(N186="zákl. přenesená",J186,0)</f>
        <v>0</v>
      </c>
      <c r="BH186" s="192">
        <f>IF(N186="sníž. přenesená",J186,0)</f>
        <v>0</v>
      </c>
      <c r="BI186" s="192">
        <f>IF(N186="nulová",J186,0)</f>
        <v>0</v>
      </c>
      <c r="BJ186" s="19" t="s">
        <v>84</v>
      </c>
      <c r="BK186" s="192">
        <f>ROUND(I186*H186,2)</f>
        <v>0</v>
      </c>
      <c r="BL186" s="19" t="s">
        <v>314</v>
      </c>
      <c r="BM186" s="191" t="s">
        <v>1000</v>
      </c>
    </row>
    <row r="187" spans="1:65" s="2" customFormat="1" ht="11.25">
      <c r="A187" s="36"/>
      <c r="B187" s="37"/>
      <c r="C187" s="38"/>
      <c r="D187" s="193" t="s">
        <v>160</v>
      </c>
      <c r="E187" s="38"/>
      <c r="F187" s="194" t="s">
        <v>2062</v>
      </c>
      <c r="G187" s="38"/>
      <c r="H187" s="38"/>
      <c r="I187" s="195"/>
      <c r="J187" s="38"/>
      <c r="K187" s="38"/>
      <c r="L187" s="41"/>
      <c r="M187" s="196"/>
      <c r="N187" s="197"/>
      <c r="O187" s="66"/>
      <c r="P187" s="66"/>
      <c r="Q187" s="66"/>
      <c r="R187" s="66"/>
      <c r="S187" s="66"/>
      <c r="T187" s="67"/>
      <c r="U187" s="36"/>
      <c r="V187" s="36"/>
      <c r="W187" s="36"/>
      <c r="X187" s="36"/>
      <c r="Y187" s="36"/>
      <c r="Z187" s="36"/>
      <c r="AA187" s="36"/>
      <c r="AB187" s="36"/>
      <c r="AC187" s="36"/>
      <c r="AD187" s="36"/>
      <c r="AE187" s="36"/>
      <c r="AT187" s="19" t="s">
        <v>160</v>
      </c>
      <c r="AU187" s="19" t="s">
        <v>179</v>
      </c>
    </row>
    <row r="188" spans="1:65" s="2" customFormat="1" ht="39">
      <c r="A188" s="36"/>
      <c r="B188" s="37"/>
      <c r="C188" s="38"/>
      <c r="D188" s="193" t="s">
        <v>161</v>
      </c>
      <c r="E188" s="38"/>
      <c r="F188" s="198" t="s">
        <v>2063</v>
      </c>
      <c r="G188" s="38"/>
      <c r="H188" s="38"/>
      <c r="I188" s="195"/>
      <c r="J188" s="38"/>
      <c r="K188" s="38"/>
      <c r="L188" s="41"/>
      <c r="M188" s="196"/>
      <c r="N188" s="197"/>
      <c r="O188" s="66"/>
      <c r="P188" s="66"/>
      <c r="Q188" s="66"/>
      <c r="R188" s="66"/>
      <c r="S188" s="66"/>
      <c r="T188" s="67"/>
      <c r="U188" s="36"/>
      <c r="V188" s="36"/>
      <c r="W188" s="36"/>
      <c r="X188" s="36"/>
      <c r="Y188" s="36"/>
      <c r="Z188" s="36"/>
      <c r="AA188" s="36"/>
      <c r="AB188" s="36"/>
      <c r="AC188" s="36"/>
      <c r="AD188" s="36"/>
      <c r="AE188" s="36"/>
      <c r="AT188" s="19" t="s">
        <v>161</v>
      </c>
      <c r="AU188" s="19" t="s">
        <v>179</v>
      </c>
    </row>
    <row r="189" spans="1:65" s="12" customFormat="1" ht="22.9" customHeight="1">
      <c r="B189" s="164"/>
      <c r="C189" s="165"/>
      <c r="D189" s="166" t="s">
        <v>75</v>
      </c>
      <c r="E189" s="178" t="s">
        <v>1643</v>
      </c>
      <c r="F189" s="178" t="s">
        <v>1644</v>
      </c>
      <c r="G189" s="165"/>
      <c r="H189" s="165"/>
      <c r="I189" s="168"/>
      <c r="J189" s="179">
        <f>BK189</f>
        <v>0</v>
      </c>
      <c r="K189" s="165"/>
      <c r="L189" s="170"/>
      <c r="M189" s="171"/>
      <c r="N189" s="172"/>
      <c r="O189" s="172"/>
      <c r="P189" s="173">
        <f>P190</f>
        <v>0</v>
      </c>
      <c r="Q189" s="172"/>
      <c r="R189" s="173">
        <f>R190</f>
        <v>0</v>
      </c>
      <c r="S189" s="172"/>
      <c r="T189" s="174">
        <f>T190</f>
        <v>0</v>
      </c>
      <c r="AR189" s="175" t="s">
        <v>86</v>
      </c>
      <c r="AT189" s="176" t="s">
        <v>75</v>
      </c>
      <c r="AU189" s="176" t="s">
        <v>84</v>
      </c>
      <c r="AY189" s="175" t="s">
        <v>150</v>
      </c>
      <c r="BK189" s="177">
        <f>BK190</f>
        <v>0</v>
      </c>
    </row>
    <row r="190" spans="1:65" s="12" customFormat="1" ht="20.85" customHeight="1">
      <c r="B190" s="164"/>
      <c r="C190" s="165"/>
      <c r="D190" s="166" t="s">
        <v>75</v>
      </c>
      <c r="E190" s="178" t="s">
        <v>2064</v>
      </c>
      <c r="F190" s="178" t="s">
        <v>2065</v>
      </c>
      <c r="G190" s="165"/>
      <c r="H190" s="165"/>
      <c r="I190" s="168"/>
      <c r="J190" s="179">
        <f>BK190</f>
        <v>0</v>
      </c>
      <c r="K190" s="165"/>
      <c r="L190" s="170"/>
      <c r="M190" s="171"/>
      <c r="N190" s="172"/>
      <c r="O190" s="172"/>
      <c r="P190" s="173">
        <f>SUM(P191:P266)</f>
        <v>0</v>
      </c>
      <c r="Q190" s="172"/>
      <c r="R190" s="173">
        <f>SUM(R191:R266)</f>
        <v>0</v>
      </c>
      <c r="S190" s="172"/>
      <c r="T190" s="174">
        <f>SUM(T191:T266)</f>
        <v>0</v>
      </c>
      <c r="AR190" s="175" t="s">
        <v>86</v>
      </c>
      <c r="AT190" s="176" t="s">
        <v>75</v>
      </c>
      <c r="AU190" s="176" t="s">
        <v>86</v>
      </c>
      <c r="AY190" s="175" t="s">
        <v>150</v>
      </c>
      <c r="BK190" s="177">
        <f>SUM(BK191:BK266)</f>
        <v>0</v>
      </c>
    </row>
    <row r="191" spans="1:65" s="2" customFormat="1" ht="16.5" customHeight="1">
      <c r="A191" s="36"/>
      <c r="B191" s="37"/>
      <c r="C191" s="245" t="s">
        <v>464</v>
      </c>
      <c r="D191" s="245" t="s">
        <v>641</v>
      </c>
      <c r="E191" s="246" t="s">
        <v>2066</v>
      </c>
      <c r="F191" s="247" t="s">
        <v>2067</v>
      </c>
      <c r="G191" s="248" t="s">
        <v>156</v>
      </c>
      <c r="H191" s="249">
        <v>1</v>
      </c>
      <c r="I191" s="250"/>
      <c r="J191" s="251">
        <f>ROUND(I191*H191,2)</f>
        <v>0</v>
      </c>
      <c r="K191" s="247" t="s">
        <v>644</v>
      </c>
      <c r="L191" s="252"/>
      <c r="M191" s="253" t="s">
        <v>19</v>
      </c>
      <c r="N191" s="254" t="s">
        <v>47</v>
      </c>
      <c r="O191" s="66"/>
      <c r="P191" s="189">
        <f>O191*H191</f>
        <v>0</v>
      </c>
      <c r="Q191" s="189">
        <v>0</v>
      </c>
      <c r="R191" s="189">
        <f>Q191*H191</f>
        <v>0</v>
      </c>
      <c r="S191" s="189">
        <v>0</v>
      </c>
      <c r="T191" s="190">
        <f>S191*H191</f>
        <v>0</v>
      </c>
      <c r="U191" s="36"/>
      <c r="V191" s="36"/>
      <c r="W191" s="36"/>
      <c r="X191" s="36"/>
      <c r="Y191" s="36"/>
      <c r="Z191" s="36"/>
      <c r="AA191" s="36"/>
      <c r="AB191" s="36"/>
      <c r="AC191" s="36"/>
      <c r="AD191" s="36"/>
      <c r="AE191" s="36"/>
      <c r="AR191" s="191" t="s">
        <v>464</v>
      </c>
      <c r="AT191" s="191" t="s">
        <v>641</v>
      </c>
      <c r="AU191" s="191" t="s">
        <v>179</v>
      </c>
      <c r="AY191" s="19" t="s">
        <v>150</v>
      </c>
      <c r="BE191" s="192">
        <f>IF(N191="základní",J191,0)</f>
        <v>0</v>
      </c>
      <c r="BF191" s="192">
        <f>IF(N191="snížená",J191,0)</f>
        <v>0</v>
      </c>
      <c r="BG191" s="192">
        <f>IF(N191="zákl. přenesená",J191,0)</f>
        <v>0</v>
      </c>
      <c r="BH191" s="192">
        <f>IF(N191="sníž. přenesená",J191,0)</f>
        <v>0</v>
      </c>
      <c r="BI191" s="192">
        <f>IF(N191="nulová",J191,0)</f>
        <v>0</v>
      </c>
      <c r="BJ191" s="19" t="s">
        <v>84</v>
      </c>
      <c r="BK191" s="192">
        <f>ROUND(I191*H191,2)</f>
        <v>0</v>
      </c>
      <c r="BL191" s="19" t="s">
        <v>314</v>
      </c>
      <c r="BM191" s="191" t="s">
        <v>86</v>
      </c>
    </row>
    <row r="192" spans="1:65" s="2" customFormat="1" ht="11.25">
      <c r="A192" s="36"/>
      <c r="B192" s="37"/>
      <c r="C192" s="38"/>
      <c r="D192" s="193" t="s">
        <v>160</v>
      </c>
      <c r="E192" s="38"/>
      <c r="F192" s="194" t="s">
        <v>2067</v>
      </c>
      <c r="G192" s="38"/>
      <c r="H192" s="38"/>
      <c r="I192" s="195"/>
      <c r="J192" s="38"/>
      <c r="K192" s="38"/>
      <c r="L192" s="41"/>
      <c r="M192" s="196"/>
      <c r="N192" s="197"/>
      <c r="O192" s="66"/>
      <c r="P192" s="66"/>
      <c r="Q192" s="66"/>
      <c r="R192" s="66"/>
      <c r="S192" s="66"/>
      <c r="T192" s="67"/>
      <c r="U192" s="36"/>
      <c r="V192" s="36"/>
      <c r="W192" s="36"/>
      <c r="X192" s="36"/>
      <c r="Y192" s="36"/>
      <c r="Z192" s="36"/>
      <c r="AA192" s="36"/>
      <c r="AB192" s="36"/>
      <c r="AC192" s="36"/>
      <c r="AD192" s="36"/>
      <c r="AE192" s="36"/>
      <c r="AT192" s="19" t="s">
        <v>160</v>
      </c>
      <c r="AU192" s="19" t="s">
        <v>179</v>
      </c>
    </row>
    <row r="193" spans="1:65" s="2" customFormat="1" ht="39">
      <c r="A193" s="36"/>
      <c r="B193" s="37"/>
      <c r="C193" s="38"/>
      <c r="D193" s="193" t="s">
        <v>161</v>
      </c>
      <c r="E193" s="38"/>
      <c r="F193" s="198" t="s">
        <v>2068</v>
      </c>
      <c r="G193" s="38"/>
      <c r="H193" s="38"/>
      <c r="I193" s="195"/>
      <c r="J193" s="38"/>
      <c r="K193" s="38"/>
      <c r="L193" s="41"/>
      <c r="M193" s="196"/>
      <c r="N193" s="197"/>
      <c r="O193" s="66"/>
      <c r="P193" s="66"/>
      <c r="Q193" s="66"/>
      <c r="R193" s="66"/>
      <c r="S193" s="66"/>
      <c r="T193" s="67"/>
      <c r="U193" s="36"/>
      <c r="V193" s="36"/>
      <c r="W193" s="36"/>
      <c r="X193" s="36"/>
      <c r="Y193" s="36"/>
      <c r="Z193" s="36"/>
      <c r="AA193" s="36"/>
      <c r="AB193" s="36"/>
      <c r="AC193" s="36"/>
      <c r="AD193" s="36"/>
      <c r="AE193" s="36"/>
      <c r="AT193" s="19" t="s">
        <v>161</v>
      </c>
      <c r="AU193" s="19" t="s">
        <v>179</v>
      </c>
    </row>
    <row r="194" spans="1:65" s="2" customFormat="1" ht="16.5" customHeight="1">
      <c r="A194" s="36"/>
      <c r="B194" s="37"/>
      <c r="C194" s="245" t="s">
        <v>470</v>
      </c>
      <c r="D194" s="245" t="s">
        <v>641</v>
      </c>
      <c r="E194" s="246" t="s">
        <v>2069</v>
      </c>
      <c r="F194" s="247" t="s">
        <v>2070</v>
      </c>
      <c r="G194" s="248" t="s">
        <v>156</v>
      </c>
      <c r="H194" s="249">
        <v>1</v>
      </c>
      <c r="I194" s="250"/>
      <c r="J194" s="251">
        <f>ROUND(I194*H194,2)</f>
        <v>0</v>
      </c>
      <c r="K194" s="247" t="s">
        <v>644</v>
      </c>
      <c r="L194" s="252"/>
      <c r="M194" s="253" t="s">
        <v>19</v>
      </c>
      <c r="N194" s="254" t="s">
        <v>47</v>
      </c>
      <c r="O194" s="66"/>
      <c r="P194" s="189">
        <f>O194*H194</f>
        <v>0</v>
      </c>
      <c r="Q194" s="189">
        <v>0</v>
      </c>
      <c r="R194" s="189">
        <f>Q194*H194</f>
        <v>0</v>
      </c>
      <c r="S194" s="189">
        <v>0</v>
      </c>
      <c r="T194" s="190">
        <f>S194*H194</f>
        <v>0</v>
      </c>
      <c r="U194" s="36"/>
      <c r="V194" s="36"/>
      <c r="W194" s="36"/>
      <c r="X194" s="36"/>
      <c r="Y194" s="36"/>
      <c r="Z194" s="36"/>
      <c r="AA194" s="36"/>
      <c r="AB194" s="36"/>
      <c r="AC194" s="36"/>
      <c r="AD194" s="36"/>
      <c r="AE194" s="36"/>
      <c r="AR194" s="191" t="s">
        <v>464</v>
      </c>
      <c r="AT194" s="191" t="s">
        <v>641</v>
      </c>
      <c r="AU194" s="191" t="s">
        <v>179</v>
      </c>
      <c r="AY194" s="19" t="s">
        <v>150</v>
      </c>
      <c r="BE194" s="192">
        <f>IF(N194="základní",J194,0)</f>
        <v>0</v>
      </c>
      <c r="BF194" s="192">
        <f>IF(N194="snížená",J194,0)</f>
        <v>0</v>
      </c>
      <c r="BG194" s="192">
        <f>IF(N194="zákl. přenesená",J194,0)</f>
        <v>0</v>
      </c>
      <c r="BH194" s="192">
        <f>IF(N194="sníž. přenesená",J194,0)</f>
        <v>0</v>
      </c>
      <c r="BI194" s="192">
        <f>IF(N194="nulová",J194,0)</f>
        <v>0</v>
      </c>
      <c r="BJ194" s="19" t="s">
        <v>84</v>
      </c>
      <c r="BK194" s="192">
        <f>ROUND(I194*H194,2)</f>
        <v>0</v>
      </c>
      <c r="BL194" s="19" t="s">
        <v>314</v>
      </c>
      <c r="BM194" s="191" t="s">
        <v>158</v>
      </c>
    </row>
    <row r="195" spans="1:65" s="2" customFormat="1" ht="11.25">
      <c r="A195" s="36"/>
      <c r="B195" s="37"/>
      <c r="C195" s="38"/>
      <c r="D195" s="193" t="s">
        <v>160</v>
      </c>
      <c r="E195" s="38"/>
      <c r="F195" s="194" t="s">
        <v>2070</v>
      </c>
      <c r="G195" s="38"/>
      <c r="H195" s="38"/>
      <c r="I195" s="195"/>
      <c r="J195" s="38"/>
      <c r="K195" s="38"/>
      <c r="L195" s="41"/>
      <c r="M195" s="196"/>
      <c r="N195" s="197"/>
      <c r="O195" s="66"/>
      <c r="P195" s="66"/>
      <c r="Q195" s="66"/>
      <c r="R195" s="66"/>
      <c r="S195" s="66"/>
      <c r="T195" s="67"/>
      <c r="U195" s="36"/>
      <c r="V195" s="36"/>
      <c r="W195" s="36"/>
      <c r="X195" s="36"/>
      <c r="Y195" s="36"/>
      <c r="Z195" s="36"/>
      <c r="AA195" s="36"/>
      <c r="AB195" s="36"/>
      <c r="AC195" s="36"/>
      <c r="AD195" s="36"/>
      <c r="AE195" s="36"/>
      <c r="AT195" s="19" t="s">
        <v>160</v>
      </c>
      <c r="AU195" s="19" t="s">
        <v>179</v>
      </c>
    </row>
    <row r="196" spans="1:65" s="2" customFormat="1" ht="58.5">
      <c r="A196" s="36"/>
      <c r="B196" s="37"/>
      <c r="C196" s="38"/>
      <c r="D196" s="193" t="s">
        <v>161</v>
      </c>
      <c r="E196" s="38"/>
      <c r="F196" s="198" t="s">
        <v>2071</v>
      </c>
      <c r="G196" s="38"/>
      <c r="H196" s="38"/>
      <c r="I196" s="195"/>
      <c r="J196" s="38"/>
      <c r="K196" s="38"/>
      <c r="L196" s="41"/>
      <c r="M196" s="196"/>
      <c r="N196" s="197"/>
      <c r="O196" s="66"/>
      <c r="P196" s="66"/>
      <c r="Q196" s="66"/>
      <c r="R196" s="66"/>
      <c r="S196" s="66"/>
      <c r="T196" s="67"/>
      <c r="U196" s="36"/>
      <c r="V196" s="36"/>
      <c r="W196" s="36"/>
      <c r="X196" s="36"/>
      <c r="Y196" s="36"/>
      <c r="Z196" s="36"/>
      <c r="AA196" s="36"/>
      <c r="AB196" s="36"/>
      <c r="AC196" s="36"/>
      <c r="AD196" s="36"/>
      <c r="AE196" s="36"/>
      <c r="AT196" s="19" t="s">
        <v>161</v>
      </c>
      <c r="AU196" s="19" t="s">
        <v>179</v>
      </c>
    </row>
    <row r="197" spans="1:65" s="2" customFormat="1" ht="16.5" customHeight="1">
      <c r="A197" s="36"/>
      <c r="B197" s="37"/>
      <c r="C197" s="245" t="s">
        <v>477</v>
      </c>
      <c r="D197" s="245" t="s">
        <v>641</v>
      </c>
      <c r="E197" s="246" t="s">
        <v>2072</v>
      </c>
      <c r="F197" s="247" t="s">
        <v>2073</v>
      </c>
      <c r="G197" s="248" t="s">
        <v>156</v>
      </c>
      <c r="H197" s="249">
        <v>1</v>
      </c>
      <c r="I197" s="250"/>
      <c r="J197" s="251">
        <f>ROUND(I197*H197,2)</f>
        <v>0</v>
      </c>
      <c r="K197" s="247" t="s">
        <v>644</v>
      </c>
      <c r="L197" s="252"/>
      <c r="M197" s="253" t="s">
        <v>19</v>
      </c>
      <c r="N197" s="254" t="s">
        <v>47</v>
      </c>
      <c r="O197" s="66"/>
      <c r="P197" s="189">
        <f>O197*H197</f>
        <v>0</v>
      </c>
      <c r="Q197" s="189">
        <v>0</v>
      </c>
      <c r="R197" s="189">
        <f>Q197*H197</f>
        <v>0</v>
      </c>
      <c r="S197" s="189">
        <v>0</v>
      </c>
      <c r="T197" s="190">
        <f>S197*H197</f>
        <v>0</v>
      </c>
      <c r="U197" s="36"/>
      <c r="V197" s="36"/>
      <c r="W197" s="36"/>
      <c r="X197" s="36"/>
      <c r="Y197" s="36"/>
      <c r="Z197" s="36"/>
      <c r="AA197" s="36"/>
      <c r="AB197" s="36"/>
      <c r="AC197" s="36"/>
      <c r="AD197" s="36"/>
      <c r="AE197" s="36"/>
      <c r="AR197" s="191" t="s">
        <v>464</v>
      </c>
      <c r="AT197" s="191" t="s">
        <v>641</v>
      </c>
      <c r="AU197" s="191" t="s">
        <v>179</v>
      </c>
      <c r="AY197" s="19" t="s">
        <v>150</v>
      </c>
      <c r="BE197" s="192">
        <f>IF(N197="základní",J197,0)</f>
        <v>0</v>
      </c>
      <c r="BF197" s="192">
        <f>IF(N197="snížená",J197,0)</f>
        <v>0</v>
      </c>
      <c r="BG197" s="192">
        <f>IF(N197="zákl. přenesená",J197,0)</f>
        <v>0</v>
      </c>
      <c r="BH197" s="192">
        <f>IF(N197="sníž. přenesená",J197,0)</f>
        <v>0</v>
      </c>
      <c r="BI197" s="192">
        <f>IF(N197="nulová",J197,0)</f>
        <v>0</v>
      </c>
      <c r="BJ197" s="19" t="s">
        <v>84</v>
      </c>
      <c r="BK197" s="192">
        <f>ROUND(I197*H197,2)</f>
        <v>0</v>
      </c>
      <c r="BL197" s="19" t="s">
        <v>314</v>
      </c>
      <c r="BM197" s="191" t="s">
        <v>206</v>
      </c>
    </row>
    <row r="198" spans="1:65" s="2" customFormat="1" ht="11.25">
      <c r="A198" s="36"/>
      <c r="B198" s="37"/>
      <c r="C198" s="38"/>
      <c r="D198" s="193" t="s">
        <v>160</v>
      </c>
      <c r="E198" s="38"/>
      <c r="F198" s="194" t="s">
        <v>2073</v>
      </c>
      <c r="G198" s="38"/>
      <c r="H198" s="38"/>
      <c r="I198" s="195"/>
      <c r="J198" s="38"/>
      <c r="K198" s="38"/>
      <c r="L198" s="41"/>
      <c r="M198" s="196"/>
      <c r="N198" s="197"/>
      <c r="O198" s="66"/>
      <c r="P198" s="66"/>
      <c r="Q198" s="66"/>
      <c r="R198" s="66"/>
      <c r="S198" s="66"/>
      <c r="T198" s="67"/>
      <c r="U198" s="36"/>
      <c r="V198" s="36"/>
      <c r="W198" s="36"/>
      <c r="X198" s="36"/>
      <c r="Y198" s="36"/>
      <c r="Z198" s="36"/>
      <c r="AA198" s="36"/>
      <c r="AB198" s="36"/>
      <c r="AC198" s="36"/>
      <c r="AD198" s="36"/>
      <c r="AE198" s="36"/>
      <c r="AT198" s="19" t="s">
        <v>160</v>
      </c>
      <c r="AU198" s="19" t="s">
        <v>179</v>
      </c>
    </row>
    <row r="199" spans="1:65" s="2" customFormat="1" ht="19.5">
      <c r="A199" s="36"/>
      <c r="B199" s="37"/>
      <c r="C199" s="38"/>
      <c r="D199" s="193" t="s">
        <v>161</v>
      </c>
      <c r="E199" s="38"/>
      <c r="F199" s="198" t="s">
        <v>2074</v>
      </c>
      <c r="G199" s="38"/>
      <c r="H199" s="38"/>
      <c r="I199" s="195"/>
      <c r="J199" s="38"/>
      <c r="K199" s="38"/>
      <c r="L199" s="41"/>
      <c r="M199" s="196"/>
      <c r="N199" s="197"/>
      <c r="O199" s="66"/>
      <c r="P199" s="66"/>
      <c r="Q199" s="66"/>
      <c r="R199" s="66"/>
      <c r="S199" s="66"/>
      <c r="T199" s="67"/>
      <c r="U199" s="36"/>
      <c r="V199" s="36"/>
      <c r="W199" s="36"/>
      <c r="X199" s="36"/>
      <c r="Y199" s="36"/>
      <c r="Z199" s="36"/>
      <c r="AA199" s="36"/>
      <c r="AB199" s="36"/>
      <c r="AC199" s="36"/>
      <c r="AD199" s="36"/>
      <c r="AE199" s="36"/>
      <c r="AT199" s="19" t="s">
        <v>161</v>
      </c>
      <c r="AU199" s="19" t="s">
        <v>179</v>
      </c>
    </row>
    <row r="200" spans="1:65" s="2" customFormat="1" ht="16.5" customHeight="1">
      <c r="A200" s="36"/>
      <c r="B200" s="37"/>
      <c r="C200" s="245" t="s">
        <v>488</v>
      </c>
      <c r="D200" s="245" t="s">
        <v>641</v>
      </c>
      <c r="E200" s="246" t="s">
        <v>2075</v>
      </c>
      <c r="F200" s="247" t="s">
        <v>2076</v>
      </c>
      <c r="G200" s="248" t="s">
        <v>156</v>
      </c>
      <c r="H200" s="249">
        <v>1</v>
      </c>
      <c r="I200" s="250"/>
      <c r="J200" s="251">
        <f>ROUND(I200*H200,2)</f>
        <v>0</v>
      </c>
      <c r="K200" s="247" t="s">
        <v>644</v>
      </c>
      <c r="L200" s="252"/>
      <c r="M200" s="253" t="s">
        <v>19</v>
      </c>
      <c r="N200" s="254" t="s">
        <v>47</v>
      </c>
      <c r="O200" s="66"/>
      <c r="P200" s="189">
        <f>O200*H200</f>
        <v>0</v>
      </c>
      <c r="Q200" s="189">
        <v>0</v>
      </c>
      <c r="R200" s="189">
        <f>Q200*H200</f>
        <v>0</v>
      </c>
      <c r="S200" s="189">
        <v>0</v>
      </c>
      <c r="T200" s="190">
        <f>S200*H200</f>
        <v>0</v>
      </c>
      <c r="U200" s="36"/>
      <c r="V200" s="36"/>
      <c r="W200" s="36"/>
      <c r="X200" s="36"/>
      <c r="Y200" s="36"/>
      <c r="Z200" s="36"/>
      <c r="AA200" s="36"/>
      <c r="AB200" s="36"/>
      <c r="AC200" s="36"/>
      <c r="AD200" s="36"/>
      <c r="AE200" s="36"/>
      <c r="AR200" s="191" t="s">
        <v>464</v>
      </c>
      <c r="AT200" s="191" t="s">
        <v>641</v>
      </c>
      <c r="AU200" s="191" t="s">
        <v>179</v>
      </c>
      <c r="AY200" s="19" t="s">
        <v>150</v>
      </c>
      <c r="BE200" s="192">
        <f>IF(N200="základní",J200,0)</f>
        <v>0</v>
      </c>
      <c r="BF200" s="192">
        <f>IF(N200="snížená",J200,0)</f>
        <v>0</v>
      </c>
      <c r="BG200" s="192">
        <f>IF(N200="zákl. přenesená",J200,0)</f>
        <v>0</v>
      </c>
      <c r="BH200" s="192">
        <f>IF(N200="sníž. přenesená",J200,0)</f>
        <v>0</v>
      </c>
      <c r="BI200" s="192">
        <f>IF(N200="nulová",J200,0)</f>
        <v>0</v>
      </c>
      <c r="BJ200" s="19" t="s">
        <v>84</v>
      </c>
      <c r="BK200" s="192">
        <f>ROUND(I200*H200,2)</f>
        <v>0</v>
      </c>
      <c r="BL200" s="19" t="s">
        <v>314</v>
      </c>
      <c r="BM200" s="191" t="s">
        <v>244</v>
      </c>
    </row>
    <row r="201" spans="1:65" s="2" customFormat="1" ht="11.25">
      <c r="A201" s="36"/>
      <c r="B201" s="37"/>
      <c r="C201" s="38"/>
      <c r="D201" s="193" t="s">
        <v>160</v>
      </c>
      <c r="E201" s="38"/>
      <c r="F201" s="194" t="s">
        <v>2076</v>
      </c>
      <c r="G201" s="38"/>
      <c r="H201" s="38"/>
      <c r="I201" s="195"/>
      <c r="J201" s="38"/>
      <c r="K201" s="38"/>
      <c r="L201" s="41"/>
      <c r="M201" s="196"/>
      <c r="N201" s="197"/>
      <c r="O201" s="66"/>
      <c r="P201" s="66"/>
      <c r="Q201" s="66"/>
      <c r="R201" s="66"/>
      <c r="S201" s="66"/>
      <c r="T201" s="67"/>
      <c r="U201" s="36"/>
      <c r="V201" s="36"/>
      <c r="W201" s="36"/>
      <c r="X201" s="36"/>
      <c r="Y201" s="36"/>
      <c r="Z201" s="36"/>
      <c r="AA201" s="36"/>
      <c r="AB201" s="36"/>
      <c r="AC201" s="36"/>
      <c r="AD201" s="36"/>
      <c r="AE201" s="36"/>
      <c r="AT201" s="19" t="s">
        <v>160</v>
      </c>
      <c r="AU201" s="19" t="s">
        <v>179</v>
      </c>
    </row>
    <row r="202" spans="1:65" s="2" customFormat="1" ht="19.5">
      <c r="A202" s="36"/>
      <c r="B202" s="37"/>
      <c r="C202" s="38"/>
      <c r="D202" s="193" t="s">
        <v>161</v>
      </c>
      <c r="E202" s="38"/>
      <c r="F202" s="198" t="s">
        <v>2077</v>
      </c>
      <c r="G202" s="38"/>
      <c r="H202" s="38"/>
      <c r="I202" s="195"/>
      <c r="J202" s="38"/>
      <c r="K202" s="38"/>
      <c r="L202" s="41"/>
      <c r="M202" s="196"/>
      <c r="N202" s="197"/>
      <c r="O202" s="66"/>
      <c r="P202" s="66"/>
      <c r="Q202" s="66"/>
      <c r="R202" s="66"/>
      <c r="S202" s="66"/>
      <c r="T202" s="67"/>
      <c r="U202" s="36"/>
      <c r="V202" s="36"/>
      <c r="W202" s="36"/>
      <c r="X202" s="36"/>
      <c r="Y202" s="36"/>
      <c r="Z202" s="36"/>
      <c r="AA202" s="36"/>
      <c r="AB202" s="36"/>
      <c r="AC202" s="36"/>
      <c r="AD202" s="36"/>
      <c r="AE202" s="36"/>
      <c r="AT202" s="19" t="s">
        <v>161</v>
      </c>
      <c r="AU202" s="19" t="s">
        <v>179</v>
      </c>
    </row>
    <row r="203" spans="1:65" s="2" customFormat="1" ht="16.5" customHeight="1">
      <c r="A203" s="36"/>
      <c r="B203" s="37"/>
      <c r="C203" s="245" t="s">
        <v>497</v>
      </c>
      <c r="D203" s="245" t="s">
        <v>641</v>
      </c>
      <c r="E203" s="246" t="s">
        <v>2078</v>
      </c>
      <c r="F203" s="247" t="s">
        <v>2079</v>
      </c>
      <c r="G203" s="248" t="s">
        <v>156</v>
      </c>
      <c r="H203" s="249">
        <v>1</v>
      </c>
      <c r="I203" s="250"/>
      <c r="J203" s="251">
        <f>ROUND(I203*H203,2)</f>
        <v>0</v>
      </c>
      <c r="K203" s="247" t="s">
        <v>644</v>
      </c>
      <c r="L203" s="252"/>
      <c r="M203" s="253" t="s">
        <v>19</v>
      </c>
      <c r="N203" s="254" t="s">
        <v>47</v>
      </c>
      <c r="O203" s="66"/>
      <c r="P203" s="189">
        <f>O203*H203</f>
        <v>0</v>
      </c>
      <c r="Q203" s="189">
        <v>0</v>
      </c>
      <c r="R203" s="189">
        <f>Q203*H203</f>
        <v>0</v>
      </c>
      <c r="S203" s="189">
        <v>0</v>
      </c>
      <c r="T203" s="190">
        <f>S203*H203</f>
        <v>0</v>
      </c>
      <c r="U203" s="36"/>
      <c r="V203" s="36"/>
      <c r="W203" s="36"/>
      <c r="X203" s="36"/>
      <c r="Y203" s="36"/>
      <c r="Z203" s="36"/>
      <c r="AA203" s="36"/>
      <c r="AB203" s="36"/>
      <c r="AC203" s="36"/>
      <c r="AD203" s="36"/>
      <c r="AE203" s="36"/>
      <c r="AR203" s="191" t="s">
        <v>464</v>
      </c>
      <c r="AT203" s="191" t="s">
        <v>641</v>
      </c>
      <c r="AU203" s="191" t="s">
        <v>179</v>
      </c>
      <c r="AY203" s="19" t="s">
        <v>150</v>
      </c>
      <c r="BE203" s="192">
        <f>IF(N203="základní",J203,0)</f>
        <v>0</v>
      </c>
      <c r="BF203" s="192">
        <f>IF(N203="snížená",J203,0)</f>
        <v>0</v>
      </c>
      <c r="BG203" s="192">
        <f>IF(N203="zákl. přenesená",J203,0)</f>
        <v>0</v>
      </c>
      <c r="BH203" s="192">
        <f>IF(N203="sníž. přenesená",J203,0)</f>
        <v>0</v>
      </c>
      <c r="BI203" s="192">
        <f>IF(N203="nulová",J203,0)</f>
        <v>0</v>
      </c>
      <c r="BJ203" s="19" t="s">
        <v>84</v>
      </c>
      <c r="BK203" s="192">
        <f>ROUND(I203*H203,2)</f>
        <v>0</v>
      </c>
      <c r="BL203" s="19" t="s">
        <v>314</v>
      </c>
      <c r="BM203" s="191" t="s">
        <v>260</v>
      </c>
    </row>
    <row r="204" spans="1:65" s="2" customFormat="1" ht="11.25">
      <c r="A204" s="36"/>
      <c r="B204" s="37"/>
      <c r="C204" s="38"/>
      <c r="D204" s="193" t="s">
        <v>160</v>
      </c>
      <c r="E204" s="38"/>
      <c r="F204" s="194" t="s">
        <v>2079</v>
      </c>
      <c r="G204" s="38"/>
      <c r="H204" s="38"/>
      <c r="I204" s="195"/>
      <c r="J204" s="38"/>
      <c r="K204" s="38"/>
      <c r="L204" s="41"/>
      <c r="M204" s="196"/>
      <c r="N204" s="197"/>
      <c r="O204" s="66"/>
      <c r="P204" s="66"/>
      <c r="Q204" s="66"/>
      <c r="R204" s="66"/>
      <c r="S204" s="66"/>
      <c r="T204" s="67"/>
      <c r="U204" s="36"/>
      <c r="V204" s="36"/>
      <c r="W204" s="36"/>
      <c r="X204" s="36"/>
      <c r="Y204" s="36"/>
      <c r="Z204" s="36"/>
      <c r="AA204" s="36"/>
      <c r="AB204" s="36"/>
      <c r="AC204" s="36"/>
      <c r="AD204" s="36"/>
      <c r="AE204" s="36"/>
      <c r="AT204" s="19" t="s">
        <v>160</v>
      </c>
      <c r="AU204" s="19" t="s">
        <v>179</v>
      </c>
    </row>
    <row r="205" spans="1:65" s="2" customFormat="1" ht="29.25">
      <c r="A205" s="36"/>
      <c r="B205" s="37"/>
      <c r="C205" s="38"/>
      <c r="D205" s="193" t="s">
        <v>161</v>
      </c>
      <c r="E205" s="38"/>
      <c r="F205" s="198" t="s">
        <v>2080</v>
      </c>
      <c r="G205" s="38"/>
      <c r="H205" s="38"/>
      <c r="I205" s="195"/>
      <c r="J205" s="38"/>
      <c r="K205" s="38"/>
      <c r="L205" s="41"/>
      <c r="M205" s="196"/>
      <c r="N205" s="197"/>
      <c r="O205" s="66"/>
      <c r="P205" s="66"/>
      <c r="Q205" s="66"/>
      <c r="R205" s="66"/>
      <c r="S205" s="66"/>
      <c r="T205" s="67"/>
      <c r="U205" s="36"/>
      <c r="V205" s="36"/>
      <c r="W205" s="36"/>
      <c r="X205" s="36"/>
      <c r="Y205" s="36"/>
      <c r="Z205" s="36"/>
      <c r="AA205" s="36"/>
      <c r="AB205" s="36"/>
      <c r="AC205" s="36"/>
      <c r="AD205" s="36"/>
      <c r="AE205" s="36"/>
      <c r="AT205" s="19" t="s">
        <v>161</v>
      </c>
      <c r="AU205" s="19" t="s">
        <v>179</v>
      </c>
    </row>
    <row r="206" spans="1:65" s="2" customFormat="1" ht="16.5" customHeight="1">
      <c r="A206" s="36"/>
      <c r="B206" s="37"/>
      <c r="C206" s="245" t="s">
        <v>505</v>
      </c>
      <c r="D206" s="245" t="s">
        <v>641</v>
      </c>
      <c r="E206" s="246" t="s">
        <v>2081</v>
      </c>
      <c r="F206" s="247" t="s">
        <v>2082</v>
      </c>
      <c r="G206" s="248" t="s">
        <v>156</v>
      </c>
      <c r="H206" s="249">
        <v>1</v>
      </c>
      <c r="I206" s="250"/>
      <c r="J206" s="251">
        <f>ROUND(I206*H206,2)</f>
        <v>0</v>
      </c>
      <c r="K206" s="247" t="s">
        <v>644</v>
      </c>
      <c r="L206" s="252"/>
      <c r="M206" s="253" t="s">
        <v>19</v>
      </c>
      <c r="N206" s="254" t="s">
        <v>47</v>
      </c>
      <c r="O206" s="66"/>
      <c r="P206" s="189">
        <f>O206*H206</f>
        <v>0</v>
      </c>
      <c r="Q206" s="189">
        <v>0</v>
      </c>
      <c r="R206" s="189">
        <f>Q206*H206</f>
        <v>0</v>
      </c>
      <c r="S206" s="189">
        <v>0</v>
      </c>
      <c r="T206" s="190">
        <f>S206*H206</f>
        <v>0</v>
      </c>
      <c r="U206" s="36"/>
      <c r="V206" s="36"/>
      <c r="W206" s="36"/>
      <c r="X206" s="36"/>
      <c r="Y206" s="36"/>
      <c r="Z206" s="36"/>
      <c r="AA206" s="36"/>
      <c r="AB206" s="36"/>
      <c r="AC206" s="36"/>
      <c r="AD206" s="36"/>
      <c r="AE206" s="36"/>
      <c r="AR206" s="191" t="s">
        <v>464</v>
      </c>
      <c r="AT206" s="191" t="s">
        <v>641</v>
      </c>
      <c r="AU206" s="191" t="s">
        <v>179</v>
      </c>
      <c r="AY206" s="19" t="s">
        <v>150</v>
      </c>
      <c r="BE206" s="192">
        <f>IF(N206="základní",J206,0)</f>
        <v>0</v>
      </c>
      <c r="BF206" s="192">
        <f>IF(N206="snížená",J206,0)</f>
        <v>0</v>
      </c>
      <c r="BG206" s="192">
        <f>IF(N206="zákl. přenesená",J206,0)</f>
        <v>0</v>
      </c>
      <c r="BH206" s="192">
        <f>IF(N206="sníž. přenesená",J206,0)</f>
        <v>0</v>
      </c>
      <c r="BI206" s="192">
        <f>IF(N206="nulová",J206,0)</f>
        <v>0</v>
      </c>
      <c r="BJ206" s="19" t="s">
        <v>84</v>
      </c>
      <c r="BK206" s="192">
        <f>ROUND(I206*H206,2)</f>
        <v>0</v>
      </c>
      <c r="BL206" s="19" t="s">
        <v>314</v>
      </c>
      <c r="BM206" s="191" t="s">
        <v>280</v>
      </c>
    </row>
    <row r="207" spans="1:65" s="2" customFormat="1" ht="11.25">
      <c r="A207" s="36"/>
      <c r="B207" s="37"/>
      <c r="C207" s="38"/>
      <c r="D207" s="193" t="s">
        <v>160</v>
      </c>
      <c r="E207" s="38"/>
      <c r="F207" s="194" t="s">
        <v>2082</v>
      </c>
      <c r="G207" s="38"/>
      <c r="H207" s="38"/>
      <c r="I207" s="195"/>
      <c r="J207" s="38"/>
      <c r="K207" s="38"/>
      <c r="L207" s="41"/>
      <c r="M207" s="196"/>
      <c r="N207" s="197"/>
      <c r="O207" s="66"/>
      <c r="P207" s="66"/>
      <c r="Q207" s="66"/>
      <c r="R207" s="66"/>
      <c r="S207" s="66"/>
      <c r="T207" s="67"/>
      <c r="U207" s="36"/>
      <c r="V207" s="36"/>
      <c r="W207" s="36"/>
      <c r="X207" s="36"/>
      <c r="Y207" s="36"/>
      <c r="Z207" s="36"/>
      <c r="AA207" s="36"/>
      <c r="AB207" s="36"/>
      <c r="AC207" s="36"/>
      <c r="AD207" s="36"/>
      <c r="AE207" s="36"/>
      <c r="AT207" s="19" t="s">
        <v>160</v>
      </c>
      <c r="AU207" s="19" t="s">
        <v>179</v>
      </c>
    </row>
    <row r="208" spans="1:65" s="2" customFormat="1" ht="48.75">
      <c r="A208" s="36"/>
      <c r="B208" s="37"/>
      <c r="C208" s="38"/>
      <c r="D208" s="193" t="s">
        <v>161</v>
      </c>
      <c r="E208" s="38"/>
      <c r="F208" s="198" t="s">
        <v>2083</v>
      </c>
      <c r="G208" s="38"/>
      <c r="H208" s="38"/>
      <c r="I208" s="195"/>
      <c r="J208" s="38"/>
      <c r="K208" s="38"/>
      <c r="L208" s="41"/>
      <c r="M208" s="196"/>
      <c r="N208" s="197"/>
      <c r="O208" s="66"/>
      <c r="P208" s="66"/>
      <c r="Q208" s="66"/>
      <c r="R208" s="66"/>
      <c r="S208" s="66"/>
      <c r="T208" s="67"/>
      <c r="U208" s="36"/>
      <c r="V208" s="36"/>
      <c r="W208" s="36"/>
      <c r="X208" s="36"/>
      <c r="Y208" s="36"/>
      <c r="Z208" s="36"/>
      <c r="AA208" s="36"/>
      <c r="AB208" s="36"/>
      <c r="AC208" s="36"/>
      <c r="AD208" s="36"/>
      <c r="AE208" s="36"/>
      <c r="AT208" s="19" t="s">
        <v>161</v>
      </c>
      <c r="AU208" s="19" t="s">
        <v>179</v>
      </c>
    </row>
    <row r="209" spans="1:65" s="2" customFormat="1" ht="16.5" customHeight="1">
      <c r="A209" s="36"/>
      <c r="B209" s="37"/>
      <c r="C209" s="245" t="s">
        <v>509</v>
      </c>
      <c r="D209" s="245" t="s">
        <v>641</v>
      </c>
      <c r="E209" s="246" t="s">
        <v>2084</v>
      </c>
      <c r="F209" s="247" t="s">
        <v>2085</v>
      </c>
      <c r="G209" s="248" t="s">
        <v>156</v>
      </c>
      <c r="H209" s="249">
        <v>1</v>
      </c>
      <c r="I209" s="250"/>
      <c r="J209" s="251">
        <f>ROUND(I209*H209,2)</f>
        <v>0</v>
      </c>
      <c r="K209" s="247" t="s">
        <v>644</v>
      </c>
      <c r="L209" s="252"/>
      <c r="M209" s="253" t="s">
        <v>19</v>
      </c>
      <c r="N209" s="254" t="s">
        <v>47</v>
      </c>
      <c r="O209" s="66"/>
      <c r="P209" s="189">
        <f>O209*H209</f>
        <v>0</v>
      </c>
      <c r="Q209" s="189">
        <v>0</v>
      </c>
      <c r="R209" s="189">
        <f>Q209*H209</f>
        <v>0</v>
      </c>
      <c r="S209" s="189">
        <v>0</v>
      </c>
      <c r="T209" s="190">
        <f>S209*H209</f>
        <v>0</v>
      </c>
      <c r="U209" s="36"/>
      <c r="V209" s="36"/>
      <c r="W209" s="36"/>
      <c r="X209" s="36"/>
      <c r="Y209" s="36"/>
      <c r="Z209" s="36"/>
      <c r="AA209" s="36"/>
      <c r="AB209" s="36"/>
      <c r="AC209" s="36"/>
      <c r="AD209" s="36"/>
      <c r="AE209" s="36"/>
      <c r="AR209" s="191" t="s">
        <v>464</v>
      </c>
      <c r="AT209" s="191" t="s">
        <v>641</v>
      </c>
      <c r="AU209" s="191" t="s">
        <v>179</v>
      </c>
      <c r="AY209" s="19" t="s">
        <v>150</v>
      </c>
      <c r="BE209" s="192">
        <f>IF(N209="základní",J209,0)</f>
        <v>0</v>
      </c>
      <c r="BF209" s="192">
        <f>IF(N209="snížená",J209,0)</f>
        <v>0</v>
      </c>
      <c r="BG209" s="192">
        <f>IF(N209="zákl. přenesená",J209,0)</f>
        <v>0</v>
      </c>
      <c r="BH209" s="192">
        <f>IF(N209="sníž. přenesená",J209,0)</f>
        <v>0</v>
      </c>
      <c r="BI209" s="192">
        <f>IF(N209="nulová",J209,0)</f>
        <v>0</v>
      </c>
      <c r="BJ209" s="19" t="s">
        <v>84</v>
      </c>
      <c r="BK209" s="192">
        <f>ROUND(I209*H209,2)</f>
        <v>0</v>
      </c>
      <c r="BL209" s="19" t="s">
        <v>314</v>
      </c>
      <c r="BM209" s="191" t="s">
        <v>298</v>
      </c>
    </row>
    <row r="210" spans="1:65" s="2" customFormat="1" ht="11.25">
      <c r="A210" s="36"/>
      <c r="B210" s="37"/>
      <c r="C210" s="38"/>
      <c r="D210" s="193" t="s">
        <v>160</v>
      </c>
      <c r="E210" s="38"/>
      <c r="F210" s="194" t="s">
        <v>2085</v>
      </c>
      <c r="G210" s="38"/>
      <c r="H210" s="38"/>
      <c r="I210" s="195"/>
      <c r="J210" s="38"/>
      <c r="K210" s="38"/>
      <c r="L210" s="41"/>
      <c r="M210" s="196"/>
      <c r="N210" s="197"/>
      <c r="O210" s="66"/>
      <c r="P210" s="66"/>
      <c r="Q210" s="66"/>
      <c r="R210" s="66"/>
      <c r="S210" s="66"/>
      <c r="T210" s="67"/>
      <c r="U210" s="36"/>
      <c r="V210" s="36"/>
      <c r="W210" s="36"/>
      <c r="X210" s="36"/>
      <c r="Y210" s="36"/>
      <c r="Z210" s="36"/>
      <c r="AA210" s="36"/>
      <c r="AB210" s="36"/>
      <c r="AC210" s="36"/>
      <c r="AD210" s="36"/>
      <c r="AE210" s="36"/>
      <c r="AT210" s="19" t="s">
        <v>160</v>
      </c>
      <c r="AU210" s="19" t="s">
        <v>179</v>
      </c>
    </row>
    <row r="211" spans="1:65" s="2" customFormat="1" ht="48.75">
      <c r="A211" s="36"/>
      <c r="B211" s="37"/>
      <c r="C211" s="38"/>
      <c r="D211" s="193" t="s">
        <v>161</v>
      </c>
      <c r="E211" s="38"/>
      <c r="F211" s="198" t="s">
        <v>2086</v>
      </c>
      <c r="G211" s="38"/>
      <c r="H211" s="38"/>
      <c r="I211" s="195"/>
      <c r="J211" s="38"/>
      <c r="K211" s="38"/>
      <c r="L211" s="41"/>
      <c r="M211" s="196"/>
      <c r="N211" s="197"/>
      <c r="O211" s="66"/>
      <c r="P211" s="66"/>
      <c r="Q211" s="66"/>
      <c r="R211" s="66"/>
      <c r="S211" s="66"/>
      <c r="T211" s="67"/>
      <c r="U211" s="36"/>
      <c r="V211" s="36"/>
      <c r="W211" s="36"/>
      <c r="X211" s="36"/>
      <c r="Y211" s="36"/>
      <c r="Z211" s="36"/>
      <c r="AA211" s="36"/>
      <c r="AB211" s="36"/>
      <c r="AC211" s="36"/>
      <c r="AD211" s="36"/>
      <c r="AE211" s="36"/>
      <c r="AT211" s="19" t="s">
        <v>161</v>
      </c>
      <c r="AU211" s="19" t="s">
        <v>179</v>
      </c>
    </row>
    <row r="212" spans="1:65" s="2" customFormat="1" ht="16.5" customHeight="1">
      <c r="A212" s="36"/>
      <c r="B212" s="37"/>
      <c r="C212" s="245" t="s">
        <v>516</v>
      </c>
      <c r="D212" s="245" t="s">
        <v>641</v>
      </c>
      <c r="E212" s="246" t="s">
        <v>2087</v>
      </c>
      <c r="F212" s="247" t="s">
        <v>2088</v>
      </c>
      <c r="G212" s="248" t="s">
        <v>156</v>
      </c>
      <c r="H212" s="249">
        <v>1</v>
      </c>
      <c r="I212" s="250"/>
      <c r="J212" s="251">
        <f>ROUND(I212*H212,2)</f>
        <v>0</v>
      </c>
      <c r="K212" s="247" t="s">
        <v>644</v>
      </c>
      <c r="L212" s="252"/>
      <c r="M212" s="253" t="s">
        <v>19</v>
      </c>
      <c r="N212" s="254" t="s">
        <v>47</v>
      </c>
      <c r="O212" s="66"/>
      <c r="P212" s="189">
        <f>O212*H212</f>
        <v>0</v>
      </c>
      <c r="Q212" s="189">
        <v>0</v>
      </c>
      <c r="R212" s="189">
        <f>Q212*H212</f>
        <v>0</v>
      </c>
      <c r="S212" s="189">
        <v>0</v>
      </c>
      <c r="T212" s="190">
        <f>S212*H212</f>
        <v>0</v>
      </c>
      <c r="U212" s="36"/>
      <c r="V212" s="36"/>
      <c r="W212" s="36"/>
      <c r="X212" s="36"/>
      <c r="Y212" s="36"/>
      <c r="Z212" s="36"/>
      <c r="AA212" s="36"/>
      <c r="AB212" s="36"/>
      <c r="AC212" s="36"/>
      <c r="AD212" s="36"/>
      <c r="AE212" s="36"/>
      <c r="AR212" s="191" t="s">
        <v>464</v>
      </c>
      <c r="AT212" s="191" t="s">
        <v>641</v>
      </c>
      <c r="AU212" s="191" t="s">
        <v>179</v>
      </c>
      <c r="AY212" s="19" t="s">
        <v>150</v>
      </c>
      <c r="BE212" s="192">
        <f>IF(N212="základní",J212,0)</f>
        <v>0</v>
      </c>
      <c r="BF212" s="192">
        <f>IF(N212="snížená",J212,0)</f>
        <v>0</v>
      </c>
      <c r="BG212" s="192">
        <f>IF(N212="zákl. přenesená",J212,0)</f>
        <v>0</v>
      </c>
      <c r="BH212" s="192">
        <f>IF(N212="sníž. přenesená",J212,0)</f>
        <v>0</v>
      </c>
      <c r="BI212" s="192">
        <f>IF(N212="nulová",J212,0)</f>
        <v>0</v>
      </c>
      <c r="BJ212" s="19" t="s">
        <v>84</v>
      </c>
      <c r="BK212" s="192">
        <f>ROUND(I212*H212,2)</f>
        <v>0</v>
      </c>
      <c r="BL212" s="19" t="s">
        <v>314</v>
      </c>
      <c r="BM212" s="191" t="s">
        <v>314</v>
      </c>
    </row>
    <row r="213" spans="1:65" s="2" customFormat="1" ht="11.25">
      <c r="A213" s="36"/>
      <c r="B213" s="37"/>
      <c r="C213" s="38"/>
      <c r="D213" s="193" t="s">
        <v>160</v>
      </c>
      <c r="E213" s="38"/>
      <c r="F213" s="194" t="s">
        <v>2088</v>
      </c>
      <c r="G213" s="38"/>
      <c r="H213" s="38"/>
      <c r="I213" s="195"/>
      <c r="J213" s="38"/>
      <c r="K213" s="38"/>
      <c r="L213" s="41"/>
      <c r="M213" s="196"/>
      <c r="N213" s="197"/>
      <c r="O213" s="66"/>
      <c r="P213" s="66"/>
      <c r="Q213" s="66"/>
      <c r="R213" s="66"/>
      <c r="S213" s="66"/>
      <c r="T213" s="67"/>
      <c r="U213" s="36"/>
      <c r="V213" s="36"/>
      <c r="W213" s="36"/>
      <c r="X213" s="36"/>
      <c r="Y213" s="36"/>
      <c r="Z213" s="36"/>
      <c r="AA213" s="36"/>
      <c r="AB213" s="36"/>
      <c r="AC213" s="36"/>
      <c r="AD213" s="36"/>
      <c r="AE213" s="36"/>
      <c r="AT213" s="19" t="s">
        <v>160</v>
      </c>
      <c r="AU213" s="19" t="s">
        <v>179</v>
      </c>
    </row>
    <row r="214" spans="1:65" s="2" customFormat="1" ht="19.5">
      <c r="A214" s="36"/>
      <c r="B214" s="37"/>
      <c r="C214" s="38"/>
      <c r="D214" s="193" t="s">
        <v>161</v>
      </c>
      <c r="E214" s="38"/>
      <c r="F214" s="198" t="s">
        <v>2089</v>
      </c>
      <c r="G214" s="38"/>
      <c r="H214" s="38"/>
      <c r="I214" s="195"/>
      <c r="J214" s="38"/>
      <c r="K214" s="38"/>
      <c r="L214" s="41"/>
      <c r="M214" s="196"/>
      <c r="N214" s="197"/>
      <c r="O214" s="66"/>
      <c r="P214" s="66"/>
      <c r="Q214" s="66"/>
      <c r="R214" s="66"/>
      <c r="S214" s="66"/>
      <c r="T214" s="67"/>
      <c r="U214" s="36"/>
      <c r="V214" s="36"/>
      <c r="W214" s="36"/>
      <c r="X214" s="36"/>
      <c r="Y214" s="36"/>
      <c r="Z214" s="36"/>
      <c r="AA214" s="36"/>
      <c r="AB214" s="36"/>
      <c r="AC214" s="36"/>
      <c r="AD214" s="36"/>
      <c r="AE214" s="36"/>
      <c r="AT214" s="19" t="s">
        <v>161</v>
      </c>
      <c r="AU214" s="19" t="s">
        <v>179</v>
      </c>
    </row>
    <row r="215" spans="1:65" s="2" customFormat="1" ht="16.5" customHeight="1">
      <c r="A215" s="36"/>
      <c r="B215" s="37"/>
      <c r="C215" s="245" t="s">
        <v>522</v>
      </c>
      <c r="D215" s="245" t="s">
        <v>641</v>
      </c>
      <c r="E215" s="246" t="s">
        <v>2090</v>
      </c>
      <c r="F215" s="247" t="s">
        <v>2091</v>
      </c>
      <c r="G215" s="248" t="s">
        <v>156</v>
      </c>
      <c r="H215" s="249">
        <v>1</v>
      </c>
      <c r="I215" s="250"/>
      <c r="J215" s="251">
        <f>ROUND(I215*H215,2)</f>
        <v>0</v>
      </c>
      <c r="K215" s="247" t="s">
        <v>644</v>
      </c>
      <c r="L215" s="252"/>
      <c r="M215" s="253" t="s">
        <v>19</v>
      </c>
      <c r="N215" s="254" t="s">
        <v>47</v>
      </c>
      <c r="O215" s="66"/>
      <c r="P215" s="189">
        <f>O215*H215</f>
        <v>0</v>
      </c>
      <c r="Q215" s="189">
        <v>0</v>
      </c>
      <c r="R215" s="189">
        <f>Q215*H215</f>
        <v>0</v>
      </c>
      <c r="S215" s="189">
        <v>0</v>
      </c>
      <c r="T215" s="190">
        <f>S215*H215</f>
        <v>0</v>
      </c>
      <c r="U215" s="36"/>
      <c r="V215" s="36"/>
      <c r="W215" s="36"/>
      <c r="X215" s="36"/>
      <c r="Y215" s="36"/>
      <c r="Z215" s="36"/>
      <c r="AA215" s="36"/>
      <c r="AB215" s="36"/>
      <c r="AC215" s="36"/>
      <c r="AD215" s="36"/>
      <c r="AE215" s="36"/>
      <c r="AR215" s="191" t="s">
        <v>464</v>
      </c>
      <c r="AT215" s="191" t="s">
        <v>641</v>
      </c>
      <c r="AU215" s="191" t="s">
        <v>179</v>
      </c>
      <c r="AY215" s="19" t="s">
        <v>150</v>
      </c>
      <c r="BE215" s="192">
        <f>IF(N215="základní",J215,0)</f>
        <v>0</v>
      </c>
      <c r="BF215" s="192">
        <f>IF(N215="snížená",J215,0)</f>
        <v>0</v>
      </c>
      <c r="BG215" s="192">
        <f>IF(N215="zákl. přenesená",J215,0)</f>
        <v>0</v>
      </c>
      <c r="BH215" s="192">
        <f>IF(N215="sníž. přenesená",J215,0)</f>
        <v>0</v>
      </c>
      <c r="BI215" s="192">
        <f>IF(N215="nulová",J215,0)</f>
        <v>0</v>
      </c>
      <c r="BJ215" s="19" t="s">
        <v>84</v>
      </c>
      <c r="BK215" s="192">
        <f>ROUND(I215*H215,2)</f>
        <v>0</v>
      </c>
      <c r="BL215" s="19" t="s">
        <v>314</v>
      </c>
      <c r="BM215" s="191" t="s">
        <v>341</v>
      </c>
    </row>
    <row r="216" spans="1:65" s="2" customFormat="1" ht="11.25">
      <c r="A216" s="36"/>
      <c r="B216" s="37"/>
      <c r="C216" s="38"/>
      <c r="D216" s="193" t="s">
        <v>160</v>
      </c>
      <c r="E216" s="38"/>
      <c r="F216" s="194" t="s">
        <v>2091</v>
      </c>
      <c r="G216" s="38"/>
      <c r="H216" s="38"/>
      <c r="I216" s="195"/>
      <c r="J216" s="38"/>
      <c r="K216" s="38"/>
      <c r="L216" s="41"/>
      <c r="M216" s="196"/>
      <c r="N216" s="197"/>
      <c r="O216" s="66"/>
      <c r="P216" s="66"/>
      <c r="Q216" s="66"/>
      <c r="R216" s="66"/>
      <c r="S216" s="66"/>
      <c r="T216" s="67"/>
      <c r="U216" s="36"/>
      <c r="V216" s="36"/>
      <c r="W216" s="36"/>
      <c r="X216" s="36"/>
      <c r="Y216" s="36"/>
      <c r="Z216" s="36"/>
      <c r="AA216" s="36"/>
      <c r="AB216" s="36"/>
      <c r="AC216" s="36"/>
      <c r="AD216" s="36"/>
      <c r="AE216" s="36"/>
      <c r="AT216" s="19" t="s">
        <v>160</v>
      </c>
      <c r="AU216" s="19" t="s">
        <v>179</v>
      </c>
    </row>
    <row r="217" spans="1:65" s="2" customFormat="1" ht="68.25">
      <c r="A217" s="36"/>
      <c r="B217" s="37"/>
      <c r="C217" s="38"/>
      <c r="D217" s="193" t="s">
        <v>161</v>
      </c>
      <c r="E217" s="38"/>
      <c r="F217" s="198" t="s">
        <v>2092</v>
      </c>
      <c r="G217" s="38"/>
      <c r="H217" s="38"/>
      <c r="I217" s="195"/>
      <c r="J217" s="38"/>
      <c r="K217" s="38"/>
      <c r="L217" s="41"/>
      <c r="M217" s="196"/>
      <c r="N217" s="197"/>
      <c r="O217" s="66"/>
      <c r="P217" s="66"/>
      <c r="Q217" s="66"/>
      <c r="R217" s="66"/>
      <c r="S217" s="66"/>
      <c r="T217" s="67"/>
      <c r="U217" s="36"/>
      <c r="V217" s="36"/>
      <c r="W217" s="36"/>
      <c r="X217" s="36"/>
      <c r="Y217" s="36"/>
      <c r="Z217" s="36"/>
      <c r="AA217" s="36"/>
      <c r="AB217" s="36"/>
      <c r="AC217" s="36"/>
      <c r="AD217" s="36"/>
      <c r="AE217" s="36"/>
      <c r="AT217" s="19" t="s">
        <v>161</v>
      </c>
      <c r="AU217" s="19" t="s">
        <v>179</v>
      </c>
    </row>
    <row r="218" spans="1:65" s="2" customFormat="1" ht="16.5" customHeight="1">
      <c r="A218" s="36"/>
      <c r="B218" s="37"/>
      <c r="C218" s="245" t="s">
        <v>530</v>
      </c>
      <c r="D218" s="245" t="s">
        <v>641</v>
      </c>
      <c r="E218" s="246" t="s">
        <v>2093</v>
      </c>
      <c r="F218" s="247" t="s">
        <v>2094</v>
      </c>
      <c r="G218" s="248" t="s">
        <v>156</v>
      </c>
      <c r="H218" s="249">
        <v>4</v>
      </c>
      <c r="I218" s="250"/>
      <c r="J218" s="251">
        <f>ROUND(I218*H218,2)</f>
        <v>0</v>
      </c>
      <c r="K218" s="247" t="s">
        <v>644</v>
      </c>
      <c r="L218" s="252"/>
      <c r="M218" s="253" t="s">
        <v>19</v>
      </c>
      <c r="N218" s="254" t="s">
        <v>47</v>
      </c>
      <c r="O218" s="66"/>
      <c r="P218" s="189">
        <f>O218*H218</f>
        <v>0</v>
      </c>
      <c r="Q218" s="189">
        <v>0</v>
      </c>
      <c r="R218" s="189">
        <f>Q218*H218</f>
        <v>0</v>
      </c>
      <c r="S218" s="189">
        <v>0</v>
      </c>
      <c r="T218" s="190">
        <f>S218*H218</f>
        <v>0</v>
      </c>
      <c r="U218" s="36"/>
      <c r="V218" s="36"/>
      <c r="W218" s="36"/>
      <c r="X218" s="36"/>
      <c r="Y218" s="36"/>
      <c r="Z218" s="36"/>
      <c r="AA218" s="36"/>
      <c r="AB218" s="36"/>
      <c r="AC218" s="36"/>
      <c r="AD218" s="36"/>
      <c r="AE218" s="36"/>
      <c r="AR218" s="191" t="s">
        <v>464</v>
      </c>
      <c r="AT218" s="191" t="s">
        <v>641</v>
      </c>
      <c r="AU218" s="191" t="s">
        <v>179</v>
      </c>
      <c r="AY218" s="19" t="s">
        <v>150</v>
      </c>
      <c r="BE218" s="192">
        <f>IF(N218="základní",J218,0)</f>
        <v>0</v>
      </c>
      <c r="BF218" s="192">
        <f>IF(N218="snížená",J218,0)</f>
        <v>0</v>
      </c>
      <c r="BG218" s="192">
        <f>IF(N218="zákl. přenesená",J218,0)</f>
        <v>0</v>
      </c>
      <c r="BH218" s="192">
        <f>IF(N218="sníž. přenesená",J218,0)</f>
        <v>0</v>
      </c>
      <c r="BI218" s="192">
        <f>IF(N218="nulová",J218,0)</f>
        <v>0</v>
      </c>
      <c r="BJ218" s="19" t="s">
        <v>84</v>
      </c>
      <c r="BK218" s="192">
        <f>ROUND(I218*H218,2)</f>
        <v>0</v>
      </c>
      <c r="BL218" s="19" t="s">
        <v>314</v>
      </c>
      <c r="BM218" s="191" t="s">
        <v>355</v>
      </c>
    </row>
    <row r="219" spans="1:65" s="2" customFormat="1" ht="11.25">
      <c r="A219" s="36"/>
      <c r="B219" s="37"/>
      <c r="C219" s="38"/>
      <c r="D219" s="193" t="s">
        <v>160</v>
      </c>
      <c r="E219" s="38"/>
      <c r="F219" s="194" t="s">
        <v>2094</v>
      </c>
      <c r="G219" s="38"/>
      <c r="H219" s="38"/>
      <c r="I219" s="195"/>
      <c r="J219" s="38"/>
      <c r="K219" s="38"/>
      <c r="L219" s="41"/>
      <c r="M219" s="196"/>
      <c r="N219" s="197"/>
      <c r="O219" s="66"/>
      <c r="P219" s="66"/>
      <c r="Q219" s="66"/>
      <c r="R219" s="66"/>
      <c r="S219" s="66"/>
      <c r="T219" s="67"/>
      <c r="U219" s="36"/>
      <c r="V219" s="36"/>
      <c r="W219" s="36"/>
      <c r="X219" s="36"/>
      <c r="Y219" s="36"/>
      <c r="Z219" s="36"/>
      <c r="AA219" s="36"/>
      <c r="AB219" s="36"/>
      <c r="AC219" s="36"/>
      <c r="AD219" s="36"/>
      <c r="AE219" s="36"/>
      <c r="AT219" s="19" t="s">
        <v>160</v>
      </c>
      <c r="AU219" s="19" t="s">
        <v>179</v>
      </c>
    </row>
    <row r="220" spans="1:65" s="2" customFormat="1" ht="58.5">
      <c r="A220" s="36"/>
      <c r="B220" s="37"/>
      <c r="C220" s="38"/>
      <c r="D220" s="193" t="s">
        <v>161</v>
      </c>
      <c r="E220" s="38"/>
      <c r="F220" s="198" t="s">
        <v>2095</v>
      </c>
      <c r="G220" s="38"/>
      <c r="H220" s="38"/>
      <c r="I220" s="195"/>
      <c r="J220" s="38"/>
      <c r="K220" s="38"/>
      <c r="L220" s="41"/>
      <c r="M220" s="196"/>
      <c r="N220" s="197"/>
      <c r="O220" s="66"/>
      <c r="P220" s="66"/>
      <c r="Q220" s="66"/>
      <c r="R220" s="66"/>
      <c r="S220" s="66"/>
      <c r="T220" s="67"/>
      <c r="U220" s="36"/>
      <c r="V220" s="36"/>
      <c r="W220" s="36"/>
      <c r="X220" s="36"/>
      <c r="Y220" s="36"/>
      <c r="Z220" s="36"/>
      <c r="AA220" s="36"/>
      <c r="AB220" s="36"/>
      <c r="AC220" s="36"/>
      <c r="AD220" s="36"/>
      <c r="AE220" s="36"/>
      <c r="AT220" s="19" t="s">
        <v>161</v>
      </c>
      <c r="AU220" s="19" t="s">
        <v>179</v>
      </c>
    </row>
    <row r="221" spans="1:65" s="2" customFormat="1" ht="16.5" customHeight="1">
      <c r="A221" s="36"/>
      <c r="B221" s="37"/>
      <c r="C221" s="245" t="s">
        <v>536</v>
      </c>
      <c r="D221" s="245" t="s">
        <v>641</v>
      </c>
      <c r="E221" s="246" t="s">
        <v>2096</v>
      </c>
      <c r="F221" s="247" t="s">
        <v>2097</v>
      </c>
      <c r="G221" s="248" t="s">
        <v>156</v>
      </c>
      <c r="H221" s="249">
        <v>1</v>
      </c>
      <c r="I221" s="250"/>
      <c r="J221" s="251">
        <f>ROUND(I221*H221,2)</f>
        <v>0</v>
      </c>
      <c r="K221" s="247" t="s">
        <v>644</v>
      </c>
      <c r="L221" s="252"/>
      <c r="M221" s="253" t="s">
        <v>19</v>
      </c>
      <c r="N221" s="254" t="s">
        <v>47</v>
      </c>
      <c r="O221" s="66"/>
      <c r="P221" s="189">
        <f>O221*H221</f>
        <v>0</v>
      </c>
      <c r="Q221" s="189">
        <v>0</v>
      </c>
      <c r="R221" s="189">
        <f>Q221*H221</f>
        <v>0</v>
      </c>
      <c r="S221" s="189">
        <v>0</v>
      </c>
      <c r="T221" s="190">
        <f>S221*H221</f>
        <v>0</v>
      </c>
      <c r="U221" s="36"/>
      <c r="V221" s="36"/>
      <c r="W221" s="36"/>
      <c r="X221" s="36"/>
      <c r="Y221" s="36"/>
      <c r="Z221" s="36"/>
      <c r="AA221" s="36"/>
      <c r="AB221" s="36"/>
      <c r="AC221" s="36"/>
      <c r="AD221" s="36"/>
      <c r="AE221" s="36"/>
      <c r="AR221" s="191" t="s">
        <v>464</v>
      </c>
      <c r="AT221" s="191" t="s">
        <v>641</v>
      </c>
      <c r="AU221" s="191" t="s">
        <v>179</v>
      </c>
      <c r="AY221" s="19" t="s">
        <v>150</v>
      </c>
      <c r="BE221" s="192">
        <f>IF(N221="základní",J221,0)</f>
        <v>0</v>
      </c>
      <c r="BF221" s="192">
        <f>IF(N221="snížená",J221,0)</f>
        <v>0</v>
      </c>
      <c r="BG221" s="192">
        <f>IF(N221="zákl. přenesená",J221,0)</f>
        <v>0</v>
      </c>
      <c r="BH221" s="192">
        <f>IF(N221="sníž. přenesená",J221,0)</f>
        <v>0</v>
      </c>
      <c r="BI221" s="192">
        <f>IF(N221="nulová",J221,0)</f>
        <v>0</v>
      </c>
      <c r="BJ221" s="19" t="s">
        <v>84</v>
      </c>
      <c r="BK221" s="192">
        <f>ROUND(I221*H221,2)</f>
        <v>0</v>
      </c>
      <c r="BL221" s="19" t="s">
        <v>314</v>
      </c>
      <c r="BM221" s="191" t="s">
        <v>390</v>
      </c>
    </row>
    <row r="222" spans="1:65" s="2" customFormat="1" ht="11.25">
      <c r="A222" s="36"/>
      <c r="B222" s="37"/>
      <c r="C222" s="38"/>
      <c r="D222" s="193" t="s">
        <v>160</v>
      </c>
      <c r="E222" s="38"/>
      <c r="F222" s="194" t="s">
        <v>2097</v>
      </c>
      <c r="G222" s="38"/>
      <c r="H222" s="38"/>
      <c r="I222" s="195"/>
      <c r="J222" s="38"/>
      <c r="K222" s="38"/>
      <c r="L222" s="41"/>
      <c r="M222" s="196"/>
      <c r="N222" s="197"/>
      <c r="O222" s="66"/>
      <c r="P222" s="66"/>
      <c r="Q222" s="66"/>
      <c r="R222" s="66"/>
      <c r="S222" s="66"/>
      <c r="T222" s="67"/>
      <c r="U222" s="36"/>
      <c r="V222" s="36"/>
      <c r="W222" s="36"/>
      <c r="X222" s="36"/>
      <c r="Y222" s="36"/>
      <c r="Z222" s="36"/>
      <c r="AA222" s="36"/>
      <c r="AB222" s="36"/>
      <c r="AC222" s="36"/>
      <c r="AD222" s="36"/>
      <c r="AE222" s="36"/>
      <c r="AT222" s="19" t="s">
        <v>160</v>
      </c>
      <c r="AU222" s="19" t="s">
        <v>179</v>
      </c>
    </row>
    <row r="223" spans="1:65" s="2" customFormat="1" ht="29.25">
      <c r="A223" s="36"/>
      <c r="B223" s="37"/>
      <c r="C223" s="38"/>
      <c r="D223" s="193" t="s">
        <v>161</v>
      </c>
      <c r="E223" s="38"/>
      <c r="F223" s="198" t="s">
        <v>2098</v>
      </c>
      <c r="G223" s="38"/>
      <c r="H223" s="38"/>
      <c r="I223" s="195"/>
      <c r="J223" s="38"/>
      <c r="K223" s="38"/>
      <c r="L223" s="41"/>
      <c r="M223" s="196"/>
      <c r="N223" s="197"/>
      <c r="O223" s="66"/>
      <c r="P223" s="66"/>
      <c r="Q223" s="66"/>
      <c r="R223" s="66"/>
      <c r="S223" s="66"/>
      <c r="T223" s="67"/>
      <c r="U223" s="36"/>
      <c r="V223" s="36"/>
      <c r="W223" s="36"/>
      <c r="X223" s="36"/>
      <c r="Y223" s="36"/>
      <c r="Z223" s="36"/>
      <c r="AA223" s="36"/>
      <c r="AB223" s="36"/>
      <c r="AC223" s="36"/>
      <c r="AD223" s="36"/>
      <c r="AE223" s="36"/>
      <c r="AT223" s="19" t="s">
        <v>161</v>
      </c>
      <c r="AU223" s="19" t="s">
        <v>179</v>
      </c>
    </row>
    <row r="224" spans="1:65" s="2" customFormat="1" ht="16.5" customHeight="1">
      <c r="A224" s="36"/>
      <c r="B224" s="37"/>
      <c r="C224" s="245" t="s">
        <v>547</v>
      </c>
      <c r="D224" s="245" t="s">
        <v>641</v>
      </c>
      <c r="E224" s="246" t="s">
        <v>2099</v>
      </c>
      <c r="F224" s="247" t="s">
        <v>2100</v>
      </c>
      <c r="G224" s="248" t="s">
        <v>951</v>
      </c>
      <c r="H224" s="249">
        <v>1</v>
      </c>
      <c r="I224" s="250"/>
      <c r="J224" s="251">
        <f>ROUND(I224*H224,2)</f>
        <v>0</v>
      </c>
      <c r="K224" s="247" t="s">
        <v>644</v>
      </c>
      <c r="L224" s="252"/>
      <c r="M224" s="253" t="s">
        <v>19</v>
      </c>
      <c r="N224" s="254" t="s">
        <v>47</v>
      </c>
      <c r="O224" s="66"/>
      <c r="P224" s="189">
        <f>O224*H224</f>
        <v>0</v>
      </c>
      <c r="Q224" s="189">
        <v>0</v>
      </c>
      <c r="R224" s="189">
        <f>Q224*H224</f>
        <v>0</v>
      </c>
      <c r="S224" s="189">
        <v>0</v>
      </c>
      <c r="T224" s="190">
        <f>S224*H224</f>
        <v>0</v>
      </c>
      <c r="U224" s="36"/>
      <c r="V224" s="36"/>
      <c r="W224" s="36"/>
      <c r="X224" s="36"/>
      <c r="Y224" s="36"/>
      <c r="Z224" s="36"/>
      <c r="AA224" s="36"/>
      <c r="AB224" s="36"/>
      <c r="AC224" s="36"/>
      <c r="AD224" s="36"/>
      <c r="AE224" s="36"/>
      <c r="AR224" s="191" t="s">
        <v>464</v>
      </c>
      <c r="AT224" s="191" t="s">
        <v>641</v>
      </c>
      <c r="AU224" s="191" t="s">
        <v>179</v>
      </c>
      <c r="AY224" s="19" t="s">
        <v>150</v>
      </c>
      <c r="BE224" s="192">
        <f>IF(N224="základní",J224,0)</f>
        <v>0</v>
      </c>
      <c r="BF224" s="192">
        <f>IF(N224="snížená",J224,0)</f>
        <v>0</v>
      </c>
      <c r="BG224" s="192">
        <f>IF(N224="zákl. přenesená",J224,0)</f>
        <v>0</v>
      </c>
      <c r="BH224" s="192">
        <f>IF(N224="sníž. přenesená",J224,0)</f>
        <v>0</v>
      </c>
      <c r="BI224" s="192">
        <f>IF(N224="nulová",J224,0)</f>
        <v>0</v>
      </c>
      <c r="BJ224" s="19" t="s">
        <v>84</v>
      </c>
      <c r="BK224" s="192">
        <f>ROUND(I224*H224,2)</f>
        <v>0</v>
      </c>
      <c r="BL224" s="19" t="s">
        <v>314</v>
      </c>
      <c r="BM224" s="191" t="s">
        <v>2148</v>
      </c>
    </row>
    <row r="225" spans="1:65" s="2" customFormat="1" ht="11.25">
      <c r="A225" s="36"/>
      <c r="B225" s="37"/>
      <c r="C225" s="38"/>
      <c r="D225" s="193" t="s">
        <v>160</v>
      </c>
      <c r="E225" s="38"/>
      <c r="F225" s="194" t="s">
        <v>2100</v>
      </c>
      <c r="G225" s="38"/>
      <c r="H225" s="38"/>
      <c r="I225" s="195"/>
      <c r="J225" s="38"/>
      <c r="K225" s="38"/>
      <c r="L225" s="41"/>
      <c r="M225" s="196"/>
      <c r="N225" s="197"/>
      <c r="O225" s="66"/>
      <c r="P225" s="66"/>
      <c r="Q225" s="66"/>
      <c r="R225" s="66"/>
      <c r="S225" s="66"/>
      <c r="T225" s="67"/>
      <c r="U225" s="36"/>
      <c r="V225" s="36"/>
      <c r="W225" s="36"/>
      <c r="X225" s="36"/>
      <c r="Y225" s="36"/>
      <c r="Z225" s="36"/>
      <c r="AA225" s="36"/>
      <c r="AB225" s="36"/>
      <c r="AC225" s="36"/>
      <c r="AD225" s="36"/>
      <c r="AE225" s="36"/>
      <c r="AT225" s="19" t="s">
        <v>160</v>
      </c>
      <c r="AU225" s="19" t="s">
        <v>179</v>
      </c>
    </row>
    <row r="226" spans="1:65" s="2" customFormat="1" ht="29.25">
      <c r="A226" s="36"/>
      <c r="B226" s="37"/>
      <c r="C226" s="38"/>
      <c r="D226" s="193" t="s">
        <v>161</v>
      </c>
      <c r="E226" s="38"/>
      <c r="F226" s="198" t="s">
        <v>2102</v>
      </c>
      <c r="G226" s="38"/>
      <c r="H226" s="38"/>
      <c r="I226" s="195"/>
      <c r="J226" s="38"/>
      <c r="K226" s="38"/>
      <c r="L226" s="41"/>
      <c r="M226" s="196"/>
      <c r="N226" s="197"/>
      <c r="O226" s="66"/>
      <c r="P226" s="66"/>
      <c r="Q226" s="66"/>
      <c r="R226" s="66"/>
      <c r="S226" s="66"/>
      <c r="T226" s="67"/>
      <c r="U226" s="36"/>
      <c r="V226" s="36"/>
      <c r="W226" s="36"/>
      <c r="X226" s="36"/>
      <c r="Y226" s="36"/>
      <c r="Z226" s="36"/>
      <c r="AA226" s="36"/>
      <c r="AB226" s="36"/>
      <c r="AC226" s="36"/>
      <c r="AD226" s="36"/>
      <c r="AE226" s="36"/>
      <c r="AT226" s="19" t="s">
        <v>161</v>
      </c>
      <c r="AU226" s="19" t="s">
        <v>179</v>
      </c>
    </row>
    <row r="227" spans="1:65" s="2" customFormat="1" ht="16.5" customHeight="1">
      <c r="A227" s="36"/>
      <c r="B227" s="37"/>
      <c r="C227" s="245" t="s">
        <v>567</v>
      </c>
      <c r="D227" s="245" t="s">
        <v>641</v>
      </c>
      <c r="E227" s="246" t="s">
        <v>2103</v>
      </c>
      <c r="F227" s="247" t="s">
        <v>2104</v>
      </c>
      <c r="G227" s="248" t="s">
        <v>156</v>
      </c>
      <c r="H227" s="249">
        <v>1</v>
      </c>
      <c r="I227" s="250"/>
      <c r="J227" s="251">
        <f>ROUND(I227*H227,2)</f>
        <v>0</v>
      </c>
      <c r="K227" s="247" t="s">
        <v>644</v>
      </c>
      <c r="L227" s="252"/>
      <c r="M227" s="253" t="s">
        <v>19</v>
      </c>
      <c r="N227" s="254" t="s">
        <v>47</v>
      </c>
      <c r="O227" s="66"/>
      <c r="P227" s="189">
        <f>O227*H227</f>
        <v>0</v>
      </c>
      <c r="Q227" s="189">
        <v>0</v>
      </c>
      <c r="R227" s="189">
        <f>Q227*H227</f>
        <v>0</v>
      </c>
      <c r="S227" s="189">
        <v>0</v>
      </c>
      <c r="T227" s="190">
        <f>S227*H227</f>
        <v>0</v>
      </c>
      <c r="U227" s="36"/>
      <c r="V227" s="36"/>
      <c r="W227" s="36"/>
      <c r="X227" s="36"/>
      <c r="Y227" s="36"/>
      <c r="Z227" s="36"/>
      <c r="AA227" s="36"/>
      <c r="AB227" s="36"/>
      <c r="AC227" s="36"/>
      <c r="AD227" s="36"/>
      <c r="AE227" s="36"/>
      <c r="AR227" s="191" t="s">
        <v>464</v>
      </c>
      <c r="AT227" s="191" t="s">
        <v>641</v>
      </c>
      <c r="AU227" s="191" t="s">
        <v>179</v>
      </c>
      <c r="AY227" s="19" t="s">
        <v>150</v>
      </c>
      <c r="BE227" s="192">
        <f>IF(N227="základní",J227,0)</f>
        <v>0</v>
      </c>
      <c r="BF227" s="192">
        <f>IF(N227="snížená",J227,0)</f>
        <v>0</v>
      </c>
      <c r="BG227" s="192">
        <f>IF(N227="zákl. přenesená",J227,0)</f>
        <v>0</v>
      </c>
      <c r="BH227" s="192">
        <f>IF(N227="sníž. přenesená",J227,0)</f>
        <v>0</v>
      </c>
      <c r="BI227" s="192">
        <f>IF(N227="nulová",J227,0)</f>
        <v>0</v>
      </c>
      <c r="BJ227" s="19" t="s">
        <v>84</v>
      </c>
      <c r="BK227" s="192">
        <f>ROUND(I227*H227,2)</f>
        <v>0</v>
      </c>
      <c r="BL227" s="19" t="s">
        <v>314</v>
      </c>
      <c r="BM227" s="191" t="s">
        <v>428</v>
      </c>
    </row>
    <row r="228" spans="1:65" s="2" customFormat="1" ht="11.25">
      <c r="A228" s="36"/>
      <c r="B228" s="37"/>
      <c r="C228" s="38"/>
      <c r="D228" s="193" t="s">
        <v>160</v>
      </c>
      <c r="E228" s="38"/>
      <c r="F228" s="194" t="s">
        <v>2104</v>
      </c>
      <c r="G228" s="38"/>
      <c r="H228" s="38"/>
      <c r="I228" s="195"/>
      <c r="J228" s="38"/>
      <c r="K228" s="38"/>
      <c r="L228" s="41"/>
      <c r="M228" s="196"/>
      <c r="N228" s="197"/>
      <c r="O228" s="66"/>
      <c r="P228" s="66"/>
      <c r="Q228" s="66"/>
      <c r="R228" s="66"/>
      <c r="S228" s="66"/>
      <c r="T228" s="67"/>
      <c r="U228" s="36"/>
      <c r="V228" s="36"/>
      <c r="W228" s="36"/>
      <c r="X228" s="36"/>
      <c r="Y228" s="36"/>
      <c r="Z228" s="36"/>
      <c r="AA228" s="36"/>
      <c r="AB228" s="36"/>
      <c r="AC228" s="36"/>
      <c r="AD228" s="36"/>
      <c r="AE228" s="36"/>
      <c r="AT228" s="19" t="s">
        <v>160</v>
      </c>
      <c r="AU228" s="19" t="s">
        <v>179</v>
      </c>
    </row>
    <row r="229" spans="1:65" s="2" customFormat="1" ht="39">
      <c r="A229" s="36"/>
      <c r="B229" s="37"/>
      <c r="C229" s="38"/>
      <c r="D229" s="193" t="s">
        <v>161</v>
      </c>
      <c r="E229" s="38"/>
      <c r="F229" s="198" t="s">
        <v>2105</v>
      </c>
      <c r="G229" s="38"/>
      <c r="H229" s="38"/>
      <c r="I229" s="195"/>
      <c r="J229" s="38"/>
      <c r="K229" s="38"/>
      <c r="L229" s="41"/>
      <c r="M229" s="196"/>
      <c r="N229" s="197"/>
      <c r="O229" s="66"/>
      <c r="P229" s="66"/>
      <c r="Q229" s="66"/>
      <c r="R229" s="66"/>
      <c r="S229" s="66"/>
      <c r="T229" s="67"/>
      <c r="U229" s="36"/>
      <c r="V229" s="36"/>
      <c r="W229" s="36"/>
      <c r="X229" s="36"/>
      <c r="Y229" s="36"/>
      <c r="Z229" s="36"/>
      <c r="AA229" s="36"/>
      <c r="AB229" s="36"/>
      <c r="AC229" s="36"/>
      <c r="AD229" s="36"/>
      <c r="AE229" s="36"/>
      <c r="AT229" s="19" t="s">
        <v>161</v>
      </c>
      <c r="AU229" s="19" t="s">
        <v>179</v>
      </c>
    </row>
    <row r="230" spans="1:65" s="2" customFormat="1" ht="16.5" customHeight="1">
      <c r="A230" s="36"/>
      <c r="B230" s="37"/>
      <c r="C230" s="245" t="s">
        <v>583</v>
      </c>
      <c r="D230" s="245" t="s">
        <v>641</v>
      </c>
      <c r="E230" s="246" t="s">
        <v>2106</v>
      </c>
      <c r="F230" s="247" t="s">
        <v>2107</v>
      </c>
      <c r="G230" s="248" t="s">
        <v>156</v>
      </c>
      <c r="H230" s="249">
        <v>1</v>
      </c>
      <c r="I230" s="250"/>
      <c r="J230" s="251">
        <f>ROUND(I230*H230,2)</f>
        <v>0</v>
      </c>
      <c r="K230" s="247" t="s">
        <v>644</v>
      </c>
      <c r="L230" s="252"/>
      <c r="M230" s="253" t="s">
        <v>19</v>
      </c>
      <c r="N230" s="254" t="s">
        <v>47</v>
      </c>
      <c r="O230" s="66"/>
      <c r="P230" s="189">
        <f>O230*H230</f>
        <v>0</v>
      </c>
      <c r="Q230" s="189">
        <v>0</v>
      </c>
      <c r="R230" s="189">
        <f>Q230*H230</f>
        <v>0</v>
      </c>
      <c r="S230" s="189">
        <v>0</v>
      </c>
      <c r="T230" s="190">
        <f>S230*H230</f>
        <v>0</v>
      </c>
      <c r="U230" s="36"/>
      <c r="V230" s="36"/>
      <c r="W230" s="36"/>
      <c r="X230" s="36"/>
      <c r="Y230" s="36"/>
      <c r="Z230" s="36"/>
      <c r="AA230" s="36"/>
      <c r="AB230" s="36"/>
      <c r="AC230" s="36"/>
      <c r="AD230" s="36"/>
      <c r="AE230" s="36"/>
      <c r="AR230" s="191" t="s">
        <v>464</v>
      </c>
      <c r="AT230" s="191" t="s">
        <v>641</v>
      </c>
      <c r="AU230" s="191" t="s">
        <v>179</v>
      </c>
      <c r="AY230" s="19" t="s">
        <v>150</v>
      </c>
      <c r="BE230" s="192">
        <f>IF(N230="základní",J230,0)</f>
        <v>0</v>
      </c>
      <c r="BF230" s="192">
        <f>IF(N230="snížená",J230,0)</f>
        <v>0</v>
      </c>
      <c r="BG230" s="192">
        <f>IF(N230="zákl. přenesená",J230,0)</f>
        <v>0</v>
      </c>
      <c r="BH230" s="192">
        <f>IF(N230="sníž. přenesená",J230,0)</f>
        <v>0</v>
      </c>
      <c r="BI230" s="192">
        <f>IF(N230="nulová",J230,0)</f>
        <v>0</v>
      </c>
      <c r="BJ230" s="19" t="s">
        <v>84</v>
      </c>
      <c r="BK230" s="192">
        <f>ROUND(I230*H230,2)</f>
        <v>0</v>
      </c>
      <c r="BL230" s="19" t="s">
        <v>314</v>
      </c>
      <c r="BM230" s="191" t="s">
        <v>438</v>
      </c>
    </row>
    <row r="231" spans="1:65" s="2" customFormat="1" ht="11.25">
      <c r="A231" s="36"/>
      <c r="B231" s="37"/>
      <c r="C231" s="38"/>
      <c r="D231" s="193" t="s">
        <v>160</v>
      </c>
      <c r="E231" s="38"/>
      <c r="F231" s="194" t="s">
        <v>2107</v>
      </c>
      <c r="G231" s="38"/>
      <c r="H231" s="38"/>
      <c r="I231" s="195"/>
      <c r="J231" s="38"/>
      <c r="K231" s="38"/>
      <c r="L231" s="41"/>
      <c r="M231" s="196"/>
      <c r="N231" s="197"/>
      <c r="O231" s="66"/>
      <c r="P231" s="66"/>
      <c r="Q231" s="66"/>
      <c r="R231" s="66"/>
      <c r="S231" s="66"/>
      <c r="T231" s="67"/>
      <c r="U231" s="36"/>
      <c r="V231" s="36"/>
      <c r="W231" s="36"/>
      <c r="X231" s="36"/>
      <c r="Y231" s="36"/>
      <c r="Z231" s="36"/>
      <c r="AA231" s="36"/>
      <c r="AB231" s="36"/>
      <c r="AC231" s="36"/>
      <c r="AD231" s="36"/>
      <c r="AE231" s="36"/>
      <c r="AT231" s="19" t="s">
        <v>160</v>
      </c>
      <c r="AU231" s="19" t="s">
        <v>179</v>
      </c>
    </row>
    <row r="232" spans="1:65" s="2" customFormat="1" ht="39">
      <c r="A232" s="36"/>
      <c r="B232" s="37"/>
      <c r="C232" s="38"/>
      <c r="D232" s="193" t="s">
        <v>161</v>
      </c>
      <c r="E232" s="38"/>
      <c r="F232" s="198" t="s">
        <v>2108</v>
      </c>
      <c r="G232" s="38"/>
      <c r="H232" s="38"/>
      <c r="I232" s="195"/>
      <c r="J232" s="38"/>
      <c r="K232" s="38"/>
      <c r="L232" s="41"/>
      <c r="M232" s="196"/>
      <c r="N232" s="197"/>
      <c r="O232" s="66"/>
      <c r="P232" s="66"/>
      <c r="Q232" s="66"/>
      <c r="R232" s="66"/>
      <c r="S232" s="66"/>
      <c r="T232" s="67"/>
      <c r="U232" s="36"/>
      <c r="V232" s="36"/>
      <c r="W232" s="36"/>
      <c r="X232" s="36"/>
      <c r="Y232" s="36"/>
      <c r="Z232" s="36"/>
      <c r="AA232" s="36"/>
      <c r="AB232" s="36"/>
      <c r="AC232" s="36"/>
      <c r="AD232" s="36"/>
      <c r="AE232" s="36"/>
      <c r="AT232" s="19" t="s">
        <v>161</v>
      </c>
      <c r="AU232" s="19" t="s">
        <v>179</v>
      </c>
    </row>
    <row r="233" spans="1:65" s="2" customFormat="1" ht="16.5" customHeight="1">
      <c r="A233" s="36"/>
      <c r="B233" s="37"/>
      <c r="C233" s="245" t="s">
        <v>587</v>
      </c>
      <c r="D233" s="245" t="s">
        <v>641</v>
      </c>
      <c r="E233" s="246" t="s">
        <v>2109</v>
      </c>
      <c r="F233" s="247" t="s">
        <v>2110</v>
      </c>
      <c r="G233" s="248" t="s">
        <v>156</v>
      </c>
      <c r="H233" s="249">
        <v>1</v>
      </c>
      <c r="I233" s="250"/>
      <c r="J233" s="251">
        <f>ROUND(I233*H233,2)</f>
        <v>0</v>
      </c>
      <c r="K233" s="247" t="s">
        <v>644</v>
      </c>
      <c r="L233" s="252"/>
      <c r="M233" s="253" t="s">
        <v>19</v>
      </c>
      <c r="N233" s="254" t="s">
        <v>47</v>
      </c>
      <c r="O233" s="66"/>
      <c r="P233" s="189">
        <f>O233*H233</f>
        <v>0</v>
      </c>
      <c r="Q233" s="189">
        <v>0</v>
      </c>
      <c r="R233" s="189">
        <f>Q233*H233</f>
        <v>0</v>
      </c>
      <c r="S233" s="189">
        <v>0</v>
      </c>
      <c r="T233" s="190">
        <f>S233*H233</f>
        <v>0</v>
      </c>
      <c r="U233" s="36"/>
      <c r="V233" s="36"/>
      <c r="W233" s="36"/>
      <c r="X233" s="36"/>
      <c r="Y233" s="36"/>
      <c r="Z233" s="36"/>
      <c r="AA233" s="36"/>
      <c r="AB233" s="36"/>
      <c r="AC233" s="36"/>
      <c r="AD233" s="36"/>
      <c r="AE233" s="36"/>
      <c r="AR233" s="191" t="s">
        <v>464</v>
      </c>
      <c r="AT233" s="191" t="s">
        <v>641</v>
      </c>
      <c r="AU233" s="191" t="s">
        <v>179</v>
      </c>
      <c r="AY233" s="19" t="s">
        <v>150</v>
      </c>
      <c r="BE233" s="192">
        <f>IF(N233="základní",J233,0)</f>
        <v>0</v>
      </c>
      <c r="BF233" s="192">
        <f>IF(N233="snížená",J233,0)</f>
        <v>0</v>
      </c>
      <c r="BG233" s="192">
        <f>IF(N233="zákl. přenesená",J233,0)</f>
        <v>0</v>
      </c>
      <c r="BH233" s="192">
        <f>IF(N233="sníž. přenesená",J233,0)</f>
        <v>0</v>
      </c>
      <c r="BI233" s="192">
        <f>IF(N233="nulová",J233,0)</f>
        <v>0</v>
      </c>
      <c r="BJ233" s="19" t="s">
        <v>84</v>
      </c>
      <c r="BK233" s="192">
        <f>ROUND(I233*H233,2)</f>
        <v>0</v>
      </c>
      <c r="BL233" s="19" t="s">
        <v>314</v>
      </c>
      <c r="BM233" s="191" t="s">
        <v>449</v>
      </c>
    </row>
    <row r="234" spans="1:65" s="2" customFormat="1" ht="11.25">
      <c r="A234" s="36"/>
      <c r="B234" s="37"/>
      <c r="C234" s="38"/>
      <c r="D234" s="193" t="s">
        <v>160</v>
      </c>
      <c r="E234" s="38"/>
      <c r="F234" s="194" t="s">
        <v>2110</v>
      </c>
      <c r="G234" s="38"/>
      <c r="H234" s="38"/>
      <c r="I234" s="195"/>
      <c r="J234" s="38"/>
      <c r="K234" s="38"/>
      <c r="L234" s="41"/>
      <c r="M234" s="196"/>
      <c r="N234" s="197"/>
      <c r="O234" s="66"/>
      <c r="P234" s="66"/>
      <c r="Q234" s="66"/>
      <c r="R234" s="66"/>
      <c r="S234" s="66"/>
      <c r="T234" s="67"/>
      <c r="U234" s="36"/>
      <c r="V234" s="36"/>
      <c r="W234" s="36"/>
      <c r="X234" s="36"/>
      <c r="Y234" s="36"/>
      <c r="Z234" s="36"/>
      <c r="AA234" s="36"/>
      <c r="AB234" s="36"/>
      <c r="AC234" s="36"/>
      <c r="AD234" s="36"/>
      <c r="AE234" s="36"/>
      <c r="AT234" s="19" t="s">
        <v>160</v>
      </c>
      <c r="AU234" s="19" t="s">
        <v>179</v>
      </c>
    </row>
    <row r="235" spans="1:65" s="2" customFormat="1" ht="78">
      <c r="A235" s="36"/>
      <c r="B235" s="37"/>
      <c r="C235" s="38"/>
      <c r="D235" s="193" t="s">
        <v>161</v>
      </c>
      <c r="E235" s="38"/>
      <c r="F235" s="198" t="s">
        <v>2111</v>
      </c>
      <c r="G235" s="38"/>
      <c r="H235" s="38"/>
      <c r="I235" s="195"/>
      <c r="J235" s="38"/>
      <c r="K235" s="38"/>
      <c r="L235" s="41"/>
      <c r="M235" s="196"/>
      <c r="N235" s="197"/>
      <c r="O235" s="66"/>
      <c r="P235" s="66"/>
      <c r="Q235" s="66"/>
      <c r="R235" s="66"/>
      <c r="S235" s="66"/>
      <c r="T235" s="67"/>
      <c r="U235" s="36"/>
      <c r="V235" s="36"/>
      <c r="W235" s="36"/>
      <c r="X235" s="36"/>
      <c r="Y235" s="36"/>
      <c r="Z235" s="36"/>
      <c r="AA235" s="36"/>
      <c r="AB235" s="36"/>
      <c r="AC235" s="36"/>
      <c r="AD235" s="36"/>
      <c r="AE235" s="36"/>
      <c r="AT235" s="19" t="s">
        <v>161</v>
      </c>
      <c r="AU235" s="19" t="s">
        <v>179</v>
      </c>
    </row>
    <row r="236" spans="1:65" s="2" customFormat="1" ht="16.5" customHeight="1">
      <c r="A236" s="36"/>
      <c r="B236" s="37"/>
      <c r="C236" s="245" t="s">
        <v>948</v>
      </c>
      <c r="D236" s="245" t="s">
        <v>641</v>
      </c>
      <c r="E236" s="246" t="s">
        <v>2112</v>
      </c>
      <c r="F236" s="247" t="s">
        <v>2113</v>
      </c>
      <c r="G236" s="248" t="s">
        <v>156</v>
      </c>
      <c r="H236" s="249">
        <v>1</v>
      </c>
      <c r="I236" s="250"/>
      <c r="J236" s="251">
        <f>ROUND(I236*H236,2)</f>
        <v>0</v>
      </c>
      <c r="K236" s="247" t="s">
        <v>644</v>
      </c>
      <c r="L236" s="252"/>
      <c r="M236" s="253" t="s">
        <v>19</v>
      </c>
      <c r="N236" s="254" t="s">
        <v>47</v>
      </c>
      <c r="O236" s="66"/>
      <c r="P236" s="189">
        <f>O236*H236</f>
        <v>0</v>
      </c>
      <c r="Q236" s="189">
        <v>0</v>
      </c>
      <c r="R236" s="189">
        <f>Q236*H236</f>
        <v>0</v>
      </c>
      <c r="S236" s="189">
        <v>0</v>
      </c>
      <c r="T236" s="190">
        <f>S236*H236</f>
        <v>0</v>
      </c>
      <c r="U236" s="36"/>
      <c r="V236" s="36"/>
      <c r="W236" s="36"/>
      <c r="X236" s="36"/>
      <c r="Y236" s="36"/>
      <c r="Z236" s="36"/>
      <c r="AA236" s="36"/>
      <c r="AB236" s="36"/>
      <c r="AC236" s="36"/>
      <c r="AD236" s="36"/>
      <c r="AE236" s="36"/>
      <c r="AR236" s="191" t="s">
        <v>464</v>
      </c>
      <c r="AT236" s="191" t="s">
        <v>641</v>
      </c>
      <c r="AU236" s="191" t="s">
        <v>179</v>
      </c>
      <c r="AY236" s="19" t="s">
        <v>150</v>
      </c>
      <c r="BE236" s="192">
        <f>IF(N236="základní",J236,0)</f>
        <v>0</v>
      </c>
      <c r="BF236" s="192">
        <f>IF(N236="snížená",J236,0)</f>
        <v>0</v>
      </c>
      <c r="BG236" s="192">
        <f>IF(N236="zákl. přenesená",J236,0)</f>
        <v>0</v>
      </c>
      <c r="BH236" s="192">
        <f>IF(N236="sníž. přenesená",J236,0)</f>
        <v>0</v>
      </c>
      <c r="BI236" s="192">
        <f>IF(N236="nulová",J236,0)</f>
        <v>0</v>
      </c>
      <c r="BJ236" s="19" t="s">
        <v>84</v>
      </c>
      <c r="BK236" s="192">
        <f>ROUND(I236*H236,2)</f>
        <v>0</v>
      </c>
      <c r="BL236" s="19" t="s">
        <v>314</v>
      </c>
      <c r="BM236" s="191" t="s">
        <v>464</v>
      </c>
    </row>
    <row r="237" spans="1:65" s="2" customFormat="1" ht="11.25">
      <c r="A237" s="36"/>
      <c r="B237" s="37"/>
      <c r="C237" s="38"/>
      <c r="D237" s="193" t="s">
        <v>160</v>
      </c>
      <c r="E237" s="38"/>
      <c r="F237" s="194" t="s">
        <v>2113</v>
      </c>
      <c r="G237" s="38"/>
      <c r="H237" s="38"/>
      <c r="I237" s="195"/>
      <c r="J237" s="38"/>
      <c r="K237" s="38"/>
      <c r="L237" s="41"/>
      <c r="M237" s="196"/>
      <c r="N237" s="197"/>
      <c r="O237" s="66"/>
      <c r="P237" s="66"/>
      <c r="Q237" s="66"/>
      <c r="R237" s="66"/>
      <c r="S237" s="66"/>
      <c r="T237" s="67"/>
      <c r="U237" s="36"/>
      <c r="V237" s="36"/>
      <c r="W237" s="36"/>
      <c r="X237" s="36"/>
      <c r="Y237" s="36"/>
      <c r="Z237" s="36"/>
      <c r="AA237" s="36"/>
      <c r="AB237" s="36"/>
      <c r="AC237" s="36"/>
      <c r="AD237" s="36"/>
      <c r="AE237" s="36"/>
      <c r="AT237" s="19" t="s">
        <v>160</v>
      </c>
      <c r="AU237" s="19" t="s">
        <v>179</v>
      </c>
    </row>
    <row r="238" spans="1:65" s="2" customFormat="1" ht="58.5">
      <c r="A238" s="36"/>
      <c r="B238" s="37"/>
      <c r="C238" s="38"/>
      <c r="D238" s="193" t="s">
        <v>161</v>
      </c>
      <c r="E238" s="38"/>
      <c r="F238" s="198" t="s">
        <v>2114</v>
      </c>
      <c r="G238" s="38"/>
      <c r="H238" s="38"/>
      <c r="I238" s="195"/>
      <c r="J238" s="38"/>
      <c r="K238" s="38"/>
      <c r="L238" s="41"/>
      <c r="M238" s="196"/>
      <c r="N238" s="197"/>
      <c r="O238" s="66"/>
      <c r="P238" s="66"/>
      <c r="Q238" s="66"/>
      <c r="R238" s="66"/>
      <c r="S238" s="66"/>
      <c r="T238" s="67"/>
      <c r="U238" s="36"/>
      <c r="V238" s="36"/>
      <c r="W238" s="36"/>
      <c r="X238" s="36"/>
      <c r="Y238" s="36"/>
      <c r="Z238" s="36"/>
      <c r="AA238" s="36"/>
      <c r="AB238" s="36"/>
      <c r="AC238" s="36"/>
      <c r="AD238" s="36"/>
      <c r="AE238" s="36"/>
      <c r="AT238" s="19" t="s">
        <v>161</v>
      </c>
      <c r="AU238" s="19" t="s">
        <v>179</v>
      </c>
    </row>
    <row r="239" spans="1:65" s="2" customFormat="1" ht="16.5" customHeight="1">
      <c r="A239" s="36"/>
      <c r="B239" s="37"/>
      <c r="C239" s="245" t="s">
        <v>954</v>
      </c>
      <c r="D239" s="245" t="s">
        <v>641</v>
      </c>
      <c r="E239" s="246" t="s">
        <v>2115</v>
      </c>
      <c r="F239" s="247" t="s">
        <v>2116</v>
      </c>
      <c r="G239" s="248" t="s">
        <v>951</v>
      </c>
      <c r="H239" s="249">
        <v>1</v>
      </c>
      <c r="I239" s="250"/>
      <c r="J239" s="251">
        <f>ROUND(I239*H239,2)</f>
        <v>0</v>
      </c>
      <c r="K239" s="247" t="s">
        <v>644</v>
      </c>
      <c r="L239" s="252"/>
      <c r="M239" s="253" t="s">
        <v>19</v>
      </c>
      <c r="N239" s="254" t="s">
        <v>47</v>
      </c>
      <c r="O239" s="66"/>
      <c r="P239" s="189">
        <f>O239*H239</f>
        <v>0</v>
      </c>
      <c r="Q239" s="189">
        <v>0</v>
      </c>
      <c r="R239" s="189">
        <f>Q239*H239</f>
        <v>0</v>
      </c>
      <c r="S239" s="189">
        <v>0</v>
      </c>
      <c r="T239" s="190">
        <f>S239*H239</f>
        <v>0</v>
      </c>
      <c r="U239" s="36"/>
      <c r="V239" s="36"/>
      <c r="W239" s="36"/>
      <c r="X239" s="36"/>
      <c r="Y239" s="36"/>
      <c r="Z239" s="36"/>
      <c r="AA239" s="36"/>
      <c r="AB239" s="36"/>
      <c r="AC239" s="36"/>
      <c r="AD239" s="36"/>
      <c r="AE239" s="36"/>
      <c r="AR239" s="191" t="s">
        <v>464</v>
      </c>
      <c r="AT239" s="191" t="s">
        <v>641</v>
      </c>
      <c r="AU239" s="191" t="s">
        <v>179</v>
      </c>
      <c r="AY239" s="19" t="s">
        <v>150</v>
      </c>
      <c r="BE239" s="192">
        <f>IF(N239="základní",J239,0)</f>
        <v>0</v>
      </c>
      <c r="BF239" s="192">
        <f>IF(N239="snížená",J239,0)</f>
        <v>0</v>
      </c>
      <c r="BG239" s="192">
        <f>IF(N239="zákl. přenesená",J239,0)</f>
        <v>0</v>
      </c>
      <c r="BH239" s="192">
        <f>IF(N239="sníž. přenesená",J239,0)</f>
        <v>0</v>
      </c>
      <c r="BI239" s="192">
        <f>IF(N239="nulová",J239,0)</f>
        <v>0</v>
      </c>
      <c r="BJ239" s="19" t="s">
        <v>84</v>
      </c>
      <c r="BK239" s="192">
        <f>ROUND(I239*H239,2)</f>
        <v>0</v>
      </c>
      <c r="BL239" s="19" t="s">
        <v>314</v>
      </c>
      <c r="BM239" s="191" t="s">
        <v>477</v>
      </c>
    </row>
    <row r="240" spans="1:65" s="2" customFormat="1" ht="11.25">
      <c r="A240" s="36"/>
      <c r="B240" s="37"/>
      <c r="C240" s="38"/>
      <c r="D240" s="193" t="s">
        <v>160</v>
      </c>
      <c r="E240" s="38"/>
      <c r="F240" s="194" t="s">
        <v>2116</v>
      </c>
      <c r="G240" s="38"/>
      <c r="H240" s="38"/>
      <c r="I240" s="195"/>
      <c r="J240" s="38"/>
      <c r="K240" s="38"/>
      <c r="L240" s="41"/>
      <c r="M240" s="196"/>
      <c r="N240" s="197"/>
      <c r="O240" s="66"/>
      <c r="P240" s="66"/>
      <c r="Q240" s="66"/>
      <c r="R240" s="66"/>
      <c r="S240" s="66"/>
      <c r="T240" s="67"/>
      <c r="U240" s="36"/>
      <c r="V240" s="36"/>
      <c r="W240" s="36"/>
      <c r="X240" s="36"/>
      <c r="Y240" s="36"/>
      <c r="Z240" s="36"/>
      <c r="AA240" s="36"/>
      <c r="AB240" s="36"/>
      <c r="AC240" s="36"/>
      <c r="AD240" s="36"/>
      <c r="AE240" s="36"/>
      <c r="AT240" s="19" t="s">
        <v>160</v>
      </c>
      <c r="AU240" s="19" t="s">
        <v>179</v>
      </c>
    </row>
    <row r="241" spans="1:65" s="2" customFormat="1" ht="39">
      <c r="A241" s="36"/>
      <c r="B241" s="37"/>
      <c r="C241" s="38"/>
      <c r="D241" s="193" t="s">
        <v>161</v>
      </c>
      <c r="E241" s="38"/>
      <c r="F241" s="198" t="s">
        <v>2117</v>
      </c>
      <c r="G241" s="38"/>
      <c r="H241" s="38"/>
      <c r="I241" s="195"/>
      <c r="J241" s="38"/>
      <c r="K241" s="38"/>
      <c r="L241" s="41"/>
      <c r="M241" s="196"/>
      <c r="N241" s="197"/>
      <c r="O241" s="66"/>
      <c r="P241" s="66"/>
      <c r="Q241" s="66"/>
      <c r="R241" s="66"/>
      <c r="S241" s="66"/>
      <c r="T241" s="67"/>
      <c r="U241" s="36"/>
      <c r="V241" s="36"/>
      <c r="W241" s="36"/>
      <c r="X241" s="36"/>
      <c r="Y241" s="36"/>
      <c r="Z241" s="36"/>
      <c r="AA241" s="36"/>
      <c r="AB241" s="36"/>
      <c r="AC241" s="36"/>
      <c r="AD241" s="36"/>
      <c r="AE241" s="36"/>
      <c r="AT241" s="19" t="s">
        <v>161</v>
      </c>
      <c r="AU241" s="19" t="s">
        <v>179</v>
      </c>
    </row>
    <row r="242" spans="1:65" s="2" customFormat="1" ht="16.5" customHeight="1">
      <c r="A242" s="36"/>
      <c r="B242" s="37"/>
      <c r="C242" s="245" t="s">
        <v>959</v>
      </c>
      <c r="D242" s="245" t="s">
        <v>641</v>
      </c>
      <c r="E242" s="246" t="s">
        <v>2118</v>
      </c>
      <c r="F242" s="247" t="s">
        <v>2119</v>
      </c>
      <c r="G242" s="248" t="s">
        <v>1660</v>
      </c>
      <c r="H242" s="249">
        <v>1</v>
      </c>
      <c r="I242" s="250"/>
      <c r="J242" s="251">
        <f>ROUND(I242*H242,2)</f>
        <v>0</v>
      </c>
      <c r="K242" s="247" t="s">
        <v>644</v>
      </c>
      <c r="L242" s="252"/>
      <c r="M242" s="253" t="s">
        <v>19</v>
      </c>
      <c r="N242" s="254" t="s">
        <v>47</v>
      </c>
      <c r="O242" s="66"/>
      <c r="P242" s="189">
        <f>O242*H242</f>
        <v>0</v>
      </c>
      <c r="Q242" s="189">
        <v>0</v>
      </c>
      <c r="R242" s="189">
        <f>Q242*H242</f>
        <v>0</v>
      </c>
      <c r="S242" s="189">
        <v>0</v>
      </c>
      <c r="T242" s="190">
        <f>S242*H242</f>
        <v>0</v>
      </c>
      <c r="U242" s="36"/>
      <c r="V242" s="36"/>
      <c r="W242" s="36"/>
      <c r="X242" s="36"/>
      <c r="Y242" s="36"/>
      <c r="Z242" s="36"/>
      <c r="AA242" s="36"/>
      <c r="AB242" s="36"/>
      <c r="AC242" s="36"/>
      <c r="AD242" s="36"/>
      <c r="AE242" s="36"/>
      <c r="AR242" s="191" t="s">
        <v>464</v>
      </c>
      <c r="AT242" s="191" t="s">
        <v>641</v>
      </c>
      <c r="AU242" s="191" t="s">
        <v>179</v>
      </c>
      <c r="AY242" s="19" t="s">
        <v>150</v>
      </c>
      <c r="BE242" s="192">
        <f>IF(N242="základní",J242,0)</f>
        <v>0</v>
      </c>
      <c r="BF242" s="192">
        <f>IF(N242="snížená",J242,0)</f>
        <v>0</v>
      </c>
      <c r="BG242" s="192">
        <f>IF(N242="zákl. přenesená",J242,0)</f>
        <v>0</v>
      </c>
      <c r="BH242" s="192">
        <f>IF(N242="sníž. přenesená",J242,0)</f>
        <v>0</v>
      </c>
      <c r="BI242" s="192">
        <f>IF(N242="nulová",J242,0)</f>
        <v>0</v>
      </c>
      <c r="BJ242" s="19" t="s">
        <v>84</v>
      </c>
      <c r="BK242" s="192">
        <f>ROUND(I242*H242,2)</f>
        <v>0</v>
      </c>
      <c r="BL242" s="19" t="s">
        <v>314</v>
      </c>
      <c r="BM242" s="191" t="s">
        <v>497</v>
      </c>
    </row>
    <row r="243" spans="1:65" s="2" customFormat="1" ht="11.25">
      <c r="A243" s="36"/>
      <c r="B243" s="37"/>
      <c r="C243" s="38"/>
      <c r="D243" s="193" t="s">
        <v>160</v>
      </c>
      <c r="E243" s="38"/>
      <c r="F243" s="194" t="s">
        <v>2119</v>
      </c>
      <c r="G243" s="38"/>
      <c r="H243" s="38"/>
      <c r="I243" s="195"/>
      <c r="J243" s="38"/>
      <c r="K243" s="38"/>
      <c r="L243" s="41"/>
      <c r="M243" s="196"/>
      <c r="N243" s="197"/>
      <c r="O243" s="66"/>
      <c r="P243" s="66"/>
      <c r="Q243" s="66"/>
      <c r="R243" s="66"/>
      <c r="S243" s="66"/>
      <c r="T243" s="67"/>
      <c r="U243" s="36"/>
      <c r="V243" s="36"/>
      <c r="W243" s="36"/>
      <c r="X243" s="36"/>
      <c r="Y243" s="36"/>
      <c r="Z243" s="36"/>
      <c r="AA243" s="36"/>
      <c r="AB243" s="36"/>
      <c r="AC243" s="36"/>
      <c r="AD243" s="36"/>
      <c r="AE243" s="36"/>
      <c r="AT243" s="19" t="s">
        <v>160</v>
      </c>
      <c r="AU243" s="19" t="s">
        <v>179</v>
      </c>
    </row>
    <row r="244" spans="1:65" s="2" customFormat="1" ht="48.75">
      <c r="A244" s="36"/>
      <c r="B244" s="37"/>
      <c r="C244" s="38"/>
      <c r="D244" s="193" t="s">
        <v>161</v>
      </c>
      <c r="E244" s="38"/>
      <c r="F244" s="198" t="s">
        <v>2120</v>
      </c>
      <c r="G244" s="38"/>
      <c r="H244" s="38"/>
      <c r="I244" s="195"/>
      <c r="J244" s="38"/>
      <c r="K244" s="38"/>
      <c r="L244" s="41"/>
      <c r="M244" s="196"/>
      <c r="N244" s="197"/>
      <c r="O244" s="66"/>
      <c r="P244" s="66"/>
      <c r="Q244" s="66"/>
      <c r="R244" s="66"/>
      <c r="S244" s="66"/>
      <c r="T244" s="67"/>
      <c r="U244" s="36"/>
      <c r="V244" s="36"/>
      <c r="W244" s="36"/>
      <c r="X244" s="36"/>
      <c r="Y244" s="36"/>
      <c r="Z244" s="36"/>
      <c r="AA244" s="36"/>
      <c r="AB244" s="36"/>
      <c r="AC244" s="36"/>
      <c r="AD244" s="36"/>
      <c r="AE244" s="36"/>
      <c r="AT244" s="19" t="s">
        <v>161</v>
      </c>
      <c r="AU244" s="19" t="s">
        <v>179</v>
      </c>
    </row>
    <row r="245" spans="1:65" s="2" customFormat="1" ht="16.5" customHeight="1">
      <c r="A245" s="36"/>
      <c r="B245" s="37"/>
      <c r="C245" s="245" t="s">
        <v>930</v>
      </c>
      <c r="D245" s="245" t="s">
        <v>641</v>
      </c>
      <c r="E245" s="246" t="s">
        <v>2121</v>
      </c>
      <c r="F245" s="247" t="s">
        <v>2122</v>
      </c>
      <c r="G245" s="248" t="s">
        <v>951</v>
      </c>
      <c r="H245" s="249">
        <v>1</v>
      </c>
      <c r="I245" s="250"/>
      <c r="J245" s="251">
        <f>ROUND(I245*H245,2)</f>
        <v>0</v>
      </c>
      <c r="K245" s="247" t="s">
        <v>644</v>
      </c>
      <c r="L245" s="252"/>
      <c r="M245" s="253" t="s">
        <v>19</v>
      </c>
      <c r="N245" s="254" t="s">
        <v>47</v>
      </c>
      <c r="O245" s="66"/>
      <c r="P245" s="189">
        <f>O245*H245</f>
        <v>0</v>
      </c>
      <c r="Q245" s="189">
        <v>0</v>
      </c>
      <c r="R245" s="189">
        <f>Q245*H245</f>
        <v>0</v>
      </c>
      <c r="S245" s="189">
        <v>0</v>
      </c>
      <c r="T245" s="190">
        <f>S245*H245</f>
        <v>0</v>
      </c>
      <c r="U245" s="36"/>
      <c r="V245" s="36"/>
      <c r="W245" s="36"/>
      <c r="X245" s="36"/>
      <c r="Y245" s="36"/>
      <c r="Z245" s="36"/>
      <c r="AA245" s="36"/>
      <c r="AB245" s="36"/>
      <c r="AC245" s="36"/>
      <c r="AD245" s="36"/>
      <c r="AE245" s="36"/>
      <c r="AR245" s="191" t="s">
        <v>464</v>
      </c>
      <c r="AT245" s="191" t="s">
        <v>641</v>
      </c>
      <c r="AU245" s="191" t="s">
        <v>179</v>
      </c>
      <c r="AY245" s="19" t="s">
        <v>150</v>
      </c>
      <c r="BE245" s="192">
        <f>IF(N245="základní",J245,0)</f>
        <v>0</v>
      </c>
      <c r="BF245" s="192">
        <f>IF(N245="snížená",J245,0)</f>
        <v>0</v>
      </c>
      <c r="BG245" s="192">
        <f>IF(N245="zákl. přenesená",J245,0)</f>
        <v>0</v>
      </c>
      <c r="BH245" s="192">
        <f>IF(N245="sníž. přenesená",J245,0)</f>
        <v>0</v>
      </c>
      <c r="BI245" s="192">
        <f>IF(N245="nulová",J245,0)</f>
        <v>0</v>
      </c>
      <c r="BJ245" s="19" t="s">
        <v>84</v>
      </c>
      <c r="BK245" s="192">
        <f>ROUND(I245*H245,2)</f>
        <v>0</v>
      </c>
      <c r="BL245" s="19" t="s">
        <v>314</v>
      </c>
      <c r="BM245" s="191" t="s">
        <v>509</v>
      </c>
    </row>
    <row r="246" spans="1:65" s="2" customFormat="1" ht="11.25">
      <c r="A246" s="36"/>
      <c r="B246" s="37"/>
      <c r="C246" s="38"/>
      <c r="D246" s="193" t="s">
        <v>160</v>
      </c>
      <c r="E246" s="38"/>
      <c r="F246" s="194" t="s">
        <v>2122</v>
      </c>
      <c r="G246" s="38"/>
      <c r="H246" s="38"/>
      <c r="I246" s="195"/>
      <c r="J246" s="38"/>
      <c r="K246" s="38"/>
      <c r="L246" s="41"/>
      <c r="M246" s="196"/>
      <c r="N246" s="197"/>
      <c r="O246" s="66"/>
      <c r="P246" s="66"/>
      <c r="Q246" s="66"/>
      <c r="R246" s="66"/>
      <c r="S246" s="66"/>
      <c r="T246" s="67"/>
      <c r="U246" s="36"/>
      <c r="V246" s="36"/>
      <c r="W246" s="36"/>
      <c r="X246" s="36"/>
      <c r="Y246" s="36"/>
      <c r="Z246" s="36"/>
      <c r="AA246" s="36"/>
      <c r="AB246" s="36"/>
      <c r="AC246" s="36"/>
      <c r="AD246" s="36"/>
      <c r="AE246" s="36"/>
      <c r="AT246" s="19" t="s">
        <v>160</v>
      </c>
      <c r="AU246" s="19" t="s">
        <v>179</v>
      </c>
    </row>
    <row r="247" spans="1:65" s="2" customFormat="1" ht="29.25">
      <c r="A247" s="36"/>
      <c r="B247" s="37"/>
      <c r="C247" s="38"/>
      <c r="D247" s="193" t="s">
        <v>161</v>
      </c>
      <c r="E247" s="38"/>
      <c r="F247" s="198" t="s">
        <v>2123</v>
      </c>
      <c r="G247" s="38"/>
      <c r="H247" s="38"/>
      <c r="I247" s="195"/>
      <c r="J247" s="38"/>
      <c r="K247" s="38"/>
      <c r="L247" s="41"/>
      <c r="M247" s="196"/>
      <c r="N247" s="197"/>
      <c r="O247" s="66"/>
      <c r="P247" s="66"/>
      <c r="Q247" s="66"/>
      <c r="R247" s="66"/>
      <c r="S247" s="66"/>
      <c r="T247" s="67"/>
      <c r="U247" s="36"/>
      <c r="V247" s="36"/>
      <c r="W247" s="36"/>
      <c r="X247" s="36"/>
      <c r="Y247" s="36"/>
      <c r="Z247" s="36"/>
      <c r="AA247" s="36"/>
      <c r="AB247" s="36"/>
      <c r="AC247" s="36"/>
      <c r="AD247" s="36"/>
      <c r="AE247" s="36"/>
      <c r="AT247" s="19" t="s">
        <v>161</v>
      </c>
      <c r="AU247" s="19" t="s">
        <v>179</v>
      </c>
    </row>
    <row r="248" spans="1:65" s="2" customFormat="1" ht="16.5" customHeight="1">
      <c r="A248" s="36"/>
      <c r="B248" s="37"/>
      <c r="C248" s="245" t="s">
        <v>968</v>
      </c>
      <c r="D248" s="245" t="s">
        <v>641</v>
      </c>
      <c r="E248" s="246" t="s">
        <v>2124</v>
      </c>
      <c r="F248" s="247" t="s">
        <v>2125</v>
      </c>
      <c r="G248" s="248" t="s">
        <v>156</v>
      </c>
      <c r="H248" s="249">
        <v>1</v>
      </c>
      <c r="I248" s="250"/>
      <c r="J248" s="251">
        <f>ROUND(I248*H248,2)</f>
        <v>0</v>
      </c>
      <c r="K248" s="247" t="s">
        <v>644</v>
      </c>
      <c r="L248" s="252"/>
      <c r="M248" s="253" t="s">
        <v>19</v>
      </c>
      <c r="N248" s="254" t="s">
        <v>47</v>
      </c>
      <c r="O248" s="66"/>
      <c r="P248" s="189">
        <f>O248*H248</f>
        <v>0</v>
      </c>
      <c r="Q248" s="189">
        <v>0</v>
      </c>
      <c r="R248" s="189">
        <f>Q248*H248</f>
        <v>0</v>
      </c>
      <c r="S248" s="189">
        <v>0</v>
      </c>
      <c r="T248" s="190">
        <f>S248*H248</f>
        <v>0</v>
      </c>
      <c r="U248" s="36"/>
      <c r="V248" s="36"/>
      <c r="W248" s="36"/>
      <c r="X248" s="36"/>
      <c r="Y248" s="36"/>
      <c r="Z248" s="36"/>
      <c r="AA248" s="36"/>
      <c r="AB248" s="36"/>
      <c r="AC248" s="36"/>
      <c r="AD248" s="36"/>
      <c r="AE248" s="36"/>
      <c r="AR248" s="191" t="s">
        <v>464</v>
      </c>
      <c r="AT248" s="191" t="s">
        <v>641</v>
      </c>
      <c r="AU248" s="191" t="s">
        <v>179</v>
      </c>
      <c r="AY248" s="19" t="s">
        <v>150</v>
      </c>
      <c r="BE248" s="192">
        <f>IF(N248="základní",J248,0)</f>
        <v>0</v>
      </c>
      <c r="BF248" s="192">
        <f>IF(N248="snížená",J248,0)</f>
        <v>0</v>
      </c>
      <c r="BG248" s="192">
        <f>IF(N248="zákl. přenesená",J248,0)</f>
        <v>0</v>
      </c>
      <c r="BH248" s="192">
        <f>IF(N248="sníž. přenesená",J248,0)</f>
        <v>0</v>
      </c>
      <c r="BI248" s="192">
        <f>IF(N248="nulová",J248,0)</f>
        <v>0</v>
      </c>
      <c r="BJ248" s="19" t="s">
        <v>84</v>
      </c>
      <c r="BK248" s="192">
        <f>ROUND(I248*H248,2)</f>
        <v>0</v>
      </c>
      <c r="BL248" s="19" t="s">
        <v>314</v>
      </c>
      <c r="BM248" s="191" t="s">
        <v>522</v>
      </c>
    </row>
    <row r="249" spans="1:65" s="2" customFormat="1" ht="11.25">
      <c r="A249" s="36"/>
      <c r="B249" s="37"/>
      <c r="C249" s="38"/>
      <c r="D249" s="193" t="s">
        <v>160</v>
      </c>
      <c r="E249" s="38"/>
      <c r="F249" s="194" t="s">
        <v>2125</v>
      </c>
      <c r="G249" s="38"/>
      <c r="H249" s="38"/>
      <c r="I249" s="195"/>
      <c r="J249" s="38"/>
      <c r="K249" s="38"/>
      <c r="L249" s="41"/>
      <c r="M249" s="196"/>
      <c r="N249" s="197"/>
      <c r="O249" s="66"/>
      <c r="P249" s="66"/>
      <c r="Q249" s="66"/>
      <c r="R249" s="66"/>
      <c r="S249" s="66"/>
      <c r="T249" s="67"/>
      <c r="U249" s="36"/>
      <c r="V249" s="36"/>
      <c r="W249" s="36"/>
      <c r="X249" s="36"/>
      <c r="Y249" s="36"/>
      <c r="Z249" s="36"/>
      <c r="AA249" s="36"/>
      <c r="AB249" s="36"/>
      <c r="AC249" s="36"/>
      <c r="AD249" s="36"/>
      <c r="AE249" s="36"/>
      <c r="AT249" s="19" t="s">
        <v>160</v>
      </c>
      <c r="AU249" s="19" t="s">
        <v>179</v>
      </c>
    </row>
    <row r="250" spans="1:65" s="2" customFormat="1" ht="48.75">
      <c r="A250" s="36"/>
      <c r="B250" s="37"/>
      <c r="C250" s="38"/>
      <c r="D250" s="193" t="s">
        <v>161</v>
      </c>
      <c r="E250" s="38"/>
      <c r="F250" s="198" t="s">
        <v>2126</v>
      </c>
      <c r="G250" s="38"/>
      <c r="H250" s="38"/>
      <c r="I250" s="195"/>
      <c r="J250" s="38"/>
      <c r="K250" s="38"/>
      <c r="L250" s="41"/>
      <c r="M250" s="196"/>
      <c r="N250" s="197"/>
      <c r="O250" s="66"/>
      <c r="P250" s="66"/>
      <c r="Q250" s="66"/>
      <c r="R250" s="66"/>
      <c r="S250" s="66"/>
      <c r="T250" s="67"/>
      <c r="U250" s="36"/>
      <c r="V250" s="36"/>
      <c r="W250" s="36"/>
      <c r="X250" s="36"/>
      <c r="Y250" s="36"/>
      <c r="Z250" s="36"/>
      <c r="AA250" s="36"/>
      <c r="AB250" s="36"/>
      <c r="AC250" s="36"/>
      <c r="AD250" s="36"/>
      <c r="AE250" s="36"/>
      <c r="AT250" s="19" t="s">
        <v>161</v>
      </c>
      <c r="AU250" s="19" t="s">
        <v>179</v>
      </c>
    </row>
    <row r="251" spans="1:65" s="2" customFormat="1" ht="21.75" customHeight="1">
      <c r="A251" s="36"/>
      <c r="B251" s="37"/>
      <c r="C251" s="245" t="s">
        <v>975</v>
      </c>
      <c r="D251" s="245" t="s">
        <v>641</v>
      </c>
      <c r="E251" s="246" t="s">
        <v>2127</v>
      </c>
      <c r="F251" s="247" t="s">
        <v>2128</v>
      </c>
      <c r="G251" s="248" t="s">
        <v>156</v>
      </c>
      <c r="H251" s="249">
        <v>1</v>
      </c>
      <c r="I251" s="250"/>
      <c r="J251" s="251">
        <f>ROUND(I251*H251,2)</f>
        <v>0</v>
      </c>
      <c r="K251" s="247" t="s">
        <v>644</v>
      </c>
      <c r="L251" s="252"/>
      <c r="M251" s="253" t="s">
        <v>19</v>
      </c>
      <c r="N251" s="254" t="s">
        <v>47</v>
      </c>
      <c r="O251" s="66"/>
      <c r="P251" s="189">
        <f>O251*H251</f>
        <v>0</v>
      </c>
      <c r="Q251" s="189">
        <v>0</v>
      </c>
      <c r="R251" s="189">
        <f>Q251*H251</f>
        <v>0</v>
      </c>
      <c r="S251" s="189">
        <v>0</v>
      </c>
      <c r="T251" s="190">
        <f>S251*H251</f>
        <v>0</v>
      </c>
      <c r="U251" s="36"/>
      <c r="V251" s="36"/>
      <c r="W251" s="36"/>
      <c r="X251" s="36"/>
      <c r="Y251" s="36"/>
      <c r="Z251" s="36"/>
      <c r="AA251" s="36"/>
      <c r="AB251" s="36"/>
      <c r="AC251" s="36"/>
      <c r="AD251" s="36"/>
      <c r="AE251" s="36"/>
      <c r="AR251" s="191" t="s">
        <v>464</v>
      </c>
      <c r="AT251" s="191" t="s">
        <v>641</v>
      </c>
      <c r="AU251" s="191" t="s">
        <v>179</v>
      </c>
      <c r="AY251" s="19" t="s">
        <v>150</v>
      </c>
      <c r="BE251" s="192">
        <f>IF(N251="základní",J251,0)</f>
        <v>0</v>
      </c>
      <c r="BF251" s="192">
        <f>IF(N251="snížená",J251,0)</f>
        <v>0</v>
      </c>
      <c r="BG251" s="192">
        <f>IF(N251="zákl. přenesená",J251,0)</f>
        <v>0</v>
      </c>
      <c r="BH251" s="192">
        <f>IF(N251="sníž. přenesená",J251,0)</f>
        <v>0</v>
      </c>
      <c r="BI251" s="192">
        <f>IF(N251="nulová",J251,0)</f>
        <v>0</v>
      </c>
      <c r="BJ251" s="19" t="s">
        <v>84</v>
      </c>
      <c r="BK251" s="192">
        <f>ROUND(I251*H251,2)</f>
        <v>0</v>
      </c>
      <c r="BL251" s="19" t="s">
        <v>314</v>
      </c>
      <c r="BM251" s="191" t="s">
        <v>536</v>
      </c>
    </row>
    <row r="252" spans="1:65" s="2" customFormat="1" ht="11.25">
      <c r="A252" s="36"/>
      <c r="B252" s="37"/>
      <c r="C252" s="38"/>
      <c r="D252" s="193" t="s">
        <v>160</v>
      </c>
      <c r="E252" s="38"/>
      <c r="F252" s="194" t="s">
        <v>2128</v>
      </c>
      <c r="G252" s="38"/>
      <c r="H252" s="38"/>
      <c r="I252" s="195"/>
      <c r="J252" s="38"/>
      <c r="K252" s="38"/>
      <c r="L252" s="41"/>
      <c r="M252" s="196"/>
      <c r="N252" s="197"/>
      <c r="O252" s="66"/>
      <c r="P252" s="66"/>
      <c r="Q252" s="66"/>
      <c r="R252" s="66"/>
      <c r="S252" s="66"/>
      <c r="T252" s="67"/>
      <c r="U252" s="36"/>
      <c r="V252" s="36"/>
      <c r="W252" s="36"/>
      <c r="X252" s="36"/>
      <c r="Y252" s="36"/>
      <c r="Z252" s="36"/>
      <c r="AA252" s="36"/>
      <c r="AB252" s="36"/>
      <c r="AC252" s="36"/>
      <c r="AD252" s="36"/>
      <c r="AE252" s="36"/>
      <c r="AT252" s="19" t="s">
        <v>160</v>
      </c>
      <c r="AU252" s="19" t="s">
        <v>179</v>
      </c>
    </row>
    <row r="253" spans="1:65" s="2" customFormat="1" ht="39">
      <c r="A253" s="36"/>
      <c r="B253" s="37"/>
      <c r="C253" s="38"/>
      <c r="D253" s="193" t="s">
        <v>161</v>
      </c>
      <c r="E253" s="38"/>
      <c r="F253" s="198" t="s">
        <v>2129</v>
      </c>
      <c r="G253" s="38"/>
      <c r="H253" s="38"/>
      <c r="I253" s="195"/>
      <c r="J253" s="38"/>
      <c r="K253" s="38"/>
      <c r="L253" s="41"/>
      <c r="M253" s="196"/>
      <c r="N253" s="197"/>
      <c r="O253" s="66"/>
      <c r="P253" s="66"/>
      <c r="Q253" s="66"/>
      <c r="R253" s="66"/>
      <c r="S253" s="66"/>
      <c r="T253" s="67"/>
      <c r="U253" s="36"/>
      <c r="V253" s="36"/>
      <c r="W253" s="36"/>
      <c r="X253" s="36"/>
      <c r="Y253" s="36"/>
      <c r="Z253" s="36"/>
      <c r="AA253" s="36"/>
      <c r="AB253" s="36"/>
      <c r="AC253" s="36"/>
      <c r="AD253" s="36"/>
      <c r="AE253" s="36"/>
      <c r="AT253" s="19" t="s">
        <v>161</v>
      </c>
      <c r="AU253" s="19" t="s">
        <v>179</v>
      </c>
    </row>
    <row r="254" spans="1:65" s="2" customFormat="1" ht="16.5" customHeight="1">
      <c r="A254" s="36"/>
      <c r="B254" s="37"/>
      <c r="C254" s="245" t="s">
        <v>982</v>
      </c>
      <c r="D254" s="245" t="s">
        <v>641</v>
      </c>
      <c r="E254" s="246" t="s">
        <v>2130</v>
      </c>
      <c r="F254" s="247" t="s">
        <v>2131</v>
      </c>
      <c r="G254" s="248" t="s">
        <v>156</v>
      </c>
      <c r="H254" s="249">
        <v>1</v>
      </c>
      <c r="I254" s="250"/>
      <c r="J254" s="251">
        <f>ROUND(I254*H254,2)</f>
        <v>0</v>
      </c>
      <c r="K254" s="247" t="s">
        <v>644</v>
      </c>
      <c r="L254" s="252"/>
      <c r="M254" s="253" t="s">
        <v>19</v>
      </c>
      <c r="N254" s="254" t="s">
        <v>47</v>
      </c>
      <c r="O254" s="66"/>
      <c r="P254" s="189">
        <f>O254*H254</f>
        <v>0</v>
      </c>
      <c r="Q254" s="189">
        <v>0</v>
      </c>
      <c r="R254" s="189">
        <f>Q254*H254</f>
        <v>0</v>
      </c>
      <c r="S254" s="189">
        <v>0</v>
      </c>
      <c r="T254" s="190">
        <f>S254*H254</f>
        <v>0</v>
      </c>
      <c r="U254" s="36"/>
      <c r="V254" s="36"/>
      <c r="W254" s="36"/>
      <c r="X254" s="36"/>
      <c r="Y254" s="36"/>
      <c r="Z254" s="36"/>
      <c r="AA254" s="36"/>
      <c r="AB254" s="36"/>
      <c r="AC254" s="36"/>
      <c r="AD254" s="36"/>
      <c r="AE254" s="36"/>
      <c r="AR254" s="191" t="s">
        <v>464</v>
      </c>
      <c r="AT254" s="191" t="s">
        <v>641</v>
      </c>
      <c r="AU254" s="191" t="s">
        <v>179</v>
      </c>
      <c r="AY254" s="19" t="s">
        <v>150</v>
      </c>
      <c r="BE254" s="192">
        <f>IF(N254="základní",J254,0)</f>
        <v>0</v>
      </c>
      <c r="BF254" s="192">
        <f>IF(N254="snížená",J254,0)</f>
        <v>0</v>
      </c>
      <c r="BG254" s="192">
        <f>IF(N254="zákl. přenesená",J254,0)</f>
        <v>0</v>
      </c>
      <c r="BH254" s="192">
        <f>IF(N254="sníž. přenesená",J254,0)</f>
        <v>0</v>
      </c>
      <c r="BI254" s="192">
        <f>IF(N254="nulová",J254,0)</f>
        <v>0</v>
      </c>
      <c r="BJ254" s="19" t="s">
        <v>84</v>
      </c>
      <c r="BK254" s="192">
        <f>ROUND(I254*H254,2)</f>
        <v>0</v>
      </c>
      <c r="BL254" s="19" t="s">
        <v>314</v>
      </c>
      <c r="BM254" s="191" t="s">
        <v>567</v>
      </c>
    </row>
    <row r="255" spans="1:65" s="2" customFormat="1" ht="11.25">
      <c r="A255" s="36"/>
      <c r="B255" s="37"/>
      <c r="C255" s="38"/>
      <c r="D255" s="193" t="s">
        <v>160</v>
      </c>
      <c r="E255" s="38"/>
      <c r="F255" s="194" t="s">
        <v>2131</v>
      </c>
      <c r="G255" s="38"/>
      <c r="H255" s="38"/>
      <c r="I255" s="195"/>
      <c r="J255" s="38"/>
      <c r="K255" s="38"/>
      <c r="L255" s="41"/>
      <c r="M255" s="196"/>
      <c r="N255" s="197"/>
      <c r="O255" s="66"/>
      <c r="P255" s="66"/>
      <c r="Q255" s="66"/>
      <c r="R255" s="66"/>
      <c r="S255" s="66"/>
      <c r="T255" s="67"/>
      <c r="U255" s="36"/>
      <c r="V255" s="36"/>
      <c r="W255" s="36"/>
      <c r="X255" s="36"/>
      <c r="Y255" s="36"/>
      <c r="Z255" s="36"/>
      <c r="AA255" s="36"/>
      <c r="AB255" s="36"/>
      <c r="AC255" s="36"/>
      <c r="AD255" s="36"/>
      <c r="AE255" s="36"/>
      <c r="AT255" s="19" t="s">
        <v>160</v>
      </c>
      <c r="AU255" s="19" t="s">
        <v>179</v>
      </c>
    </row>
    <row r="256" spans="1:65" s="2" customFormat="1" ht="19.5">
      <c r="A256" s="36"/>
      <c r="B256" s="37"/>
      <c r="C256" s="38"/>
      <c r="D256" s="193" t="s">
        <v>161</v>
      </c>
      <c r="E256" s="38"/>
      <c r="F256" s="198" t="s">
        <v>2132</v>
      </c>
      <c r="G256" s="38"/>
      <c r="H256" s="38"/>
      <c r="I256" s="195"/>
      <c r="J256" s="38"/>
      <c r="K256" s="38"/>
      <c r="L256" s="41"/>
      <c r="M256" s="196"/>
      <c r="N256" s="197"/>
      <c r="O256" s="66"/>
      <c r="P256" s="66"/>
      <c r="Q256" s="66"/>
      <c r="R256" s="66"/>
      <c r="S256" s="66"/>
      <c r="T256" s="67"/>
      <c r="U256" s="36"/>
      <c r="V256" s="36"/>
      <c r="W256" s="36"/>
      <c r="X256" s="36"/>
      <c r="Y256" s="36"/>
      <c r="Z256" s="36"/>
      <c r="AA256" s="36"/>
      <c r="AB256" s="36"/>
      <c r="AC256" s="36"/>
      <c r="AD256" s="36"/>
      <c r="AE256" s="36"/>
      <c r="AT256" s="19" t="s">
        <v>161</v>
      </c>
      <c r="AU256" s="19" t="s">
        <v>179</v>
      </c>
    </row>
    <row r="257" spans="1:65" s="2" customFormat="1" ht="16.5" customHeight="1">
      <c r="A257" s="36"/>
      <c r="B257" s="37"/>
      <c r="C257" s="245" t="s">
        <v>987</v>
      </c>
      <c r="D257" s="245" t="s">
        <v>641</v>
      </c>
      <c r="E257" s="246" t="s">
        <v>2133</v>
      </c>
      <c r="F257" s="247" t="s">
        <v>2134</v>
      </c>
      <c r="G257" s="248" t="s">
        <v>156</v>
      </c>
      <c r="H257" s="249">
        <v>1</v>
      </c>
      <c r="I257" s="250"/>
      <c r="J257" s="251">
        <f>ROUND(I257*H257,2)</f>
        <v>0</v>
      </c>
      <c r="K257" s="247" t="s">
        <v>644</v>
      </c>
      <c r="L257" s="252"/>
      <c r="M257" s="253" t="s">
        <v>19</v>
      </c>
      <c r="N257" s="254" t="s">
        <v>47</v>
      </c>
      <c r="O257" s="66"/>
      <c r="P257" s="189">
        <f>O257*H257</f>
        <v>0</v>
      </c>
      <c r="Q257" s="189">
        <v>0</v>
      </c>
      <c r="R257" s="189">
        <f>Q257*H257</f>
        <v>0</v>
      </c>
      <c r="S257" s="189">
        <v>0</v>
      </c>
      <c r="T257" s="190">
        <f>S257*H257</f>
        <v>0</v>
      </c>
      <c r="U257" s="36"/>
      <c r="V257" s="36"/>
      <c r="W257" s="36"/>
      <c r="X257" s="36"/>
      <c r="Y257" s="36"/>
      <c r="Z257" s="36"/>
      <c r="AA257" s="36"/>
      <c r="AB257" s="36"/>
      <c r="AC257" s="36"/>
      <c r="AD257" s="36"/>
      <c r="AE257" s="36"/>
      <c r="AR257" s="191" t="s">
        <v>464</v>
      </c>
      <c r="AT257" s="191" t="s">
        <v>641</v>
      </c>
      <c r="AU257" s="191" t="s">
        <v>179</v>
      </c>
      <c r="AY257" s="19" t="s">
        <v>150</v>
      </c>
      <c r="BE257" s="192">
        <f>IF(N257="základní",J257,0)</f>
        <v>0</v>
      </c>
      <c r="BF257" s="192">
        <f>IF(N257="snížená",J257,0)</f>
        <v>0</v>
      </c>
      <c r="BG257" s="192">
        <f>IF(N257="zákl. přenesená",J257,0)</f>
        <v>0</v>
      </c>
      <c r="BH257" s="192">
        <f>IF(N257="sníž. přenesená",J257,0)</f>
        <v>0</v>
      </c>
      <c r="BI257" s="192">
        <f>IF(N257="nulová",J257,0)</f>
        <v>0</v>
      </c>
      <c r="BJ257" s="19" t="s">
        <v>84</v>
      </c>
      <c r="BK257" s="192">
        <f>ROUND(I257*H257,2)</f>
        <v>0</v>
      </c>
      <c r="BL257" s="19" t="s">
        <v>314</v>
      </c>
      <c r="BM257" s="191" t="s">
        <v>587</v>
      </c>
    </row>
    <row r="258" spans="1:65" s="2" customFormat="1" ht="11.25">
      <c r="A258" s="36"/>
      <c r="B258" s="37"/>
      <c r="C258" s="38"/>
      <c r="D258" s="193" t="s">
        <v>160</v>
      </c>
      <c r="E258" s="38"/>
      <c r="F258" s="194" t="s">
        <v>2134</v>
      </c>
      <c r="G258" s="38"/>
      <c r="H258" s="38"/>
      <c r="I258" s="195"/>
      <c r="J258" s="38"/>
      <c r="K258" s="38"/>
      <c r="L258" s="41"/>
      <c r="M258" s="196"/>
      <c r="N258" s="197"/>
      <c r="O258" s="66"/>
      <c r="P258" s="66"/>
      <c r="Q258" s="66"/>
      <c r="R258" s="66"/>
      <c r="S258" s="66"/>
      <c r="T258" s="67"/>
      <c r="U258" s="36"/>
      <c r="V258" s="36"/>
      <c r="W258" s="36"/>
      <c r="X258" s="36"/>
      <c r="Y258" s="36"/>
      <c r="Z258" s="36"/>
      <c r="AA258" s="36"/>
      <c r="AB258" s="36"/>
      <c r="AC258" s="36"/>
      <c r="AD258" s="36"/>
      <c r="AE258" s="36"/>
      <c r="AT258" s="19" t="s">
        <v>160</v>
      </c>
      <c r="AU258" s="19" t="s">
        <v>179</v>
      </c>
    </row>
    <row r="259" spans="1:65" s="2" customFormat="1" ht="39">
      <c r="A259" s="36"/>
      <c r="B259" s="37"/>
      <c r="C259" s="38"/>
      <c r="D259" s="193" t="s">
        <v>161</v>
      </c>
      <c r="E259" s="38"/>
      <c r="F259" s="198" t="s">
        <v>2135</v>
      </c>
      <c r="G259" s="38"/>
      <c r="H259" s="38"/>
      <c r="I259" s="195"/>
      <c r="J259" s="38"/>
      <c r="K259" s="38"/>
      <c r="L259" s="41"/>
      <c r="M259" s="196"/>
      <c r="N259" s="197"/>
      <c r="O259" s="66"/>
      <c r="P259" s="66"/>
      <c r="Q259" s="66"/>
      <c r="R259" s="66"/>
      <c r="S259" s="66"/>
      <c r="T259" s="67"/>
      <c r="U259" s="36"/>
      <c r="V259" s="36"/>
      <c r="W259" s="36"/>
      <c r="X259" s="36"/>
      <c r="Y259" s="36"/>
      <c r="Z259" s="36"/>
      <c r="AA259" s="36"/>
      <c r="AB259" s="36"/>
      <c r="AC259" s="36"/>
      <c r="AD259" s="36"/>
      <c r="AE259" s="36"/>
      <c r="AT259" s="19" t="s">
        <v>161</v>
      </c>
      <c r="AU259" s="19" t="s">
        <v>179</v>
      </c>
    </row>
    <row r="260" spans="1:65" s="2" customFormat="1" ht="16.5" customHeight="1">
      <c r="A260" s="36"/>
      <c r="B260" s="37"/>
      <c r="C260" s="245" t="s">
        <v>993</v>
      </c>
      <c r="D260" s="245" t="s">
        <v>641</v>
      </c>
      <c r="E260" s="246" t="s">
        <v>2136</v>
      </c>
      <c r="F260" s="247" t="s">
        <v>2137</v>
      </c>
      <c r="G260" s="248" t="s">
        <v>951</v>
      </c>
      <c r="H260" s="249">
        <v>1</v>
      </c>
      <c r="I260" s="250"/>
      <c r="J260" s="251">
        <f>ROUND(I260*H260,2)</f>
        <v>0</v>
      </c>
      <c r="K260" s="247" t="s">
        <v>644</v>
      </c>
      <c r="L260" s="252"/>
      <c r="M260" s="253" t="s">
        <v>19</v>
      </c>
      <c r="N260" s="254" t="s">
        <v>47</v>
      </c>
      <c r="O260" s="66"/>
      <c r="P260" s="189">
        <f>O260*H260</f>
        <v>0</v>
      </c>
      <c r="Q260" s="189">
        <v>0</v>
      </c>
      <c r="R260" s="189">
        <f>Q260*H260</f>
        <v>0</v>
      </c>
      <c r="S260" s="189">
        <v>0</v>
      </c>
      <c r="T260" s="190">
        <f>S260*H260</f>
        <v>0</v>
      </c>
      <c r="U260" s="36"/>
      <c r="V260" s="36"/>
      <c r="W260" s="36"/>
      <c r="X260" s="36"/>
      <c r="Y260" s="36"/>
      <c r="Z260" s="36"/>
      <c r="AA260" s="36"/>
      <c r="AB260" s="36"/>
      <c r="AC260" s="36"/>
      <c r="AD260" s="36"/>
      <c r="AE260" s="36"/>
      <c r="AR260" s="191" t="s">
        <v>464</v>
      </c>
      <c r="AT260" s="191" t="s">
        <v>641</v>
      </c>
      <c r="AU260" s="191" t="s">
        <v>179</v>
      </c>
      <c r="AY260" s="19" t="s">
        <v>150</v>
      </c>
      <c r="BE260" s="192">
        <f>IF(N260="základní",J260,0)</f>
        <v>0</v>
      </c>
      <c r="BF260" s="192">
        <f>IF(N260="snížená",J260,0)</f>
        <v>0</v>
      </c>
      <c r="BG260" s="192">
        <f>IF(N260="zákl. přenesená",J260,0)</f>
        <v>0</v>
      </c>
      <c r="BH260" s="192">
        <f>IF(N260="sníž. přenesená",J260,0)</f>
        <v>0</v>
      </c>
      <c r="BI260" s="192">
        <f>IF(N260="nulová",J260,0)</f>
        <v>0</v>
      </c>
      <c r="BJ260" s="19" t="s">
        <v>84</v>
      </c>
      <c r="BK260" s="192">
        <f>ROUND(I260*H260,2)</f>
        <v>0</v>
      </c>
      <c r="BL260" s="19" t="s">
        <v>314</v>
      </c>
      <c r="BM260" s="191" t="s">
        <v>954</v>
      </c>
    </row>
    <row r="261" spans="1:65" s="2" customFormat="1" ht="11.25">
      <c r="A261" s="36"/>
      <c r="B261" s="37"/>
      <c r="C261" s="38"/>
      <c r="D261" s="193" t="s">
        <v>160</v>
      </c>
      <c r="E261" s="38"/>
      <c r="F261" s="194" t="s">
        <v>2137</v>
      </c>
      <c r="G261" s="38"/>
      <c r="H261" s="38"/>
      <c r="I261" s="195"/>
      <c r="J261" s="38"/>
      <c r="K261" s="38"/>
      <c r="L261" s="41"/>
      <c r="M261" s="196"/>
      <c r="N261" s="197"/>
      <c r="O261" s="66"/>
      <c r="P261" s="66"/>
      <c r="Q261" s="66"/>
      <c r="R261" s="66"/>
      <c r="S261" s="66"/>
      <c r="T261" s="67"/>
      <c r="U261" s="36"/>
      <c r="V261" s="36"/>
      <c r="W261" s="36"/>
      <c r="X261" s="36"/>
      <c r="Y261" s="36"/>
      <c r="Z261" s="36"/>
      <c r="AA261" s="36"/>
      <c r="AB261" s="36"/>
      <c r="AC261" s="36"/>
      <c r="AD261" s="36"/>
      <c r="AE261" s="36"/>
      <c r="AT261" s="19" t="s">
        <v>160</v>
      </c>
      <c r="AU261" s="19" t="s">
        <v>179</v>
      </c>
    </row>
    <row r="262" spans="1:65" s="2" customFormat="1" ht="16.5" customHeight="1">
      <c r="A262" s="36"/>
      <c r="B262" s="37"/>
      <c r="C262" s="245" t="s">
        <v>1000</v>
      </c>
      <c r="D262" s="245" t="s">
        <v>641</v>
      </c>
      <c r="E262" s="246" t="s">
        <v>2138</v>
      </c>
      <c r="F262" s="247" t="s">
        <v>2139</v>
      </c>
      <c r="G262" s="248" t="s">
        <v>951</v>
      </c>
      <c r="H262" s="249">
        <v>1</v>
      </c>
      <c r="I262" s="250"/>
      <c r="J262" s="251">
        <f>ROUND(I262*H262,2)</f>
        <v>0</v>
      </c>
      <c r="K262" s="247" t="s">
        <v>644</v>
      </c>
      <c r="L262" s="252"/>
      <c r="M262" s="253" t="s">
        <v>19</v>
      </c>
      <c r="N262" s="254" t="s">
        <v>47</v>
      </c>
      <c r="O262" s="66"/>
      <c r="P262" s="189">
        <f>O262*H262</f>
        <v>0</v>
      </c>
      <c r="Q262" s="189">
        <v>0</v>
      </c>
      <c r="R262" s="189">
        <f>Q262*H262</f>
        <v>0</v>
      </c>
      <c r="S262" s="189">
        <v>0</v>
      </c>
      <c r="T262" s="190">
        <f>S262*H262</f>
        <v>0</v>
      </c>
      <c r="U262" s="36"/>
      <c r="V262" s="36"/>
      <c r="W262" s="36"/>
      <c r="X262" s="36"/>
      <c r="Y262" s="36"/>
      <c r="Z262" s="36"/>
      <c r="AA262" s="36"/>
      <c r="AB262" s="36"/>
      <c r="AC262" s="36"/>
      <c r="AD262" s="36"/>
      <c r="AE262" s="36"/>
      <c r="AR262" s="191" t="s">
        <v>464</v>
      </c>
      <c r="AT262" s="191" t="s">
        <v>641</v>
      </c>
      <c r="AU262" s="191" t="s">
        <v>179</v>
      </c>
      <c r="AY262" s="19" t="s">
        <v>150</v>
      </c>
      <c r="BE262" s="192">
        <f>IF(N262="základní",J262,0)</f>
        <v>0</v>
      </c>
      <c r="BF262" s="192">
        <f>IF(N262="snížená",J262,0)</f>
        <v>0</v>
      </c>
      <c r="BG262" s="192">
        <f>IF(N262="zákl. přenesená",J262,0)</f>
        <v>0</v>
      </c>
      <c r="BH262" s="192">
        <f>IF(N262="sníž. přenesená",J262,0)</f>
        <v>0</v>
      </c>
      <c r="BI262" s="192">
        <f>IF(N262="nulová",J262,0)</f>
        <v>0</v>
      </c>
      <c r="BJ262" s="19" t="s">
        <v>84</v>
      </c>
      <c r="BK262" s="192">
        <f>ROUND(I262*H262,2)</f>
        <v>0</v>
      </c>
      <c r="BL262" s="19" t="s">
        <v>314</v>
      </c>
      <c r="BM262" s="191" t="s">
        <v>2149</v>
      </c>
    </row>
    <row r="263" spans="1:65" s="2" customFormat="1" ht="11.25">
      <c r="A263" s="36"/>
      <c r="B263" s="37"/>
      <c r="C263" s="38"/>
      <c r="D263" s="193" t="s">
        <v>160</v>
      </c>
      <c r="E263" s="38"/>
      <c r="F263" s="194" t="s">
        <v>2139</v>
      </c>
      <c r="G263" s="38"/>
      <c r="H263" s="38"/>
      <c r="I263" s="195"/>
      <c r="J263" s="38"/>
      <c r="K263" s="38"/>
      <c r="L263" s="41"/>
      <c r="M263" s="196"/>
      <c r="N263" s="197"/>
      <c r="O263" s="66"/>
      <c r="P263" s="66"/>
      <c r="Q263" s="66"/>
      <c r="R263" s="66"/>
      <c r="S263" s="66"/>
      <c r="T263" s="67"/>
      <c r="U263" s="36"/>
      <c r="V263" s="36"/>
      <c r="W263" s="36"/>
      <c r="X263" s="36"/>
      <c r="Y263" s="36"/>
      <c r="Z263" s="36"/>
      <c r="AA263" s="36"/>
      <c r="AB263" s="36"/>
      <c r="AC263" s="36"/>
      <c r="AD263" s="36"/>
      <c r="AE263" s="36"/>
      <c r="AT263" s="19" t="s">
        <v>160</v>
      </c>
      <c r="AU263" s="19" t="s">
        <v>179</v>
      </c>
    </row>
    <row r="264" spans="1:65" s="2" customFormat="1" ht="16.5" customHeight="1">
      <c r="A264" s="36"/>
      <c r="B264" s="37"/>
      <c r="C264" s="180" t="s">
        <v>1010</v>
      </c>
      <c r="D264" s="180" t="s">
        <v>153</v>
      </c>
      <c r="E264" s="181" t="s">
        <v>2141</v>
      </c>
      <c r="F264" s="182" t="s">
        <v>2142</v>
      </c>
      <c r="G264" s="183" t="s">
        <v>951</v>
      </c>
      <c r="H264" s="184">
        <v>1</v>
      </c>
      <c r="I264" s="185"/>
      <c r="J264" s="186">
        <f>ROUND(I264*H264,2)</f>
        <v>0</v>
      </c>
      <c r="K264" s="182" t="s">
        <v>157</v>
      </c>
      <c r="L264" s="41"/>
      <c r="M264" s="187" t="s">
        <v>19</v>
      </c>
      <c r="N264" s="188" t="s">
        <v>47</v>
      </c>
      <c r="O264" s="66"/>
      <c r="P264" s="189">
        <f>O264*H264</f>
        <v>0</v>
      </c>
      <c r="Q264" s="189">
        <v>0</v>
      </c>
      <c r="R264" s="189">
        <f>Q264*H264</f>
        <v>0</v>
      </c>
      <c r="S264" s="189">
        <v>0</v>
      </c>
      <c r="T264" s="190">
        <f>S264*H264</f>
        <v>0</v>
      </c>
      <c r="U264" s="36"/>
      <c r="V264" s="36"/>
      <c r="W264" s="36"/>
      <c r="X264" s="36"/>
      <c r="Y264" s="36"/>
      <c r="Z264" s="36"/>
      <c r="AA264" s="36"/>
      <c r="AB264" s="36"/>
      <c r="AC264" s="36"/>
      <c r="AD264" s="36"/>
      <c r="AE264" s="36"/>
      <c r="AR264" s="191" t="s">
        <v>314</v>
      </c>
      <c r="AT264" s="191" t="s">
        <v>153</v>
      </c>
      <c r="AU264" s="191" t="s">
        <v>179</v>
      </c>
      <c r="AY264" s="19" t="s">
        <v>150</v>
      </c>
      <c r="BE264" s="192">
        <f>IF(N264="základní",J264,0)</f>
        <v>0</v>
      </c>
      <c r="BF264" s="192">
        <f>IF(N264="snížená",J264,0)</f>
        <v>0</v>
      </c>
      <c r="BG264" s="192">
        <f>IF(N264="zákl. přenesená",J264,0)</f>
        <v>0</v>
      </c>
      <c r="BH264" s="192">
        <f>IF(N264="sníž. přenesená",J264,0)</f>
        <v>0</v>
      </c>
      <c r="BI264" s="192">
        <f>IF(N264="nulová",J264,0)</f>
        <v>0</v>
      </c>
      <c r="BJ264" s="19" t="s">
        <v>84</v>
      </c>
      <c r="BK264" s="192">
        <f>ROUND(I264*H264,2)</f>
        <v>0</v>
      </c>
      <c r="BL264" s="19" t="s">
        <v>314</v>
      </c>
      <c r="BM264" s="191" t="s">
        <v>975</v>
      </c>
    </row>
    <row r="265" spans="1:65" s="2" customFormat="1" ht="11.25">
      <c r="A265" s="36"/>
      <c r="B265" s="37"/>
      <c r="C265" s="38"/>
      <c r="D265" s="193" t="s">
        <v>160</v>
      </c>
      <c r="E265" s="38"/>
      <c r="F265" s="194" t="s">
        <v>2142</v>
      </c>
      <c r="G265" s="38"/>
      <c r="H265" s="38"/>
      <c r="I265" s="195"/>
      <c r="J265" s="38"/>
      <c r="K265" s="38"/>
      <c r="L265" s="41"/>
      <c r="M265" s="196"/>
      <c r="N265" s="197"/>
      <c r="O265" s="66"/>
      <c r="P265" s="66"/>
      <c r="Q265" s="66"/>
      <c r="R265" s="66"/>
      <c r="S265" s="66"/>
      <c r="T265" s="67"/>
      <c r="U265" s="36"/>
      <c r="V265" s="36"/>
      <c r="W265" s="36"/>
      <c r="X265" s="36"/>
      <c r="Y265" s="36"/>
      <c r="Z265" s="36"/>
      <c r="AA265" s="36"/>
      <c r="AB265" s="36"/>
      <c r="AC265" s="36"/>
      <c r="AD265" s="36"/>
      <c r="AE265" s="36"/>
      <c r="AT265" s="19" t="s">
        <v>160</v>
      </c>
      <c r="AU265" s="19" t="s">
        <v>179</v>
      </c>
    </row>
    <row r="266" spans="1:65" s="2" customFormat="1" ht="48.75">
      <c r="A266" s="36"/>
      <c r="B266" s="37"/>
      <c r="C266" s="38"/>
      <c r="D266" s="193" t="s">
        <v>161</v>
      </c>
      <c r="E266" s="38"/>
      <c r="F266" s="198" t="s">
        <v>2143</v>
      </c>
      <c r="G266" s="38"/>
      <c r="H266" s="38"/>
      <c r="I266" s="195"/>
      <c r="J266" s="38"/>
      <c r="K266" s="38"/>
      <c r="L266" s="41"/>
      <c r="M266" s="256"/>
      <c r="N266" s="257"/>
      <c r="O266" s="258"/>
      <c r="P266" s="258"/>
      <c r="Q266" s="258"/>
      <c r="R266" s="258"/>
      <c r="S266" s="258"/>
      <c r="T266" s="259"/>
      <c r="U266" s="36"/>
      <c r="V266" s="36"/>
      <c r="W266" s="36"/>
      <c r="X266" s="36"/>
      <c r="Y266" s="36"/>
      <c r="Z266" s="36"/>
      <c r="AA266" s="36"/>
      <c r="AB266" s="36"/>
      <c r="AC266" s="36"/>
      <c r="AD266" s="36"/>
      <c r="AE266" s="36"/>
      <c r="AT266" s="19" t="s">
        <v>161</v>
      </c>
      <c r="AU266" s="19" t="s">
        <v>179</v>
      </c>
    </row>
    <row r="267" spans="1:65" s="2" customFormat="1" ht="6.95" customHeight="1">
      <c r="A267" s="36"/>
      <c r="B267" s="49"/>
      <c r="C267" s="50"/>
      <c r="D267" s="50"/>
      <c r="E267" s="50"/>
      <c r="F267" s="50"/>
      <c r="G267" s="50"/>
      <c r="H267" s="50"/>
      <c r="I267" s="50"/>
      <c r="J267" s="50"/>
      <c r="K267" s="50"/>
      <c r="L267" s="41"/>
      <c r="M267" s="36"/>
      <c r="O267" s="36"/>
      <c r="P267" s="36"/>
      <c r="Q267" s="36"/>
      <c r="R267" s="36"/>
      <c r="S267" s="36"/>
      <c r="T267" s="36"/>
      <c r="U267" s="36"/>
      <c r="V267" s="36"/>
      <c r="W267" s="36"/>
      <c r="X267" s="36"/>
      <c r="Y267" s="36"/>
      <c r="Z267" s="36"/>
      <c r="AA267" s="36"/>
      <c r="AB267" s="36"/>
      <c r="AC267" s="36"/>
      <c r="AD267" s="36"/>
      <c r="AE267" s="36"/>
    </row>
  </sheetData>
  <sheetProtection algorithmName="SHA-512" hashValue="Rh223P42Bpf5RW6LUQ/KAMox22rwQQypWW8MdptAhSCkC/1xSiP3gRFiQH/Kgo+6Fwb6IBeQwJB7l0Txl2IziA==" saltValue="kgwYN4RYvxhgqbUJY8xwAfC1VkEwzLJAEQpeAaFS/8n275mgzi15xDg0TpLvCeFswldQRQIm0SsiHiWcpZxe1Q==" spinCount="100000" sheet="1" objects="1" scenarios="1" formatColumns="0" formatRows="0" autoFilter="0"/>
  <autoFilter ref="C90:K266"/>
  <mergeCells count="12">
    <mergeCell ref="E83:H83"/>
    <mergeCell ref="L2:V2"/>
    <mergeCell ref="E50:H50"/>
    <mergeCell ref="E52:H52"/>
    <mergeCell ref="E54:H54"/>
    <mergeCell ref="E79:H79"/>
    <mergeCell ref="E81:H81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68"/>
  <sheetViews>
    <sheetView showGridLines="0" workbookViewId="0">
      <selection activeCell="D6" sqref="D6"/>
    </sheetView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71"/>
      <c r="M2" s="371"/>
      <c r="N2" s="371"/>
      <c r="O2" s="371"/>
      <c r="P2" s="371"/>
      <c r="Q2" s="371"/>
      <c r="R2" s="371"/>
      <c r="S2" s="371"/>
      <c r="T2" s="371"/>
      <c r="U2" s="371"/>
      <c r="V2" s="371"/>
      <c r="AT2" s="19" t="s">
        <v>108</v>
      </c>
    </row>
    <row r="3" spans="1:46" s="1" customFormat="1" ht="6.95" customHeight="1">
      <c r="B3" s="110"/>
      <c r="C3" s="111"/>
      <c r="D3" s="111"/>
      <c r="E3" s="111"/>
      <c r="F3" s="111"/>
      <c r="G3" s="111"/>
      <c r="H3" s="111"/>
      <c r="I3" s="111"/>
      <c r="J3" s="111"/>
      <c r="K3" s="111"/>
      <c r="L3" s="22"/>
      <c r="AT3" s="19" t="s">
        <v>86</v>
      </c>
    </row>
    <row r="4" spans="1:46" s="1" customFormat="1" ht="24.95" customHeight="1">
      <c r="B4" s="22"/>
      <c r="D4" s="112" t="s">
        <v>116</v>
      </c>
      <c r="L4" s="22"/>
      <c r="M4" s="113" t="s">
        <v>10</v>
      </c>
      <c r="AT4" s="19" t="s">
        <v>4</v>
      </c>
    </row>
    <row r="5" spans="1:46" s="1" customFormat="1" ht="6.95" customHeight="1">
      <c r="B5" s="22"/>
      <c r="L5" s="22"/>
    </row>
    <row r="6" spans="1:46" s="1" customFormat="1" ht="12" customHeight="1">
      <c r="B6" s="22"/>
      <c r="D6" s="114" t="s">
        <v>16</v>
      </c>
      <c r="L6" s="22"/>
    </row>
    <row r="7" spans="1:46" s="1" customFormat="1" ht="16.5" customHeight="1">
      <c r="B7" s="22"/>
      <c r="E7" s="388" t="str">
        <f>'Rekapitulace stavby'!K6</f>
        <v>Renovace výukových učeben U-10, U-11, U-12</v>
      </c>
      <c r="F7" s="389"/>
      <c r="G7" s="389"/>
      <c r="H7" s="389"/>
      <c r="L7" s="22"/>
    </row>
    <row r="8" spans="1:46" s="2" customFormat="1" ht="12" customHeight="1">
      <c r="A8" s="36"/>
      <c r="B8" s="41"/>
      <c r="C8" s="36"/>
      <c r="D8" s="114" t="s">
        <v>117</v>
      </c>
      <c r="E8" s="36"/>
      <c r="F8" s="36"/>
      <c r="G8" s="36"/>
      <c r="H8" s="36"/>
      <c r="I8" s="36"/>
      <c r="J8" s="36"/>
      <c r="K8" s="36"/>
      <c r="L8" s="115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pans="1:46" s="2" customFormat="1" ht="16.5" customHeight="1">
      <c r="A9" s="36"/>
      <c r="B9" s="41"/>
      <c r="C9" s="36"/>
      <c r="D9" s="36"/>
      <c r="E9" s="390" t="s">
        <v>2150</v>
      </c>
      <c r="F9" s="391"/>
      <c r="G9" s="391"/>
      <c r="H9" s="391"/>
      <c r="I9" s="36"/>
      <c r="J9" s="36"/>
      <c r="K9" s="36"/>
      <c r="L9" s="115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pans="1:46" s="2" customFormat="1" ht="11.25">
      <c r="A10" s="36"/>
      <c r="B10" s="41"/>
      <c r="C10" s="36"/>
      <c r="D10" s="36"/>
      <c r="E10" s="36"/>
      <c r="F10" s="36"/>
      <c r="G10" s="36"/>
      <c r="H10" s="36"/>
      <c r="I10" s="36"/>
      <c r="J10" s="36"/>
      <c r="K10" s="36"/>
      <c r="L10" s="115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pans="1:46" s="2" customFormat="1" ht="12" customHeight="1">
      <c r="A11" s="36"/>
      <c r="B11" s="41"/>
      <c r="C11" s="36"/>
      <c r="D11" s="114" t="s">
        <v>18</v>
      </c>
      <c r="E11" s="36"/>
      <c r="F11" s="105" t="s">
        <v>19</v>
      </c>
      <c r="G11" s="36"/>
      <c r="H11" s="36"/>
      <c r="I11" s="114" t="s">
        <v>20</v>
      </c>
      <c r="J11" s="105" t="s">
        <v>19</v>
      </c>
      <c r="K11" s="36"/>
      <c r="L11" s="115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pans="1:46" s="2" customFormat="1" ht="12" customHeight="1">
      <c r="A12" s="36"/>
      <c r="B12" s="41"/>
      <c r="C12" s="36"/>
      <c r="D12" s="114" t="s">
        <v>21</v>
      </c>
      <c r="E12" s="36"/>
      <c r="F12" s="105" t="s">
        <v>22</v>
      </c>
      <c r="G12" s="36"/>
      <c r="H12" s="36"/>
      <c r="I12" s="114" t="s">
        <v>23</v>
      </c>
      <c r="J12" s="116" t="str">
        <f>'Rekapitulace stavby'!AN8</f>
        <v>2.4.2021</v>
      </c>
      <c r="K12" s="36"/>
      <c r="L12" s="115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pans="1:46" s="2" customFormat="1" ht="10.9" customHeight="1">
      <c r="A13" s="36"/>
      <c r="B13" s="41"/>
      <c r="C13" s="36"/>
      <c r="D13" s="36"/>
      <c r="E13" s="36"/>
      <c r="F13" s="36"/>
      <c r="G13" s="36"/>
      <c r="H13" s="36"/>
      <c r="I13" s="36"/>
      <c r="J13" s="36"/>
      <c r="K13" s="36"/>
      <c r="L13" s="115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pans="1:46" s="2" customFormat="1" ht="12" customHeight="1">
      <c r="A14" s="36"/>
      <c r="B14" s="41"/>
      <c r="C14" s="36"/>
      <c r="D14" s="114" t="s">
        <v>25</v>
      </c>
      <c r="E14" s="36"/>
      <c r="F14" s="36"/>
      <c r="G14" s="36"/>
      <c r="H14" s="36"/>
      <c r="I14" s="114" t="s">
        <v>26</v>
      </c>
      <c r="J14" s="105" t="s">
        <v>27</v>
      </c>
      <c r="K14" s="36"/>
      <c r="L14" s="115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pans="1:46" s="2" customFormat="1" ht="18" customHeight="1">
      <c r="A15" s="36"/>
      <c r="B15" s="41"/>
      <c r="C15" s="36"/>
      <c r="D15" s="36"/>
      <c r="E15" s="105" t="s">
        <v>28</v>
      </c>
      <c r="F15" s="36"/>
      <c r="G15" s="36"/>
      <c r="H15" s="36"/>
      <c r="I15" s="114" t="s">
        <v>29</v>
      </c>
      <c r="J15" s="105" t="s">
        <v>30</v>
      </c>
      <c r="K15" s="36"/>
      <c r="L15" s="115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pans="1:46" s="2" customFormat="1" ht="6.95" customHeight="1">
      <c r="A16" s="36"/>
      <c r="B16" s="41"/>
      <c r="C16" s="36"/>
      <c r="D16" s="36"/>
      <c r="E16" s="36"/>
      <c r="F16" s="36"/>
      <c r="G16" s="36"/>
      <c r="H16" s="36"/>
      <c r="I16" s="36"/>
      <c r="J16" s="36"/>
      <c r="K16" s="36"/>
      <c r="L16" s="115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pans="1:31" s="2" customFormat="1" ht="12" customHeight="1">
      <c r="A17" s="36"/>
      <c r="B17" s="41"/>
      <c r="C17" s="36"/>
      <c r="D17" s="114" t="s">
        <v>31</v>
      </c>
      <c r="E17" s="36"/>
      <c r="F17" s="36"/>
      <c r="G17" s="36"/>
      <c r="H17" s="36"/>
      <c r="I17" s="114" t="s">
        <v>26</v>
      </c>
      <c r="J17" s="32" t="str">
        <f>'Rekapitulace stavby'!AN13</f>
        <v>Vyplň údaj</v>
      </c>
      <c r="K17" s="36"/>
      <c r="L17" s="115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pans="1:31" s="2" customFormat="1" ht="18" customHeight="1">
      <c r="A18" s="36"/>
      <c r="B18" s="41"/>
      <c r="C18" s="36"/>
      <c r="D18" s="36"/>
      <c r="E18" s="392" t="str">
        <f>'Rekapitulace stavby'!E14</f>
        <v>Vyplň údaj</v>
      </c>
      <c r="F18" s="393"/>
      <c r="G18" s="393"/>
      <c r="H18" s="393"/>
      <c r="I18" s="114" t="s">
        <v>29</v>
      </c>
      <c r="J18" s="32" t="str">
        <f>'Rekapitulace stavby'!AN14</f>
        <v>Vyplň údaj</v>
      </c>
      <c r="K18" s="36"/>
      <c r="L18" s="115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pans="1:31" s="2" customFormat="1" ht="6.95" customHeight="1">
      <c r="A19" s="36"/>
      <c r="B19" s="41"/>
      <c r="C19" s="36"/>
      <c r="D19" s="36"/>
      <c r="E19" s="36"/>
      <c r="F19" s="36"/>
      <c r="G19" s="36"/>
      <c r="H19" s="36"/>
      <c r="I19" s="36"/>
      <c r="J19" s="36"/>
      <c r="K19" s="36"/>
      <c r="L19" s="115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pans="1:31" s="2" customFormat="1" ht="12" customHeight="1">
      <c r="A20" s="36"/>
      <c r="B20" s="41"/>
      <c r="C20" s="36"/>
      <c r="D20" s="114" t="s">
        <v>33</v>
      </c>
      <c r="E20" s="36"/>
      <c r="F20" s="36"/>
      <c r="G20" s="36"/>
      <c r="H20" s="36"/>
      <c r="I20" s="114" t="s">
        <v>26</v>
      </c>
      <c r="J20" s="105" t="s">
        <v>34</v>
      </c>
      <c r="K20" s="36"/>
      <c r="L20" s="115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pans="1:31" s="2" customFormat="1" ht="18" customHeight="1">
      <c r="A21" s="36"/>
      <c r="B21" s="41"/>
      <c r="C21" s="36"/>
      <c r="D21" s="36"/>
      <c r="E21" s="105" t="s">
        <v>35</v>
      </c>
      <c r="F21" s="36"/>
      <c r="G21" s="36"/>
      <c r="H21" s="36"/>
      <c r="I21" s="114" t="s">
        <v>29</v>
      </c>
      <c r="J21" s="105" t="s">
        <v>19</v>
      </c>
      <c r="K21" s="36"/>
      <c r="L21" s="115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pans="1:31" s="2" customFormat="1" ht="6.95" customHeight="1">
      <c r="A22" s="36"/>
      <c r="B22" s="41"/>
      <c r="C22" s="36"/>
      <c r="D22" s="36"/>
      <c r="E22" s="36"/>
      <c r="F22" s="36"/>
      <c r="G22" s="36"/>
      <c r="H22" s="36"/>
      <c r="I22" s="36"/>
      <c r="J22" s="36"/>
      <c r="K22" s="36"/>
      <c r="L22" s="115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pans="1:31" s="2" customFormat="1" ht="12" customHeight="1">
      <c r="A23" s="36"/>
      <c r="B23" s="41"/>
      <c r="C23" s="36"/>
      <c r="D23" s="114" t="s">
        <v>37</v>
      </c>
      <c r="E23" s="36"/>
      <c r="F23" s="36"/>
      <c r="G23" s="36"/>
      <c r="H23" s="36"/>
      <c r="I23" s="114" t="s">
        <v>26</v>
      </c>
      <c r="J23" s="105" t="s">
        <v>38</v>
      </c>
      <c r="K23" s="36"/>
      <c r="L23" s="115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pans="1:31" s="2" customFormat="1" ht="18" customHeight="1">
      <c r="A24" s="36"/>
      <c r="B24" s="41"/>
      <c r="C24" s="36"/>
      <c r="D24" s="36"/>
      <c r="E24" s="105" t="s">
        <v>39</v>
      </c>
      <c r="F24" s="36"/>
      <c r="G24" s="36"/>
      <c r="H24" s="36"/>
      <c r="I24" s="114" t="s">
        <v>29</v>
      </c>
      <c r="J24" s="105" t="s">
        <v>19</v>
      </c>
      <c r="K24" s="36"/>
      <c r="L24" s="115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pans="1:31" s="2" customFormat="1" ht="6.95" customHeight="1">
      <c r="A25" s="36"/>
      <c r="B25" s="41"/>
      <c r="C25" s="36"/>
      <c r="D25" s="36"/>
      <c r="E25" s="36"/>
      <c r="F25" s="36"/>
      <c r="G25" s="36"/>
      <c r="H25" s="36"/>
      <c r="I25" s="36"/>
      <c r="J25" s="36"/>
      <c r="K25" s="36"/>
      <c r="L25" s="115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pans="1:31" s="2" customFormat="1" ht="12" customHeight="1">
      <c r="A26" s="36"/>
      <c r="B26" s="41"/>
      <c r="C26" s="36"/>
      <c r="D26" s="114" t="s">
        <v>40</v>
      </c>
      <c r="E26" s="36"/>
      <c r="F26" s="36"/>
      <c r="G26" s="36"/>
      <c r="H26" s="36"/>
      <c r="I26" s="36"/>
      <c r="J26" s="36"/>
      <c r="K26" s="36"/>
      <c r="L26" s="115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pans="1:31" s="8" customFormat="1" ht="16.5" customHeight="1">
      <c r="A27" s="117"/>
      <c r="B27" s="118"/>
      <c r="C27" s="117"/>
      <c r="D27" s="117"/>
      <c r="E27" s="394" t="s">
        <v>19</v>
      </c>
      <c r="F27" s="394"/>
      <c r="G27" s="394"/>
      <c r="H27" s="394"/>
      <c r="I27" s="117"/>
      <c r="J27" s="117"/>
      <c r="K27" s="117"/>
      <c r="L27" s="119"/>
      <c r="S27" s="117"/>
      <c r="T27" s="117"/>
      <c r="U27" s="117"/>
      <c r="V27" s="117"/>
      <c r="W27" s="117"/>
      <c r="X27" s="117"/>
      <c r="Y27" s="117"/>
      <c r="Z27" s="117"/>
      <c r="AA27" s="117"/>
      <c r="AB27" s="117"/>
      <c r="AC27" s="117"/>
      <c r="AD27" s="117"/>
      <c r="AE27" s="117"/>
    </row>
    <row r="28" spans="1:31" s="2" customFormat="1" ht="6.95" customHeight="1">
      <c r="A28" s="36"/>
      <c r="B28" s="41"/>
      <c r="C28" s="36"/>
      <c r="D28" s="36"/>
      <c r="E28" s="36"/>
      <c r="F28" s="36"/>
      <c r="G28" s="36"/>
      <c r="H28" s="36"/>
      <c r="I28" s="36"/>
      <c r="J28" s="36"/>
      <c r="K28" s="36"/>
      <c r="L28" s="115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pans="1:31" s="2" customFormat="1" ht="6.95" customHeight="1">
      <c r="A29" s="36"/>
      <c r="B29" s="41"/>
      <c r="C29" s="36"/>
      <c r="D29" s="120"/>
      <c r="E29" s="120"/>
      <c r="F29" s="120"/>
      <c r="G29" s="120"/>
      <c r="H29" s="120"/>
      <c r="I29" s="120"/>
      <c r="J29" s="120"/>
      <c r="K29" s="120"/>
      <c r="L29" s="115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pans="1:31" s="2" customFormat="1" ht="25.35" customHeight="1">
      <c r="A30" s="36"/>
      <c r="B30" s="41"/>
      <c r="C30" s="36"/>
      <c r="D30" s="121" t="s">
        <v>42</v>
      </c>
      <c r="E30" s="36"/>
      <c r="F30" s="36"/>
      <c r="G30" s="36"/>
      <c r="H30" s="36"/>
      <c r="I30" s="36"/>
      <c r="J30" s="122">
        <f>ROUND(J88, 2)</f>
        <v>0</v>
      </c>
      <c r="K30" s="36"/>
      <c r="L30" s="115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pans="1:31" s="2" customFormat="1" ht="6.95" customHeight="1">
      <c r="A31" s="36"/>
      <c r="B31" s="41"/>
      <c r="C31" s="36"/>
      <c r="D31" s="120"/>
      <c r="E31" s="120"/>
      <c r="F31" s="120"/>
      <c r="G31" s="120"/>
      <c r="H31" s="120"/>
      <c r="I31" s="120"/>
      <c r="J31" s="120"/>
      <c r="K31" s="120"/>
      <c r="L31" s="115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pans="1:31" s="2" customFormat="1" ht="14.45" customHeight="1">
      <c r="A32" s="36"/>
      <c r="B32" s="41"/>
      <c r="C32" s="36"/>
      <c r="D32" s="36"/>
      <c r="E32" s="36"/>
      <c r="F32" s="123" t="s">
        <v>44</v>
      </c>
      <c r="G32" s="36"/>
      <c r="H32" s="36"/>
      <c r="I32" s="123" t="s">
        <v>43</v>
      </c>
      <c r="J32" s="123" t="s">
        <v>45</v>
      </c>
      <c r="K32" s="36"/>
      <c r="L32" s="115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pans="1:31" s="2" customFormat="1" ht="14.45" customHeight="1">
      <c r="A33" s="36"/>
      <c r="B33" s="41"/>
      <c r="C33" s="36"/>
      <c r="D33" s="124" t="s">
        <v>46</v>
      </c>
      <c r="E33" s="114" t="s">
        <v>47</v>
      </c>
      <c r="F33" s="125">
        <f>ROUND((SUM(BE88:BE167)),  2)</f>
        <v>0</v>
      </c>
      <c r="G33" s="36"/>
      <c r="H33" s="36"/>
      <c r="I33" s="126">
        <v>0.21</v>
      </c>
      <c r="J33" s="125">
        <f>ROUND(((SUM(BE88:BE167))*I33),  2)</f>
        <v>0</v>
      </c>
      <c r="K33" s="36"/>
      <c r="L33" s="115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pans="1:31" s="2" customFormat="1" ht="14.45" customHeight="1">
      <c r="A34" s="36"/>
      <c r="B34" s="41"/>
      <c r="C34" s="36"/>
      <c r="D34" s="36"/>
      <c r="E34" s="114" t="s">
        <v>48</v>
      </c>
      <c r="F34" s="125">
        <f>ROUND((SUM(BF88:BF167)),  2)</f>
        <v>0</v>
      </c>
      <c r="G34" s="36"/>
      <c r="H34" s="36"/>
      <c r="I34" s="126">
        <v>0.15</v>
      </c>
      <c r="J34" s="125">
        <f>ROUND(((SUM(BF88:BF167))*I34),  2)</f>
        <v>0</v>
      </c>
      <c r="K34" s="36"/>
      <c r="L34" s="115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pans="1:31" s="2" customFormat="1" ht="14.45" hidden="1" customHeight="1">
      <c r="A35" s="36"/>
      <c r="B35" s="41"/>
      <c r="C35" s="36"/>
      <c r="D35" s="36"/>
      <c r="E35" s="114" t="s">
        <v>49</v>
      </c>
      <c r="F35" s="125">
        <f>ROUND((SUM(BG88:BG167)),  2)</f>
        <v>0</v>
      </c>
      <c r="G35" s="36"/>
      <c r="H35" s="36"/>
      <c r="I35" s="126">
        <v>0.21</v>
      </c>
      <c r="J35" s="125">
        <f>0</f>
        <v>0</v>
      </c>
      <c r="K35" s="36"/>
      <c r="L35" s="115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pans="1:31" s="2" customFormat="1" ht="14.45" hidden="1" customHeight="1">
      <c r="A36" s="36"/>
      <c r="B36" s="41"/>
      <c r="C36" s="36"/>
      <c r="D36" s="36"/>
      <c r="E36" s="114" t="s">
        <v>50</v>
      </c>
      <c r="F36" s="125">
        <f>ROUND((SUM(BH88:BH167)),  2)</f>
        <v>0</v>
      </c>
      <c r="G36" s="36"/>
      <c r="H36" s="36"/>
      <c r="I36" s="126">
        <v>0.15</v>
      </c>
      <c r="J36" s="125">
        <f>0</f>
        <v>0</v>
      </c>
      <c r="K36" s="36"/>
      <c r="L36" s="115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pans="1:31" s="2" customFormat="1" ht="14.45" hidden="1" customHeight="1">
      <c r="A37" s="36"/>
      <c r="B37" s="41"/>
      <c r="C37" s="36"/>
      <c r="D37" s="36"/>
      <c r="E37" s="114" t="s">
        <v>51</v>
      </c>
      <c r="F37" s="125">
        <f>ROUND((SUM(BI88:BI167)),  2)</f>
        <v>0</v>
      </c>
      <c r="G37" s="36"/>
      <c r="H37" s="36"/>
      <c r="I37" s="126">
        <v>0</v>
      </c>
      <c r="J37" s="125">
        <f>0</f>
        <v>0</v>
      </c>
      <c r="K37" s="36"/>
      <c r="L37" s="115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pans="1:31" s="2" customFormat="1" ht="6.95" customHeight="1">
      <c r="A38" s="36"/>
      <c r="B38" s="41"/>
      <c r="C38" s="36"/>
      <c r="D38" s="36"/>
      <c r="E38" s="36"/>
      <c r="F38" s="36"/>
      <c r="G38" s="36"/>
      <c r="H38" s="36"/>
      <c r="I38" s="36"/>
      <c r="J38" s="36"/>
      <c r="K38" s="36"/>
      <c r="L38" s="115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pans="1:31" s="2" customFormat="1" ht="25.35" customHeight="1">
      <c r="A39" s="36"/>
      <c r="B39" s="41"/>
      <c r="C39" s="127"/>
      <c r="D39" s="128" t="s">
        <v>52</v>
      </c>
      <c r="E39" s="129"/>
      <c r="F39" s="129"/>
      <c r="G39" s="130" t="s">
        <v>53</v>
      </c>
      <c r="H39" s="131" t="s">
        <v>54</v>
      </c>
      <c r="I39" s="129"/>
      <c r="J39" s="132">
        <f>SUM(J30:J37)</f>
        <v>0</v>
      </c>
      <c r="K39" s="133"/>
      <c r="L39" s="115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pans="1:31" s="2" customFormat="1" ht="14.45" customHeight="1">
      <c r="A40" s="36"/>
      <c r="B40" s="134"/>
      <c r="C40" s="135"/>
      <c r="D40" s="135"/>
      <c r="E40" s="135"/>
      <c r="F40" s="135"/>
      <c r="G40" s="135"/>
      <c r="H40" s="135"/>
      <c r="I40" s="135"/>
      <c r="J40" s="135"/>
      <c r="K40" s="135"/>
      <c r="L40" s="115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4" spans="1:31" s="2" customFormat="1" ht="6.95" customHeight="1">
      <c r="A44" s="36"/>
      <c r="B44" s="136"/>
      <c r="C44" s="137"/>
      <c r="D44" s="137"/>
      <c r="E44" s="137"/>
      <c r="F44" s="137"/>
      <c r="G44" s="137"/>
      <c r="H44" s="137"/>
      <c r="I44" s="137"/>
      <c r="J44" s="137"/>
      <c r="K44" s="137"/>
      <c r="L44" s="115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pans="1:31" s="2" customFormat="1" ht="24.95" customHeight="1">
      <c r="A45" s="36"/>
      <c r="B45" s="37"/>
      <c r="C45" s="25" t="s">
        <v>119</v>
      </c>
      <c r="D45" s="38"/>
      <c r="E45" s="38"/>
      <c r="F45" s="38"/>
      <c r="G45" s="38"/>
      <c r="H45" s="38"/>
      <c r="I45" s="38"/>
      <c r="J45" s="38"/>
      <c r="K45" s="38"/>
      <c r="L45" s="115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spans="1:31" s="2" customFormat="1" ht="6.95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115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pans="1:31" s="2" customFormat="1" ht="12" customHeight="1">
      <c r="A47" s="36"/>
      <c r="B47" s="37"/>
      <c r="C47" s="31" t="s">
        <v>16</v>
      </c>
      <c r="D47" s="38"/>
      <c r="E47" s="38"/>
      <c r="F47" s="38"/>
      <c r="G47" s="38"/>
      <c r="H47" s="38"/>
      <c r="I47" s="38"/>
      <c r="J47" s="38"/>
      <c r="K47" s="38"/>
      <c r="L47" s="115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pans="1:31" s="2" customFormat="1" ht="16.5" customHeight="1">
      <c r="A48" s="36"/>
      <c r="B48" s="37"/>
      <c r="C48" s="38"/>
      <c r="D48" s="38"/>
      <c r="E48" s="395" t="str">
        <f>E7</f>
        <v>Renovace výukových učeben U-10, U-11, U-12</v>
      </c>
      <c r="F48" s="396"/>
      <c r="G48" s="396"/>
      <c r="H48" s="396"/>
      <c r="I48" s="38"/>
      <c r="J48" s="38"/>
      <c r="K48" s="38"/>
      <c r="L48" s="115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pans="1:47" s="2" customFormat="1" ht="12" customHeight="1">
      <c r="A49" s="36"/>
      <c r="B49" s="37"/>
      <c r="C49" s="31" t="s">
        <v>117</v>
      </c>
      <c r="D49" s="38"/>
      <c r="E49" s="38"/>
      <c r="F49" s="38"/>
      <c r="G49" s="38"/>
      <c r="H49" s="38"/>
      <c r="I49" s="38"/>
      <c r="J49" s="38"/>
      <c r="K49" s="38"/>
      <c r="L49" s="115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pans="1:47" s="2" customFormat="1" ht="16.5" customHeight="1">
      <c r="A50" s="36"/>
      <c r="B50" s="37"/>
      <c r="C50" s="38"/>
      <c r="D50" s="38"/>
      <c r="E50" s="349" t="str">
        <f>E9</f>
        <v>005 - ÚT</v>
      </c>
      <c r="F50" s="397"/>
      <c r="G50" s="397"/>
      <c r="H50" s="397"/>
      <c r="I50" s="38"/>
      <c r="J50" s="38"/>
      <c r="K50" s="38"/>
      <c r="L50" s="115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pans="1:47" s="2" customFormat="1" ht="6.95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115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pans="1:47" s="2" customFormat="1" ht="12" customHeight="1">
      <c r="A52" s="36"/>
      <c r="B52" s="37"/>
      <c r="C52" s="31" t="s">
        <v>21</v>
      </c>
      <c r="D52" s="38"/>
      <c r="E52" s="38"/>
      <c r="F52" s="29" t="str">
        <f>F12</f>
        <v>Praha 6, Veleslavín, José Martího 269/31</v>
      </c>
      <c r="G52" s="38"/>
      <c r="H52" s="38"/>
      <c r="I52" s="31" t="s">
        <v>23</v>
      </c>
      <c r="J52" s="61" t="str">
        <f>IF(J12="","",J12)</f>
        <v>2.4.2021</v>
      </c>
      <c r="K52" s="38"/>
      <c r="L52" s="115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pans="1:47" s="2" customFormat="1" ht="6.95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115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pans="1:47" s="2" customFormat="1" ht="15.2" customHeight="1">
      <c r="A54" s="36"/>
      <c r="B54" s="37"/>
      <c r="C54" s="31" t="s">
        <v>25</v>
      </c>
      <c r="D54" s="38"/>
      <c r="E54" s="38"/>
      <c r="F54" s="29" t="str">
        <f>E15</f>
        <v>UNIVERZITA KARLOVA V PRAZE_x000D_
_x000D_
, FTVS</v>
      </c>
      <c r="G54" s="38"/>
      <c r="H54" s="38"/>
      <c r="I54" s="31" t="s">
        <v>33</v>
      </c>
      <c r="J54" s="34" t="str">
        <f>E21</f>
        <v>Werkplan s.r.o.</v>
      </c>
      <c r="K54" s="38"/>
      <c r="L54" s="115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pans="1:47" s="2" customFormat="1" ht="15.2" customHeight="1">
      <c r="A55" s="36"/>
      <c r="B55" s="37"/>
      <c r="C55" s="31" t="s">
        <v>31</v>
      </c>
      <c r="D55" s="38"/>
      <c r="E55" s="38"/>
      <c r="F55" s="29" t="str">
        <f>IF(E18="","",E18)</f>
        <v>Vyplň údaj</v>
      </c>
      <c r="G55" s="38"/>
      <c r="H55" s="38"/>
      <c r="I55" s="31" t="s">
        <v>37</v>
      </c>
      <c r="J55" s="34" t="str">
        <f>E24</f>
        <v>Ing. Pavel Vochozka</v>
      </c>
      <c r="K55" s="38"/>
      <c r="L55" s="115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pans="1:47" s="2" customFormat="1" ht="10.35" customHeight="1">
      <c r="A56" s="36"/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115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pans="1:47" s="2" customFormat="1" ht="29.25" customHeight="1">
      <c r="A57" s="36"/>
      <c r="B57" s="37"/>
      <c r="C57" s="138" t="s">
        <v>120</v>
      </c>
      <c r="D57" s="139"/>
      <c r="E57" s="139"/>
      <c r="F57" s="139"/>
      <c r="G57" s="139"/>
      <c r="H57" s="139"/>
      <c r="I57" s="139"/>
      <c r="J57" s="140" t="s">
        <v>121</v>
      </c>
      <c r="K57" s="139"/>
      <c r="L57" s="115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pans="1:47" s="2" customFormat="1" ht="10.35" customHeight="1">
      <c r="A58" s="36"/>
      <c r="B58" s="37"/>
      <c r="C58" s="38"/>
      <c r="D58" s="38"/>
      <c r="E58" s="38"/>
      <c r="F58" s="38"/>
      <c r="G58" s="38"/>
      <c r="H58" s="38"/>
      <c r="I58" s="38"/>
      <c r="J58" s="38"/>
      <c r="K58" s="38"/>
      <c r="L58" s="115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pans="1:47" s="2" customFormat="1" ht="22.9" customHeight="1">
      <c r="A59" s="36"/>
      <c r="B59" s="37"/>
      <c r="C59" s="141" t="s">
        <v>74</v>
      </c>
      <c r="D59" s="38"/>
      <c r="E59" s="38"/>
      <c r="F59" s="38"/>
      <c r="G59" s="38"/>
      <c r="H59" s="38"/>
      <c r="I59" s="38"/>
      <c r="J59" s="79">
        <f>J88</f>
        <v>0</v>
      </c>
      <c r="K59" s="38"/>
      <c r="L59" s="115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U59" s="19" t="s">
        <v>122</v>
      </c>
    </row>
    <row r="60" spans="1:47" s="9" customFormat="1" ht="24.95" customHeight="1">
      <c r="B60" s="142"/>
      <c r="C60" s="143"/>
      <c r="D60" s="144" t="s">
        <v>123</v>
      </c>
      <c r="E60" s="145"/>
      <c r="F60" s="145"/>
      <c r="G60" s="145"/>
      <c r="H60" s="145"/>
      <c r="I60" s="145"/>
      <c r="J60" s="146">
        <f>J89</f>
        <v>0</v>
      </c>
      <c r="K60" s="143"/>
      <c r="L60" s="147"/>
    </row>
    <row r="61" spans="1:47" s="10" customFormat="1" ht="19.899999999999999" customHeight="1">
      <c r="B61" s="148"/>
      <c r="C61" s="99"/>
      <c r="D61" s="149" t="s">
        <v>124</v>
      </c>
      <c r="E61" s="150"/>
      <c r="F61" s="150"/>
      <c r="G61" s="150"/>
      <c r="H61" s="150"/>
      <c r="I61" s="150"/>
      <c r="J61" s="151">
        <f>J90</f>
        <v>0</v>
      </c>
      <c r="K61" s="99"/>
      <c r="L61" s="152"/>
    </row>
    <row r="62" spans="1:47" s="10" customFormat="1" ht="19.899999999999999" customHeight="1">
      <c r="B62" s="148"/>
      <c r="C62" s="99"/>
      <c r="D62" s="149" t="s">
        <v>125</v>
      </c>
      <c r="E62" s="150"/>
      <c r="F62" s="150"/>
      <c r="G62" s="150"/>
      <c r="H62" s="150"/>
      <c r="I62" s="150"/>
      <c r="J62" s="151">
        <f>J93</f>
        <v>0</v>
      </c>
      <c r="K62" s="99"/>
      <c r="L62" s="152"/>
    </row>
    <row r="63" spans="1:47" s="9" customFormat="1" ht="24.95" customHeight="1">
      <c r="B63" s="142"/>
      <c r="C63" s="143"/>
      <c r="D63" s="144" t="s">
        <v>126</v>
      </c>
      <c r="E63" s="145"/>
      <c r="F63" s="145"/>
      <c r="G63" s="145"/>
      <c r="H63" s="145"/>
      <c r="I63" s="145"/>
      <c r="J63" s="146">
        <f>J101</f>
        <v>0</v>
      </c>
      <c r="K63" s="143"/>
      <c r="L63" s="147"/>
    </row>
    <row r="64" spans="1:47" s="10" customFormat="1" ht="19.899999999999999" customHeight="1">
      <c r="B64" s="148"/>
      <c r="C64" s="99"/>
      <c r="D64" s="149" t="s">
        <v>2151</v>
      </c>
      <c r="E64" s="150"/>
      <c r="F64" s="150"/>
      <c r="G64" s="150"/>
      <c r="H64" s="150"/>
      <c r="I64" s="150"/>
      <c r="J64" s="151">
        <f>J102</f>
        <v>0</v>
      </c>
      <c r="K64" s="99"/>
      <c r="L64" s="152"/>
    </row>
    <row r="65" spans="1:31" s="10" customFormat="1" ht="19.899999999999999" customHeight="1">
      <c r="B65" s="148"/>
      <c r="C65" s="99"/>
      <c r="D65" s="149" t="s">
        <v>2152</v>
      </c>
      <c r="E65" s="150"/>
      <c r="F65" s="150"/>
      <c r="G65" s="150"/>
      <c r="H65" s="150"/>
      <c r="I65" s="150"/>
      <c r="J65" s="151">
        <f>J119</f>
        <v>0</v>
      </c>
      <c r="K65" s="99"/>
      <c r="L65" s="152"/>
    </row>
    <row r="66" spans="1:31" s="10" customFormat="1" ht="19.899999999999999" customHeight="1">
      <c r="B66" s="148"/>
      <c r="C66" s="99"/>
      <c r="D66" s="149" t="s">
        <v>2153</v>
      </c>
      <c r="E66" s="150"/>
      <c r="F66" s="150"/>
      <c r="G66" s="150"/>
      <c r="H66" s="150"/>
      <c r="I66" s="150"/>
      <c r="J66" s="151">
        <f>J128</f>
        <v>0</v>
      </c>
      <c r="K66" s="99"/>
      <c r="L66" s="152"/>
    </row>
    <row r="67" spans="1:31" s="10" customFormat="1" ht="19.899999999999999" customHeight="1">
      <c r="B67" s="148"/>
      <c r="C67" s="99"/>
      <c r="D67" s="149" t="s">
        <v>2154</v>
      </c>
      <c r="E67" s="150"/>
      <c r="F67" s="150"/>
      <c r="G67" s="150"/>
      <c r="H67" s="150"/>
      <c r="I67" s="150"/>
      <c r="J67" s="151">
        <f>J147</f>
        <v>0</v>
      </c>
      <c r="K67" s="99"/>
      <c r="L67" s="152"/>
    </row>
    <row r="68" spans="1:31" s="10" customFormat="1" ht="19.899999999999999" customHeight="1">
      <c r="B68" s="148"/>
      <c r="C68" s="99"/>
      <c r="D68" s="149" t="s">
        <v>601</v>
      </c>
      <c r="E68" s="150"/>
      <c r="F68" s="150"/>
      <c r="G68" s="150"/>
      <c r="H68" s="150"/>
      <c r="I68" s="150"/>
      <c r="J68" s="151">
        <f>J162</f>
        <v>0</v>
      </c>
      <c r="K68" s="99"/>
      <c r="L68" s="152"/>
    </row>
    <row r="69" spans="1:31" s="2" customFormat="1" ht="21.75" customHeight="1">
      <c r="A69" s="36"/>
      <c r="B69" s="37"/>
      <c r="C69" s="38"/>
      <c r="D69" s="38"/>
      <c r="E69" s="38"/>
      <c r="F69" s="38"/>
      <c r="G69" s="38"/>
      <c r="H69" s="38"/>
      <c r="I69" s="38"/>
      <c r="J69" s="38"/>
      <c r="K69" s="38"/>
      <c r="L69" s="115"/>
      <c r="S69" s="36"/>
      <c r="T69" s="36"/>
      <c r="U69" s="36"/>
      <c r="V69" s="36"/>
      <c r="W69" s="36"/>
      <c r="X69" s="36"/>
      <c r="Y69" s="36"/>
      <c r="Z69" s="36"/>
      <c r="AA69" s="36"/>
      <c r="AB69" s="36"/>
      <c r="AC69" s="36"/>
      <c r="AD69" s="36"/>
      <c r="AE69" s="36"/>
    </row>
    <row r="70" spans="1:31" s="2" customFormat="1" ht="6.95" customHeight="1">
      <c r="A70" s="36"/>
      <c r="B70" s="49"/>
      <c r="C70" s="50"/>
      <c r="D70" s="50"/>
      <c r="E70" s="50"/>
      <c r="F70" s="50"/>
      <c r="G70" s="50"/>
      <c r="H70" s="50"/>
      <c r="I70" s="50"/>
      <c r="J70" s="50"/>
      <c r="K70" s="50"/>
      <c r="L70" s="115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</row>
    <row r="74" spans="1:31" s="2" customFormat="1" ht="6.95" customHeight="1">
      <c r="A74" s="36"/>
      <c r="B74" s="51"/>
      <c r="C74" s="52"/>
      <c r="D74" s="52"/>
      <c r="E74" s="52"/>
      <c r="F74" s="52"/>
      <c r="G74" s="52"/>
      <c r="H74" s="52"/>
      <c r="I74" s="52"/>
      <c r="J74" s="52"/>
      <c r="K74" s="52"/>
      <c r="L74" s="115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pans="1:31" s="2" customFormat="1" ht="24.95" customHeight="1">
      <c r="A75" s="36"/>
      <c r="B75" s="37"/>
      <c r="C75" s="25" t="s">
        <v>135</v>
      </c>
      <c r="D75" s="38"/>
      <c r="E75" s="38"/>
      <c r="F75" s="38"/>
      <c r="G75" s="38"/>
      <c r="H75" s="38"/>
      <c r="I75" s="38"/>
      <c r="J75" s="38"/>
      <c r="K75" s="38"/>
      <c r="L75" s="115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pans="1:31" s="2" customFormat="1" ht="6.95" customHeight="1">
      <c r="A76" s="36"/>
      <c r="B76" s="37"/>
      <c r="C76" s="38"/>
      <c r="D76" s="38"/>
      <c r="E76" s="38"/>
      <c r="F76" s="38"/>
      <c r="G76" s="38"/>
      <c r="H76" s="38"/>
      <c r="I76" s="38"/>
      <c r="J76" s="38"/>
      <c r="K76" s="38"/>
      <c r="L76" s="115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pans="1:31" s="2" customFormat="1" ht="12" customHeight="1">
      <c r="A77" s="36"/>
      <c r="B77" s="37"/>
      <c r="C77" s="31" t="s">
        <v>16</v>
      </c>
      <c r="D77" s="38"/>
      <c r="E77" s="38"/>
      <c r="F77" s="38"/>
      <c r="G77" s="38"/>
      <c r="H77" s="38"/>
      <c r="I77" s="38"/>
      <c r="J77" s="38"/>
      <c r="K77" s="38"/>
      <c r="L77" s="115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pans="1:31" s="2" customFormat="1" ht="16.5" customHeight="1">
      <c r="A78" s="36"/>
      <c r="B78" s="37"/>
      <c r="C78" s="38"/>
      <c r="D78" s="38"/>
      <c r="E78" s="395" t="str">
        <f>E7</f>
        <v>Renovace výukových učeben U-10, U-11, U-12</v>
      </c>
      <c r="F78" s="396"/>
      <c r="G78" s="396"/>
      <c r="H78" s="396"/>
      <c r="I78" s="38"/>
      <c r="J78" s="38"/>
      <c r="K78" s="38"/>
      <c r="L78" s="115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pans="1:31" s="2" customFormat="1" ht="12" customHeight="1">
      <c r="A79" s="36"/>
      <c r="B79" s="37"/>
      <c r="C79" s="31" t="s">
        <v>117</v>
      </c>
      <c r="D79" s="38"/>
      <c r="E79" s="38"/>
      <c r="F79" s="38"/>
      <c r="G79" s="38"/>
      <c r="H79" s="38"/>
      <c r="I79" s="38"/>
      <c r="J79" s="38"/>
      <c r="K79" s="38"/>
      <c r="L79" s="115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pans="1:31" s="2" customFormat="1" ht="16.5" customHeight="1">
      <c r="A80" s="36"/>
      <c r="B80" s="37"/>
      <c r="C80" s="38"/>
      <c r="D80" s="38"/>
      <c r="E80" s="349" t="str">
        <f>E9</f>
        <v>005 - ÚT</v>
      </c>
      <c r="F80" s="397"/>
      <c r="G80" s="397"/>
      <c r="H80" s="397"/>
      <c r="I80" s="38"/>
      <c r="J80" s="38"/>
      <c r="K80" s="38"/>
      <c r="L80" s="115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pans="1:65" s="2" customFormat="1" ht="6.95" customHeight="1">
      <c r="A81" s="36"/>
      <c r="B81" s="37"/>
      <c r="C81" s="38"/>
      <c r="D81" s="38"/>
      <c r="E81" s="38"/>
      <c r="F81" s="38"/>
      <c r="G81" s="38"/>
      <c r="H81" s="38"/>
      <c r="I81" s="38"/>
      <c r="J81" s="38"/>
      <c r="K81" s="38"/>
      <c r="L81" s="115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pans="1:65" s="2" customFormat="1" ht="12" customHeight="1">
      <c r="A82" s="36"/>
      <c r="B82" s="37"/>
      <c r="C82" s="31" t="s">
        <v>21</v>
      </c>
      <c r="D82" s="38"/>
      <c r="E82" s="38"/>
      <c r="F82" s="29" t="str">
        <f>F12</f>
        <v>Praha 6, Veleslavín, José Martího 269/31</v>
      </c>
      <c r="G82" s="38"/>
      <c r="H82" s="38"/>
      <c r="I82" s="31" t="s">
        <v>23</v>
      </c>
      <c r="J82" s="61" t="str">
        <f>IF(J12="","",J12)</f>
        <v>2.4.2021</v>
      </c>
      <c r="K82" s="38"/>
      <c r="L82" s="115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pans="1:65" s="2" customFormat="1" ht="6.95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115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pans="1:65" s="2" customFormat="1" ht="15.2" customHeight="1">
      <c r="A84" s="36"/>
      <c r="B84" s="37"/>
      <c r="C84" s="31" t="s">
        <v>25</v>
      </c>
      <c r="D84" s="38"/>
      <c r="E84" s="38"/>
      <c r="F84" s="29" t="str">
        <f>E15</f>
        <v>UNIVERZITA KARLOVA V PRAZE_x000D_
_x000D_
, FTVS</v>
      </c>
      <c r="G84" s="38"/>
      <c r="H84" s="38"/>
      <c r="I84" s="31" t="s">
        <v>33</v>
      </c>
      <c r="J84" s="34" t="str">
        <f>E21</f>
        <v>Werkplan s.r.o.</v>
      </c>
      <c r="K84" s="38"/>
      <c r="L84" s="115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pans="1:65" s="2" customFormat="1" ht="15.2" customHeight="1">
      <c r="A85" s="36"/>
      <c r="B85" s="37"/>
      <c r="C85" s="31" t="s">
        <v>31</v>
      </c>
      <c r="D85" s="38"/>
      <c r="E85" s="38"/>
      <c r="F85" s="29" t="str">
        <f>IF(E18="","",E18)</f>
        <v>Vyplň údaj</v>
      </c>
      <c r="G85" s="38"/>
      <c r="H85" s="38"/>
      <c r="I85" s="31" t="s">
        <v>37</v>
      </c>
      <c r="J85" s="34" t="str">
        <f>E24</f>
        <v>Ing. Pavel Vochozka</v>
      </c>
      <c r="K85" s="38"/>
      <c r="L85" s="115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pans="1:65" s="2" customFormat="1" ht="10.35" customHeight="1">
      <c r="A86" s="36"/>
      <c r="B86" s="37"/>
      <c r="C86" s="38"/>
      <c r="D86" s="38"/>
      <c r="E86" s="38"/>
      <c r="F86" s="38"/>
      <c r="G86" s="38"/>
      <c r="H86" s="38"/>
      <c r="I86" s="38"/>
      <c r="J86" s="38"/>
      <c r="K86" s="38"/>
      <c r="L86" s="115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pans="1:65" s="11" customFormat="1" ht="29.25" customHeight="1">
      <c r="A87" s="153"/>
      <c r="B87" s="154"/>
      <c r="C87" s="155" t="s">
        <v>136</v>
      </c>
      <c r="D87" s="156" t="s">
        <v>61</v>
      </c>
      <c r="E87" s="156" t="s">
        <v>57</v>
      </c>
      <c r="F87" s="156" t="s">
        <v>58</v>
      </c>
      <c r="G87" s="156" t="s">
        <v>137</v>
      </c>
      <c r="H87" s="156" t="s">
        <v>138</v>
      </c>
      <c r="I87" s="156" t="s">
        <v>139</v>
      </c>
      <c r="J87" s="156" t="s">
        <v>121</v>
      </c>
      <c r="K87" s="157" t="s">
        <v>140</v>
      </c>
      <c r="L87" s="158"/>
      <c r="M87" s="70" t="s">
        <v>19</v>
      </c>
      <c r="N87" s="71" t="s">
        <v>46</v>
      </c>
      <c r="O87" s="71" t="s">
        <v>141</v>
      </c>
      <c r="P87" s="71" t="s">
        <v>142</v>
      </c>
      <c r="Q87" s="71" t="s">
        <v>143</v>
      </c>
      <c r="R87" s="71" t="s">
        <v>144</v>
      </c>
      <c r="S87" s="71" t="s">
        <v>145</v>
      </c>
      <c r="T87" s="72" t="s">
        <v>146</v>
      </c>
      <c r="U87" s="153"/>
      <c r="V87" s="153"/>
      <c r="W87" s="153"/>
      <c r="X87" s="153"/>
      <c r="Y87" s="153"/>
      <c r="Z87" s="153"/>
      <c r="AA87" s="153"/>
      <c r="AB87" s="153"/>
      <c r="AC87" s="153"/>
      <c r="AD87" s="153"/>
      <c r="AE87" s="153"/>
    </row>
    <row r="88" spans="1:65" s="2" customFormat="1" ht="22.9" customHeight="1">
      <c r="A88" s="36"/>
      <c r="B88" s="37"/>
      <c r="C88" s="77" t="s">
        <v>147</v>
      </c>
      <c r="D88" s="38"/>
      <c r="E88" s="38"/>
      <c r="F88" s="38"/>
      <c r="G88" s="38"/>
      <c r="H88" s="38"/>
      <c r="I88" s="38"/>
      <c r="J88" s="159">
        <f>BK88</f>
        <v>0</v>
      </c>
      <c r="K88" s="38"/>
      <c r="L88" s="41"/>
      <c r="M88" s="73"/>
      <c r="N88" s="160"/>
      <c r="O88" s="74"/>
      <c r="P88" s="161">
        <f>P89+P101</f>
        <v>0</v>
      </c>
      <c r="Q88" s="74"/>
      <c r="R88" s="161">
        <f>R89+R101</f>
        <v>1.5101980000000002</v>
      </c>
      <c r="S88" s="74"/>
      <c r="T88" s="162">
        <f>T89+T101</f>
        <v>1.5845600000000002</v>
      </c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T88" s="19" t="s">
        <v>75</v>
      </c>
      <c r="AU88" s="19" t="s">
        <v>122</v>
      </c>
      <c r="BK88" s="163">
        <f>BK89+BK101</f>
        <v>0</v>
      </c>
    </row>
    <row r="89" spans="1:65" s="12" customFormat="1" ht="25.9" customHeight="1">
      <c r="B89" s="164"/>
      <c r="C89" s="165"/>
      <c r="D89" s="166" t="s">
        <v>75</v>
      </c>
      <c r="E89" s="167" t="s">
        <v>148</v>
      </c>
      <c r="F89" s="167" t="s">
        <v>149</v>
      </c>
      <c r="G89" s="165"/>
      <c r="H89" s="165"/>
      <c r="I89" s="168"/>
      <c r="J89" s="169">
        <f>BK89</f>
        <v>0</v>
      </c>
      <c r="K89" s="165"/>
      <c r="L89" s="170"/>
      <c r="M89" s="171"/>
      <c r="N89" s="172"/>
      <c r="O89" s="172"/>
      <c r="P89" s="173">
        <f>P90+P93</f>
        <v>0</v>
      </c>
      <c r="Q89" s="172"/>
      <c r="R89" s="173">
        <f>R90+R93</f>
        <v>0</v>
      </c>
      <c r="S89" s="172"/>
      <c r="T89" s="174">
        <f>T90+T93</f>
        <v>0</v>
      </c>
      <c r="AR89" s="175" t="s">
        <v>84</v>
      </c>
      <c r="AT89" s="176" t="s">
        <v>75</v>
      </c>
      <c r="AU89" s="176" t="s">
        <v>76</v>
      </c>
      <c r="AY89" s="175" t="s">
        <v>150</v>
      </c>
      <c r="BK89" s="177">
        <f>BK90+BK93</f>
        <v>0</v>
      </c>
    </row>
    <row r="90" spans="1:65" s="12" customFormat="1" ht="22.9" customHeight="1">
      <c r="B90" s="164"/>
      <c r="C90" s="165"/>
      <c r="D90" s="166" t="s">
        <v>75</v>
      </c>
      <c r="E90" s="178" t="s">
        <v>151</v>
      </c>
      <c r="F90" s="178" t="s">
        <v>152</v>
      </c>
      <c r="G90" s="165"/>
      <c r="H90" s="165"/>
      <c r="I90" s="168"/>
      <c r="J90" s="179">
        <f>BK90</f>
        <v>0</v>
      </c>
      <c r="K90" s="165"/>
      <c r="L90" s="170"/>
      <c r="M90" s="171"/>
      <c r="N90" s="172"/>
      <c r="O90" s="172"/>
      <c r="P90" s="173">
        <f>SUM(P91:P92)</f>
        <v>0</v>
      </c>
      <c r="Q90" s="172"/>
      <c r="R90" s="173">
        <f>SUM(R91:R92)</f>
        <v>0</v>
      </c>
      <c r="S90" s="172"/>
      <c r="T90" s="174">
        <f>SUM(T91:T92)</f>
        <v>0</v>
      </c>
      <c r="AR90" s="175" t="s">
        <v>84</v>
      </c>
      <c r="AT90" s="176" t="s">
        <v>75</v>
      </c>
      <c r="AU90" s="176" t="s">
        <v>84</v>
      </c>
      <c r="AY90" s="175" t="s">
        <v>150</v>
      </c>
      <c r="BK90" s="177">
        <f>SUM(BK91:BK92)</f>
        <v>0</v>
      </c>
    </row>
    <row r="91" spans="1:65" s="2" customFormat="1" ht="24">
      <c r="A91" s="36"/>
      <c r="B91" s="37"/>
      <c r="C91" s="180" t="s">
        <v>84</v>
      </c>
      <c r="D91" s="180" t="s">
        <v>153</v>
      </c>
      <c r="E91" s="181" t="s">
        <v>2155</v>
      </c>
      <c r="F91" s="182" t="s">
        <v>2156</v>
      </c>
      <c r="G91" s="183" t="s">
        <v>156</v>
      </c>
      <c r="H91" s="184">
        <v>6</v>
      </c>
      <c r="I91" s="185"/>
      <c r="J91" s="186">
        <f>ROUND(I91*H91,2)</f>
        <v>0</v>
      </c>
      <c r="K91" s="182" t="s">
        <v>157</v>
      </c>
      <c r="L91" s="41"/>
      <c r="M91" s="187" t="s">
        <v>19</v>
      </c>
      <c r="N91" s="188" t="s">
        <v>47</v>
      </c>
      <c r="O91" s="66"/>
      <c r="P91" s="189">
        <f>O91*H91</f>
        <v>0</v>
      </c>
      <c r="Q91" s="189">
        <v>0</v>
      </c>
      <c r="R91" s="189">
        <f>Q91*H91</f>
        <v>0</v>
      </c>
      <c r="S91" s="189">
        <v>0</v>
      </c>
      <c r="T91" s="190">
        <f>S91*H91</f>
        <v>0</v>
      </c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R91" s="191" t="s">
        <v>158</v>
      </c>
      <c r="AT91" s="191" t="s">
        <v>153</v>
      </c>
      <c r="AU91" s="191" t="s">
        <v>86</v>
      </c>
      <c r="AY91" s="19" t="s">
        <v>150</v>
      </c>
      <c r="BE91" s="192">
        <f>IF(N91="základní",J91,0)</f>
        <v>0</v>
      </c>
      <c r="BF91" s="192">
        <f>IF(N91="snížená",J91,0)</f>
        <v>0</v>
      </c>
      <c r="BG91" s="192">
        <f>IF(N91="zákl. přenesená",J91,0)</f>
        <v>0</v>
      </c>
      <c r="BH91" s="192">
        <f>IF(N91="sníž. přenesená",J91,0)</f>
        <v>0</v>
      </c>
      <c r="BI91" s="192">
        <f>IF(N91="nulová",J91,0)</f>
        <v>0</v>
      </c>
      <c r="BJ91" s="19" t="s">
        <v>84</v>
      </c>
      <c r="BK91" s="192">
        <f>ROUND(I91*H91,2)</f>
        <v>0</v>
      </c>
      <c r="BL91" s="19" t="s">
        <v>158</v>
      </c>
      <c r="BM91" s="191" t="s">
        <v>2157</v>
      </c>
    </row>
    <row r="92" spans="1:65" s="2" customFormat="1" ht="19.5">
      <c r="A92" s="36"/>
      <c r="B92" s="37"/>
      <c r="C92" s="38"/>
      <c r="D92" s="193" t="s">
        <v>160</v>
      </c>
      <c r="E92" s="38"/>
      <c r="F92" s="194" t="s">
        <v>2156</v>
      </c>
      <c r="G92" s="38"/>
      <c r="H92" s="38"/>
      <c r="I92" s="195"/>
      <c r="J92" s="38"/>
      <c r="K92" s="38"/>
      <c r="L92" s="41"/>
      <c r="M92" s="196"/>
      <c r="N92" s="197"/>
      <c r="O92" s="66"/>
      <c r="P92" s="66"/>
      <c r="Q92" s="66"/>
      <c r="R92" s="66"/>
      <c r="S92" s="66"/>
      <c r="T92" s="67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  <c r="AT92" s="19" t="s">
        <v>160</v>
      </c>
      <c r="AU92" s="19" t="s">
        <v>86</v>
      </c>
    </row>
    <row r="93" spans="1:65" s="12" customFormat="1" ht="22.9" customHeight="1">
      <c r="B93" s="164"/>
      <c r="C93" s="165"/>
      <c r="D93" s="166" t="s">
        <v>75</v>
      </c>
      <c r="E93" s="178" t="s">
        <v>402</v>
      </c>
      <c r="F93" s="178" t="s">
        <v>403</v>
      </c>
      <c r="G93" s="165"/>
      <c r="H93" s="165"/>
      <c r="I93" s="168"/>
      <c r="J93" s="179">
        <f>BK93</f>
        <v>0</v>
      </c>
      <c r="K93" s="165"/>
      <c r="L93" s="170"/>
      <c r="M93" s="171"/>
      <c r="N93" s="172"/>
      <c r="O93" s="172"/>
      <c r="P93" s="173">
        <f>SUM(P94:P100)</f>
        <v>0</v>
      </c>
      <c r="Q93" s="172"/>
      <c r="R93" s="173">
        <f>SUM(R94:R100)</f>
        <v>0</v>
      </c>
      <c r="S93" s="172"/>
      <c r="T93" s="174">
        <f>SUM(T94:T100)</f>
        <v>0</v>
      </c>
      <c r="AR93" s="175" t="s">
        <v>84</v>
      </c>
      <c r="AT93" s="176" t="s">
        <v>75</v>
      </c>
      <c r="AU93" s="176" t="s">
        <v>84</v>
      </c>
      <c r="AY93" s="175" t="s">
        <v>150</v>
      </c>
      <c r="BK93" s="177">
        <f>SUM(BK94:BK100)</f>
        <v>0</v>
      </c>
    </row>
    <row r="94" spans="1:65" s="2" customFormat="1" ht="24">
      <c r="A94" s="36"/>
      <c r="B94" s="37"/>
      <c r="C94" s="180" t="s">
        <v>86</v>
      </c>
      <c r="D94" s="180" t="s">
        <v>153</v>
      </c>
      <c r="E94" s="181" t="s">
        <v>418</v>
      </c>
      <c r="F94" s="182" t="s">
        <v>419</v>
      </c>
      <c r="G94" s="183" t="s">
        <v>407</v>
      </c>
      <c r="H94" s="184">
        <v>30.114999999999998</v>
      </c>
      <c r="I94" s="185"/>
      <c r="J94" s="186">
        <f>ROUND(I94*H94,2)</f>
        <v>0</v>
      </c>
      <c r="K94" s="182" t="s">
        <v>168</v>
      </c>
      <c r="L94" s="41"/>
      <c r="M94" s="187" t="s">
        <v>19</v>
      </c>
      <c r="N94" s="188" t="s">
        <v>47</v>
      </c>
      <c r="O94" s="66"/>
      <c r="P94" s="189">
        <f>O94*H94</f>
        <v>0</v>
      </c>
      <c r="Q94" s="189">
        <v>0</v>
      </c>
      <c r="R94" s="189">
        <f>Q94*H94</f>
        <v>0</v>
      </c>
      <c r="S94" s="189">
        <v>0</v>
      </c>
      <c r="T94" s="190">
        <f>S94*H94</f>
        <v>0</v>
      </c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R94" s="191" t="s">
        <v>158</v>
      </c>
      <c r="AT94" s="191" t="s">
        <v>153</v>
      </c>
      <c r="AU94" s="191" t="s">
        <v>86</v>
      </c>
      <c r="AY94" s="19" t="s">
        <v>150</v>
      </c>
      <c r="BE94" s="192">
        <f>IF(N94="základní",J94,0)</f>
        <v>0</v>
      </c>
      <c r="BF94" s="192">
        <f>IF(N94="snížená",J94,0)</f>
        <v>0</v>
      </c>
      <c r="BG94" s="192">
        <f>IF(N94="zákl. přenesená",J94,0)</f>
        <v>0</v>
      </c>
      <c r="BH94" s="192">
        <f>IF(N94="sníž. přenesená",J94,0)</f>
        <v>0</v>
      </c>
      <c r="BI94" s="192">
        <f>IF(N94="nulová",J94,0)</f>
        <v>0</v>
      </c>
      <c r="BJ94" s="19" t="s">
        <v>84</v>
      </c>
      <c r="BK94" s="192">
        <f>ROUND(I94*H94,2)</f>
        <v>0</v>
      </c>
      <c r="BL94" s="19" t="s">
        <v>158</v>
      </c>
      <c r="BM94" s="191" t="s">
        <v>2158</v>
      </c>
    </row>
    <row r="95" spans="1:65" s="2" customFormat="1" ht="29.25">
      <c r="A95" s="36"/>
      <c r="B95" s="37"/>
      <c r="C95" s="38"/>
      <c r="D95" s="193" t="s">
        <v>160</v>
      </c>
      <c r="E95" s="38"/>
      <c r="F95" s="194" t="s">
        <v>421</v>
      </c>
      <c r="G95" s="38"/>
      <c r="H95" s="38"/>
      <c r="I95" s="195"/>
      <c r="J95" s="38"/>
      <c r="K95" s="38"/>
      <c r="L95" s="41"/>
      <c r="M95" s="196"/>
      <c r="N95" s="197"/>
      <c r="O95" s="66"/>
      <c r="P95" s="66"/>
      <c r="Q95" s="66"/>
      <c r="R95" s="66"/>
      <c r="S95" s="66"/>
      <c r="T95" s="67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  <c r="AT95" s="19" t="s">
        <v>160</v>
      </c>
      <c r="AU95" s="19" t="s">
        <v>86</v>
      </c>
    </row>
    <row r="96" spans="1:65" s="13" customFormat="1" ht="22.5">
      <c r="B96" s="199"/>
      <c r="C96" s="200"/>
      <c r="D96" s="193" t="s">
        <v>163</v>
      </c>
      <c r="E96" s="201" t="s">
        <v>19</v>
      </c>
      <c r="F96" s="202" t="s">
        <v>425</v>
      </c>
      <c r="G96" s="200"/>
      <c r="H96" s="201" t="s">
        <v>19</v>
      </c>
      <c r="I96" s="203"/>
      <c r="J96" s="200"/>
      <c r="K96" s="200"/>
      <c r="L96" s="204"/>
      <c r="M96" s="205"/>
      <c r="N96" s="206"/>
      <c r="O96" s="206"/>
      <c r="P96" s="206"/>
      <c r="Q96" s="206"/>
      <c r="R96" s="206"/>
      <c r="S96" s="206"/>
      <c r="T96" s="207"/>
      <c r="AT96" s="208" t="s">
        <v>163</v>
      </c>
      <c r="AU96" s="208" t="s">
        <v>86</v>
      </c>
      <c r="AV96" s="13" t="s">
        <v>84</v>
      </c>
      <c r="AW96" s="13" t="s">
        <v>36</v>
      </c>
      <c r="AX96" s="13" t="s">
        <v>76</v>
      </c>
      <c r="AY96" s="208" t="s">
        <v>150</v>
      </c>
    </row>
    <row r="97" spans="1:65" s="13" customFormat="1" ht="11.25">
      <c r="B97" s="199"/>
      <c r="C97" s="200"/>
      <c r="D97" s="193" t="s">
        <v>163</v>
      </c>
      <c r="E97" s="201" t="s">
        <v>19</v>
      </c>
      <c r="F97" s="202" t="s">
        <v>426</v>
      </c>
      <c r="G97" s="200"/>
      <c r="H97" s="201" t="s">
        <v>19</v>
      </c>
      <c r="I97" s="203"/>
      <c r="J97" s="200"/>
      <c r="K97" s="200"/>
      <c r="L97" s="204"/>
      <c r="M97" s="205"/>
      <c r="N97" s="206"/>
      <c r="O97" s="206"/>
      <c r="P97" s="206"/>
      <c r="Q97" s="206"/>
      <c r="R97" s="206"/>
      <c r="S97" s="206"/>
      <c r="T97" s="207"/>
      <c r="AT97" s="208" t="s">
        <v>163</v>
      </c>
      <c r="AU97" s="208" t="s">
        <v>86</v>
      </c>
      <c r="AV97" s="13" t="s">
        <v>84</v>
      </c>
      <c r="AW97" s="13" t="s">
        <v>36</v>
      </c>
      <c r="AX97" s="13" t="s">
        <v>76</v>
      </c>
      <c r="AY97" s="208" t="s">
        <v>150</v>
      </c>
    </row>
    <row r="98" spans="1:65" s="14" customFormat="1" ht="11.25">
      <c r="B98" s="209"/>
      <c r="C98" s="210"/>
      <c r="D98" s="193" t="s">
        <v>163</v>
      </c>
      <c r="E98" s="211" t="s">
        <v>19</v>
      </c>
      <c r="F98" s="212" t="s">
        <v>2159</v>
      </c>
      <c r="G98" s="210"/>
      <c r="H98" s="213">
        <v>30.114999999999998</v>
      </c>
      <c r="I98" s="214"/>
      <c r="J98" s="210"/>
      <c r="K98" s="210"/>
      <c r="L98" s="215"/>
      <c r="M98" s="216"/>
      <c r="N98" s="217"/>
      <c r="O98" s="217"/>
      <c r="P98" s="217"/>
      <c r="Q98" s="217"/>
      <c r="R98" s="217"/>
      <c r="S98" s="217"/>
      <c r="T98" s="218"/>
      <c r="AT98" s="219" t="s">
        <v>163</v>
      </c>
      <c r="AU98" s="219" t="s">
        <v>86</v>
      </c>
      <c r="AV98" s="14" t="s">
        <v>86</v>
      </c>
      <c r="AW98" s="14" t="s">
        <v>36</v>
      </c>
      <c r="AX98" s="14" t="s">
        <v>84</v>
      </c>
      <c r="AY98" s="219" t="s">
        <v>150</v>
      </c>
    </row>
    <row r="99" spans="1:65" s="2" customFormat="1" ht="33" customHeight="1">
      <c r="A99" s="36"/>
      <c r="B99" s="37"/>
      <c r="C99" s="180" t="s">
        <v>179</v>
      </c>
      <c r="D99" s="180" t="s">
        <v>153</v>
      </c>
      <c r="E99" s="181" t="s">
        <v>429</v>
      </c>
      <c r="F99" s="182" t="s">
        <v>430</v>
      </c>
      <c r="G99" s="183" t="s">
        <v>407</v>
      </c>
      <c r="H99" s="184">
        <v>1.585</v>
      </c>
      <c r="I99" s="185"/>
      <c r="J99" s="186">
        <f>ROUND(I99*H99,2)</f>
        <v>0</v>
      </c>
      <c r="K99" s="182" t="s">
        <v>168</v>
      </c>
      <c r="L99" s="41"/>
      <c r="M99" s="187" t="s">
        <v>19</v>
      </c>
      <c r="N99" s="188" t="s">
        <v>47</v>
      </c>
      <c r="O99" s="66"/>
      <c r="P99" s="189">
        <f>O99*H99</f>
        <v>0</v>
      </c>
      <c r="Q99" s="189">
        <v>0</v>
      </c>
      <c r="R99" s="189">
        <f>Q99*H99</f>
        <v>0</v>
      </c>
      <c r="S99" s="189">
        <v>0</v>
      </c>
      <c r="T99" s="190">
        <f>S99*H99</f>
        <v>0</v>
      </c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R99" s="191" t="s">
        <v>158</v>
      </c>
      <c r="AT99" s="191" t="s">
        <v>153</v>
      </c>
      <c r="AU99" s="191" t="s">
        <v>86</v>
      </c>
      <c r="AY99" s="19" t="s">
        <v>150</v>
      </c>
      <c r="BE99" s="192">
        <f>IF(N99="základní",J99,0)</f>
        <v>0</v>
      </c>
      <c r="BF99" s="192">
        <f>IF(N99="snížená",J99,0)</f>
        <v>0</v>
      </c>
      <c r="BG99" s="192">
        <f>IF(N99="zákl. přenesená",J99,0)</f>
        <v>0</v>
      </c>
      <c r="BH99" s="192">
        <f>IF(N99="sníž. přenesená",J99,0)</f>
        <v>0</v>
      </c>
      <c r="BI99" s="192">
        <f>IF(N99="nulová",J99,0)</f>
        <v>0</v>
      </c>
      <c r="BJ99" s="19" t="s">
        <v>84</v>
      </c>
      <c r="BK99" s="192">
        <f>ROUND(I99*H99,2)</f>
        <v>0</v>
      </c>
      <c r="BL99" s="19" t="s">
        <v>158</v>
      </c>
      <c r="BM99" s="191" t="s">
        <v>2160</v>
      </c>
    </row>
    <row r="100" spans="1:65" s="2" customFormat="1" ht="19.5">
      <c r="A100" s="36"/>
      <c r="B100" s="37"/>
      <c r="C100" s="38"/>
      <c r="D100" s="193" t="s">
        <v>160</v>
      </c>
      <c r="E100" s="38"/>
      <c r="F100" s="194" t="s">
        <v>432</v>
      </c>
      <c r="G100" s="38"/>
      <c r="H100" s="38"/>
      <c r="I100" s="195"/>
      <c r="J100" s="38"/>
      <c r="K100" s="38"/>
      <c r="L100" s="41"/>
      <c r="M100" s="196"/>
      <c r="N100" s="197"/>
      <c r="O100" s="66"/>
      <c r="P100" s="66"/>
      <c r="Q100" s="66"/>
      <c r="R100" s="66"/>
      <c r="S100" s="66"/>
      <c r="T100" s="67"/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T100" s="19" t="s">
        <v>160</v>
      </c>
      <c r="AU100" s="19" t="s">
        <v>86</v>
      </c>
    </row>
    <row r="101" spans="1:65" s="12" customFormat="1" ht="25.9" customHeight="1">
      <c r="B101" s="164"/>
      <c r="C101" s="165"/>
      <c r="D101" s="166" t="s">
        <v>75</v>
      </c>
      <c r="E101" s="167" t="s">
        <v>460</v>
      </c>
      <c r="F101" s="167" t="s">
        <v>461</v>
      </c>
      <c r="G101" s="165"/>
      <c r="H101" s="165"/>
      <c r="I101" s="168"/>
      <c r="J101" s="169">
        <f>BK101</f>
        <v>0</v>
      </c>
      <c r="K101" s="165"/>
      <c r="L101" s="170"/>
      <c r="M101" s="171"/>
      <c r="N101" s="172"/>
      <c r="O101" s="172"/>
      <c r="P101" s="173">
        <f>P102+P119+P128+P147+P162</f>
        <v>0</v>
      </c>
      <c r="Q101" s="172"/>
      <c r="R101" s="173">
        <f>R102+R119+R128+R147+R162</f>
        <v>1.5101980000000002</v>
      </c>
      <c r="S101" s="172"/>
      <c r="T101" s="174">
        <f>T102+T119+T128+T147+T162</f>
        <v>1.5845600000000002</v>
      </c>
      <c r="AR101" s="175" t="s">
        <v>86</v>
      </c>
      <c r="AT101" s="176" t="s">
        <v>75</v>
      </c>
      <c r="AU101" s="176" t="s">
        <v>76</v>
      </c>
      <c r="AY101" s="175" t="s">
        <v>150</v>
      </c>
      <c r="BK101" s="177">
        <f>BK102+BK119+BK128+BK147+BK162</f>
        <v>0</v>
      </c>
    </row>
    <row r="102" spans="1:65" s="12" customFormat="1" ht="22.9" customHeight="1">
      <c r="B102" s="164"/>
      <c r="C102" s="165"/>
      <c r="D102" s="166" t="s">
        <v>75</v>
      </c>
      <c r="E102" s="178" t="s">
        <v>2161</v>
      </c>
      <c r="F102" s="178" t="s">
        <v>2162</v>
      </c>
      <c r="G102" s="165"/>
      <c r="H102" s="165"/>
      <c r="I102" s="168"/>
      <c r="J102" s="179">
        <f>BK102</f>
        <v>0</v>
      </c>
      <c r="K102" s="165"/>
      <c r="L102" s="170"/>
      <c r="M102" s="171"/>
      <c r="N102" s="172"/>
      <c r="O102" s="172"/>
      <c r="P102" s="173">
        <f>SUM(P103:P118)</f>
        <v>0</v>
      </c>
      <c r="Q102" s="172"/>
      <c r="R102" s="173">
        <f>SUM(R103:R118)</f>
        <v>4.0719999999999999E-2</v>
      </c>
      <c r="S102" s="172"/>
      <c r="T102" s="174">
        <f>SUM(T103:T118)</f>
        <v>0.128</v>
      </c>
      <c r="AR102" s="175" t="s">
        <v>86</v>
      </c>
      <c r="AT102" s="176" t="s">
        <v>75</v>
      </c>
      <c r="AU102" s="176" t="s">
        <v>84</v>
      </c>
      <c r="AY102" s="175" t="s">
        <v>150</v>
      </c>
      <c r="BK102" s="177">
        <f>SUM(BK103:BK118)</f>
        <v>0</v>
      </c>
    </row>
    <row r="103" spans="1:65" s="2" customFormat="1" ht="21.75" customHeight="1">
      <c r="A103" s="36"/>
      <c r="B103" s="37"/>
      <c r="C103" s="180" t="s">
        <v>158</v>
      </c>
      <c r="D103" s="180" t="s">
        <v>153</v>
      </c>
      <c r="E103" s="181" t="s">
        <v>2163</v>
      </c>
      <c r="F103" s="182" t="s">
        <v>2164</v>
      </c>
      <c r="G103" s="183" t="s">
        <v>328</v>
      </c>
      <c r="H103" s="184">
        <v>40</v>
      </c>
      <c r="I103" s="185"/>
      <c r="J103" s="186">
        <f>ROUND(I103*H103,2)</f>
        <v>0</v>
      </c>
      <c r="K103" s="182" t="s">
        <v>168</v>
      </c>
      <c r="L103" s="41"/>
      <c r="M103" s="187" t="s">
        <v>19</v>
      </c>
      <c r="N103" s="188" t="s">
        <v>47</v>
      </c>
      <c r="O103" s="66"/>
      <c r="P103" s="189">
        <f>O103*H103</f>
        <v>0</v>
      </c>
      <c r="Q103" s="189">
        <v>2.0000000000000002E-5</v>
      </c>
      <c r="R103" s="189">
        <f>Q103*H103</f>
        <v>8.0000000000000004E-4</v>
      </c>
      <c r="S103" s="189">
        <v>3.2000000000000002E-3</v>
      </c>
      <c r="T103" s="190">
        <f>S103*H103</f>
        <v>0.128</v>
      </c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R103" s="191" t="s">
        <v>314</v>
      </c>
      <c r="AT103" s="191" t="s">
        <v>153</v>
      </c>
      <c r="AU103" s="191" t="s">
        <v>86</v>
      </c>
      <c r="AY103" s="19" t="s">
        <v>150</v>
      </c>
      <c r="BE103" s="192">
        <f>IF(N103="základní",J103,0)</f>
        <v>0</v>
      </c>
      <c r="BF103" s="192">
        <f>IF(N103="snížená",J103,0)</f>
        <v>0</v>
      </c>
      <c r="BG103" s="192">
        <f>IF(N103="zákl. přenesená",J103,0)</f>
        <v>0</v>
      </c>
      <c r="BH103" s="192">
        <f>IF(N103="sníž. přenesená",J103,0)</f>
        <v>0</v>
      </c>
      <c r="BI103" s="192">
        <f>IF(N103="nulová",J103,0)</f>
        <v>0</v>
      </c>
      <c r="BJ103" s="19" t="s">
        <v>84</v>
      </c>
      <c r="BK103" s="192">
        <f>ROUND(I103*H103,2)</f>
        <v>0</v>
      </c>
      <c r="BL103" s="19" t="s">
        <v>314</v>
      </c>
      <c r="BM103" s="191" t="s">
        <v>2165</v>
      </c>
    </row>
    <row r="104" spans="1:65" s="2" customFormat="1" ht="11.25">
      <c r="A104" s="36"/>
      <c r="B104" s="37"/>
      <c r="C104" s="38"/>
      <c r="D104" s="193" t="s">
        <v>160</v>
      </c>
      <c r="E104" s="38"/>
      <c r="F104" s="194" t="s">
        <v>2166</v>
      </c>
      <c r="G104" s="38"/>
      <c r="H104" s="38"/>
      <c r="I104" s="195"/>
      <c r="J104" s="38"/>
      <c r="K104" s="38"/>
      <c r="L104" s="41"/>
      <c r="M104" s="196"/>
      <c r="N104" s="197"/>
      <c r="O104" s="66"/>
      <c r="P104" s="66"/>
      <c r="Q104" s="66"/>
      <c r="R104" s="66"/>
      <c r="S104" s="66"/>
      <c r="T104" s="67"/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  <c r="AT104" s="19" t="s">
        <v>160</v>
      </c>
      <c r="AU104" s="19" t="s">
        <v>86</v>
      </c>
    </row>
    <row r="105" spans="1:65" s="2" customFormat="1" ht="24">
      <c r="A105" s="36"/>
      <c r="B105" s="37"/>
      <c r="C105" s="180" t="s">
        <v>199</v>
      </c>
      <c r="D105" s="180" t="s">
        <v>153</v>
      </c>
      <c r="E105" s="181" t="s">
        <v>2167</v>
      </c>
      <c r="F105" s="182" t="s">
        <v>2168</v>
      </c>
      <c r="G105" s="183" t="s">
        <v>328</v>
      </c>
      <c r="H105" s="184">
        <v>40</v>
      </c>
      <c r="I105" s="185"/>
      <c r="J105" s="186">
        <f>ROUND(I105*H105,2)</f>
        <v>0</v>
      </c>
      <c r="K105" s="182" t="s">
        <v>168</v>
      </c>
      <c r="L105" s="41"/>
      <c r="M105" s="187" t="s">
        <v>19</v>
      </c>
      <c r="N105" s="188" t="s">
        <v>47</v>
      </c>
      <c r="O105" s="66"/>
      <c r="P105" s="189">
        <f>O105*H105</f>
        <v>0</v>
      </c>
      <c r="Q105" s="189">
        <v>9.5E-4</v>
      </c>
      <c r="R105" s="189">
        <f>Q105*H105</f>
        <v>3.7999999999999999E-2</v>
      </c>
      <c r="S105" s="189">
        <v>0</v>
      </c>
      <c r="T105" s="190">
        <f>S105*H105</f>
        <v>0</v>
      </c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  <c r="AR105" s="191" t="s">
        <v>314</v>
      </c>
      <c r="AT105" s="191" t="s">
        <v>153</v>
      </c>
      <c r="AU105" s="191" t="s">
        <v>86</v>
      </c>
      <c r="AY105" s="19" t="s">
        <v>150</v>
      </c>
      <c r="BE105" s="192">
        <f>IF(N105="základní",J105,0)</f>
        <v>0</v>
      </c>
      <c r="BF105" s="192">
        <f>IF(N105="snížená",J105,0)</f>
        <v>0</v>
      </c>
      <c r="BG105" s="192">
        <f>IF(N105="zákl. přenesená",J105,0)</f>
        <v>0</v>
      </c>
      <c r="BH105" s="192">
        <f>IF(N105="sníž. přenesená",J105,0)</f>
        <v>0</v>
      </c>
      <c r="BI105" s="192">
        <f>IF(N105="nulová",J105,0)</f>
        <v>0</v>
      </c>
      <c r="BJ105" s="19" t="s">
        <v>84</v>
      </c>
      <c r="BK105" s="192">
        <f>ROUND(I105*H105,2)</f>
        <v>0</v>
      </c>
      <c r="BL105" s="19" t="s">
        <v>314</v>
      </c>
      <c r="BM105" s="191" t="s">
        <v>2169</v>
      </c>
    </row>
    <row r="106" spans="1:65" s="2" customFormat="1" ht="29.25">
      <c r="A106" s="36"/>
      <c r="B106" s="37"/>
      <c r="C106" s="38"/>
      <c r="D106" s="193" t="s">
        <v>160</v>
      </c>
      <c r="E106" s="38"/>
      <c r="F106" s="194" t="s">
        <v>2170</v>
      </c>
      <c r="G106" s="38"/>
      <c r="H106" s="38"/>
      <c r="I106" s="195"/>
      <c r="J106" s="38"/>
      <c r="K106" s="38"/>
      <c r="L106" s="41"/>
      <c r="M106" s="196"/>
      <c r="N106" s="197"/>
      <c r="O106" s="66"/>
      <c r="P106" s="66"/>
      <c r="Q106" s="66"/>
      <c r="R106" s="66"/>
      <c r="S106" s="66"/>
      <c r="T106" s="67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  <c r="AT106" s="19" t="s">
        <v>160</v>
      </c>
      <c r="AU106" s="19" t="s">
        <v>86</v>
      </c>
    </row>
    <row r="107" spans="1:65" s="2" customFormat="1" ht="19.5">
      <c r="A107" s="36"/>
      <c r="B107" s="37"/>
      <c r="C107" s="38"/>
      <c r="D107" s="193" t="s">
        <v>161</v>
      </c>
      <c r="E107" s="38"/>
      <c r="F107" s="198" t="s">
        <v>2171</v>
      </c>
      <c r="G107" s="38"/>
      <c r="H107" s="38"/>
      <c r="I107" s="195"/>
      <c r="J107" s="38"/>
      <c r="K107" s="38"/>
      <c r="L107" s="41"/>
      <c r="M107" s="196"/>
      <c r="N107" s="197"/>
      <c r="O107" s="66"/>
      <c r="P107" s="66"/>
      <c r="Q107" s="66"/>
      <c r="R107" s="66"/>
      <c r="S107" s="66"/>
      <c r="T107" s="67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  <c r="AT107" s="19" t="s">
        <v>161</v>
      </c>
      <c r="AU107" s="19" t="s">
        <v>86</v>
      </c>
    </row>
    <row r="108" spans="1:65" s="2" customFormat="1" ht="21.75" customHeight="1">
      <c r="A108" s="36"/>
      <c r="B108" s="37"/>
      <c r="C108" s="180" t="s">
        <v>206</v>
      </c>
      <c r="D108" s="180" t="s">
        <v>153</v>
      </c>
      <c r="E108" s="181" t="s">
        <v>2172</v>
      </c>
      <c r="F108" s="182" t="s">
        <v>2173</v>
      </c>
      <c r="G108" s="183" t="s">
        <v>328</v>
      </c>
      <c r="H108" s="184">
        <v>40</v>
      </c>
      <c r="I108" s="185"/>
      <c r="J108" s="186">
        <f>ROUND(I108*H108,2)</f>
        <v>0</v>
      </c>
      <c r="K108" s="182" t="s">
        <v>168</v>
      </c>
      <c r="L108" s="41"/>
      <c r="M108" s="187" t="s">
        <v>19</v>
      </c>
      <c r="N108" s="188" t="s">
        <v>47</v>
      </c>
      <c r="O108" s="66"/>
      <c r="P108" s="189">
        <f>O108*H108</f>
        <v>0</v>
      </c>
      <c r="Q108" s="189">
        <v>0</v>
      </c>
      <c r="R108" s="189">
        <f>Q108*H108</f>
        <v>0</v>
      </c>
      <c r="S108" s="189">
        <v>0</v>
      </c>
      <c r="T108" s="190">
        <f>S108*H108</f>
        <v>0</v>
      </c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  <c r="AR108" s="191" t="s">
        <v>314</v>
      </c>
      <c r="AT108" s="191" t="s">
        <v>153</v>
      </c>
      <c r="AU108" s="191" t="s">
        <v>86</v>
      </c>
      <c r="AY108" s="19" t="s">
        <v>150</v>
      </c>
      <c r="BE108" s="192">
        <f>IF(N108="základní",J108,0)</f>
        <v>0</v>
      </c>
      <c r="BF108" s="192">
        <f>IF(N108="snížená",J108,0)</f>
        <v>0</v>
      </c>
      <c r="BG108" s="192">
        <f>IF(N108="zákl. přenesená",J108,0)</f>
        <v>0</v>
      </c>
      <c r="BH108" s="192">
        <f>IF(N108="sníž. přenesená",J108,0)</f>
        <v>0</v>
      </c>
      <c r="BI108" s="192">
        <f>IF(N108="nulová",J108,0)</f>
        <v>0</v>
      </c>
      <c r="BJ108" s="19" t="s">
        <v>84</v>
      </c>
      <c r="BK108" s="192">
        <f>ROUND(I108*H108,2)</f>
        <v>0</v>
      </c>
      <c r="BL108" s="19" t="s">
        <v>314</v>
      </c>
      <c r="BM108" s="191" t="s">
        <v>2174</v>
      </c>
    </row>
    <row r="109" spans="1:65" s="2" customFormat="1" ht="29.25">
      <c r="A109" s="36"/>
      <c r="B109" s="37"/>
      <c r="C109" s="38"/>
      <c r="D109" s="193" t="s">
        <v>160</v>
      </c>
      <c r="E109" s="38"/>
      <c r="F109" s="194" t="s">
        <v>2175</v>
      </c>
      <c r="G109" s="38"/>
      <c r="H109" s="38"/>
      <c r="I109" s="195"/>
      <c r="J109" s="38"/>
      <c r="K109" s="38"/>
      <c r="L109" s="41"/>
      <c r="M109" s="196"/>
      <c r="N109" s="197"/>
      <c r="O109" s="66"/>
      <c r="P109" s="66"/>
      <c r="Q109" s="66"/>
      <c r="R109" s="66"/>
      <c r="S109" s="66"/>
      <c r="T109" s="67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  <c r="AT109" s="19" t="s">
        <v>160</v>
      </c>
      <c r="AU109" s="19" t="s">
        <v>86</v>
      </c>
    </row>
    <row r="110" spans="1:65" s="14" customFormat="1" ht="11.25">
      <c r="B110" s="209"/>
      <c r="C110" s="210"/>
      <c r="D110" s="193" t="s">
        <v>163</v>
      </c>
      <c r="E110" s="211" t="s">
        <v>19</v>
      </c>
      <c r="F110" s="212" t="s">
        <v>2176</v>
      </c>
      <c r="G110" s="210"/>
      <c r="H110" s="213">
        <v>40</v>
      </c>
      <c r="I110" s="214"/>
      <c r="J110" s="210"/>
      <c r="K110" s="210"/>
      <c r="L110" s="215"/>
      <c r="M110" s="216"/>
      <c r="N110" s="217"/>
      <c r="O110" s="217"/>
      <c r="P110" s="217"/>
      <c r="Q110" s="217"/>
      <c r="R110" s="217"/>
      <c r="S110" s="217"/>
      <c r="T110" s="218"/>
      <c r="AT110" s="219" t="s">
        <v>163</v>
      </c>
      <c r="AU110" s="219" t="s">
        <v>86</v>
      </c>
      <c r="AV110" s="14" t="s">
        <v>86</v>
      </c>
      <c r="AW110" s="14" t="s">
        <v>36</v>
      </c>
      <c r="AX110" s="14" t="s">
        <v>84</v>
      </c>
      <c r="AY110" s="219" t="s">
        <v>150</v>
      </c>
    </row>
    <row r="111" spans="1:65" s="2" customFormat="1" ht="24">
      <c r="A111" s="36"/>
      <c r="B111" s="37"/>
      <c r="C111" s="180" t="s">
        <v>237</v>
      </c>
      <c r="D111" s="180" t="s">
        <v>153</v>
      </c>
      <c r="E111" s="181" t="s">
        <v>2177</v>
      </c>
      <c r="F111" s="182" t="s">
        <v>2178</v>
      </c>
      <c r="G111" s="183" t="s">
        <v>156</v>
      </c>
      <c r="H111" s="184">
        <v>12</v>
      </c>
      <c r="I111" s="185"/>
      <c r="J111" s="186">
        <f>ROUND(I111*H111,2)</f>
        <v>0</v>
      </c>
      <c r="K111" s="182" t="s">
        <v>168</v>
      </c>
      <c r="L111" s="41"/>
      <c r="M111" s="187" t="s">
        <v>19</v>
      </c>
      <c r="N111" s="188" t="s">
        <v>47</v>
      </c>
      <c r="O111" s="66"/>
      <c r="P111" s="189">
        <f>O111*H111</f>
        <v>0</v>
      </c>
      <c r="Q111" s="189">
        <v>1.6000000000000001E-4</v>
      </c>
      <c r="R111" s="189">
        <f>Q111*H111</f>
        <v>1.9200000000000003E-3</v>
      </c>
      <c r="S111" s="189">
        <v>0</v>
      </c>
      <c r="T111" s="190">
        <f>S111*H111</f>
        <v>0</v>
      </c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  <c r="AR111" s="191" t="s">
        <v>314</v>
      </c>
      <c r="AT111" s="191" t="s">
        <v>153</v>
      </c>
      <c r="AU111" s="191" t="s">
        <v>86</v>
      </c>
      <c r="AY111" s="19" t="s">
        <v>150</v>
      </c>
      <c r="BE111" s="192">
        <f>IF(N111="základní",J111,0)</f>
        <v>0</v>
      </c>
      <c r="BF111" s="192">
        <f>IF(N111="snížená",J111,0)</f>
        <v>0</v>
      </c>
      <c r="BG111" s="192">
        <f>IF(N111="zákl. přenesená",J111,0)</f>
        <v>0</v>
      </c>
      <c r="BH111" s="192">
        <f>IF(N111="sníž. přenesená",J111,0)</f>
        <v>0</v>
      </c>
      <c r="BI111" s="192">
        <f>IF(N111="nulová",J111,0)</f>
        <v>0</v>
      </c>
      <c r="BJ111" s="19" t="s">
        <v>84</v>
      </c>
      <c r="BK111" s="192">
        <f>ROUND(I111*H111,2)</f>
        <v>0</v>
      </c>
      <c r="BL111" s="19" t="s">
        <v>314</v>
      </c>
      <c r="BM111" s="191" t="s">
        <v>2179</v>
      </c>
    </row>
    <row r="112" spans="1:65" s="2" customFormat="1" ht="19.5">
      <c r="A112" s="36"/>
      <c r="B112" s="37"/>
      <c r="C112" s="38"/>
      <c r="D112" s="193" t="s">
        <v>160</v>
      </c>
      <c r="E112" s="38"/>
      <c r="F112" s="194" t="s">
        <v>2180</v>
      </c>
      <c r="G112" s="38"/>
      <c r="H112" s="38"/>
      <c r="I112" s="195"/>
      <c r="J112" s="38"/>
      <c r="K112" s="38"/>
      <c r="L112" s="41"/>
      <c r="M112" s="196"/>
      <c r="N112" s="197"/>
      <c r="O112" s="66"/>
      <c r="P112" s="66"/>
      <c r="Q112" s="66"/>
      <c r="R112" s="66"/>
      <c r="S112" s="66"/>
      <c r="T112" s="67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  <c r="AT112" s="19" t="s">
        <v>160</v>
      </c>
      <c r="AU112" s="19" t="s">
        <v>86</v>
      </c>
    </row>
    <row r="113" spans="1:65" s="13" customFormat="1" ht="11.25">
      <c r="B113" s="199"/>
      <c r="C113" s="200"/>
      <c r="D113" s="193" t="s">
        <v>163</v>
      </c>
      <c r="E113" s="201" t="s">
        <v>19</v>
      </c>
      <c r="F113" s="202" t="s">
        <v>2181</v>
      </c>
      <c r="G113" s="200"/>
      <c r="H113" s="201" t="s">
        <v>19</v>
      </c>
      <c r="I113" s="203"/>
      <c r="J113" s="200"/>
      <c r="K113" s="200"/>
      <c r="L113" s="204"/>
      <c r="M113" s="205"/>
      <c r="N113" s="206"/>
      <c r="O113" s="206"/>
      <c r="P113" s="206"/>
      <c r="Q113" s="206"/>
      <c r="R113" s="206"/>
      <c r="S113" s="206"/>
      <c r="T113" s="207"/>
      <c r="AT113" s="208" t="s">
        <v>163</v>
      </c>
      <c r="AU113" s="208" t="s">
        <v>86</v>
      </c>
      <c r="AV113" s="13" t="s">
        <v>84</v>
      </c>
      <c r="AW113" s="13" t="s">
        <v>36</v>
      </c>
      <c r="AX113" s="13" t="s">
        <v>76</v>
      </c>
      <c r="AY113" s="208" t="s">
        <v>150</v>
      </c>
    </row>
    <row r="114" spans="1:65" s="14" customFormat="1" ht="11.25">
      <c r="B114" s="209"/>
      <c r="C114" s="210"/>
      <c r="D114" s="193" t="s">
        <v>163</v>
      </c>
      <c r="E114" s="211" t="s">
        <v>19</v>
      </c>
      <c r="F114" s="212" t="s">
        <v>2182</v>
      </c>
      <c r="G114" s="210"/>
      <c r="H114" s="213">
        <v>12</v>
      </c>
      <c r="I114" s="214"/>
      <c r="J114" s="210"/>
      <c r="K114" s="210"/>
      <c r="L114" s="215"/>
      <c r="M114" s="216"/>
      <c r="N114" s="217"/>
      <c r="O114" s="217"/>
      <c r="P114" s="217"/>
      <c r="Q114" s="217"/>
      <c r="R114" s="217"/>
      <c r="S114" s="217"/>
      <c r="T114" s="218"/>
      <c r="AT114" s="219" t="s">
        <v>163</v>
      </c>
      <c r="AU114" s="219" t="s">
        <v>86</v>
      </c>
      <c r="AV114" s="14" t="s">
        <v>86</v>
      </c>
      <c r="AW114" s="14" t="s">
        <v>36</v>
      </c>
      <c r="AX114" s="14" t="s">
        <v>84</v>
      </c>
      <c r="AY114" s="219" t="s">
        <v>150</v>
      </c>
    </row>
    <row r="115" spans="1:65" s="2" customFormat="1" ht="24">
      <c r="A115" s="36"/>
      <c r="B115" s="37"/>
      <c r="C115" s="180" t="s">
        <v>244</v>
      </c>
      <c r="D115" s="180" t="s">
        <v>153</v>
      </c>
      <c r="E115" s="181" t="s">
        <v>2183</v>
      </c>
      <c r="F115" s="182" t="s">
        <v>2184</v>
      </c>
      <c r="G115" s="183" t="s">
        <v>407</v>
      </c>
      <c r="H115" s="184">
        <v>0.128</v>
      </c>
      <c r="I115" s="185"/>
      <c r="J115" s="186">
        <f>ROUND(I115*H115,2)</f>
        <v>0</v>
      </c>
      <c r="K115" s="182" t="s">
        <v>168</v>
      </c>
      <c r="L115" s="41"/>
      <c r="M115" s="187" t="s">
        <v>19</v>
      </c>
      <c r="N115" s="188" t="s">
        <v>47</v>
      </c>
      <c r="O115" s="66"/>
      <c r="P115" s="189">
        <f>O115*H115</f>
        <v>0</v>
      </c>
      <c r="Q115" s="189">
        <v>0</v>
      </c>
      <c r="R115" s="189">
        <f>Q115*H115</f>
        <v>0</v>
      </c>
      <c r="S115" s="189">
        <v>0</v>
      </c>
      <c r="T115" s="190">
        <f>S115*H115</f>
        <v>0</v>
      </c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  <c r="AR115" s="191" t="s">
        <v>314</v>
      </c>
      <c r="AT115" s="191" t="s">
        <v>153</v>
      </c>
      <c r="AU115" s="191" t="s">
        <v>86</v>
      </c>
      <c r="AY115" s="19" t="s">
        <v>150</v>
      </c>
      <c r="BE115" s="192">
        <f>IF(N115="základní",J115,0)</f>
        <v>0</v>
      </c>
      <c r="BF115" s="192">
        <f>IF(N115="snížená",J115,0)</f>
        <v>0</v>
      </c>
      <c r="BG115" s="192">
        <f>IF(N115="zákl. přenesená",J115,0)</f>
        <v>0</v>
      </c>
      <c r="BH115" s="192">
        <f>IF(N115="sníž. přenesená",J115,0)</f>
        <v>0</v>
      </c>
      <c r="BI115" s="192">
        <f>IF(N115="nulová",J115,0)</f>
        <v>0</v>
      </c>
      <c r="BJ115" s="19" t="s">
        <v>84</v>
      </c>
      <c r="BK115" s="192">
        <f>ROUND(I115*H115,2)</f>
        <v>0</v>
      </c>
      <c r="BL115" s="19" t="s">
        <v>314</v>
      </c>
      <c r="BM115" s="191" t="s">
        <v>2185</v>
      </c>
    </row>
    <row r="116" spans="1:65" s="2" customFormat="1" ht="29.25">
      <c r="A116" s="36"/>
      <c r="B116" s="37"/>
      <c r="C116" s="38"/>
      <c r="D116" s="193" t="s">
        <v>160</v>
      </c>
      <c r="E116" s="38"/>
      <c r="F116" s="194" t="s">
        <v>2186</v>
      </c>
      <c r="G116" s="38"/>
      <c r="H116" s="38"/>
      <c r="I116" s="195"/>
      <c r="J116" s="38"/>
      <c r="K116" s="38"/>
      <c r="L116" s="41"/>
      <c r="M116" s="196"/>
      <c r="N116" s="197"/>
      <c r="O116" s="66"/>
      <c r="P116" s="66"/>
      <c r="Q116" s="66"/>
      <c r="R116" s="66"/>
      <c r="S116" s="66"/>
      <c r="T116" s="67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  <c r="AT116" s="19" t="s">
        <v>160</v>
      </c>
      <c r="AU116" s="19" t="s">
        <v>86</v>
      </c>
    </row>
    <row r="117" spans="1:65" s="2" customFormat="1" ht="24">
      <c r="A117" s="36"/>
      <c r="B117" s="37"/>
      <c r="C117" s="180" t="s">
        <v>151</v>
      </c>
      <c r="D117" s="180" t="s">
        <v>153</v>
      </c>
      <c r="E117" s="181" t="s">
        <v>2187</v>
      </c>
      <c r="F117" s="182" t="s">
        <v>2188</v>
      </c>
      <c r="G117" s="183" t="s">
        <v>1036</v>
      </c>
      <c r="H117" s="255"/>
      <c r="I117" s="185"/>
      <c r="J117" s="186">
        <f>ROUND(I117*H117,2)</f>
        <v>0</v>
      </c>
      <c r="K117" s="182" t="s">
        <v>168</v>
      </c>
      <c r="L117" s="41"/>
      <c r="M117" s="187" t="s">
        <v>19</v>
      </c>
      <c r="N117" s="188" t="s">
        <v>47</v>
      </c>
      <c r="O117" s="66"/>
      <c r="P117" s="189">
        <f>O117*H117</f>
        <v>0</v>
      </c>
      <c r="Q117" s="189">
        <v>0</v>
      </c>
      <c r="R117" s="189">
        <f>Q117*H117</f>
        <v>0</v>
      </c>
      <c r="S117" s="189">
        <v>0</v>
      </c>
      <c r="T117" s="190">
        <f>S117*H117</f>
        <v>0</v>
      </c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  <c r="AR117" s="191" t="s">
        <v>314</v>
      </c>
      <c r="AT117" s="191" t="s">
        <v>153</v>
      </c>
      <c r="AU117" s="191" t="s">
        <v>86</v>
      </c>
      <c r="AY117" s="19" t="s">
        <v>150</v>
      </c>
      <c r="BE117" s="192">
        <f>IF(N117="základní",J117,0)</f>
        <v>0</v>
      </c>
      <c r="BF117" s="192">
        <f>IF(N117="snížená",J117,0)</f>
        <v>0</v>
      </c>
      <c r="BG117" s="192">
        <f>IF(N117="zákl. přenesená",J117,0)</f>
        <v>0</v>
      </c>
      <c r="BH117" s="192">
        <f>IF(N117="sníž. přenesená",J117,0)</f>
        <v>0</v>
      </c>
      <c r="BI117" s="192">
        <f>IF(N117="nulová",J117,0)</f>
        <v>0</v>
      </c>
      <c r="BJ117" s="19" t="s">
        <v>84</v>
      </c>
      <c r="BK117" s="192">
        <f>ROUND(I117*H117,2)</f>
        <v>0</v>
      </c>
      <c r="BL117" s="19" t="s">
        <v>314</v>
      </c>
      <c r="BM117" s="191" t="s">
        <v>2189</v>
      </c>
    </row>
    <row r="118" spans="1:65" s="2" customFormat="1" ht="29.25">
      <c r="A118" s="36"/>
      <c r="B118" s="37"/>
      <c r="C118" s="38"/>
      <c r="D118" s="193" t="s">
        <v>160</v>
      </c>
      <c r="E118" s="38"/>
      <c r="F118" s="194" t="s">
        <v>2190</v>
      </c>
      <c r="G118" s="38"/>
      <c r="H118" s="38"/>
      <c r="I118" s="195"/>
      <c r="J118" s="38"/>
      <c r="K118" s="38"/>
      <c r="L118" s="41"/>
      <c r="M118" s="196"/>
      <c r="N118" s="197"/>
      <c r="O118" s="66"/>
      <c r="P118" s="66"/>
      <c r="Q118" s="66"/>
      <c r="R118" s="66"/>
      <c r="S118" s="66"/>
      <c r="T118" s="67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  <c r="AT118" s="19" t="s">
        <v>160</v>
      </c>
      <c r="AU118" s="19" t="s">
        <v>86</v>
      </c>
    </row>
    <row r="119" spans="1:65" s="12" customFormat="1" ht="22.9" customHeight="1">
      <c r="B119" s="164"/>
      <c r="C119" s="165"/>
      <c r="D119" s="166" t="s">
        <v>75</v>
      </c>
      <c r="E119" s="178" t="s">
        <v>2191</v>
      </c>
      <c r="F119" s="178" t="s">
        <v>2192</v>
      </c>
      <c r="G119" s="165"/>
      <c r="H119" s="165"/>
      <c r="I119" s="168"/>
      <c r="J119" s="179">
        <f>BK119</f>
        <v>0</v>
      </c>
      <c r="K119" s="165"/>
      <c r="L119" s="170"/>
      <c r="M119" s="171"/>
      <c r="N119" s="172"/>
      <c r="O119" s="172"/>
      <c r="P119" s="173">
        <f>SUM(P120:P127)</f>
        <v>0</v>
      </c>
      <c r="Q119" s="172"/>
      <c r="R119" s="173">
        <f>SUM(R120:R127)</f>
        <v>4.3499999999999997E-3</v>
      </c>
      <c r="S119" s="172"/>
      <c r="T119" s="174">
        <f>SUM(T120:T127)</f>
        <v>0</v>
      </c>
      <c r="AR119" s="175" t="s">
        <v>86</v>
      </c>
      <c r="AT119" s="176" t="s">
        <v>75</v>
      </c>
      <c r="AU119" s="176" t="s">
        <v>84</v>
      </c>
      <c r="AY119" s="175" t="s">
        <v>150</v>
      </c>
      <c r="BK119" s="177">
        <f>SUM(BK120:BK127)</f>
        <v>0</v>
      </c>
    </row>
    <row r="120" spans="1:65" s="2" customFormat="1" ht="24">
      <c r="A120" s="36"/>
      <c r="B120" s="37"/>
      <c r="C120" s="180" t="s">
        <v>260</v>
      </c>
      <c r="D120" s="180" t="s">
        <v>153</v>
      </c>
      <c r="E120" s="181" t="s">
        <v>2193</v>
      </c>
      <c r="F120" s="182" t="s">
        <v>2194</v>
      </c>
      <c r="G120" s="183" t="s">
        <v>156</v>
      </c>
      <c r="H120" s="184">
        <v>15</v>
      </c>
      <c r="I120" s="185"/>
      <c r="J120" s="186">
        <f>ROUND(I120*H120,2)</f>
        <v>0</v>
      </c>
      <c r="K120" s="182" t="s">
        <v>168</v>
      </c>
      <c r="L120" s="41"/>
      <c r="M120" s="187" t="s">
        <v>19</v>
      </c>
      <c r="N120" s="188" t="s">
        <v>47</v>
      </c>
      <c r="O120" s="66"/>
      <c r="P120" s="189">
        <f>O120*H120</f>
        <v>0</v>
      </c>
      <c r="Q120" s="189">
        <v>2.9E-4</v>
      </c>
      <c r="R120" s="189">
        <f>Q120*H120</f>
        <v>4.3499999999999997E-3</v>
      </c>
      <c r="S120" s="189">
        <v>0</v>
      </c>
      <c r="T120" s="190">
        <f>S120*H120</f>
        <v>0</v>
      </c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  <c r="AR120" s="191" t="s">
        <v>314</v>
      </c>
      <c r="AT120" s="191" t="s">
        <v>153</v>
      </c>
      <c r="AU120" s="191" t="s">
        <v>86</v>
      </c>
      <c r="AY120" s="19" t="s">
        <v>150</v>
      </c>
      <c r="BE120" s="192">
        <f>IF(N120="základní",J120,0)</f>
        <v>0</v>
      </c>
      <c r="BF120" s="192">
        <f>IF(N120="snížená",J120,0)</f>
        <v>0</v>
      </c>
      <c r="BG120" s="192">
        <f>IF(N120="zákl. přenesená",J120,0)</f>
        <v>0</v>
      </c>
      <c r="BH120" s="192">
        <f>IF(N120="sníž. přenesená",J120,0)</f>
        <v>0</v>
      </c>
      <c r="BI120" s="192">
        <f>IF(N120="nulová",J120,0)</f>
        <v>0</v>
      </c>
      <c r="BJ120" s="19" t="s">
        <v>84</v>
      </c>
      <c r="BK120" s="192">
        <f>ROUND(I120*H120,2)</f>
        <v>0</v>
      </c>
      <c r="BL120" s="19" t="s">
        <v>314</v>
      </c>
      <c r="BM120" s="191" t="s">
        <v>2195</v>
      </c>
    </row>
    <row r="121" spans="1:65" s="2" customFormat="1" ht="19.5">
      <c r="A121" s="36"/>
      <c r="B121" s="37"/>
      <c r="C121" s="38"/>
      <c r="D121" s="193" t="s">
        <v>160</v>
      </c>
      <c r="E121" s="38"/>
      <c r="F121" s="194" t="s">
        <v>2196</v>
      </c>
      <c r="G121" s="38"/>
      <c r="H121" s="38"/>
      <c r="I121" s="195"/>
      <c r="J121" s="38"/>
      <c r="K121" s="38"/>
      <c r="L121" s="41"/>
      <c r="M121" s="196"/>
      <c r="N121" s="197"/>
      <c r="O121" s="66"/>
      <c r="P121" s="66"/>
      <c r="Q121" s="66"/>
      <c r="R121" s="66"/>
      <c r="S121" s="66"/>
      <c r="T121" s="67"/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T121" s="19" t="s">
        <v>160</v>
      </c>
      <c r="AU121" s="19" t="s">
        <v>86</v>
      </c>
    </row>
    <row r="122" spans="1:65" s="2" customFormat="1" ht="16.5" customHeight="1">
      <c r="A122" s="36"/>
      <c r="B122" s="37"/>
      <c r="C122" s="180" t="s">
        <v>271</v>
      </c>
      <c r="D122" s="180" t="s">
        <v>153</v>
      </c>
      <c r="E122" s="181" t="s">
        <v>2197</v>
      </c>
      <c r="F122" s="182" t="s">
        <v>2198</v>
      </c>
      <c r="G122" s="183" t="s">
        <v>156</v>
      </c>
      <c r="H122" s="184">
        <v>15</v>
      </c>
      <c r="I122" s="185"/>
      <c r="J122" s="186">
        <f>ROUND(I122*H122,2)</f>
        <v>0</v>
      </c>
      <c r="K122" s="182" t="s">
        <v>157</v>
      </c>
      <c r="L122" s="41"/>
      <c r="M122" s="187" t="s">
        <v>19</v>
      </c>
      <c r="N122" s="188" t="s">
        <v>47</v>
      </c>
      <c r="O122" s="66"/>
      <c r="P122" s="189">
        <f>O122*H122</f>
        <v>0</v>
      </c>
      <c r="Q122" s="189">
        <v>0</v>
      </c>
      <c r="R122" s="189">
        <f>Q122*H122</f>
        <v>0</v>
      </c>
      <c r="S122" s="189">
        <v>0</v>
      </c>
      <c r="T122" s="190">
        <f>S122*H122</f>
        <v>0</v>
      </c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R122" s="191" t="s">
        <v>314</v>
      </c>
      <c r="AT122" s="191" t="s">
        <v>153</v>
      </c>
      <c r="AU122" s="191" t="s">
        <v>86</v>
      </c>
      <c r="AY122" s="19" t="s">
        <v>150</v>
      </c>
      <c r="BE122" s="192">
        <f>IF(N122="základní",J122,0)</f>
        <v>0</v>
      </c>
      <c r="BF122" s="192">
        <f>IF(N122="snížená",J122,0)</f>
        <v>0</v>
      </c>
      <c r="BG122" s="192">
        <f>IF(N122="zákl. přenesená",J122,0)</f>
        <v>0</v>
      </c>
      <c r="BH122" s="192">
        <f>IF(N122="sníž. přenesená",J122,0)</f>
        <v>0</v>
      </c>
      <c r="BI122" s="192">
        <f>IF(N122="nulová",J122,0)</f>
        <v>0</v>
      </c>
      <c r="BJ122" s="19" t="s">
        <v>84</v>
      </c>
      <c r="BK122" s="192">
        <f>ROUND(I122*H122,2)</f>
        <v>0</v>
      </c>
      <c r="BL122" s="19" t="s">
        <v>314</v>
      </c>
      <c r="BM122" s="191" t="s">
        <v>2199</v>
      </c>
    </row>
    <row r="123" spans="1:65" s="2" customFormat="1" ht="11.25">
      <c r="A123" s="36"/>
      <c r="B123" s="37"/>
      <c r="C123" s="38"/>
      <c r="D123" s="193" t="s">
        <v>160</v>
      </c>
      <c r="E123" s="38"/>
      <c r="F123" s="194" t="s">
        <v>2198</v>
      </c>
      <c r="G123" s="38"/>
      <c r="H123" s="38"/>
      <c r="I123" s="195"/>
      <c r="J123" s="38"/>
      <c r="K123" s="38"/>
      <c r="L123" s="41"/>
      <c r="M123" s="196"/>
      <c r="N123" s="197"/>
      <c r="O123" s="66"/>
      <c r="P123" s="66"/>
      <c r="Q123" s="66"/>
      <c r="R123" s="66"/>
      <c r="S123" s="66"/>
      <c r="T123" s="67"/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T123" s="19" t="s">
        <v>160</v>
      </c>
      <c r="AU123" s="19" t="s">
        <v>86</v>
      </c>
    </row>
    <row r="124" spans="1:65" s="2" customFormat="1" ht="24">
      <c r="A124" s="36"/>
      <c r="B124" s="37"/>
      <c r="C124" s="180" t="s">
        <v>280</v>
      </c>
      <c r="D124" s="180" t="s">
        <v>153</v>
      </c>
      <c r="E124" s="181" t="s">
        <v>2200</v>
      </c>
      <c r="F124" s="182" t="s">
        <v>2201</v>
      </c>
      <c r="G124" s="183" t="s">
        <v>156</v>
      </c>
      <c r="H124" s="184">
        <v>3</v>
      </c>
      <c r="I124" s="185"/>
      <c r="J124" s="186">
        <f>ROUND(I124*H124,2)</f>
        <v>0</v>
      </c>
      <c r="K124" s="182" t="s">
        <v>157</v>
      </c>
      <c r="L124" s="41"/>
      <c r="M124" s="187" t="s">
        <v>19</v>
      </c>
      <c r="N124" s="188" t="s">
        <v>47</v>
      </c>
      <c r="O124" s="66"/>
      <c r="P124" s="189">
        <f>O124*H124</f>
        <v>0</v>
      </c>
      <c r="Q124" s="189">
        <v>0</v>
      </c>
      <c r="R124" s="189">
        <f>Q124*H124</f>
        <v>0</v>
      </c>
      <c r="S124" s="189">
        <v>0</v>
      </c>
      <c r="T124" s="190">
        <f>S124*H124</f>
        <v>0</v>
      </c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R124" s="191" t="s">
        <v>314</v>
      </c>
      <c r="AT124" s="191" t="s">
        <v>153</v>
      </c>
      <c r="AU124" s="191" t="s">
        <v>86</v>
      </c>
      <c r="AY124" s="19" t="s">
        <v>150</v>
      </c>
      <c r="BE124" s="192">
        <f>IF(N124="základní",J124,0)</f>
        <v>0</v>
      </c>
      <c r="BF124" s="192">
        <f>IF(N124="snížená",J124,0)</f>
        <v>0</v>
      </c>
      <c r="BG124" s="192">
        <f>IF(N124="zákl. přenesená",J124,0)</f>
        <v>0</v>
      </c>
      <c r="BH124" s="192">
        <f>IF(N124="sníž. přenesená",J124,0)</f>
        <v>0</v>
      </c>
      <c r="BI124" s="192">
        <f>IF(N124="nulová",J124,0)</f>
        <v>0</v>
      </c>
      <c r="BJ124" s="19" t="s">
        <v>84</v>
      </c>
      <c r="BK124" s="192">
        <f>ROUND(I124*H124,2)</f>
        <v>0</v>
      </c>
      <c r="BL124" s="19" t="s">
        <v>314</v>
      </c>
      <c r="BM124" s="191" t="s">
        <v>2202</v>
      </c>
    </row>
    <row r="125" spans="1:65" s="2" customFormat="1" ht="11.25">
      <c r="A125" s="36"/>
      <c r="B125" s="37"/>
      <c r="C125" s="38"/>
      <c r="D125" s="193" t="s">
        <v>160</v>
      </c>
      <c r="E125" s="38"/>
      <c r="F125" s="194" t="s">
        <v>2201</v>
      </c>
      <c r="G125" s="38"/>
      <c r="H125" s="38"/>
      <c r="I125" s="195"/>
      <c r="J125" s="38"/>
      <c r="K125" s="38"/>
      <c r="L125" s="41"/>
      <c r="M125" s="196"/>
      <c r="N125" s="197"/>
      <c r="O125" s="66"/>
      <c r="P125" s="66"/>
      <c r="Q125" s="66"/>
      <c r="R125" s="66"/>
      <c r="S125" s="66"/>
      <c r="T125" s="67"/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T125" s="19" t="s">
        <v>160</v>
      </c>
      <c r="AU125" s="19" t="s">
        <v>86</v>
      </c>
    </row>
    <row r="126" spans="1:65" s="2" customFormat="1" ht="24">
      <c r="A126" s="36"/>
      <c r="B126" s="37"/>
      <c r="C126" s="180" t="s">
        <v>291</v>
      </c>
      <c r="D126" s="180" t="s">
        <v>153</v>
      </c>
      <c r="E126" s="181" t="s">
        <v>2203</v>
      </c>
      <c r="F126" s="182" t="s">
        <v>2204</v>
      </c>
      <c r="G126" s="183" t="s">
        <v>1036</v>
      </c>
      <c r="H126" s="255"/>
      <c r="I126" s="185"/>
      <c r="J126" s="186">
        <f>ROUND(I126*H126,2)</f>
        <v>0</v>
      </c>
      <c r="K126" s="182" t="s">
        <v>168</v>
      </c>
      <c r="L126" s="41"/>
      <c r="M126" s="187" t="s">
        <v>19</v>
      </c>
      <c r="N126" s="188" t="s">
        <v>47</v>
      </c>
      <c r="O126" s="66"/>
      <c r="P126" s="189">
        <f>O126*H126</f>
        <v>0</v>
      </c>
      <c r="Q126" s="189">
        <v>0</v>
      </c>
      <c r="R126" s="189">
        <f>Q126*H126</f>
        <v>0</v>
      </c>
      <c r="S126" s="189">
        <v>0</v>
      </c>
      <c r="T126" s="190">
        <f>S126*H126</f>
        <v>0</v>
      </c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R126" s="191" t="s">
        <v>314</v>
      </c>
      <c r="AT126" s="191" t="s">
        <v>153</v>
      </c>
      <c r="AU126" s="191" t="s">
        <v>86</v>
      </c>
      <c r="AY126" s="19" t="s">
        <v>150</v>
      </c>
      <c r="BE126" s="192">
        <f>IF(N126="základní",J126,0)</f>
        <v>0</v>
      </c>
      <c r="BF126" s="192">
        <f>IF(N126="snížená",J126,0)</f>
        <v>0</v>
      </c>
      <c r="BG126" s="192">
        <f>IF(N126="zákl. přenesená",J126,0)</f>
        <v>0</v>
      </c>
      <c r="BH126" s="192">
        <f>IF(N126="sníž. přenesená",J126,0)</f>
        <v>0</v>
      </c>
      <c r="BI126" s="192">
        <f>IF(N126="nulová",J126,0)</f>
        <v>0</v>
      </c>
      <c r="BJ126" s="19" t="s">
        <v>84</v>
      </c>
      <c r="BK126" s="192">
        <f>ROUND(I126*H126,2)</f>
        <v>0</v>
      </c>
      <c r="BL126" s="19" t="s">
        <v>314</v>
      </c>
      <c r="BM126" s="191" t="s">
        <v>2205</v>
      </c>
    </row>
    <row r="127" spans="1:65" s="2" customFormat="1" ht="29.25">
      <c r="A127" s="36"/>
      <c r="B127" s="37"/>
      <c r="C127" s="38"/>
      <c r="D127" s="193" t="s">
        <v>160</v>
      </c>
      <c r="E127" s="38"/>
      <c r="F127" s="194" t="s">
        <v>2206</v>
      </c>
      <c r="G127" s="38"/>
      <c r="H127" s="38"/>
      <c r="I127" s="195"/>
      <c r="J127" s="38"/>
      <c r="K127" s="38"/>
      <c r="L127" s="41"/>
      <c r="M127" s="196"/>
      <c r="N127" s="197"/>
      <c r="O127" s="66"/>
      <c r="P127" s="66"/>
      <c r="Q127" s="66"/>
      <c r="R127" s="66"/>
      <c r="S127" s="66"/>
      <c r="T127" s="67"/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T127" s="19" t="s">
        <v>160</v>
      </c>
      <c r="AU127" s="19" t="s">
        <v>86</v>
      </c>
    </row>
    <row r="128" spans="1:65" s="12" customFormat="1" ht="22.9" customHeight="1">
      <c r="B128" s="164"/>
      <c r="C128" s="165"/>
      <c r="D128" s="166" t="s">
        <v>75</v>
      </c>
      <c r="E128" s="178" t="s">
        <v>2207</v>
      </c>
      <c r="F128" s="178" t="s">
        <v>2208</v>
      </c>
      <c r="G128" s="165"/>
      <c r="H128" s="165"/>
      <c r="I128" s="168"/>
      <c r="J128" s="179">
        <f>BK128</f>
        <v>0</v>
      </c>
      <c r="K128" s="165"/>
      <c r="L128" s="170"/>
      <c r="M128" s="171"/>
      <c r="N128" s="172"/>
      <c r="O128" s="172"/>
      <c r="P128" s="173">
        <f>SUM(P129:P146)</f>
        <v>0</v>
      </c>
      <c r="Q128" s="172"/>
      <c r="R128" s="173">
        <f>SUM(R129:R146)</f>
        <v>1.4461560000000002</v>
      </c>
      <c r="S128" s="172"/>
      <c r="T128" s="174">
        <f>SUM(T129:T146)</f>
        <v>1.4565600000000001</v>
      </c>
      <c r="AR128" s="175" t="s">
        <v>86</v>
      </c>
      <c r="AT128" s="176" t="s">
        <v>75</v>
      </c>
      <c r="AU128" s="176" t="s">
        <v>84</v>
      </c>
      <c r="AY128" s="175" t="s">
        <v>150</v>
      </c>
      <c r="BK128" s="177">
        <f>SUM(BK129:BK146)</f>
        <v>0</v>
      </c>
    </row>
    <row r="129" spans="1:65" s="2" customFormat="1" ht="24">
      <c r="A129" s="36"/>
      <c r="B129" s="37"/>
      <c r="C129" s="180" t="s">
        <v>298</v>
      </c>
      <c r="D129" s="180" t="s">
        <v>153</v>
      </c>
      <c r="E129" s="181" t="s">
        <v>2209</v>
      </c>
      <c r="F129" s="182" t="s">
        <v>2210</v>
      </c>
      <c r="G129" s="183" t="s">
        <v>167</v>
      </c>
      <c r="H129" s="184">
        <v>61.2</v>
      </c>
      <c r="I129" s="185"/>
      <c r="J129" s="186">
        <f>ROUND(I129*H129,2)</f>
        <v>0</v>
      </c>
      <c r="K129" s="182" t="s">
        <v>168</v>
      </c>
      <c r="L129" s="41"/>
      <c r="M129" s="187" t="s">
        <v>19</v>
      </c>
      <c r="N129" s="188" t="s">
        <v>47</v>
      </c>
      <c r="O129" s="66"/>
      <c r="P129" s="189">
        <f>O129*H129</f>
        <v>0</v>
      </c>
      <c r="Q129" s="189">
        <v>2.3630000000000002E-2</v>
      </c>
      <c r="R129" s="189">
        <f>Q129*H129</f>
        <v>1.4461560000000002</v>
      </c>
      <c r="S129" s="189">
        <v>0</v>
      </c>
      <c r="T129" s="190">
        <f>S129*H129</f>
        <v>0</v>
      </c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R129" s="191" t="s">
        <v>314</v>
      </c>
      <c r="AT129" s="191" t="s">
        <v>153</v>
      </c>
      <c r="AU129" s="191" t="s">
        <v>86</v>
      </c>
      <c r="AY129" s="19" t="s">
        <v>150</v>
      </c>
      <c r="BE129" s="192">
        <f>IF(N129="základní",J129,0)</f>
        <v>0</v>
      </c>
      <c r="BF129" s="192">
        <f>IF(N129="snížená",J129,0)</f>
        <v>0</v>
      </c>
      <c r="BG129" s="192">
        <f>IF(N129="zákl. přenesená",J129,0)</f>
        <v>0</v>
      </c>
      <c r="BH129" s="192">
        <f>IF(N129="sníž. přenesená",J129,0)</f>
        <v>0</v>
      </c>
      <c r="BI129" s="192">
        <f>IF(N129="nulová",J129,0)</f>
        <v>0</v>
      </c>
      <c r="BJ129" s="19" t="s">
        <v>84</v>
      </c>
      <c r="BK129" s="192">
        <f>ROUND(I129*H129,2)</f>
        <v>0</v>
      </c>
      <c r="BL129" s="19" t="s">
        <v>314</v>
      </c>
      <c r="BM129" s="191" t="s">
        <v>2211</v>
      </c>
    </row>
    <row r="130" spans="1:65" s="2" customFormat="1" ht="19.5">
      <c r="A130" s="36"/>
      <c r="B130" s="37"/>
      <c r="C130" s="38"/>
      <c r="D130" s="193" t="s">
        <v>160</v>
      </c>
      <c r="E130" s="38"/>
      <c r="F130" s="194" t="s">
        <v>2212</v>
      </c>
      <c r="G130" s="38"/>
      <c r="H130" s="38"/>
      <c r="I130" s="195"/>
      <c r="J130" s="38"/>
      <c r="K130" s="38"/>
      <c r="L130" s="41"/>
      <c r="M130" s="196"/>
      <c r="N130" s="197"/>
      <c r="O130" s="66"/>
      <c r="P130" s="66"/>
      <c r="Q130" s="66"/>
      <c r="R130" s="66"/>
      <c r="S130" s="66"/>
      <c r="T130" s="67"/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T130" s="19" t="s">
        <v>160</v>
      </c>
      <c r="AU130" s="19" t="s">
        <v>86</v>
      </c>
    </row>
    <row r="131" spans="1:65" s="13" customFormat="1" ht="11.25">
      <c r="B131" s="199"/>
      <c r="C131" s="200"/>
      <c r="D131" s="193" t="s">
        <v>163</v>
      </c>
      <c r="E131" s="201" t="s">
        <v>19</v>
      </c>
      <c r="F131" s="202" t="s">
        <v>2213</v>
      </c>
      <c r="G131" s="200"/>
      <c r="H131" s="201" t="s">
        <v>19</v>
      </c>
      <c r="I131" s="203"/>
      <c r="J131" s="200"/>
      <c r="K131" s="200"/>
      <c r="L131" s="204"/>
      <c r="M131" s="205"/>
      <c r="N131" s="206"/>
      <c r="O131" s="206"/>
      <c r="P131" s="206"/>
      <c r="Q131" s="206"/>
      <c r="R131" s="206"/>
      <c r="S131" s="206"/>
      <c r="T131" s="207"/>
      <c r="AT131" s="208" t="s">
        <v>163</v>
      </c>
      <c r="AU131" s="208" t="s">
        <v>86</v>
      </c>
      <c r="AV131" s="13" t="s">
        <v>84</v>
      </c>
      <c r="AW131" s="13" t="s">
        <v>36</v>
      </c>
      <c r="AX131" s="13" t="s">
        <v>76</v>
      </c>
      <c r="AY131" s="208" t="s">
        <v>150</v>
      </c>
    </row>
    <row r="132" spans="1:65" s="13" customFormat="1" ht="22.5">
      <c r="B132" s="199"/>
      <c r="C132" s="200"/>
      <c r="D132" s="193" t="s">
        <v>163</v>
      </c>
      <c r="E132" s="201" t="s">
        <v>19</v>
      </c>
      <c r="F132" s="202" t="s">
        <v>2214</v>
      </c>
      <c r="G132" s="200"/>
      <c r="H132" s="201" t="s">
        <v>19</v>
      </c>
      <c r="I132" s="203"/>
      <c r="J132" s="200"/>
      <c r="K132" s="200"/>
      <c r="L132" s="204"/>
      <c r="M132" s="205"/>
      <c r="N132" s="206"/>
      <c r="O132" s="206"/>
      <c r="P132" s="206"/>
      <c r="Q132" s="206"/>
      <c r="R132" s="206"/>
      <c r="S132" s="206"/>
      <c r="T132" s="207"/>
      <c r="AT132" s="208" t="s">
        <v>163</v>
      </c>
      <c r="AU132" s="208" t="s">
        <v>86</v>
      </c>
      <c r="AV132" s="13" t="s">
        <v>84</v>
      </c>
      <c r="AW132" s="13" t="s">
        <v>36</v>
      </c>
      <c r="AX132" s="13" t="s">
        <v>76</v>
      </c>
      <c r="AY132" s="208" t="s">
        <v>150</v>
      </c>
    </row>
    <row r="133" spans="1:65" s="14" customFormat="1" ht="11.25">
      <c r="B133" s="209"/>
      <c r="C133" s="210"/>
      <c r="D133" s="193" t="s">
        <v>163</v>
      </c>
      <c r="E133" s="211" t="s">
        <v>19</v>
      </c>
      <c r="F133" s="212" t="s">
        <v>2215</v>
      </c>
      <c r="G133" s="210"/>
      <c r="H133" s="213">
        <v>61.2</v>
      </c>
      <c r="I133" s="214"/>
      <c r="J133" s="210"/>
      <c r="K133" s="210"/>
      <c r="L133" s="215"/>
      <c r="M133" s="216"/>
      <c r="N133" s="217"/>
      <c r="O133" s="217"/>
      <c r="P133" s="217"/>
      <c r="Q133" s="217"/>
      <c r="R133" s="217"/>
      <c r="S133" s="217"/>
      <c r="T133" s="218"/>
      <c r="AT133" s="219" t="s">
        <v>163</v>
      </c>
      <c r="AU133" s="219" t="s">
        <v>86</v>
      </c>
      <c r="AV133" s="14" t="s">
        <v>86</v>
      </c>
      <c r="AW133" s="14" t="s">
        <v>36</v>
      </c>
      <c r="AX133" s="14" t="s">
        <v>84</v>
      </c>
      <c r="AY133" s="219" t="s">
        <v>150</v>
      </c>
    </row>
    <row r="134" spans="1:65" s="2" customFormat="1" ht="16.5" customHeight="1">
      <c r="A134" s="36"/>
      <c r="B134" s="37"/>
      <c r="C134" s="180" t="s">
        <v>8</v>
      </c>
      <c r="D134" s="180" t="s">
        <v>153</v>
      </c>
      <c r="E134" s="181" t="s">
        <v>2216</v>
      </c>
      <c r="F134" s="182" t="s">
        <v>2217</v>
      </c>
      <c r="G134" s="183" t="s">
        <v>167</v>
      </c>
      <c r="H134" s="184">
        <v>61.2</v>
      </c>
      <c r="I134" s="185"/>
      <c r="J134" s="186">
        <f>ROUND(I134*H134,2)</f>
        <v>0</v>
      </c>
      <c r="K134" s="182" t="s">
        <v>168</v>
      </c>
      <c r="L134" s="41"/>
      <c r="M134" s="187" t="s">
        <v>19</v>
      </c>
      <c r="N134" s="188" t="s">
        <v>47</v>
      </c>
      <c r="O134" s="66"/>
      <c r="P134" s="189">
        <f>O134*H134</f>
        <v>0</v>
      </c>
      <c r="Q134" s="189">
        <v>0</v>
      </c>
      <c r="R134" s="189">
        <f>Q134*H134</f>
        <v>0</v>
      </c>
      <c r="S134" s="189">
        <v>2.3800000000000002E-2</v>
      </c>
      <c r="T134" s="190">
        <f>S134*H134</f>
        <v>1.4565600000000001</v>
      </c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R134" s="191" t="s">
        <v>314</v>
      </c>
      <c r="AT134" s="191" t="s">
        <v>153</v>
      </c>
      <c r="AU134" s="191" t="s">
        <v>86</v>
      </c>
      <c r="AY134" s="19" t="s">
        <v>150</v>
      </c>
      <c r="BE134" s="192">
        <f>IF(N134="základní",J134,0)</f>
        <v>0</v>
      </c>
      <c r="BF134" s="192">
        <f>IF(N134="snížená",J134,0)</f>
        <v>0</v>
      </c>
      <c r="BG134" s="192">
        <f>IF(N134="zákl. přenesená",J134,0)</f>
        <v>0</v>
      </c>
      <c r="BH134" s="192">
        <f>IF(N134="sníž. přenesená",J134,0)</f>
        <v>0</v>
      </c>
      <c r="BI134" s="192">
        <f>IF(N134="nulová",J134,0)</f>
        <v>0</v>
      </c>
      <c r="BJ134" s="19" t="s">
        <v>84</v>
      </c>
      <c r="BK134" s="192">
        <f>ROUND(I134*H134,2)</f>
        <v>0</v>
      </c>
      <c r="BL134" s="19" t="s">
        <v>314</v>
      </c>
      <c r="BM134" s="191" t="s">
        <v>2218</v>
      </c>
    </row>
    <row r="135" spans="1:65" s="2" customFormat="1" ht="11.25">
      <c r="A135" s="36"/>
      <c r="B135" s="37"/>
      <c r="C135" s="38"/>
      <c r="D135" s="193" t="s">
        <v>160</v>
      </c>
      <c r="E135" s="38"/>
      <c r="F135" s="194" t="s">
        <v>2219</v>
      </c>
      <c r="G135" s="38"/>
      <c r="H135" s="38"/>
      <c r="I135" s="195"/>
      <c r="J135" s="38"/>
      <c r="K135" s="38"/>
      <c r="L135" s="41"/>
      <c r="M135" s="196"/>
      <c r="N135" s="197"/>
      <c r="O135" s="66"/>
      <c r="P135" s="66"/>
      <c r="Q135" s="66"/>
      <c r="R135" s="66"/>
      <c r="S135" s="66"/>
      <c r="T135" s="67"/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T135" s="19" t="s">
        <v>160</v>
      </c>
      <c r="AU135" s="19" t="s">
        <v>86</v>
      </c>
    </row>
    <row r="136" spans="1:65" s="13" customFormat="1" ht="11.25">
      <c r="B136" s="199"/>
      <c r="C136" s="200"/>
      <c r="D136" s="193" t="s">
        <v>163</v>
      </c>
      <c r="E136" s="201" t="s">
        <v>19</v>
      </c>
      <c r="F136" s="202" t="s">
        <v>2220</v>
      </c>
      <c r="G136" s="200"/>
      <c r="H136" s="201" t="s">
        <v>19</v>
      </c>
      <c r="I136" s="203"/>
      <c r="J136" s="200"/>
      <c r="K136" s="200"/>
      <c r="L136" s="204"/>
      <c r="M136" s="205"/>
      <c r="N136" s="206"/>
      <c r="O136" s="206"/>
      <c r="P136" s="206"/>
      <c r="Q136" s="206"/>
      <c r="R136" s="206"/>
      <c r="S136" s="206"/>
      <c r="T136" s="207"/>
      <c r="AT136" s="208" t="s">
        <v>163</v>
      </c>
      <c r="AU136" s="208" t="s">
        <v>86</v>
      </c>
      <c r="AV136" s="13" t="s">
        <v>84</v>
      </c>
      <c r="AW136" s="13" t="s">
        <v>36</v>
      </c>
      <c r="AX136" s="13" t="s">
        <v>76</v>
      </c>
      <c r="AY136" s="208" t="s">
        <v>150</v>
      </c>
    </row>
    <row r="137" spans="1:65" s="13" customFormat="1" ht="22.5">
      <c r="B137" s="199"/>
      <c r="C137" s="200"/>
      <c r="D137" s="193" t="s">
        <v>163</v>
      </c>
      <c r="E137" s="201" t="s">
        <v>19</v>
      </c>
      <c r="F137" s="202" t="s">
        <v>2214</v>
      </c>
      <c r="G137" s="200"/>
      <c r="H137" s="201" t="s">
        <v>19</v>
      </c>
      <c r="I137" s="203"/>
      <c r="J137" s="200"/>
      <c r="K137" s="200"/>
      <c r="L137" s="204"/>
      <c r="M137" s="205"/>
      <c r="N137" s="206"/>
      <c r="O137" s="206"/>
      <c r="P137" s="206"/>
      <c r="Q137" s="206"/>
      <c r="R137" s="206"/>
      <c r="S137" s="206"/>
      <c r="T137" s="207"/>
      <c r="AT137" s="208" t="s">
        <v>163</v>
      </c>
      <c r="AU137" s="208" t="s">
        <v>86</v>
      </c>
      <c r="AV137" s="13" t="s">
        <v>84</v>
      </c>
      <c r="AW137" s="13" t="s">
        <v>36</v>
      </c>
      <c r="AX137" s="13" t="s">
        <v>76</v>
      </c>
      <c r="AY137" s="208" t="s">
        <v>150</v>
      </c>
    </row>
    <row r="138" spans="1:65" s="14" customFormat="1" ht="11.25">
      <c r="B138" s="209"/>
      <c r="C138" s="210"/>
      <c r="D138" s="193" t="s">
        <v>163</v>
      </c>
      <c r="E138" s="211" t="s">
        <v>19</v>
      </c>
      <c r="F138" s="212" t="s">
        <v>2215</v>
      </c>
      <c r="G138" s="210"/>
      <c r="H138" s="213">
        <v>61.2</v>
      </c>
      <c r="I138" s="214"/>
      <c r="J138" s="210"/>
      <c r="K138" s="210"/>
      <c r="L138" s="215"/>
      <c r="M138" s="216"/>
      <c r="N138" s="217"/>
      <c r="O138" s="217"/>
      <c r="P138" s="217"/>
      <c r="Q138" s="217"/>
      <c r="R138" s="217"/>
      <c r="S138" s="217"/>
      <c r="T138" s="218"/>
      <c r="AT138" s="219" t="s">
        <v>163</v>
      </c>
      <c r="AU138" s="219" t="s">
        <v>86</v>
      </c>
      <c r="AV138" s="14" t="s">
        <v>86</v>
      </c>
      <c r="AW138" s="14" t="s">
        <v>36</v>
      </c>
      <c r="AX138" s="14" t="s">
        <v>84</v>
      </c>
      <c r="AY138" s="219" t="s">
        <v>150</v>
      </c>
    </row>
    <row r="139" spans="1:65" s="2" customFormat="1" ht="24">
      <c r="A139" s="36"/>
      <c r="B139" s="37"/>
      <c r="C139" s="180" t="s">
        <v>314</v>
      </c>
      <c r="D139" s="180" t="s">
        <v>153</v>
      </c>
      <c r="E139" s="181" t="s">
        <v>2221</v>
      </c>
      <c r="F139" s="182" t="s">
        <v>2222</v>
      </c>
      <c r="G139" s="183" t="s">
        <v>167</v>
      </c>
      <c r="H139" s="184">
        <v>61.2</v>
      </c>
      <c r="I139" s="185"/>
      <c r="J139" s="186">
        <f>ROUND(I139*H139,2)</f>
        <v>0</v>
      </c>
      <c r="K139" s="182" t="s">
        <v>168</v>
      </c>
      <c r="L139" s="41"/>
      <c r="M139" s="187" t="s">
        <v>19</v>
      </c>
      <c r="N139" s="188" t="s">
        <v>47</v>
      </c>
      <c r="O139" s="66"/>
      <c r="P139" s="189">
        <f>O139*H139</f>
        <v>0</v>
      </c>
      <c r="Q139" s="189">
        <v>0</v>
      </c>
      <c r="R139" s="189">
        <f>Q139*H139</f>
        <v>0</v>
      </c>
      <c r="S139" s="189">
        <v>0</v>
      </c>
      <c r="T139" s="190">
        <f>S139*H139</f>
        <v>0</v>
      </c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R139" s="191" t="s">
        <v>314</v>
      </c>
      <c r="AT139" s="191" t="s">
        <v>153</v>
      </c>
      <c r="AU139" s="191" t="s">
        <v>86</v>
      </c>
      <c r="AY139" s="19" t="s">
        <v>150</v>
      </c>
      <c r="BE139" s="192">
        <f>IF(N139="základní",J139,0)</f>
        <v>0</v>
      </c>
      <c r="BF139" s="192">
        <f>IF(N139="snížená",J139,0)</f>
        <v>0</v>
      </c>
      <c r="BG139" s="192">
        <f>IF(N139="zákl. přenesená",J139,0)</f>
        <v>0</v>
      </c>
      <c r="BH139" s="192">
        <f>IF(N139="sníž. přenesená",J139,0)</f>
        <v>0</v>
      </c>
      <c r="BI139" s="192">
        <f>IF(N139="nulová",J139,0)</f>
        <v>0</v>
      </c>
      <c r="BJ139" s="19" t="s">
        <v>84</v>
      </c>
      <c r="BK139" s="192">
        <f>ROUND(I139*H139,2)</f>
        <v>0</v>
      </c>
      <c r="BL139" s="19" t="s">
        <v>314</v>
      </c>
      <c r="BM139" s="191" t="s">
        <v>2223</v>
      </c>
    </row>
    <row r="140" spans="1:65" s="2" customFormat="1" ht="19.5">
      <c r="A140" s="36"/>
      <c r="B140" s="37"/>
      <c r="C140" s="38"/>
      <c r="D140" s="193" t="s">
        <v>160</v>
      </c>
      <c r="E140" s="38"/>
      <c r="F140" s="194" t="s">
        <v>2224</v>
      </c>
      <c r="G140" s="38"/>
      <c r="H140" s="38"/>
      <c r="I140" s="195"/>
      <c r="J140" s="38"/>
      <c r="K140" s="38"/>
      <c r="L140" s="41"/>
      <c r="M140" s="196"/>
      <c r="N140" s="197"/>
      <c r="O140" s="66"/>
      <c r="P140" s="66"/>
      <c r="Q140" s="66"/>
      <c r="R140" s="66"/>
      <c r="S140" s="66"/>
      <c r="T140" s="67"/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T140" s="19" t="s">
        <v>160</v>
      </c>
      <c r="AU140" s="19" t="s">
        <v>86</v>
      </c>
    </row>
    <row r="141" spans="1:65" s="2" customFormat="1" ht="24">
      <c r="A141" s="36"/>
      <c r="B141" s="37"/>
      <c r="C141" s="180" t="s">
        <v>325</v>
      </c>
      <c r="D141" s="180" t="s">
        <v>153</v>
      </c>
      <c r="E141" s="181" t="s">
        <v>2225</v>
      </c>
      <c r="F141" s="182" t="s">
        <v>2226</v>
      </c>
      <c r="G141" s="183" t="s">
        <v>167</v>
      </c>
      <c r="H141" s="184">
        <v>61.2</v>
      </c>
      <c r="I141" s="185"/>
      <c r="J141" s="186">
        <f>ROUND(I141*H141,2)</f>
        <v>0</v>
      </c>
      <c r="K141" s="182" t="s">
        <v>168</v>
      </c>
      <c r="L141" s="41"/>
      <c r="M141" s="187" t="s">
        <v>19</v>
      </c>
      <c r="N141" s="188" t="s">
        <v>47</v>
      </c>
      <c r="O141" s="66"/>
      <c r="P141" s="189">
        <f>O141*H141</f>
        <v>0</v>
      </c>
      <c r="Q141" s="189">
        <v>0</v>
      </c>
      <c r="R141" s="189">
        <f>Q141*H141</f>
        <v>0</v>
      </c>
      <c r="S141" s="189">
        <v>0</v>
      </c>
      <c r="T141" s="190">
        <f>S141*H141</f>
        <v>0</v>
      </c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R141" s="191" t="s">
        <v>314</v>
      </c>
      <c r="AT141" s="191" t="s">
        <v>153</v>
      </c>
      <c r="AU141" s="191" t="s">
        <v>86</v>
      </c>
      <c r="AY141" s="19" t="s">
        <v>150</v>
      </c>
      <c r="BE141" s="192">
        <f>IF(N141="základní",J141,0)</f>
        <v>0</v>
      </c>
      <c r="BF141" s="192">
        <f>IF(N141="snížená",J141,0)</f>
        <v>0</v>
      </c>
      <c r="BG141" s="192">
        <f>IF(N141="zákl. přenesená",J141,0)</f>
        <v>0</v>
      </c>
      <c r="BH141" s="192">
        <f>IF(N141="sníž. přenesená",J141,0)</f>
        <v>0</v>
      </c>
      <c r="BI141" s="192">
        <f>IF(N141="nulová",J141,0)</f>
        <v>0</v>
      </c>
      <c r="BJ141" s="19" t="s">
        <v>84</v>
      </c>
      <c r="BK141" s="192">
        <f>ROUND(I141*H141,2)</f>
        <v>0</v>
      </c>
      <c r="BL141" s="19" t="s">
        <v>314</v>
      </c>
      <c r="BM141" s="191" t="s">
        <v>2227</v>
      </c>
    </row>
    <row r="142" spans="1:65" s="2" customFormat="1" ht="11.25">
      <c r="A142" s="36"/>
      <c r="B142" s="37"/>
      <c r="C142" s="38"/>
      <c r="D142" s="193" t="s">
        <v>160</v>
      </c>
      <c r="E142" s="38"/>
      <c r="F142" s="194" t="s">
        <v>2228</v>
      </c>
      <c r="G142" s="38"/>
      <c r="H142" s="38"/>
      <c r="I142" s="195"/>
      <c r="J142" s="38"/>
      <c r="K142" s="38"/>
      <c r="L142" s="41"/>
      <c r="M142" s="196"/>
      <c r="N142" s="197"/>
      <c r="O142" s="66"/>
      <c r="P142" s="66"/>
      <c r="Q142" s="66"/>
      <c r="R142" s="66"/>
      <c r="S142" s="66"/>
      <c r="T142" s="67"/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T142" s="19" t="s">
        <v>160</v>
      </c>
      <c r="AU142" s="19" t="s">
        <v>86</v>
      </c>
    </row>
    <row r="143" spans="1:65" s="2" customFormat="1" ht="33" customHeight="1">
      <c r="A143" s="36"/>
      <c r="B143" s="37"/>
      <c r="C143" s="180" t="s">
        <v>341</v>
      </c>
      <c r="D143" s="180" t="s">
        <v>153</v>
      </c>
      <c r="E143" s="181" t="s">
        <v>2229</v>
      </c>
      <c r="F143" s="182" t="s">
        <v>2230</v>
      </c>
      <c r="G143" s="183" t="s">
        <v>407</v>
      </c>
      <c r="H143" s="184">
        <v>1.4570000000000001</v>
      </c>
      <c r="I143" s="185"/>
      <c r="J143" s="186">
        <f>ROUND(I143*H143,2)</f>
        <v>0</v>
      </c>
      <c r="K143" s="182" t="s">
        <v>168</v>
      </c>
      <c r="L143" s="41"/>
      <c r="M143" s="187" t="s">
        <v>19</v>
      </c>
      <c r="N143" s="188" t="s">
        <v>47</v>
      </c>
      <c r="O143" s="66"/>
      <c r="P143" s="189">
        <f>O143*H143</f>
        <v>0</v>
      </c>
      <c r="Q143" s="189">
        <v>0</v>
      </c>
      <c r="R143" s="189">
        <f>Q143*H143</f>
        <v>0</v>
      </c>
      <c r="S143" s="189">
        <v>0</v>
      </c>
      <c r="T143" s="190">
        <f>S143*H143</f>
        <v>0</v>
      </c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R143" s="191" t="s">
        <v>314</v>
      </c>
      <c r="AT143" s="191" t="s">
        <v>153</v>
      </c>
      <c r="AU143" s="191" t="s">
        <v>86</v>
      </c>
      <c r="AY143" s="19" t="s">
        <v>150</v>
      </c>
      <c r="BE143" s="192">
        <f>IF(N143="základní",J143,0)</f>
        <v>0</v>
      </c>
      <c r="BF143" s="192">
        <f>IF(N143="snížená",J143,0)</f>
        <v>0</v>
      </c>
      <c r="BG143" s="192">
        <f>IF(N143="zákl. přenesená",J143,0)</f>
        <v>0</v>
      </c>
      <c r="BH143" s="192">
        <f>IF(N143="sníž. přenesená",J143,0)</f>
        <v>0</v>
      </c>
      <c r="BI143" s="192">
        <f>IF(N143="nulová",J143,0)</f>
        <v>0</v>
      </c>
      <c r="BJ143" s="19" t="s">
        <v>84</v>
      </c>
      <c r="BK143" s="192">
        <f>ROUND(I143*H143,2)</f>
        <v>0</v>
      </c>
      <c r="BL143" s="19" t="s">
        <v>314</v>
      </c>
      <c r="BM143" s="191" t="s">
        <v>2231</v>
      </c>
    </row>
    <row r="144" spans="1:65" s="2" customFormat="1" ht="29.25">
      <c r="A144" s="36"/>
      <c r="B144" s="37"/>
      <c r="C144" s="38"/>
      <c r="D144" s="193" t="s">
        <v>160</v>
      </c>
      <c r="E144" s="38"/>
      <c r="F144" s="194" t="s">
        <v>2232</v>
      </c>
      <c r="G144" s="38"/>
      <c r="H144" s="38"/>
      <c r="I144" s="195"/>
      <c r="J144" s="38"/>
      <c r="K144" s="38"/>
      <c r="L144" s="41"/>
      <c r="M144" s="196"/>
      <c r="N144" s="197"/>
      <c r="O144" s="66"/>
      <c r="P144" s="66"/>
      <c r="Q144" s="66"/>
      <c r="R144" s="66"/>
      <c r="S144" s="66"/>
      <c r="T144" s="67"/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T144" s="19" t="s">
        <v>160</v>
      </c>
      <c r="AU144" s="19" t="s">
        <v>86</v>
      </c>
    </row>
    <row r="145" spans="1:65" s="2" customFormat="1" ht="24">
      <c r="A145" s="36"/>
      <c r="B145" s="37"/>
      <c r="C145" s="180" t="s">
        <v>348</v>
      </c>
      <c r="D145" s="180" t="s">
        <v>153</v>
      </c>
      <c r="E145" s="181" t="s">
        <v>2233</v>
      </c>
      <c r="F145" s="182" t="s">
        <v>2234</v>
      </c>
      <c r="G145" s="183" t="s">
        <v>1036</v>
      </c>
      <c r="H145" s="255"/>
      <c r="I145" s="185"/>
      <c r="J145" s="186">
        <f>ROUND(I145*H145,2)</f>
        <v>0</v>
      </c>
      <c r="K145" s="182" t="s">
        <v>168</v>
      </c>
      <c r="L145" s="41"/>
      <c r="M145" s="187" t="s">
        <v>19</v>
      </c>
      <c r="N145" s="188" t="s">
        <v>47</v>
      </c>
      <c r="O145" s="66"/>
      <c r="P145" s="189">
        <f>O145*H145</f>
        <v>0</v>
      </c>
      <c r="Q145" s="189">
        <v>0</v>
      </c>
      <c r="R145" s="189">
        <f>Q145*H145</f>
        <v>0</v>
      </c>
      <c r="S145" s="189">
        <v>0</v>
      </c>
      <c r="T145" s="190">
        <f>S145*H145</f>
        <v>0</v>
      </c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R145" s="191" t="s">
        <v>314</v>
      </c>
      <c r="AT145" s="191" t="s">
        <v>153</v>
      </c>
      <c r="AU145" s="191" t="s">
        <v>86</v>
      </c>
      <c r="AY145" s="19" t="s">
        <v>150</v>
      </c>
      <c r="BE145" s="192">
        <f>IF(N145="základní",J145,0)</f>
        <v>0</v>
      </c>
      <c r="BF145" s="192">
        <f>IF(N145="snížená",J145,0)</f>
        <v>0</v>
      </c>
      <c r="BG145" s="192">
        <f>IF(N145="zákl. přenesená",J145,0)</f>
        <v>0</v>
      </c>
      <c r="BH145" s="192">
        <f>IF(N145="sníž. přenesená",J145,0)</f>
        <v>0</v>
      </c>
      <c r="BI145" s="192">
        <f>IF(N145="nulová",J145,0)</f>
        <v>0</v>
      </c>
      <c r="BJ145" s="19" t="s">
        <v>84</v>
      </c>
      <c r="BK145" s="192">
        <f>ROUND(I145*H145,2)</f>
        <v>0</v>
      </c>
      <c r="BL145" s="19" t="s">
        <v>314</v>
      </c>
      <c r="BM145" s="191" t="s">
        <v>2235</v>
      </c>
    </row>
    <row r="146" spans="1:65" s="2" customFormat="1" ht="29.25">
      <c r="A146" s="36"/>
      <c r="B146" s="37"/>
      <c r="C146" s="38"/>
      <c r="D146" s="193" t="s">
        <v>160</v>
      </c>
      <c r="E146" s="38"/>
      <c r="F146" s="194" t="s">
        <v>2236</v>
      </c>
      <c r="G146" s="38"/>
      <c r="H146" s="38"/>
      <c r="I146" s="195"/>
      <c r="J146" s="38"/>
      <c r="K146" s="38"/>
      <c r="L146" s="41"/>
      <c r="M146" s="196"/>
      <c r="N146" s="197"/>
      <c r="O146" s="66"/>
      <c r="P146" s="66"/>
      <c r="Q146" s="66"/>
      <c r="R146" s="66"/>
      <c r="S146" s="66"/>
      <c r="T146" s="67"/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T146" s="19" t="s">
        <v>160</v>
      </c>
      <c r="AU146" s="19" t="s">
        <v>86</v>
      </c>
    </row>
    <row r="147" spans="1:65" s="12" customFormat="1" ht="22.9" customHeight="1">
      <c r="B147" s="164"/>
      <c r="C147" s="165"/>
      <c r="D147" s="166" t="s">
        <v>75</v>
      </c>
      <c r="E147" s="178" t="s">
        <v>2237</v>
      </c>
      <c r="F147" s="178" t="s">
        <v>2238</v>
      </c>
      <c r="G147" s="165"/>
      <c r="H147" s="165"/>
      <c r="I147" s="168"/>
      <c r="J147" s="179">
        <f>BK147</f>
        <v>0</v>
      </c>
      <c r="K147" s="165"/>
      <c r="L147" s="170"/>
      <c r="M147" s="171"/>
      <c r="N147" s="172"/>
      <c r="O147" s="172"/>
      <c r="P147" s="173">
        <f>SUM(P148:P161)</f>
        <v>0</v>
      </c>
      <c r="Q147" s="172"/>
      <c r="R147" s="173">
        <f>SUM(R148:R161)</f>
        <v>0</v>
      </c>
      <c r="S147" s="172"/>
      <c r="T147" s="174">
        <f>SUM(T148:T161)</f>
        <v>0</v>
      </c>
      <c r="AR147" s="175" t="s">
        <v>86</v>
      </c>
      <c r="AT147" s="176" t="s">
        <v>75</v>
      </c>
      <c r="AU147" s="176" t="s">
        <v>84</v>
      </c>
      <c r="AY147" s="175" t="s">
        <v>150</v>
      </c>
      <c r="BK147" s="177">
        <f>SUM(BK148:BK161)</f>
        <v>0</v>
      </c>
    </row>
    <row r="148" spans="1:65" s="2" customFormat="1" ht="16.5" customHeight="1">
      <c r="A148" s="36"/>
      <c r="B148" s="37"/>
      <c r="C148" s="180" t="s">
        <v>355</v>
      </c>
      <c r="D148" s="180" t="s">
        <v>153</v>
      </c>
      <c r="E148" s="181" t="s">
        <v>2239</v>
      </c>
      <c r="F148" s="182" t="s">
        <v>2240</v>
      </c>
      <c r="G148" s="183" t="s">
        <v>328</v>
      </c>
      <c r="H148" s="184">
        <v>40</v>
      </c>
      <c r="I148" s="185"/>
      <c r="J148" s="186">
        <f>ROUND(I148*H148,2)</f>
        <v>0</v>
      </c>
      <c r="K148" s="182" t="s">
        <v>157</v>
      </c>
      <c r="L148" s="41"/>
      <c r="M148" s="187" t="s">
        <v>19</v>
      </c>
      <c r="N148" s="188" t="s">
        <v>47</v>
      </c>
      <c r="O148" s="66"/>
      <c r="P148" s="189">
        <f>O148*H148</f>
        <v>0</v>
      </c>
      <c r="Q148" s="189">
        <v>0</v>
      </c>
      <c r="R148" s="189">
        <f>Q148*H148</f>
        <v>0</v>
      </c>
      <c r="S148" s="189">
        <v>0</v>
      </c>
      <c r="T148" s="190">
        <f>S148*H148</f>
        <v>0</v>
      </c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R148" s="191" t="s">
        <v>314</v>
      </c>
      <c r="AT148" s="191" t="s">
        <v>153</v>
      </c>
      <c r="AU148" s="191" t="s">
        <v>86</v>
      </c>
      <c r="AY148" s="19" t="s">
        <v>150</v>
      </c>
      <c r="BE148" s="192">
        <f>IF(N148="základní",J148,0)</f>
        <v>0</v>
      </c>
      <c r="BF148" s="192">
        <f>IF(N148="snížená",J148,0)</f>
        <v>0</v>
      </c>
      <c r="BG148" s="192">
        <f>IF(N148="zákl. přenesená",J148,0)</f>
        <v>0</v>
      </c>
      <c r="BH148" s="192">
        <f>IF(N148="sníž. přenesená",J148,0)</f>
        <v>0</v>
      </c>
      <c r="BI148" s="192">
        <f>IF(N148="nulová",J148,0)</f>
        <v>0</v>
      </c>
      <c r="BJ148" s="19" t="s">
        <v>84</v>
      </c>
      <c r="BK148" s="192">
        <f>ROUND(I148*H148,2)</f>
        <v>0</v>
      </c>
      <c r="BL148" s="19" t="s">
        <v>314</v>
      </c>
      <c r="BM148" s="191" t="s">
        <v>2241</v>
      </c>
    </row>
    <row r="149" spans="1:65" s="2" customFormat="1" ht="11.25">
      <c r="A149" s="36"/>
      <c r="B149" s="37"/>
      <c r="C149" s="38"/>
      <c r="D149" s="193" t="s">
        <v>160</v>
      </c>
      <c r="E149" s="38"/>
      <c r="F149" s="194" t="s">
        <v>2240</v>
      </c>
      <c r="G149" s="38"/>
      <c r="H149" s="38"/>
      <c r="I149" s="195"/>
      <c r="J149" s="38"/>
      <c r="K149" s="38"/>
      <c r="L149" s="41"/>
      <c r="M149" s="196"/>
      <c r="N149" s="197"/>
      <c r="O149" s="66"/>
      <c r="P149" s="66"/>
      <c r="Q149" s="66"/>
      <c r="R149" s="66"/>
      <c r="S149" s="66"/>
      <c r="T149" s="67"/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T149" s="19" t="s">
        <v>160</v>
      </c>
      <c r="AU149" s="19" t="s">
        <v>86</v>
      </c>
    </row>
    <row r="150" spans="1:65" s="13" customFormat="1" ht="11.25">
      <c r="B150" s="199"/>
      <c r="C150" s="200"/>
      <c r="D150" s="193" t="s">
        <v>163</v>
      </c>
      <c r="E150" s="201" t="s">
        <v>19</v>
      </c>
      <c r="F150" s="202" t="s">
        <v>2242</v>
      </c>
      <c r="G150" s="200"/>
      <c r="H150" s="201" t="s">
        <v>19</v>
      </c>
      <c r="I150" s="203"/>
      <c r="J150" s="200"/>
      <c r="K150" s="200"/>
      <c r="L150" s="204"/>
      <c r="M150" s="205"/>
      <c r="N150" s="206"/>
      <c r="O150" s="206"/>
      <c r="P150" s="206"/>
      <c r="Q150" s="206"/>
      <c r="R150" s="206"/>
      <c r="S150" s="206"/>
      <c r="T150" s="207"/>
      <c r="AT150" s="208" t="s">
        <v>163</v>
      </c>
      <c r="AU150" s="208" t="s">
        <v>86</v>
      </c>
      <c r="AV150" s="13" t="s">
        <v>84</v>
      </c>
      <c r="AW150" s="13" t="s">
        <v>36</v>
      </c>
      <c r="AX150" s="13" t="s">
        <v>76</v>
      </c>
      <c r="AY150" s="208" t="s">
        <v>150</v>
      </c>
    </row>
    <row r="151" spans="1:65" s="14" customFormat="1" ht="11.25">
      <c r="B151" s="209"/>
      <c r="C151" s="210"/>
      <c r="D151" s="193" t="s">
        <v>163</v>
      </c>
      <c r="E151" s="211" t="s">
        <v>19</v>
      </c>
      <c r="F151" s="212" t="s">
        <v>2176</v>
      </c>
      <c r="G151" s="210"/>
      <c r="H151" s="213">
        <v>40</v>
      </c>
      <c r="I151" s="214"/>
      <c r="J151" s="210"/>
      <c r="K151" s="210"/>
      <c r="L151" s="215"/>
      <c r="M151" s="216"/>
      <c r="N151" s="217"/>
      <c r="O151" s="217"/>
      <c r="P151" s="217"/>
      <c r="Q151" s="217"/>
      <c r="R151" s="217"/>
      <c r="S151" s="217"/>
      <c r="T151" s="218"/>
      <c r="AT151" s="219" t="s">
        <v>163</v>
      </c>
      <c r="AU151" s="219" t="s">
        <v>86</v>
      </c>
      <c r="AV151" s="14" t="s">
        <v>86</v>
      </c>
      <c r="AW151" s="14" t="s">
        <v>36</v>
      </c>
      <c r="AX151" s="14" t="s">
        <v>84</v>
      </c>
      <c r="AY151" s="219" t="s">
        <v>150</v>
      </c>
    </row>
    <row r="152" spans="1:65" s="2" customFormat="1" ht="16.5" customHeight="1">
      <c r="A152" s="36"/>
      <c r="B152" s="37"/>
      <c r="C152" s="180" t="s">
        <v>7</v>
      </c>
      <c r="D152" s="180" t="s">
        <v>153</v>
      </c>
      <c r="E152" s="181" t="s">
        <v>2243</v>
      </c>
      <c r="F152" s="182" t="s">
        <v>2244</v>
      </c>
      <c r="G152" s="183" t="s">
        <v>951</v>
      </c>
      <c r="H152" s="184">
        <v>1</v>
      </c>
      <c r="I152" s="185"/>
      <c r="J152" s="186">
        <f>ROUND(I152*H152,2)</f>
        <v>0</v>
      </c>
      <c r="K152" s="182" t="s">
        <v>157</v>
      </c>
      <c r="L152" s="41"/>
      <c r="M152" s="187" t="s">
        <v>19</v>
      </c>
      <c r="N152" s="188" t="s">
        <v>47</v>
      </c>
      <c r="O152" s="66"/>
      <c r="P152" s="189">
        <f>O152*H152</f>
        <v>0</v>
      </c>
      <c r="Q152" s="189">
        <v>0</v>
      </c>
      <c r="R152" s="189">
        <f>Q152*H152</f>
        <v>0</v>
      </c>
      <c r="S152" s="189">
        <v>0</v>
      </c>
      <c r="T152" s="190">
        <f>S152*H152</f>
        <v>0</v>
      </c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R152" s="191" t="s">
        <v>314</v>
      </c>
      <c r="AT152" s="191" t="s">
        <v>153</v>
      </c>
      <c r="AU152" s="191" t="s">
        <v>86</v>
      </c>
      <c r="AY152" s="19" t="s">
        <v>150</v>
      </c>
      <c r="BE152" s="192">
        <f>IF(N152="základní",J152,0)</f>
        <v>0</v>
      </c>
      <c r="BF152" s="192">
        <f>IF(N152="snížená",J152,0)</f>
        <v>0</v>
      </c>
      <c r="BG152" s="192">
        <f>IF(N152="zákl. přenesená",J152,0)</f>
        <v>0</v>
      </c>
      <c r="BH152" s="192">
        <f>IF(N152="sníž. přenesená",J152,0)</f>
        <v>0</v>
      </c>
      <c r="BI152" s="192">
        <f>IF(N152="nulová",J152,0)</f>
        <v>0</v>
      </c>
      <c r="BJ152" s="19" t="s">
        <v>84</v>
      </c>
      <c r="BK152" s="192">
        <f>ROUND(I152*H152,2)</f>
        <v>0</v>
      </c>
      <c r="BL152" s="19" t="s">
        <v>314</v>
      </c>
      <c r="BM152" s="191" t="s">
        <v>2245</v>
      </c>
    </row>
    <row r="153" spans="1:65" s="2" customFormat="1" ht="11.25">
      <c r="A153" s="36"/>
      <c r="B153" s="37"/>
      <c r="C153" s="38"/>
      <c r="D153" s="193" t="s">
        <v>160</v>
      </c>
      <c r="E153" s="38"/>
      <c r="F153" s="194" t="s">
        <v>2244</v>
      </c>
      <c r="G153" s="38"/>
      <c r="H153" s="38"/>
      <c r="I153" s="195"/>
      <c r="J153" s="38"/>
      <c r="K153" s="38"/>
      <c r="L153" s="41"/>
      <c r="M153" s="196"/>
      <c r="N153" s="197"/>
      <c r="O153" s="66"/>
      <c r="P153" s="66"/>
      <c r="Q153" s="66"/>
      <c r="R153" s="66"/>
      <c r="S153" s="66"/>
      <c r="T153" s="67"/>
      <c r="U153" s="36"/>
      <c r="V153" s="36"/>
      <c r="W153" s="36"/>
      <c r="X153" s="36"/>
      <c r="Y153" s="36"/>
      <c r="Z153" s="36"/>
      <c r="AA153" s="36"/>
      <c r="AB153" s="36"/>
      <c r="AC153" s="36"/>
      <c r="AD153" s="36"/>
      <c r="AE153" s="36"/>
      <c r="AT153" s="19" t="s">
        <v>160</v>
      </c>
      <c r="AU153" s="19" t="s">
        <v>86</v>
      </c>
    </row>
    <row r="154" spans="1:65" s="2" customFormat="1" ht="21.75" customHeight="1">
      <c r="A154" s="36"/>
      <c r="B154" s="37"/>
      <c r="C154" s="180" t="s">
        <v>390</v>
      </c>
      <c r="D154" s="180" t="s">
        <v>153</v>
      </c>
      <c r="E154" s="181" t="s">
        <v>2246</v>
      </c>
      <c r="F154" s="182" t="s">
        <v>2247</v>
      </c>
      <c r="G154" s="183" t="s">
        <v>951</v>
      </c>
      <c r="H154" s="184">
        <v>1</v>
      </c>
      <c r="I154" s="185"/>
      <c r="J154" s="186">
        <f>ROUND(I154*H154,2)</f>
        <v>0</v>
      </c>
      <c r="K154" s="182" t="s">
        <v>157</v>
      </c>
      <c r="L154" s="41"/>
      <c r="M154" s="187" t="s">
        <v>19</v>
      </c>
      <c r="N154" s="188" t="s">
        <v>47</v>
      </c>
      <c r="O154" s="66"/>
      <c r="P154" s="189">
        <f>O154*H154</f>
        <v>0</v>
      </c>
      <c r="Q154" s="189">
        <v>0</v>
      </c>
      <c r="R154" s="189">
        <f>Q154*H154</f>
        <v>0</v>
      </c>
      <c r="S154" s="189">
        <v>0</v>
      </c>
      <c r="T154" s="190">
        <f>S154*H154</f>
        <v>0</v>
      </c>
      <c r="U154" s="36"/>
      <c r="V154" s="36"/>
      <c r="W154" s="36"/>
      <c r="X154" s="36"/>
      <c r="Y154" s="36"/>
      <c r="Z154" s="36"/>
      <c r="AA154" s="36"/>
      <c r="AB154" s="36"/>
      <c r="AC154" s="36"/>
      <c r="AD154" s="36"/>
      <c r="AE154" s="36"/>
      <c r="AR154" s="191" t="s">
        <v>314</v>
      </c>
      <c r="AT154" s="191" t="s">
        <v>153</v>
      </c>
      <c r="AU154" s="191" t="s">
        <v>86</v>
      </c>
      <c r="AY154" s="19" t="s">
        <v>150</v>
      </c>
      <c r="BE154" s="192">
        <f>IF(N154="základní",J154,0)</f>
        <v>0</v>
      </c>
      <c r="BF154" s="192">
        <f>IF(N154="snížená",J154,0)</f>
        <v>0</v>
      </c>
      <c r="BG154" s="192">
        <f>IF(N154="zákl. přenesená",J154,0)</f>
        <v>0</v>
      </c>
      <c r="BH154" s="192">
        <f>IF(N154="sníž. přenesená",J154,0)</f>
        <v>0</v>
      </c>
      <c r="BI154" s="192">
        <f>IF(N154="nulová",J154,0)</f>
        <v>0</v>
      </c>
      <c r="BJ154" s="19" t="s">
        <v>84</v>
      </c>
      <c r="BK154" s="192">
        <f>ROUND(I154*H154,2)</f>
        <v>0</v>
      </c>
      <c r="BL154" s="19" t="s">
        <v>314</v>
      </c>
      <c r="BM154" s="191" t="s">
        <v>2248</v>
      </c>
    </row>
    <row r="155" spans="1:65" s="2" customFormat="1" ht="11.25">
      <c r="A155" s="36"/>
      <c r="B155" s="37"/>
      <c r="C155" s="38"/>
      <c r="D155" s="193" t="s">
        <v>160</v>
      </c>
      <c r="E155" s="38"/>
      <c r="F155" s="194" t="s">
        <v>2247</v>
      </c>
      <c r="G155" s="38"/>
      <c r="H155" s="38"/>
      <c r="I155" s="195"/>
      <c r="J155" s="38"/>
      <c r="K155" s="38"/>
      <c r="L155" s="41"/>
      <c r="M155" s="196"/>
      <c r="N155" s="197"/>
      <c r="O155" s="66"/>
      <c r="P155" s="66"/>
      <c r="Q155" s="66"/>
      <c r="R155" s="66"/>
      <c r="S155" s="66"/>
      <c r="T155" s="67"/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T155" s="19" t="s">
        <v>160</v>
      </c>
      <c r="AU155" s="19" t="s">
        <v>86</v>
      </c>
    </row>
    <row r="156" spans="1:65" s="2" customFormat="1" ht="16.5" customHeight="1">
      <c r="A156" s="36"/>
      <c r="B156" s="37"/>
      <c r="C156" s="180" t="s">
        <v>397</v>
      </c>
      <c r="D156" s="180" t="s">
        <v>153</v>
      </c>
      <c r="E156" s="181" t="s">
        <v>2249</v>
      </c>
      <c r="F156" s="182" t="s">
        <v>2250</v>
      </c>
      <c r="G156" s="183" t="s">
        <v>1953</v>
      </c>
      <c r="H156" s="184">
        <v>24</v>
      </c>
      <c r="I156" s="185"/>
      <c r="J156" s="186">
        <f>ROUND(I156*H156,2)</f>
        <v>0</v>
      </c>
      <c r="K156" s="182" t="s">
        <v>157</v>
      </c>
      <c r="L156" s="41"/>
      <c r="M156" s="187" t="s">
        <v>19</v>
      </c>
      <c r="N156" s="188" t="s">
        <v>47</v>
      </c>
      <c r="O156" s="66"/>
      <c r="P156" s="189">
        <f>O156*H156</f>
        <v>0</v>
      </c>
      <c r="Q156" s="189">
        <v>0</v>
      </c>
      <c r="R156" s="189">
        <f>Q156*H156</f>
        <v>0</v>
      </c>
      <c r="S156" s="189">
        <v>0</v>
      </c>
      <c r="T156" s="190">
        <f>S156*H156</f>
        <v>0</v>
      </c>
      <c r="U156" s="36"/>
      <c r="V156" s="36"/>
      <c r="W156" s="36"/>
      <c r="X156" s="36"/>
      <c r="Y156" s="36"/>
      <c r="Z156" s="36"/>
      <c r="AA156" s="36"/>
      <c r="AB156" s="36"/>
      <c r="AC156" s="36"/>
      <c r="AD156" s="36"/>
      <c r="AE156" s="36"/>
      <c r="AR156" s="191" t="s">
        <v>314</v>
      </c>
      <c r="AT156" s="191" t="s">
        <v>153</v>
      </c>
      <c r="AU156" s="191" t="s">
        <v>86</v>
      </c>
      <c r="AY156" s="19" t="s">
        <v>150</v>
      </c>
      <c r="BE156" s="192">
        <f>IF(N156="základní",J156,0)</f>
        <v>0</v>
      </c>
      <c r="BF156" s="192">
        <f>IF(N156="snížená",J156,0)</f>
        <v>0</v>
      </c>
      <c r="BG156" s="192">
        <f>IF(N156="zákl. přenesená",J156,0)</f>
        <v>0</v>
      </c>
      <c r="BH156" s="192">
        <f>IF(N156="sníž. přenesená",J156,0)</f>
        <v>0</v>
      </c>
      <c r="BI156" s="192">
        <f>IF(N156="nulová",J156,0)</f>
        <v>0</v>
      </c>
      <c r="BJ156" s="19" t="s">
        <v>84</v>
      </c>
      <c r="BK156" s="192">
        <f>ROUND(I156*H156,2)</f>
        <v>0</v>
      </c>
      <c r="BL156" s="19" t="s">
        <v>314</v>
      </c>
      <c r="BM156" s="191" t="s">
        <v>2251</v>
      </c>
    </row>
    <row r="157" spans="1:65" s="2" customFormat="1" ht="11.25">
      <c r="A157" s="36"/>
      <c r="B157" s="37"/>
      <c r="C157" s="38"/>
      <c r="D157" s="193" t="s">
        <v>160</v>
      </c>
      <c r="E157" s="38"/>
      <c r="F157" s="194" t="s">
        <v>2250</v>
      </c>
      <c r="G157" s="38"/>
      <c r="H157" s="38"/>
      <c r="I157" s="195"/>
      <c r="J157" s="38"/>
      <c r="K157" s="38"/>
      <c r="L157" s="41"/>
      <c r="M157" s="196"/>
      <c r="N157" s="197"/>
      <c r="O157" s="66"/>
      <c r="P157" s="66"/>
      <c r="Q157" s="66"/>
      <c r="R157" s="66"/>
      <c r="S157" s="66"/>
      <c r="T157" s="67"/>
      <c r="U157" s="36"/>
      <c r="V157" s="36"/>
      <c r="W157" s="36"/>
      <c r="X157" s="36"/>
      <c r="Y157" s="36"/>
      <c r="Z157" s="36"/>
      <c r="AA157" s="36"/>
      <c r="AB157" s="36"/>
      <c r="AC157" s="36"/>
      <c r="AD157" s="36"/>
      <c r="AE157" s="36"/>
      <c r="AT157" s="19" t="s">
        <v>160</v>
      </c>
      <c r="AU157" s="19" t="s">
        <v>86</v>
      </c>
    </row>
    <row r="158" spans="1:65" s="2" customFormat="1" ht="16.5" customHeight="1">
      <c r="A158" s="36"/>
      <c r="B158" s="37"/>
      <c r="C158" s="180" t="s">
        <v>404</v>
      </c>
      <c r="D158" s="180" t="s">
        <v>153</v>
      </c>
      <c r="E158" s="181" t="s">
        <v>2252</v>
      </c>
      <c r="F158" s="182" t="s">
        <v>2253</v>
      </c>
      <c r="G158" s="183" t="s">
        <v>951</v>
      </c>
      <c r="H158" s="184">
        <v>1</v>
      </c>
      <c r="I158" s="185"/>
      <c r="J158" s="186">
        <f>ROUND(I158*H158,2)</f>
        <v>0</v>
      </c>
      <c r="K158" s="182" t="s">
        <v>157</v>
      </c>
      <c r="L158" s="41"/>
      <c r="M158" s="187" t="s">
        <v>19</v>
      </c>
      <c r="N158" s="188" t="s">
        <v>47</v>
      </c>
      <c r="O158" s="66"/>
      <c r="P158" s="189">
        <f>O158*H158</f>
        <v>0</v>
      </c>
      <c r="Q158" s="189">
        <v>0</v>
      </c>
      <c r="R158" s="189">
        <f>Q158*H158</f>
        <v>0</v>
      </c>
      <c r="S158" s="189">
        <v>0</v>
      </c>
      <c r="T158" s="190">
        <f>S158*H158</f>
        <v>0</v>
      </c>
      <c r="U158" s="36"/>
      <c r="V158" s="36"/>
      <c r="W158" s="36"/>
      <c r="X158" s="36"/>
      <c r="Y158" s="36"/>
      <c r="Z158" s="36"/>
      <c r="AA158" s="36"/>
      <c r="AB158" s="36"/>
      <c r="AC158" s="36"/>
      <c r="AD158" s="36"/>
      <c r="AE158" s="36"/>
      <c r="AR158" s="191" t="s">
        <v>314</v>
      </c>
      <c r="AT158" s="191" t="s">
        <v>153</v>
      </c>
      <c r="AU158" s="191" t="s">
        <v>86</v>
      </c>
      <c r="AY158" s="19" t="s">
        <v>150</v>
      </c>
      <c r="BE158" s="192">
        <f>IF(N158="základní",J158,0)</f>
        <v>0</v>
      </c>
      <c r="BF158" s="192">
        <f>IF(N158="snížená",J158,0)</f>
        <v>0</v>
      </c>
      <c r="BG158" s="192">
        <f>IF(N158="zákl. přenesená",J158,0)</f>
        <v>0</v>
      </c>
      <c r="BH158" s="192">
        <f>IF(N158="sníž. přenesená",J158,0)</f>
        <v>0</v>
      </c>
      <c r="BI158" s="192">
        <f>IF(N158="nulová",J158,0)</f>
        <v>0</v>
      </c>
      <c r="BJ158" s="19" t="s">
        <v>84</v>
      </c>
      <c r="BK158" s="192">
        <f>ROUND(I158*H158,2)</f>
        <v>0</v>
      </c>
      <c r="BL158" s="19" t="s">
        <v>314</v>
      </c>
      <c r="BM158" s="191" t="s">
        <v>2254</v>
      </c>
    </row>
    <row r="159" spans="1:65" s="2" customFormat="1" ht="11.25">
      <c r="A159" s="36"/>
      <c r="B159" s="37"/>
      <c r="C159" s="38"/>
      <c r="D159" s="193" t="s">
        <v>160</v>
      </c>
      <c r="E159" s="38"/>
      <c r="F159" s="194" t="s">
        <v>2253</v>
      </c>
      <c r="G159" s="38"/>
      <c r="H159" s="38"/>
      <c r="I159" s="195"/>
      <c r="J159" s="38"/>
      <c r="K159" s="38"/>
      <c r="L159" s="41"/>
      <c r="M159" s="196"/>
      <c r="N159" s="197"/>
      <c r="O159" s="66"/>
      <c r="P159" s="66"/>
      <c r="Q159" s="66"/>
      <c r="R159" s="66"/>
      <c r="S159" s="66"/>
      <c r="T159" s="67"/>
      <c r="U159" s="36"/>
      <c r="V159" s="36"/>
      <c r="W159" s="36"/>
      <c r="X159" s="36"/>
      <c r="Y159" s="36"/>
      <c r="Z159" s="36"/>
      <c r="AA159" s="36"/>
      <c r="AB159" s="36"/>
      <c r="AC159" s="36"/>
      <c r="AD159" s="36"/>
      <c r="AE159" s="36"/>
      <c r="AT159" s="19" t="s">
        <v>160</v>
      </c>
      <c r="AU159" s="19" t="s">
        <v>86</v>
      </c>
    </row>
    <row r="160" spans="1:65" s="2" customFormat="1" ht="16.5" customHeight="1">
      <c r="A160" s="36"/>
      <c r="B160" s="37"/>
      <c r="C160" s="180" t="s">
        <v>417</v>
      </c>
      <c r="D160" s="180" t="s">
        <v>153</v>
      </c>
      <c r="E160" s="181" t="s">
        <v>2255</v>
      </c>
      <c r="F160" s="182" t="s">
        <v>2256</v>
      </c>
      <c r="G160" s="183" t="s">
        <v>951</v>
      </c>
      <c r="H160" s="184">
        <v>1</v>
      </c>
      <c r="I160" s="185"/>
      <c r="J160" s="186">
        <f>ROUND(I160*H160,2)</f>
        <v>0</v>
      </c>
      <c r="K160" s="182" t="s">
        <v>157</v>
      </c>
      <c r="L160" s="41"/>
      <c r="M160" s="187" t="s">
        <v>19</v>
      </c>
      <c r="N160" s="188" t="s">
        <v>47</v>
      </c>
      <c r="O160" s="66"/>
      <c r="P160" s="189">
        <f>O160*H160</f>
        <v>0</v>
      </c>
      <c r="Q160" s="189">
        <v>0</v>
      </c>
      <c r="R160" s="189">
        <f>Q160*H160</f>
        <v>0</v>
      </c>
      <c r="S160" s="189">
        <v>0</v>
      </c>
      <c r="T160" s="190">
        <f>S160*H160</f>
        <v>0</v>
      </c>
      <c r="U160" s="36"/>
      <c r="V160" s="36"/>
      <c r="W160" s="36"/>
      <c r="X160" s="36"/>
      <c r="Y160" s="36"/>
      <c r="Z160" s="36"/>
      <c r="AA160" s="36"/>
      <c r="AB160" s="36"/>
      <c r="AC160" s="36"/>
      <c r="AD160" s="36"/>
      <c r="AE160" s="36"/>
      <c r="AR160" s="191" t="s">
        <v>314</v>
      </c>
      <c r="AT160" s="191" t="s">
        <v>153</v>
      </c>
      <c r="AU160" s="191" t="s">
        <v>86</v>
      </c>
      <c r="AY160" s="19" t="s">
        <v>150</v>
      </c>
      <c r="BE160" s="192">
        <f>IF(N160="základní",J160,0)</f>
        <v>0</v>
      </c>
      <c r="BF160" s="192">
        <f>IF(N160="snížená",J160,0)</f>
        <v>0</v>
      </c>
      <c r="BG160" s="192">
        <f>IF(N160="zákl. přenesená",J160,0)</f>
        <v>0</v>
      </c>
      <c r="BH160" s="192">
        <f>IF(N160="sníž. přenesená",J160,0)</f>
        <v>0</v>
      </c>
      <c r="BI160" s="192">
        <f>IF(N160="nulová",J160,0)</f>
        <v>0</v>
      </c>
      <c r="BJ160" s="19" t="s">
        <v>84</v>
      </c>
      <c r="BK160" s="192">
        <f>ROUND(I160*H160,2)</f>
        <v>0</v>
      </c>
      <c r="BL160" s="19" t="s">
        <v>314</v>
      </c>
      <c r="BM160" s="191" t="s">
        <v>2257</v>
      </c>
    </row>
    <row r="161" spans="1:65" s="2" customFormat="1" ht="11.25">
      <c r="A161" s="36"/>
      <c r="B161" s="37"/>
      <c r="C161" s="38"/>
      <c r="D161" s="193" t="s">
        <v>160</v>
      </c>
      <c r="E161" s="38"/>
      <c r="F161" s="194" t="s">
        <v>2256</v>
      </c>
      <c r="G161" s="38"/>
      <c r="H161" s="38"/>
      <c r="I161" s="195"/>
      <c r="J161" s="38"/>
      <c r="K161" s="38"/>
      <c r="L161" s="41"/>
      <c r="M161" s="196"/>
      <c r="N161" s="197"/>
      <c r="O161" s="66"/>
      <c r="P161" s="66"/>
      <c r="Q161" s="66"/>
      <c r="R161" s="66"/>
      <c r="S161" s="66"/>
      <c r="T161" s="67"/>
      <c r="U161" s="36"/>
      <c r="V161" s="36"/>
      <c r="W161" s="36"/>
      <c r="X161" s="36"/>
      <c r="Y161" s="36"/>
      <c r="Z161" s="36"/>
      <c r="AA161" s="36"/>
      <c r="AB161" s="36"/>
      <c r="AC161" s="36"/>
      <c r="AD161" s="36"/>
      <c r="AE161" s="36"/>
      <c r="AT161" s="19" t="s">
        <v>160</v>
      </c>
      <c r="AU161" s="19" t="s">
        <v>86</v>
      </c>
    </row>
    <row r="162" spans="1:65" s="12" customFormat="1" ht="22.9" customHeight="1">
      <c r="B162" s="164"/>
      <c r="C162" s="165"/>
      <c r="D162" s="166" t="s">
        <v>75</v>
      </c>
      <c r="E162" s="178" t="s">
        <v>1378</v>
      </c>
      <c r="F162" s="178" t="s">
        <v>1379</v>
      </c>
      <c r="G162" s="165"/>
      <c r="H162" s="165"/>
      <c r="I162" s="168"/>
      <c r="J162" s="179">
        <f>BK162</f>
        <v>0</v>
      </c>
      <c r="K162" s="165"/>
      <c r="L162" s="170"/>
      <c r="M162" s="171"/>
      <c r="N162" s="172"/>
      <c r="O162" s="172"/>
      <c r="P162" s="173">
        <f>SUM(P163:P167)</f>
        <v>0</v>
      </c>
      <c r="Q162" s="172"/>
      <c r="R162" s="173">
        <f>SUM(R163:R167)</f>
        <v>1.8971999999999999E-2</v>
      </c>
      <c r="S162" s="172"/>
      <c r="T162" s="174">
        <f>SUM(T163:T167)</f>
        <v>0</v>
      </c>
      <c r="AR162" s="175" t="s">
        <v>86</v>
      </c>
      <c r="AT162" s="176" t="s">
        <v>75</v>
      </c>
      <c r="AU162" s="176" t="s">
        <v>84</v>
      </c>
      <c r="AY162" s="175" t="s">
        <v>150</v>
      </c>
      <c r="BK162" s="177">
        <f>SUM(BK163:BK167)</f>
        <v>0</v>
      </c>
    </row>
    <row r="163" spans="1:65" s="2" customFormat="1" ht="24">
      <c r="A163" s="36"/>
      <c r="B163" s="37"/>
      <c r="C163" s="180" t="s">
        <v>428</v>
      </c>
      <c r="D163" s="180" t="s">
        <v>153</v>
      </c>
      <c r="E163" s="181" t="s">
        <v>2258</v>
      </c>
      <c r="F163" s="182" t="s">
        <v>2259</v>
      </c>
      <c r="G163" s="183" t="s">
        <v>167</v>
      </c>
      <c r="H163" s="184">
        <v>61.2</v>
      </c>
      <c r="I163" s="185"/>
      <c r="J163" s="186">
        <f>ROUND(I163*H163,2)</f>
        <v>0</v>
      </c>
      <c r="K163" s="182" t="s">
        <v>168</v>
      </c>
      <c r="L163" s="41"/>
      <c r="M163" s="187" t="s">
        <v>19</v>
      </c>
      <c r="N163" s="188" t="s">
        <v>47</v>
      </c>
      <c r="O163" s="66"/>
      <c r="P163" s="189">
        <f>O163*H163</f>
        <v>0</v>
      </c>
      <c r="Q163" s="189">
        <v>3.1E-4</v>
      </c>
      <c r="R163" s="189">
        <f>Q163*H163</f>
        <v>1.8971999999999999E-2</v>
      </c>
      <c r="S163" s="189">
        <v>0</v>
      </c>
      <c r="T163" s="190">
        <f>S163*H163</f>
        <v>0</v>
      </c>
      <c r="U163" s="36"/>
      <c r="V163" s="36"/>
      <c r="W163" s="36"/>
      <c r="X163" s="36"/>
      <c r="Y163" s="36"/>
      <c r="Z163" s="36"/>
      <c r="AA163" s="36"/>
      <c r="AB163" s="36"/>
      <c r="AC163" s="36"/>
      <c r="AD163" s="36"/>
      <c r="AE163" s="36"/>
      <c r="AR163" s="191" t="s">
        <v>314</v>
      </c>
      <c r="AT163" s="191" t="s">
        <v>153</v>
      </c>
      <c r="AU163" s="191" t="s">
        <v>86</v>
      </c>
      <c r="AY163" s="19" t="s">
        <v>150</v>
      </c>
      <c r="BE163" s="192">
        <f>IF(N163="základní",J163,0)</f>
        <v>0</v>
      </c>
      <c r="BF163" s="192">
        <f>IF(N163="snížená",J163,0)</f>
        <v>0</v>
      </c>
      <c r="BG163" s="192">
        <f>IF(N163="zákl. přenesená",J163,0)</f>
        <v>0</v>
      </c>
      <c r="BH163" s="192">
        <f>IF(N163="sníž. přenesená",J163,0)</f>
        <v>0</v>
      </c>
      <c r="BI163" s="192">
        <f>IF(N163="nulová",J163,0)</f>
        <v>0</v>
      </c>
      <c r="BJ163" s="19" t="s">
        <v>84</v>
      </c>
      <c r="BK163" s="192">
        <f>ROUND(I163*H163,2)</f>
        <v>0</v>
      </c>
      <c r="BL163" s="19" t="s">
        <v>314</v>
      </c>
      <c r="BM163" s="191" t="s">
        <v>2260</v>
      </c>
    </row>
    <row r="164" spans="1:65" s="2" customFormat="1" ht="19.5">
      <c r="A164" s="36"/>
      <c r="B164" s="37"/>
      <c r="C164" s="38"/>
      <c r="D164" s="193" t="s">
        <v>160</v>
      </c>
      <c r="E164" s="38"/>
      <c r="F164" s="194" t="s">
        <v>2261</v>
      </c>
      <c r="G164" s="38"/>
      <c r="H164" s="38"/>
      <c r="I164" s="195"/>
      <c r="J164" s="38"/>
      <c r="K164" s="38"/>
      <c r="L164" s="41"/>
      <c r="M164" s="196"/>
      <c r="N164" s="197"/>
      <c r="O164" s="66"/>
      <c r="P164" s="66"/>
      <c r="Q164" s="66"/>
      <c r="R164" s="66"/>
      <c r="S164" s="66"/>
      <c r="T164" s="67"/>
      <c r="U164" s="36"/>
      <c r="V164" s="36"/>
      <c r="W164" s="36"/>
      <c r="X164" s="36"/>
      <c r="Y164" s="36"/>
      <c r="Z164" s="36"/>
      <c r="AA164" s="36"/>
      <c r="AB164" s="36"/>
      <c r="AC164" s="36"/>
      <c r="AD164" s="36"/>
      <c r="AE164" s="36"/>
      <c r="AT164" s="19" t="s">
        <v>160</v>
      </c>
      <c r="AU164" s="19" t="s">
        <v>86</v>
      </c>
    </row>
    <row r="165" spans="1:65" s="13" customFormat="1" ht="11.25">
      <c r="B165" s="199"/>
      <c r="C165" s="200"/>
      <c r="D165" s="193" t="s">
        <v>163</v>
      </c>
      <c r="E165" s="201" t="s">
        <v>19</v>
      </c>
      <c r="F165" s="202" t="s">
        <v>2262</v>
      </c>
      <c r="G165" s="200"/>
      <c r="H165" s="201" t="s">
        <v>19</v>
      </c>
      <c r="I165" s="203"/>
      <c r="J165" s="200"/>
      <c r="K165" s="200"/>
      <c r="L165" s="204"/>
      <c r="M165" s="205"/>
      <c r="N165" s="206"/>
      <c r="O165" s="206"/>
      <c r="P165" s="206"/>
      <c r="Q165" s="206"/>
      <c r="R165" s="206"/>
      <c r="S165" s="206"/>
      <c r="T165" s="207"/>
      <c r="AT165" s="208" t="s">
        <v>163</v>
      </c>
      <c r="AU165" s="208" t="s">
        <v>86</v>
      </c>
      <c r="AV165" s="13" t="s">
        <v>84</v>
      </c>
      <c r="AW165" s="13" t="s">
        <v>36</v>
      </c>
      <c r="AX165" s="13" t="s">
        <v>76</v>
      </c>
      <c r="AY165" s="208" t="s">
        <v>150</v>
      </c>
    </row>
    <row r="166" spans="1:65" s="13" customFormat="1" ht="22.5">
      <c r="B166" s="199"/>
      <c r="C166" s="200"/>
      <c r="D166" s="193" t="s">
        <v>163</v>
      </c>
      <c r="E166" s="201" t="s">
        <v>19</v>
      </c>
      <c r="F166" s="202" t="s">
        <v>2214</v>
      </c>
      <c r="G166" s="200"/>
      <c r="H166" s="201" t="s">
        <v>19</v>
      </c>
      <c r="I166" s="203"/>
      <c r="J166" s="200"/>
      <c r="K166" s="200"/>
      <c r="L166" s="204"/>
      <c r="M166" s="205"/>
      <c r="N166" s="206"/>
      <c r="O166" s="206"/>
      <c r="P166" s="206"/>
      <c r="Q166" s="206"/>
      <c r="R166" s="206"/>
      <c r="S166" s="206"/>
      <c r="T166" s="207"/>
      <c r="AT166" s="208" t="s">
        <v>163</v>
      </c>
      <c r="AU166" s="208" t="s">
        <v>86</v>
      </c>
      <c r="AV166" s="13" t="s">
        <v>84</v>
      </c>
      <c r="AW166" s="13" t="s">
        <v>36</v>
      </c>
      <c r="AX166" s="13" t="s">
        <v>76</v>
      </c>
      <c r="AY166" s="208" t="s">
        <v>150</v>
      </c>
    </row>
    <row r="167" spans="1:65" s="14" customFormat="1" ht="11.25">
      <c r="B167" s="209"/>
      <c r="C167" s="210"/>
      <c r="D167" s="193" t="s">
        <v>163</v>
      </c>
      <c r="E167" s="211" t="s">
        <v>19</v>
      </c>
      <c r="F167" s="212" t="s">
        <v>2215</v>
      </c>
      <c r="G167" s="210"/>
      <c r="H167" s="213">
        <v>61.2</v>
      </c>
      <c r="I167" s="214"/>
      <c r="J167" s="210"/>
      <c r="K167" s="210"/>
      <c r="L167" s="215"/>
      <c r="M167" s="260"/>
      <c r="N167" s="261"/>
      <c r="O167" s="261"/>
      <c r="P167" s="261"/>
      <c r="Q167" s="261"/>
      <c r="R167" s="261"/>
      <c r="S167" s="261"/>
      <c r="T167" s="262"/>
      <c r="AT167" s="219" t="s">
        <v>163</v>
      </c>
      <c r="AU167" s="219" t="s">
        <v>86</v>
      </c>
      <c r="AV167" s="14" t="s">
        <v>86</v>
      </c>
      <c r="AW167" s="14" t="s">
        <v>36</v>
      </c>
      <c r="AX167" s="14" t="s">
        <v>84</v>
      </c>
      <c r="AY167" s="219" t="s">
        <v>150</v>
      </c>
    </row>
    <row r="168" spans="1:65" s="2" customFormat="1" ht="6.95" customHeight="1">
      <c r="A168" s="36"/>
      <c r="B168" s="49"/>
      <c r="C168" s="50"/>
      <c r="D168" s="50"/>
      <c r="E168" s="50"/>
      <c r="F168" s="50"/>
      <c r="G168" s="50"/>
      <c r="H168" s="50"/>
      <c r="I168" s="50"/>
      <c r="J168" s="50"/>
      <c r="K168" s="50"/>
      <c r="L168" s="41"/>
      <c r="M168" s="36"/>
      <c r="O168" s="36"/>
      <c r="P168" s="36"/>
      <c r="Q168" s="36"/>
      <c r="R168" s="36"/>
      <c r="S168" s="36"/>
      <c r="T168" s="36"/>
      <c r="U168" s="36"/>
      <c r="V168" s="36"/>
      <c r="W168" s="36"/>
      <c r="X168" s="36"/>
      <c r="Y168" s="36"/>
      <c r="Z168" s="36"/>
      <c r="AA168" s="36"/>
      <c r="AB168" s="36"/>
      <c r="AC168" s="36"/>
      <c r="AD168" s="36"/>
      <c r="AE168" s="36"/>
    </row>
  </sheetData>
  <sheetProtection algorithmName="SHA-512" hashValue="cn5WGNUBMGxQKMAy29cPPL6CxzF1Y8njbuuNnh5y8L9+6qR5VYK4+vXq0YPlhK6EC4vqByCjO2Jj9EuuDBW+Og==" saltValue="FtrYRY8eCSsJE5wp5LddX/9zmh+mfHZu0hCFinpE0OSWJKtvJrlfwYLlQG4d8U0KQ92PVskwJKBFsld45eEiYQ==" spinCount="100000" sheet="1" objects="1" scenarios="1" formatColumns="0" formatRows="0" autoFilter="0"/>
  <autoFilter ref="C87:K167"/>
  <mergeCells count="9">
    <mergeCell ref="E50:H50"/>
    <mergeCell ref="E78:H78"/>
    <mergeCell ref="E80:H80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77"/>
  <sheetViews>
    <sheetView showGridLines="0" workbookViewId="0">
      <selection activeCell="D6" sqref="D6"/>
    </sheetView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71"/>
      <c r="M2" s="371"/>
      <c r="N2" s="371"/>
      <c r="O2" s="371"/>
      <c r="P2" s="371"/>
      <c r="Q2" s="371"/>
      <c r="R2" s="371"/>
      <c r="S2" s="371"/>
      <c r="T2" s="371"/>
      <c r="U2" s="371"/>
      <c r="V2" s="371"/>
      <c r="AT2" s="19" t="s">
        <v>111</v>
      </c>
    </row>
    <row r="3" spans="1:46" s="1" customFormat="1" ht="6.95" customHeight="1">
      <c r="B3" s="110"/>
      <c r="C3" s="111"/>
      <c r="D3" s="111"/>
      <c r="E3" s="111"/>
      <c r="F3" s="111"/>
      <c r="G3" s="111"/>
      <c r="H3" s="111"/>
      <c r="I3" s="111"/>
      <c r="J3" s="111"/>
      <c r="K3" s="111"/>
      <c r="L3" s="22"/>
      <c r="AT3" s="19" t="s">
        <v>86</v>
      </c>
    </row>
    <row r="4" spans="1:46" s="1" customFormat="1" ht="24.95" customHeight="1">
      <c r="B4" s="22"/>
      <c r="D4" s="112" t="s">
        <v>116</v>
      </c>
      <c r="L4" s="22"/>
      <c r="M4" s="113" t="s">
        <v>10</v>
      </c>
      <c r="AT4" s="19" t="s">
        <v>4</v>
      </c>
    </row>
    <row r="5" spans="1:46" s="1" customFormat="1" ht="6.95" customHeight="1">
      <c r="B5" s="22"/>
      <c r="L5" s="22"/>
    </row>
    <row r="6" spans="1:46" s="1" customFormat="1" ht="12" customHeight="1">
      <c r="B6" s="22"/>
      <c r="D6" s="114" t="s">
        <v>16</v>
      </c>
      <c r="L6" s="22"/>
    </row>
    <row r="7" spans="1:46" s="1" customFormat="1" ht="16.5" customHeight="1">
      <c r="B7" s="22"/>
      <c r="E7" s="388" t="str">
        <f>'Rekapitulace stavby'!K6</f>
        <v>Renovace výukových učeben U-10, U-11, U-12</v>
      </c>
      <c r="F7" s="389"/>
      <c r="G7" s="389"/>
      <c r="H7" s="389"/>
      <c r="L7" s="22"/>
    </row>
    <row r="8" spans="1:46" s="2" customFormat="1" ht="12" customHeight="1">
      <c r="A8" s="36"/>
      <c r="B8" s="41"/>
      <c r="C8" s="36"/>
      <c r="D8" s="114" t="s">
        <v>117</v>
      </c>
      <c r="E8" s="36"/>
      <c r="F8" s="36"/>
      <c r="G8" s="36"/>
      <c r="H8" s="36"/>
      <c r="I8" s="36"/>
      <c r="J8" s="36"/>
      <c r="K8" s="36"/>
      <c r="L8" s="115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pans="1:46" s="2" customFormat="1" ht="16.5" customHeight="1">
      <c r="A9" s="36"/>
      <c r="B9" s="41"/>
      <c r="C9" s="36"/>
      <c r="D9" s="36"/>
      <c r="E9" s="390" t="s">
        <v>2263</v>
      </c>
      <c r="F9" s="391"/>
      <c r="G9" s="391"/>
      <c r="H9" s="391"/>
      <c r="I9" s="36"/>
      <c r="J9" s="36"/>
      <c r="K9" s="36"/>
      <c r="L9" s="115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pans="1:46" s="2" customFormat="1" ht="11.25">
      <c r="A10" s="36"/>
      <c r="B10" s="41"/>
      <c r="C10" s="36"/>
      <c r="D10" s="36"/>
      <c r="E10" s="36"/>
      <c r="F10" s="36"/>
      <c r="G10" s="36"/>
      <c r="H10" s="36"/>
      <c r="I10" s="36"/>
      <c r="J10" s="36"/>
      <c r="K10" s="36"/>
      <c r="L10" s="115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pans="1:46" s="2" customFormat="1" ht="12" customHeight="1">
      <c r="A11" s="36"/>
      <c r="B11" s="41"/>
      <c r="C11" s="36"/>
      <c r="D11" s="114" t="s">
        <v>18</v>
      </c>
      <c r="E11" s="36"/>
      <c r="F11" s="105" t="s">
        <v>19</v>
      </c>
      <c r="G11" s="36"/>
      <c r="H11" s="36"/>
      <c r="I11" s="114" t="s">
        <v>20</v>
      </c>
      <c r="J11" s="105" t="s">
        <v>19</v>
      </c>
      <c r="K11" s="36"/>
      <c r="L11" s="115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pans="1:46" s="2" customFormat="1" ht="12" customHeight="1">
      <c r="A12" s="36"/>
      <c r="B12" s="41"/>
      <c r="C12" s="36"/>
      <c r="D12" s="114" t="s">
        <v>21</v>
      </c>
      <c r="E12" s="36"/>
      <c r="F12" s="105" t="s">
        <v>22</v>
      </c>
      <c r="G12" s="36"/>
      <c r="H12" s="36"/>
      <c r="I12" s="114" t="s">
        <v>23</v>
      </c>
      <c r="J12" s="116" t="str">
        <f>'Rekapitulace stavby'!AN8</f>
        <v>2.4.2021</v>
      </c>
      <c r="K12" s="36"/>
      <c r="L12" s="115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pans="1:46" s="2" customFormat="1" ht="10.9" customHeight="1">
      <c r="A13" s="36"/>
      <c r="B13" s="41"/>
      <c r="C13" s="36"/>
      <c r="D13" s="36"/>
      <c r="E13" s="36"/>
      <c r="F13" s="36"/>
      <c r="G13" s="36"/>
      <c r="H13" s="36"/>
      <c r="I13" s="36"/>
      <c r="J13" s="36"/>
      <c r="K13" s="36"/>
      <c r="L13" s="115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pans="1:46" s="2" customFormat="1" ht="12" customHeight="1">
      <c r="A14" s="36"/>
      <c r="B14" s="41"/>
      <c r="C14" s="36"/>
      <c r="D14" s="114" t="s">
        <v>25</v>
      </c>
      <c r="E14" s="36"/>
      <c r="F14" s="36"/>
      <c r="G14" s="36"/>
      <c r="H14" s="36"/>
      <c r="I14" s="114" t="s">
        <v>26</v>
      </c>
      <c r="J14" s="105" t="s">
        <v>27</v>
      </c>
      <c r="K14" s="36"/>
      <c r="L14" s="115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pans="1:46" s="2" customFormat="1" ht="18" customHeight="1">
      <c r="A15" s="36"/>
      <c r="B15" s="41"/>
      <c r="C15" s="36"/>
      <c r="D15" s="36"/>
      <c r="E15" s="105" t="s">
        <v>28</v>
      </c>
      <c r="F15" s="36"/>
      <c r="G15" s="36"/>
      <c r="H15" s="36"/>
      <c r="I15" s="114" t="s">
        <v>29</v>
      </c>
      <c r="J15" s="105" t="s">
        <v>30</v>
      </c>
      <c r="K15" s="36"/>
      <c r="L15" s="115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pans="1:46" s="2" customFormat="1" ht="6.95" customHeight="1">
      <c r="A16" s="36"/>
      <c r="B16" s="41"/>
      <c r="C16" s="36"/>
      <c r="D16" s="36"/>
      <c r="E16" s="36"/>
      <c r="F16" s="36"/>
      <c r="G16" s="36"/>
      <c r="H16" s="36"/>
      <c r="I16" s="36"/>
      <c r="J16" s="36"/>
      <c r="K16" s="36"/>
      <c r="L16" s="115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pans="1:31" s="2" customFormat="1" ht="12" customHeight="1">
      <c r="A17" s="36"/>
      <c r="B17" s="41"/>
      <c r="C17" s="36"/>
      <c r="D17" s="114" t="s">
        <v>31</v>
      </c>
      <c r="E17" s="36"/>
      <c r="F17" s="36"/>
      <c r="G17" s="36"/>
      <c r="H17" s="36"/>
      <c r="I17" s="114" t="s">
        <v>26</v>
      </c>
      <c r="J17" s="32" t="str">
        <f>'Rekapitulace stavby'!AN13</f>
        <v>Vyplň údaj</v>
      </c>
      <c r="K17" s="36"/>
      <c r="L17" s="115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pans="1:31" s="2" customFormat="1" ht="18" customHeight="1">
      <c r="A18" s="36"/>
      <c r="B18" s="41"/>
      <c r="C18" s="36"/>
      <c r="D18" s="36"/>
      <c r="E18" s="392" t="str">
        <f>'Rekapitulace stavby'!E14</f>
        <v>Vyplň údaj</v>
      </c>
      <c r="F18" s="393"/>
      <c r="G18" s="393"/>
      <c r="H18" s="393"/>
      <c r="I18" s="114" t="s">
        <v>29</v>
      </c>
      <c r="J18" s="32" t="str">
        <f>'Rekapitulace stavby'!AN14</f>
        <v>Vyplň údaj</v>
      </c>
      <c r="K18" s="36"/>
      <c r="L18" s="115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pans="1:31" s="2" customFormat="1" ht="6.95" customHeight="1">
      <c r="A19" s="36"/>
      <c r="B19" s="41"/>
      <c r="C19" s="36"/>
      <c r="D19" s="36"/>
      <c r="E19" s="36"/>
      <c r="F19" s="36"/>
      <c r="G19" s="36"/>
      <c r="H19" s="36"/>
      <c r="I19" s="36"/>
      <c r="J19" s="36"/>
      <c r="K19" s="36"/>
      <c r="L19" s="115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pans="1:31" s="2" customFormat="1" ht="12" customHeight="1">
      <c r="A20" s="36"/>
      <c r="B20" s="41"/>
      <c r="C20" s="36"/>
      <c r="D20" s="114" t="s">
        <v>33</v>
      </c>
      <c r="E20" s="36"/>
      <c r="F20" s="36"/>
      <c r="G20" s="36"/>
      <c r="H20" s="36"/>
      <c r="I20" s="114" t="s">
        <v>26</v>
      </c>
      <c r="J20" s="105" t="s">
        <v>34</v>
      </c>
      <c r="K20" s="36"/>
      <c r="L20" s="115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pans="1:31" s="2" customFormat="1" ht="18" customHeight="1">
      <c r="A21" s="36"/>
      <c r="B21" s="41"/>
      <c r="C21" s="36"/>
      <c r="D21" s="36"/>
      <c r="E21" s="105" t="s">
        <v>35</v>
      </c>
      <c r="F21" s="36"/>
      <c r="G21" s="36"/>
      <c r="H21" s="36"/>
      <c r="I21" s="114" t="s">
        <v>29</v>
      </c>
      <c r="J21" s="105" t="s">
        <v>19</v>
      </c>
      <c r="K21" s="36"/>
      <c r="L21" s="115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pans="1:31" s="2" customFormat="1" ht="6.95" customHeight="1">
      <c r="A22" s="36"/>
      <c r="B22" s="41"/>
      <c r="C22" s="36"/>
      <c r="D22" s="36"/>
      <c r="E22" s="36"/>
      <c r="F22" s="36"/>
      <c r="G22" s="36"/>
      <c r="H22" s="36"/>
      <c r="I22" s="36"/>
      <c r="J22" s="36"/>
      <c r="K22" s="36"/>
      <c r="L22" s="115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pans="1:31" s="2" customFormat="1" ht="12" customHeight="1">
      <c r="A23" s="36"/>
      <c r="B23" s="41"/>
      <c r="C23" s="36"/>
      <c r="D23" s="114" t="s">
        <v>37</v>
      </c>
      <c r="E23" s="36"/>
      <c r="F23" s="36"/>
      <c r="G23" s="36"/>
      <c r="H23" s="36"/>
      <c r="I23" s="114" t="s">
        <v>26</v>
      </c>
      <c r="J23" s="105" t="s">
        <v>38</v>
      </c>
      <c r="K23" s="36"/>
      <c r="L23" s="115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pans="1:31" s="2" customFormat="1" ht="18" customHeight="1">
      <c r="A24" s="36"/>
      <c r="B24" s="41"/>
      <c r="C24" s="36"/>
      <c r="D24" s="36"/>
      <c r="E24" s="105" t="s">
        <v>39</v>
      </c>
      <c r="F24" s="36"/>
      <c r="G24" s="36"/>
      <c r="H24" s="36"/>
      <c r="I24" s="114" t="s">
        <v>29</v>
      </c>
      <c r="J24" s="105" t="s">
        <v>19</v>
      </c>
      <c r="K24" s="36"/>
      <c r="L24" s="115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pans="1:31" s="2" customFormat="1" ht="6.95" customHeight="1">
      <c r="A25" s="36"/>
      <c r="B25" s="41"/>
      <c r="C25" s="36"/>
      <c r="D25" s="36"/>
      <c r="E25" s="36"/>
      <c r="F25" s="36"/>
      <c r="G25" s="36"/>
      <c r="H25" s="36"/>
      <c r="I25" s="36"/>
      <c r="J25" s="36"/>
      <c r="K25" s="36"/>
      <c r="L25" s="115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pans="1:31" s="2" customFormat="1" ht="12" customHeight="1">
      <c r="A26" s="36"/>
      <c r="B26" s="41"/>
      <c r="C26" s="36"/>
      <c r="D26" s="114" t="s">
        <v>40</v>
      </c>
      <c r="E26" s="36"/>
      <c r="F26" s="36"/>
      <c r="G26" s="36"/>
      <c r="H26" s="36"/>
      <c r="I26" s="36"/>
      <c r="J26" s="36"/>
      <c r="K26" s="36"/>
      <c r="L26" s="115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pans="1:31" s="8" customFormat="1" ht="16.5" customHeight="1">
      <c r="A27" s="117"/>
      <c r="B27" s="118"/>
      <c r="C27" s="117"/>
      <c r="D27" s="117"/>
      <c r="E27" s="394" t="s">
        <v>19</v>
      </c>
      <c r="F27" s="394"/>
      <c r="G27" s="394"/>
      <c r="H27" s="394"/>
      <c r="I27" s="117"/>
      <c r="J27" s="117"/>
      <c r="K27" s="117"/>
      <c r="L27" s="119"/>
      <c r="S27" s="117"/>
      <c r="T27" s="117"/>
      <c r="U27" s="117"/>
      <c r="V27" s="117"/>
      <c r="W27" s="117"/>
      <c r="X27" s="117"/>
      <c r="Y27" s="117"/>
      <c r="Z27" s="117"/>
      <c r="AA27" s="117"/>
      <c r="AB27" s="117"/>
      <c r="AC27" s="117"/>
      <c r="AD27" s="117"/>
      <c r="AE27" s="117"/>
    </row>
    <row r="28" spans="1:31" s="2" customFormat="1" ht="6.95" customHeight="1">
      <c r="A28" s="36"/>
      <c r="B28" s="41"/>
      <c r="C28" s="36"/>
      <c r="D28" s="36"/>
      <c r="E28" s="36"/>
      <c r="F28" s="36"/>
      <c r="G28" s="36"/>
      <c r="H28" s="36"/>
      <c r="I28" s="36"/>
      <c r="J28" s="36"/>
      <c r="K28" s="36"/>
      <c r="L28" s="115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pans="1:31" s="2" customFormat="1" ht="6.95" customHeight="1">
      <c r="A29" s="36"/>
      <c r="B29" s="41"/>
      <c r="C29" s="36"/>
      <c r="D29" s="120"/>
      <c r="E29" s="120"/>
      <c r="F29" s="120"/>
      <c r="G29" s="120"/>
      <c r="H29" s="120"/>
      <c r="I29" s="120"/>
      <c r="J29" s="120"/>
      <c r="K29" s="120"/>
      <c r="L29" s="115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pans="1:31" s="2" customFormat="1" ht="25.35" customHeight="1">
      <c r="A30" s="36"/>
      <c r="B30" s="41"/>
      <c r="C30" s="36"/>
      <c r="D30" s="121" t="s">
        <v>42</v>
      </c>
      <c r="E30" s="36"/>
      <c r="F30" s="36"/>
      <c r="G30" s="36"/>
      <c r="H30" s="36"/>
      <c r="I30" s="36"/>
      <c r="J30" s="122">
        <f>ROUND(J82, 2)</f>
        <v>0</v>
      </c>
      <c r="K30" s="36"/>
      <c r="L30" s="115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pans="1:31" s="2" customFormat="1" ht="6.95" customHeight="1">
      <c r="A31" s="36"/>
      <c r="B31" s="41"/>
      <c r="C31" s="36"/>
      <c r="D31" s="120"/>
      <c r="E31" s="120"/>
      <c r="F31" s="120"/>
      <c r="G31" s="120"/>
      <c r="H31" s="120"/>
      <c r="I31" s="120"/>
      <c r="J31" s="120"/>
      <c r="K31" s="120"/>
      <c r="L31" s="115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pans="1:31" s="2" customFormat="1" ht="14.45" customHeight="1">
      <c r="A32" s="36"/>
      <c r="B32" s="41"/>
      <c r="C32" s="36"/>
      <c r="D32" s="36"/>
      <c r="E32" s="36"/>
      <c r="F32" s="123" t="s">
        <v>44</v>
      </c>
      <c r="G32" s="36"/>
      <c r="H32" s="36"/>
      <c r="I32" s="123" t="s">
        <v>43</v>
      </c>
      <c r="J32" s="123" t="s">
        <v>45</v>
      </c>
      <c r="K32" s="36"/>
      <c r="L32" s="115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pans="1:31" s="2" customFormat="1" ht="14.45" customHeight="1">
      <c r="A33" s="36"/>
      <c r="B33" s="41"/>
      <c r="C33" s="36"/>
      <c r="D33" s="124" t="s">
        <v>46</v>
      </c>
      <c r="E33" s="114" t="s">
        <v>47</v>
      </c>
      <c r="F33" s="125">
        <f>ROUND((SUM(BE82:BE176)),  2)</f>
        <v>0</v>
      </c>
      <c r="G33" s="36"/>
      <c r="H33" s="36"/>
      <c r="I33" s="126">
        <v>0.21</v>
      </c>
      <c r="J33" s="125">
        <f>ROUND(((SUM(BE82:BE176))*I33),  2)</f>
        <v>0</v>
      </c>
      <c r="K33" s="36"/>
      <c r="L33" s="115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pans="1:31" s="2" customFormat="1" ht="14.45" customHeight="1">
      <c r="A34" s="36"/>
      <c r="B34" s="41"/>
      <c r="C34" s="36"/>
      <c r="D34" s="36"/>
      <c r="E34" s="114" t="s">
        <v>48</v>
      </c>
      <c r="F34" s="125">
        <f>ROUND((SUM(BF82:BF176)),  2)</f>
        <v>0</v>
      </c>
      <c r="G34" s="36"/>
      <c r="H34" s="36"/>
      <c r="I34" s="126">
        <v>0.15</v>
      </c>
      <c r="J34" s="125">
        <f>ROUND(((SUM(BF82:BF176))*I34),  2)</f>
        <v>0</v>
      </c>
      <c r="K34" s="36"/>
      <c r="L34" s="115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pans="1:31" s="2" customFormat="1" ht="14.45" hidden="1" customHeight="1">
      <c r="A35" s="36"/>
      <c r="B35" s="41"/>
      <c r="C35" s="36"/>
      <c r="D35" s="36"/>
      <c r="E35" s="114" t="s">
        <v>49</v>
      </c>
      <c r="F35" s="125">
        <f>ROUND((SUM(BG82:BG176)),  2)</f>
        <v>0</v>
      </c>
      <c r="G35" s="36"/>
      <c r="H35" s="36"/>
      <c r="I35" s="126">
        <v>0.21</v>
      </c>
      <c r="J35" s="125">
        <f>0</f>
        <v>0</v>
      </c>
      <c r="K35" s="36"/>
      <c r="L35" s="115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pans="1:31" s="2" customFormat="1" ht="14.45" hidden="1" customHeight="1">
      <c r="A36" s="36"/>
      <c r="B36" s="41"/>
      <c r="C36" s="36"/>
      <c r="D36" s="36"/>
      <c r="E36" s="114" t="s">
        <v>50</v>
      </c>
      <c r="F36" s="125">
        <f>ROUND((SUM(BH82:BH176)),  2)</f>
        <v>0</v>
      </c>
      <c r="G36" s="36"/>
      <c r="H36" s="36"/>
      <c r="I36" s="126">
        <v>0.15</v>
      </c>
      <c r="J36" s="125">
        <f>0</f>
        <v>0</v>
      </c>
      <c r="K36" s="36"/>
      <c r="L36" s="115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pans="1:31" s="2" customFormat="1" ht="14.45" hidden="1" customHeight="1">
      <c r="A37" s="36"/>
      <c r="B37" s="41"/>
      <c r="C37" s="36"/>
      <c r="D37" s="36"/>
      <c r="E37" s="114" t="s">
        <v>51</v>
      </c>
      <c r="F37" s="125">
        <f>ROUND((SUM(BI82:BI176)),  2)</f>
        <v>0</v>
      </c>
      <c r="G37" s="36"/>
      <c r="H37" s="36"/>
      <c r="I37" s="126">
        <v>0</v>
      </c>
      <c r="J37" s="125">
        <f>0</f>
        <v>0</v>
      </c>
      <c r="K37" s="36"/>
      <c r="L37" s="115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pans="1:31" s="2" customFormat="1" ht="6.95" customHeight="1">
      <c r="A38" s="36"/>
      <c r="B38" s="41"/>
      <c r="C38" s="36"/>
      <c r="D38" s="36"/>
      <c r="E38" s="36"/>
      <c r="F38" s="36"/>
      <c r="G38" s="36"/>
      <c r="H38" s="36"/>
      <c r="I38" s="36"/>
      <c r="J38" s="36"/>
      <c r="K38" s="36"/>
      <c r="L38" s="115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pans="1:31" s="2" customFormat="1" ht="25.35" customHeight="1">
      <c r="A39" s="36"/>
      <c r="B39" s="41"/>
      <c r="C39" s="127"/>
      <c r="D39" s="128" t="s">
        <v>52</v>
      </c>
      <c r="E39" s="129"/>
      <c r="F39" s="129"/>
      <c r="G39" s="130" t="s">
        <v>53</v>
      </c>
      <c r="H39" s="131" t="s">
        <v>54</v>
      </c>
      <c r="I39" s="129"/>
      <c r="J39" s="132">
        <f>SUM(J30:J37)</f>
        <v>0</v>
      </c>
      <c r="K39" s="133"/>
      <c r="L39" s="115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pans="1:31" s="2" customFormat="1" ht="14.45" customHeight="1">
      <c r="A40" s="36"/>
      <c r="B40" s="134"/>
      <c r="C40" s="135"/>
      <c r="D40" s="135"/>
      <c r="E40" s="135"/>
      <c r="F40" s="135"/>
      <c r="G40" s="135"/>
      <c r="H40" s="135"/>
      <c r="I40" s="135"/>
      <c r="J40" s="135"/>
      <c r="K40" s="135"/>
      <c r="L40" s="115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4" spans="1:31" s="2" customFormat="1" ht="6.95" customHeight="1">
      <c r="A44" s="36"/>
      <c r="B44" s="136"/>
      <c r="C44" s="137"/>
      <c r="D44" s="137"/>
      <c r="E44" s="137"/>
      <c r="F44" s="137"/>
      <c r="G44" s="137"/>
      <c r="H44" s="137"/>
      <c r="I44" s="137"/>
      <c r="J44" s="137"/>
      <c r="K44" s="137"/>
      <c r="L44" s="115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pans="1:31" s="2" customFormat="1" ht="24.95" customHeight="1">
      <c r="A45" s="36"/>
      <c r="B45" s="37"/>
      <c r="C45" s="25" t="s">
        <v>119</v>
      </c>
      <c r="D45" s="38"/>
      <c r="E45" s="38"/>
      <c r="F45" s="38"/>
      <c r="G45" s="38"/>
      <c r="H45" s="38"/>
      <c r="I45" s="38"/>
      <c r="J45" s="38"/>
      <c r="K45" s="38"/>
      <c r="L45" s="115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spans="1:31" s="2" customFormat="1" ht="6.95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115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pans="1:31" s="2" customFormat="1" ht="12" customHeight="1">
      <c r="A47" s="36"/>
      <c r="B47" s="37"/>
      <c r="C47" s="31" t="s">
        <v>16</v>
      </c>
      <c r="D47" s="38"/>
      <c r="E47" s="38"/>
      <c r="F47" s="38"/>
      <c r="G47" s="38"/>
      <c r="H47" s="38"/>
      <c r="I47" s="38"/>
      <c r="J47" s="38"/>
      <c r="K47" s="38"/>
      <c r="L47" s="115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pans="1:31" s="2" customFormat="1" ht="16.5" customHeight="1">
      <c r="A48" s="36"/>
      <c r="B48" s="37"/>
      <c r="C48" s="38"/>
      <c r="D48" s="38"/>
      <c r="E48" s="395" t="str">
        <f>E7</f>
        <v>Renovace výukových učeben U-10, U-11, U-12</v>
      </c>
      <c r="F48" s="396"/>
      <c r="G48" s="396"/>
      <c r="H48" s="396"/>
      <c r="I48" s="38"/>
      <c r="J48" s="38"/>
      <c r="K48" s="38"/>
      <c r="L48" s="115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pans="1:47" s="2" customFormat="1" ht="12" customHeight="1">
      <c r="A49" s="36"/>
      <c r="B49" s="37"/>
      <c r="C49" s="31" t="s">
        <v>117</v>
      </c>
      <c r="D49" s="38"/>
      <c r="E49" s="38"/>
      <c r="F49" s="38"/>
      <c r="G49" s="38"/>
      <c r="H49" s="38"/>
      <c r="I49" s="38"/>
      <c r="J49" s="38"/>
      <c r="K49" s="38"/>
      <c r="L49" s="115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pans="1:47" s="2" customFormat="1" ht="16.5" customHeight="1">
      <c r="A50" s="36"/>
      <c r="B50" s="37"/>
      <c r="C50" s="38"/>
      <c r="D50" s="38"/>
      <c r="E50" s="349" t="str">
        <f>E9</f>
        <v>006 - VZT</v>
      </c>
      <c r="F50" s="397"/>
      <c r="G50" s="397"/>
      <c r="H50" s="397"/>
      <c r="I50" s="38"/>
      <c r="J50" s="38"/>
      <c r="K50" s="38"/>
      <c r="L50" s="115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pans="1:47" s="2" customFormat="1" ht="6.95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115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pans="1:47" s="2" customFormat="1" ht="12" customHeight="1">
      <c r="A52" s="36"/>
      <c r="B52" s="37"/>
      <c r="C52" s="31" t="s">
        <v>21</v>
      </c>
      <c r="D52" s="38"/>
      <c r="E52" s="38"/>
      <c r="F52" s="29" t="str">
        <f>F12</f>
        <v>Praha 6, Veleslavín, José Martího 269/31</v>
      </c>
      <c r="G52" s="38"/>
      <c r="H52" s="38"/>
      <c r="I52" s="31" t="s">
        <v>23</v>
      </c>
      <c r="J52" s="61" t="str">
        <f>IF(J12="","",J12)</f>
        <v>2.4.2021</v>
      </c>
      <c r="K52" s="38"/>
      <c r="L52" s="115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pans="1:47" s="2" customFormat="1" ht="6.95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115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pans="1:47" s="2" customFormat="1" ht="15.2" customHeight="1">
      <c r="A54" s="36"/>
      <c r="B54" s="37"/>
      <c r="C54" s="31" t="s">
        <v>25</v>
      </c>
      <c r="D54" s="38"/>
      <c r="E54" s="38"/>
      <c r="F54" s="29" t="str">
        <f>E15</f>
        <v>UNIVERZITA KARLOVA V PRAZE_x000D_
_x000D_
, FTVS</v>
      </c>
      <c r="G54" s="38"/>
      <c r="H54" s="38"/>
      <c r="I54" s="31" t="s">
        <v>33</v>
      </c>
      <c r="J54" s="34" t="str">
        <f>E21</f>
        <v>Werkplan s.r.o.</v>
      </c>
      <c r="K54" s="38"/>
      <c r="L54" s="115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pans="1:47" s="2" customFormat="1" ht="15.2" customHeight="1">
      <c r="A55" s="36"/>
      <c r="B55" s="37"/>
      <c r="C55" s="31" t="s">
        <v>31</v>
      </c>
      <c r="D55" s="38"/>
      <c r="E55" s="38"/>
      <c r="F55" s="29" t="str">
        <f>IF(E18="","",E18)</f>
        <v>Vyplň údaj</v>
      </c>
      <c r="G55" s="38"/>
      <c r="H55" s="38"/>
      <c r="I55" s="31" t="s">
        <v>37</v>
      </c>
      <c r="J55" s="34" t="str">
        <f>E24</f>
        <v>Ing. Pavel Vochozka</v>
      </c>
      <c r="K55" s="38"/>
      <c r="L55" s="115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pans="1:47" s="2" customFormat="1" ht="10.35" customHeight="1">
      <c r="A56" s="36"/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115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pans="1:47" s="2" customFormat="1" ht="29.25" customHeight="1">
      <c r="A57" s="36"/>
      <c r="B57" s="37"/>
      <c r="C57" s="138" t="s">
        <v>120</v>
      </c>
      <c r="D57" s="139"/>
      <c r="E57" s="139"/>
      <c r="F57" s="139"/>
      <c r="G57" s="139"/>
      <c r="H57" s="139"/>
      <c r="I57" s="139"/>
      <c r="J57" s="140" t="s">
        <v>121</v>
      </c>
      <c r="K57" s="139"/>
      <c r="L57" s="115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pans="1:47" s="2" customFormat="1" ht="10.35" customHeight="1">
      <c r="A58" s="36"/>
      <c r="B58" s="37"/>
      <c r="C58" s="38"/>
      <c r="D58" s="38"/>
      <c r="E58" s="38"/>
      <c r="F58" s="38"/>
      <c r="G58" s="38"/>
      <c r="H58" s="38"/>
      <c r="I58" s="38"/>
      <c r="J58" s="38"/>
      <c r="K58" s="38"/>
      <c r="L58" s="115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pans="1:47" s="2" customFormat="1" ht="22.9" customHeight="1">
      <c r="A59" s="36"/>
      <c r="B59" s="37"/>
      <c r="C59" s="141" t="s">
        <v>74</v>
      </c>
      <c r="D59" s="38"/>
      <c r="E59" s="38"/>
      <c r="F59" s="38"/>
      <c r="G59" s="38"/>
      <c r="H59" s="38"/>
      <c r="I59" s="38"/>
      <c r="J59" s="79">
        <f>J82</f>
        <v>0</v>
      </c>
      <c r="K59" s="38"/>
      <c r="L59" s="115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U59" s="19" t="s">
        <v>122</v>
      </c>
    </row>
    <row r="60" spans="1:47" s="9" customFormat="1" ht="24.95" customHeight="1">
      <c r="B60" s="142"/>
      <c r="C60" s="143"/>
      <c r="D60" s="144" t="s">
        <v>126</v>
      </c>
      <c r="E60" s="145"/>
      <c r="F60" s="145"/>
      <c r="G60" s="145"/>
      <c r="H60" s="145"/>
      <c r="I60" s="145"/>
      <c r="J60" s="146">
        <f>J83</f>
        <v>0</v>
      </c>
      <c r="K60" s="143"/>
      <c r="L60" s="147"/>
    </row>
    <row r="61" spans="1:47" s="10" customFormat="1" ht="19.899999999999999" customHeight="1">
      <c r="B61" s="148"/>
      <c r="C61" s="99"/>
      <c r="D61" s="149" t="s">
        <v>2264</v>
      </c>
      <c r="E61" s="150"/>
      <c r="F61" s="150"/>
      <c r="G61" s="150"/>
      <c r="H61" s="150"/>
      <c r="I61" s="150"/>
      <c r="J61" s="151">
        <f>J84</f>
        <v>0</v>
      </c>
      <c r="K61" s="99"/>
      <c r="L61" s="152"/>
    </row>
    <row r="62" spans="1:47" s="10" customFormat="1" ht="19.899999999999999" customHeight="1">
      <c r="B62" s="148"/>
      <c r="C62" s="99"/>
      <c r="D62" s="149" t="s">
        <v>2265</v>
      </c>
      <c r="E62" s="150"/>
      <c r="F62" s="150"/>
      <c r="G62" s="150"/>
      <c r="H62" s="150"/>
      <c r="I62" s="150"/>
      <c r="J62" s="151">
        <f>J91</f>
        <v>0</v>
      </c>
      <c r="K62" s="99"/>
      <c r="L62" s="152"/>
    </row>
    <row r="63" spans="1:47" s="2" customFormat="1" ht="21.75" customHeight="1">
      <c r="A63" s="36"/>
      <c r="B63" s="37"/>
      <c r="C63" s="38"/>
      <c r="D63" s="38"/>
      <c r="E63" s="38"/>
      <c r="F63" s="38"/>
      <c r="G63" s="38"/>
      <c r="H63" s="38"/>
      <c r="I63" s="38"/>
      <c r="J63" s="38"/>
      <c r="K63" s="38"/>
      <c r="L63" s="115"/>
      <c r="S63" s="36"/>
      <c r="T63" s="36"/>
      <c r="U63" s="36"/>
      <c r="V63" s="36"/>
      <c r="W63" s="36"/>
      <c r="X63" s="36"/>
      <c r="Y63" s="36"/>
      <c r="Z63" s="36"/>
      <c r="AA63" s="36"/>
      <c r="AB63" s="36"/>
      <c r="AC63" s="36"/>
      <c r="AD63" s="36"/>
      <c r="AE63" s="36"/>
    </row>
    <row r="64" spans="1:47" s="2" customFormat="1" ht="6.95" customHeight="1">
      <c r="A64" s="36"/>
      <c r="B64" s="49"/>
      <c r="C64" s="50"/>
      <c r="D64" s="50"/>
      <c r="E64" s="50"/>
      <c r="F64" s="50"/>
      <c r="G64" s="50"/>
      <c r="H64" s="50"/>
      <c r="I64" s="50"/>
      <c r="J64" s="50"/>
      <c r="K64" s="50"/>
      <c r="L64" s="115"/>
      <c r="S64" s="36"/>
      <c r="T64" s="36"/>
      <c r="U64" s="36"/>
      <c r="V64" s="36"/>
      <c r="W64" s="36"/>
      <c r="X64" s="36"/>
      <c r="Y64" s="36"/>
      <c r="Z64" s="36"/>
      <c r="AA64" s="36"/>
      <c r="AB64" s="36"/>
      <c r="AC64" s="36"/>
      <c r="AD64" s="36"/>
      <c r="AE64" s="36"/>
    </row>
    <row r="68" spans="1:31" s="2" customFormat="1" ht="6.95" customHeight="1">
      <c r="A68" s="36"/>
      <c r="B68" s="51"/>
      <c r="C68" s="52"/>
      <c r="D68" s="52"/>
      <c r="E68" s="52"/>
      <c r="F68" s="52"/>
      <c r="G68" s="52"/>
      <c r="H68" s="52"/>
      <c r="I68" s="52"/>
      <c r="J68" s="52"/>
      <c r="K68" s="52"/>
      <c r="L68" s="115"/>
      <c r="S68" s="36"/>
      <c r="T68" s="36"/>
      <c r="U68" s="36"/>
      <c r="V68" s="36"/>
      <c r="W68" s="36"/>
      <c r="X68" s="36"/>
      <c r="Y68" s="36"/>
      <c r="Z68" s="36"/>
      <c r="AA68" s="36"/>
      <c r="AB68" s="36"/>
      <c r="AC68" s="36"/>
      <c r="AD68" s="36"/>
      <c r="AE68" s="36"/>
    </row>
    <row r="69" spans="1:31" s="2" customFormat="1" ht="24.95" customHeight="1">
      <c r="A69" s="36"/>
      <c r="B69" s="37"/>
      <c r="C69" s="25" t="s">
        <v>135</v>
      </c>
      <c r="D69" s="38"/>
      <c r="E69" s="38"/>
      <c r="F69" s="38"/>
      <c r="G69" s="38"/>
      <c r="H69" s="38"/>
      <c r="I69" s="38"/>
      <c r="J69" s="38"/>
      <c r="K69" s="38"/>
      <c r="L69" s="115"/>
      <c r="S69" s="36"/>
      <c r="T69" s="36"/>
      <c r="U69" s="36"/>
      <c r="V69" s="36"/>
      <c r="W69" s="36"/>
      <c r="X69" s="36"/>
      <c r="Y69" s="36"/>
      <c r="Z69" s="36"/>
      <c r="AA69" s="36"/>
      <c r="AB69" s="36"/>
      <c r="AC69" s="36"/>
      <c r="AD69" s="36"/>
      <c r="AE69" s="36"/>
    </row>
    <row r="70" spans="1:31" s="2" customFormat="1" ht="6.95" customHeight="1">
      <c r="A70" s="36"/>
      <c r="B70" s="37"/>
      <c r="C70" s="38"/>
      <c r="D70" s="38"/>
      <c r="E70" s="38"/>
      <c r="F70" s="38"/>
      <c r="G70" s="38"/>
      <c r="H70" s="38"/>
      <c r="I70" s="38"/>
      <c r="J70" s="38"/>
      <c r="K70" s="38"/>
      <c r="L70" s="115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</row>
    <row r="71" spans="1:31" s="2" customFormat="1" ht="12" customHeight="1">
      <c r="A71" s="36"/>
      <c r="B71" s="37"/>
      <c r="C71" s="31" t="s">
        <v>16</v>
      </c>
      <c r="D71" s="38"/>
      <c r="E71" s="38"/>
      <c r="F71" s="38"/>
      <c r="G71" s="38"/>
      <c r="H71" s="38"/>
      <c r="I71" s="38"/>
      <c r="J71" s="38"/>
      <c r="K71" s="38"/>
      <c r="L71" s="115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2" spans="1:31" s="2" customFormat="1" ht="16.5" customHeight="1">
      <c r="A72" s="36"/>
      <c r="B72" s="37"/>
      <c r="C72" s="38"/>
      <c r="D72" s="38"/>
      <c r="E72" s="395" t="str">
        <f>E7</f>
        <v>Renovace výukových učeben U-10, U-11, U-12</v>
      </c>
      <c r="F72" s="396"/>
      <c r="G72" s="396"/>
      <c r="H72" s="396"/>
      <c r="I72" s="38"/>
      <c r="J72" s="38"/>
      <c r="K72" s="38"/>
      <c r="L72" s="115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3" spans="1:31" s="2" customFormat="1" ht="12" customHeight="1">
      <c r="A73" s="36"/>
      <c r="B73" s="37"/>
      <c r="C73" s="31" t="s">
        <v>117</v>
      </c>
      <c r="D73" s="38"/>
      <c r="E73" s="38"/>
      <c r="F73" s="38"/>
      <c r="G73" s="38"/>
      <c r="H73" s="38"/>
      <c r="I73" s="38"/>
      <c r="J73" s="38"/>
      <c r="K73" s="38"/>
      <c r="L73" s="115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pans="1:31" s="2" customFormat="1" ht="16.5" customHeight="1">
      <c r="A74" s="36"/>
      <c r="B74" s="37"/>
      <c r="C74" s="38"/>
      <c r="D74" s="38"/>
      <c r="E74" s="349" t="str">
        <f>E9</f>
        <v>006 - VZT</v>
      </c>
      <c r="F74" s="397"/>
      <c r="G74" s="397"/>
      <c r="H74" s="397"/>
      <c r="I74" s="38"/>
      <c r="J74" s="38"/>
      <c r="K74" s="38"/>
      <c r="L74" s="115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pans="1:31" s="2" customFormat="1" ht="6.95" customHeight="1">
      <c r="A75" s="36"/>
      <c r="B75" s="37"/>
      <c r="C75" s="38"/>
      <c r="D75" s="38"/>
      <c r="E75" s="38"/>
      <c r="F75" s="38"/>
      <c r="G75" s="38"/>
      <c r="H75" s="38"/>
      <c r="I75" s="38"/>
      <c r="J75" s="38"/>
      <c r="K75" s="38"/>
      <c r="L75" s="115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pans="1:31" s="2" customFormat="1" ht="12" customHeight="1">
      <c r="A76" s="36"/>
      <c r="B76" s="37"/>
      <c r="C76" s="31" t="s">
        <v>21</v>
      </c>
      <c r="D76" s="38"/>
      <c r="E76" s="38"/>
      <c r="F76" s="29" t="str">
        <f>F12</f>
        <v>Praha 6, Veleslavín, José Martího 269/31</v>
      </c>
      <c r="G76" s="38"/>
      <c r="H76" s="38"/>
      <c r="I76" s="31" t="s">
        <v>23</v>
      </c>
      <c r="J76" s="61" t="str">
        <f>IF(J12="","",J12)</f>
        <v>2.4.2021</v>
      </c>
      <c r="K76" s="38"/>
      <c r="L76" s="115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pans="1:31" s="2" customFormat="1" ht="6.95" customHeight="1">
      <c r="A77" s="36"/>
      <c r="B77" s="37"/>
      <c r="C77" s="38"/>
      <c r="D77" s="38"/>
      <c r="E77" s="38"/>
      <c r="F77" s="38"/>
      <c r="G77" s="38"/>
      <c r="H77" s="38"/>
      <c r="I77" s="38"/>
      <c r="J77" s="38"/>
      <c r="K77" s="38"/>
      <c r="L77" s="115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pans="1:31" s="2" customFormat="1" ht="15.2" customHeight="1">
      <c r="A78" s="36"/>
      <c r="B78" s="37"/>
      <c r="C78" s="31" t="s">
        <v>25</v>
      </c>
      <c r="D78" s="38"/>
      <c r="E78" s="38"/>
      <c r="F78" s="29" t="str">
        <f>E15</f>
        <v>UNIVERZITA KARLOVA V PRAZE_x000D_
_x000D_
, FTVS</v>
      </c>
      <c r="G78" s="38"/>
      <c r="H78" s="38"/>
      <c r="I78" s="31" t="s">
        <v>33</v>
      </c>
      <c r="J78" s="34" t="str">
        <f>E21</f>
        <v>Werkplan s.r.o.</v>
      </c>
      <c r="K78" s="38"/>
      <c r="L78" s="115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pans="1:31" s="2" customFormat="1" ht="15.2" customHeight="1">
      <c r="A79" s="36"/>
      <c r="B79" s="37"/>
      <c r="C79" s="31" t="s">
        <v>31</v>
      </c>
      <c r="D79" s="38"/>
      <c r="E79" s="38"/>
      <c r="F79" s="29" t="str">
        <f>IF(E18="","",E18)</f>
        <v>Vyplň údaj</v>
      </c>
      <c r="G79" s="38"/>
      <c r="H79" s="38"/>
      <c r="I79" s="31" t="s">
        <v>37</v>
      </c>
      <c r="J79" s="34" t="str">
        <f>E24</f>
        <v>Ing. Pavel Vochozka</v>
      </c>
      <c r="K79" s="38"/>
      <c r="L79" s="115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pans="1:31" s="2" customFormat="1" ht="10.35" customHeight="1">
      <c r="A80" s="36"/>
      <c r="B80" s="37"/>
      <c r="C80" s="38"/>
      <c r="D80" s="38"/>
      <c r="E80" s="38"/>
      <c r="F80" s="38"/>
      <c r="G80" s="38"/>
      <c r="H80" s="38"/>
      <c r="I80" s="38"/>
      <c r="J80" s="38"/>
      <c r="K80" s="38"/>
      <c r="L80" s="115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pans="1:65" s="11" customFormat="1" ht="29.25" customHeight="1">
      <c r="A81" s="153"/>
      <c r="B81" s="154"/>
      <c r="C81" s="155" t="s">
        <v>136</v>
      </c>
      <c r="D81" s="156" t="s">
        <v>61</v>
      </c>
      <c r="E81" s="156" t="s">
        <v>57</v>
      </c>
      <c r="F81" s="156" t="s">
        <v>58</v>
      </c>
      <c r="G81" s="156" t="s">
        <v>137</v>
      </c>
      <c r="H81" s="156" t="s">
        <v>138</v>
      </c>
      <c r="I81" s="156" t="s">
        <v>139</v>
      </c>
      <c r="J81" s="156" t="s">
        <v>121</v>
      </c>
      <c r="K81" s="157" t="s">
        <v>140</v>
      </c>
      <c r="L81" s="158"/>
      <c r="M81" s="70" t="s">
        <v>19</v>
      </c>
      <c r="N81" s="71" t="s">
        <v>46</v>
      </c>
      <c r="O81" s="71" t="s">
        <v>141</v>
      </c>
      <c r="P81" s="71" t="s">
        <v>142</v>
      </c>
      <c r="Q81" s="71" t="s">
        <v>143</v>
      </c>
      <c r="R81" s="71" t="s">
        <v>144</v>
      </c>
      <c r="S81" s="71" t="s">
        <v>145</v>
      </c>
      <c r="T81" s="72" t="s">
        <v>146</v>
      </c>
      <c r="U81" s="153"/>
      <c r="V81" s="153"/>
      <c r="W81" s="153"/>
      <c r="X81" s="153"/>
      <c r="Y81" s="153"/>
      <c r="Z81" s="153"/>
      <c r="AA81" s="153"/>
      <c r="AB81" s="153"/>
      <c r="AC81" s="153"/>
      <c r="AD81" s="153"/>
      <c r="AE81" s="153"/>
    </row>
    <row r="82" spans="1:65" s="2" customFormat="1" ht="22.9" customHeight="1">
      <c r="A82" s="36"/>
      <c r="B82" s="37"/>
      <c r="C82" s="77" t="s">
        <v>147</v>
      </c>
      <c r="D82" s="38"/>
      <c r="E82" s="38"/>
      <c r="F82" s="38"/>
      <c r="G82" s="38"/>
      <c r="H82" s="38"/>
      <c r="I82" s="38"/>
      <c r="J82" s="159">
        <f>BK82</f>
        <v>0</v>
      </c>
      <c r="K82" s="38"/>
      <c r="L82" s="41"/>
      <c r="M82" s="73"/>
      <c r="N82" s="160"/>
      <c r="O82" s="74"/>
      <c r="P82" s="161">
        <f>P83</f>
        <v>0</v>
      </c>
      <c r="Q82" s="74"/>
      <c r="R82" s="161">
        <f>R83</f>
        <v>0</v>
      </c>
      <c r="S82" s="74"/>
      <c r="T82" s="162">
        <f>T83</f>
        <v>0</v>
      </c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T82" s="19" t="s">
        <v>75</v>
      </c>
      <c r="AU82" s="19" t="s">
        <v>122</v>
      </c>
      <c r="BK82" s="163">
        <f>BK83</f>
        <v>0</v>
      </c>
    </row>
    <row r="83" spans="1:65" s="12" customFormat="1" ht="25.9" customHeight="1">
      <c r="B83" s="164"/>
      <c r="C83" s="165"/>
      <c r="D83" s="166" t="s">
        <v>75</v>
      </c>
      <c r="E83" s="167" t="s">
        <v>460</v>
      </c>
      <c r="F83" s="167" t="s">
        <v>461</v>
      </c>
      <c r="G83" s="165"/>
      <c r="H83" s="165"/>
      <c r="I83" s="168"/>
      <c r="J83" s="169">
        <f>BK83</f>
        <v>0</v>
      </c>
      <c r="K83" s="165"/>
      <c r="L83" s="170"/>
      <c r="M83" s="171"/>
      <c r="N83" s="172"/>
      <c r="O83" s="172"/>
      <c r="P83" s="173">
        <f>P84+P91</f>
        <v>0</v>
      </c>
      <c r="Q83" s="172"/>
      <c r="R83" s="173">
        <f>R84+R91</f>
        <v>0</v>
      </c>
      <c r="S83" s="172"/>
      <c r="T83" s="174">
        <f>T84+T91</f>
        <v>0</v>
      </c>
      <c r="AR83" s="175" t="s">
        <v>86</v>
      </c>
      <c r="AT83" s="176" t="s">
        <v>75</v>
      </c>
      <c r="AU83" s="176" t="s">
        <v>76</v>
      </c>
      <c r="AY83" s="175" t="s">
        <v>150</v>
      </c>
      <c r="BK83" s="177">
        <f>BK84+BK91</f>
        <v>0</v>
      </c>
    </row>
    <row r="84" spans="1:65" s="12" customFormat="1" ht="22.9" customHeight="1">
      <c r="B84" s="164"/>
      <c r="C84" s="165"/>
      <c r="D84" s="166" t="s">
        <v>75</v>
      </c>
      <c r="E84" s="178" t="s">
        <v>2266</v>
      </c>
      <c r="F84" s="178" t="s">
        <v>2267</v>
      </c>
      <c r="G84" s="165"/>
      <c r="H84" s="165"/>
      <c r="I84" s="168"/>
      <c r="J84" s="179">
        <f>BK84</f>
        <v>0</v>
      </c>
      <c r="K84" s="165"/>
      <c r="L84" s="170"/>
      <c r="M84" s="171"/>
      <c r="N84" s="172"/>
      <c r="O84" s="172"/>
      <c r="P84" s="173">
        <f>SUM(P85:P90)</f>
        <v>0</v>
      </c>
      <c r="Q84" s="172"/>
      <c r="R84" s="173">
        <f>SUM(R85:R90)</f>
        <v>0</v>
      </c>
      <c r="S84" s="172"/>
      <c r="T84" s="174">
        <f>SUM(T85:T90)</f>
        <v>0</v>
      </c>
      <c r="AR84" s="175" t="s">
        <v>86</v>
      </c>
      <c r="AT84" s="176" t="s">
        <v>75</v>
      </c>
      <c r="AU84" s="176" t="s">
        <v>84</v>
      </c>
      <c r="AY84" s="175" t="s">
        <v>150</v>
      </c>
      <c r="BK84" s="177">
        <f>SUM(BK85:BK90)</f>
        <v>0</v>
      </c>
    </row>
    <row r="85" spans="1:65" s="2" customFormat="1" ht="36">
      <c r="A85" s="36"/>
      <c r="B85" s="37"/>
      <c r="C85" s="180" t="s">
        <v>84</v>
      </c>
      <c r="D85" s="180" t="s">
        <v>153</v>
      </c>
      <c r="E85" s="181" t="s">
        <v>2268</v>
      </c>
      <c r="F85" s="182" t="s">
        <v>2269</v>
      </c>
      <c r="G85" s="183" t="s">
        <v>167</v>
      </c>
      <c r="H85" s="184">
        <v>56</v>
      </c>
      <c r="I85" s="185"/>
      <c r="J85" s="186">
        <f>ROUND(I85*H85,2)</f>
        <v>0</v>
      </c>
      <c r="K85" s="182" t="s">
        <v>157</v>
      </c>
      <c r="L85" s="41"/>
      <c r="M85" s="187" t="s">
        <v>19</v>
      </c>
      <c r="N85" s="188" t="s">
        <v>47</v>
      </c>
      <c r="O85" s="66"/>
      <c r="P85" s="189">
        <f>O85*H85</f>
        <v>0</v>
      </c>
      <c r="Q85" s="189">
        <v>0</v>
      </c>
      <c r="R85" s="189">
        <f>Q85*H85</f>
        <v>0</v>
      </c>
      <c r="S85" s="189">
        <v>0</v>
      </c>
      <c r="T85" s="190">
        <f>S85*H85</f>
        <v>0</v>
      </c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  <c r="AR85" s="191" t="s">
        <v>314</v>
      </c>
      <c r="AT85" s="191" t="s">
        <v>153</v>
      </c>
      <c r="AU85" s="191" t="s">
        <v>86</v>
      </c>
      <c r="AY85" s="19" t="s">
        <v>150</v>
      </c>
      <c r="BE85" s="192">
        <f>IF(N85="základní",J85,0)</f>
        <v>0</v>
      </c>
      <c r="BF85" s="192">
        <f>IF(N85="snížená",J85,0)</f>
        <v>0</v>
      </c>
      <c r="BG85" s="192">
        <f>IF(N85="zákl. přenesená",J85,0)</f>
        <v>0</v>
      </c>
      <c r="BH85" s="192">
        <f>IF(N85="sníž. přenesená",J85,0)</f>
        <v>0</v>
      </c>
      <c r="BI85" s="192">
        <f>IF(N85="nulová",J85,0)</f>
        <v>0</v>
      </c>
      <c r="BJ85" s="19" t="s">
        <v>84</v>
      </c>
      <c r="BK85" s="192">
        <f>ROUND(I85*H85,2)</f>
        <v>0</v>
      </c>
      <c r="BL85" s="19" t="s">
        <v>314</v>
      </c>
      <c r="BM85" s="191" t="s">
        <v>86</v>
      </c>
    </row>
    <row r="86" spans="1:65" s="2" customFormat="1" ht="19.5">
      <c r="A86" s="36"/>
      <c r="B86" s="37"/>
      <c r="C86" s="38"/>
      <c r="D86" s="193" t="s">
        <v>160</v>
      </c>
      <c r="E86" s="38"/>
      <c r="F86" s="194" t="s">
        <v>2269</v>
      </c>
      <c r="G86" s="38"/>
      <c r="H86" s="38"/>
      <c r="I86" s="195"/>
      <c r="J86" s="38"/>
      <c r="K86" s="38"/>
      <c r="L86" s="41"/>
      <c r="M86" s="196"/>
      <c r="N86" s="197"/>
      <c r="O86" s="66"/>
      <c r="P86" s="66"/>
      <c r="Q86" s="66"/>
      <c r="R86" s="66"/>
      <c r="S86" s="66"/>
      <c r="T86" s="67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T86" s="19" t="s">
        <v>160</v>
      </c>
      <c r="AU86" s="19" t="s">
        <v>86</v>
      </c>
    </row>
    <row r="87" spans="1:65" s="2" customFormat="1" ht="36">
      <c r="A87" s="36"/>
      <c r="B87" s="37"/>
      <c r="C87" s="180" t="s">
        <v>86</v>
      </c>
      <c r="D87" s="180" t="s">
        <v>153</v>
      </c>
      <c r="E87" s="181" t="s">
        <v>2270</v>
      </c>
      <c r="F87" s="182" t="s">
        <v>2271</v>
      </c>
      <c r="G87" s="183" t="s">
        <v>167</v>
      </c>
      <c r="H87" s="184">
        <v>41</v>
      </c>
      <c r="I87" s="185"/>
      <c r="J87" s="186">
        <f>ROUND(I87*H87,2)</f>
        <v>0</v>
      </c>
      <c r="K87" s="182" t="s">
        <v>157</v>
      </c>
      <c r="L87" s="41"/>
      <c r="M87" s="187" t="s">
        <v>19</v>
      </c>
      <c r="N87" s="188" t="s">
        <v>47</v>
      </c>
      <c r="O87" s="66"/>
      <c r="P87" s="189">
        <f>O87*H87</f>
        <v>0</v>
      </c>
      <c r="Q87" s="189">
        <v>0</v>
      </c>
      <c r="R87" s="189">
        <f>Q87*H87</f>
        <v>0</v>
      </c>
      <c r="S87" s="189">
        <v>0</v>
      </c>
      <c r="T87" s="190">
        <f>S87*H87</f>
        <v>0</v>
      </c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R87" s="191" t="s">
        <v>314</v>
      </c>
      <c r="AT87" s="191" t="s">
        <v>153</v>
      </c>
      <c r="AU87" s="191" t="s">
        <v>86</v>
      </c>
      <c r="AY87" s="19" t="s">
        <v>150</v>
      </c>
      <c r="BE87" s="192">
        <f>IF(N87="základní",J87,0)</f>
        <v>0</v>
      </c>
      <c r="BF87" s="192">
        <f>IF(N87="snížená",J87,0)</f>
        <v>0</v>
      </c>
      <c r="BG87" s="192">
        <f>IF(N87="zákl. přenesená",J87,0)</f>
        <v>0</v>
      </c>
      <c r="BH87" s="192">
        <f>IF(N87="sníž. přenesená",J87,0)</f>
        <v>0</v>
      </c>
      <c r="BI87" s="192">
        <f>IF(N87="nulová",J87,0)</f>
        <v>0</v>
      </c>
      <c r="BJ87" s="19" t="s">
        <v>84</v>
      </c>
      <c r="BK87" s="192">
        <f>ROUND(I87*H87,2)</f>
        <v>0</v>
      </c>
      <c r="BL87" s="19" t="s">
        <v>314</v>
      </c>
      <c r="BM87" s="191" t="s">
        <v>158</v>
      </c>
    </row>
    <row r="88" spans="1:65" s="2" customFormat="1" ht="29.25">
      <c r="A88" s="36"/>
      <c r="B88" s="37"/>
      <c r="C88" s="38"/>
      <c r="D88" s="193" t="s">
        <v>160</v>
      </c>
      <c r="E88" s="38"/>
      <c r="F88" s="194" t="s">
        <v>2271</v>
      </c>
      <c r="G88" s="38"/>
      <c r="H88" s="38"/>
      <c r="I88" s="195"/>
      <c r="J88" s="38"/>
      <c r="K88" s="38"/>
      <c r="L88" s="41"/>
      <c r="M88" s="196"/>
      <c r="N88" s="197"/>
      <c r="O88" s="66"/>
      <c r="P88" s="66"/>
      <c r="Q88" s="66"/>
      <c r="R88" s="66"/>
      <c r="S88" s="66"/>
      <c r="T88" s="67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T88" s="19" t="s">
        <v>160</v>
      </c>
      <c r="AU88" s="19" t="s">
        <v>86</v>
      </c>
    </row>
    <row r="89" spans="1:65" s="2" customFormat="1" ht="24">
      <c r="A89" s="36"/>
      <c r="B89" s="37"/>
      <c r="C89" s="180" t="s">
        <v>179</v>
      </c>
      <c r="D89" s="180" t="s">
        <v>153</v>
      </c>
      <c r="E89" s="181" t="s">
        <v>2272</v>
      </c>
      <c r="F89" s="182" t="s">
        <v>2273</v>
      </c>
      <c r="G89" s="183" t="s">
        <v>1036</v>
      </c>
      <c r="H89" s="255"/>
      <c r="I89" s="185"/>
      <c r="J89" s="186">
        <f>ROUND(I89*H89,2)</f>
        <v>0</v>
      </c>
      <c r="K89" s="182" t="s">
        <v>168</v>
      </c>
      <c r="L89" s="41"/>
      <c r="M89" s="187" t="s">
        <v>19</v>
      </c>
      <c r="N89" s="188" t="s">
        <v>47</v>
      </c>
      <c r="O89" s="66"/>
      <c r="P89" s="189">
        <f>O89*H89</f>
        <v>0</v>
      </c>
      <c r="Q89" s="189">
        <v>0</v>
      </c>
      <c r="R89" s="189">
        <f>Q89*H89</f>
        <v>0</v>
      </c>
      <c r="S89" s="189">
        <v>0</v>
      </c>
      <c r="T89" s="190">
        <f>S89*H89</f>
        <v>0</v>
      </c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R89" s="191" t="s">
        <v>314</v>
      </c>
      <c r="AT89" s="191" t="s">
        <v>153</v>
      </c>
      <c r="AU89" s="191" t="s">
        <v>86</v>
      </c>
      <c r="AY89" s="19" t="s">
        <v>150</v>
      </c>
      <c r="BE89" s="192">
        <f>IF(N89="základní",J89,0)</f>
        <v>0</v>
      </c>
      <c r="BF89" s="192">
        <f>IF(N89="snížená",J89,0)</f>
        <v>0</v>
      </c>
      <c r="BG89" s="192">
        <f>IF(N89="zákl. přenesená",J89,0)</f>
        <v>0</v>
      </c>
      <c r="BH89" s="192">
        <f>IF(N89="sníž. přenesená",J89,0)</f>
        <v>0</v>
      </c>
      <c r="BI89" s="192">
        <f>IF(N89="nulová",J89,0)</f>
        <v>0</v>
      </c>
      <c r="BJ89" s="19" t="s">
        <v>84</v>
      </c>
      <c r="BK89" s="192">
        <f>ROUND(I89*H89,2)</f>
        <v>0</v>
      </c>
      <c r="BL89" s="19" t="s">
        <v>314</v>
      </c>
      <c r="BM89" s="191" t="s">
        <v>2274</v>
      </c>
    </row>
    <row r="90" spans="1:65" s="2" customFormat="1" ht="29.25">
      <c r="A90" s="36"/>
      <c r="B90" s="37"/>
      <c r="C90" s="38"/>
      <c r="D90" s="193" t="s">
        <v>160</v>
      </c>
      <c r="E90" s="38"/>
      <c r="F90" s="194" t="s">
        <v>2275</v>
      </c>
      <c r="G90" s="38"/>
      <c r="H90" s="38"/>
      <c r="I90" s="195"/>
      <c r="J90" s="38"/>
      <c r="K90" s="38"/>
      <c r="L90" s="41"/>
      <c r="M90" s="196"/>
      <c r="N90" s="197"/>
      <c r="O90" s="66"/>
      <c r="P90" s="66"/>
      <c r="Q90" s="66"/>
      <c r="R90" s="66"/>
      <c r="S90" s="66"/>
      <c r="T90" s="67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T90" s="19" t="s">
        <v>160</v>
      </c>
      <c r="AU90" s="19" t="s">
        <v>86</v>
      </c>
    </row>
    <row r="91" spans="1:65" s="12" customFormat="1" ht="22.9" customHeight="1">
      <c r="B91" s="164"/>
      <c r="C91" s="165"/>
      <c r="D91" s="166" t="s">
        <v>75</v>
      </c>
      <c r="E91" s="178" t="s">
        <v>2276</v>
      </c>
      <c r="F91" s="178" t="s">
        <v>2277</v>
      </c>
      <c r="G91" s="165"/>
      <c r="H91" s="165"/>
      <c r="I91" s="168"/>
      <c r="J91" s="179">
        <f>BK91</f>
        <v>0</v>
      </c>
      <c r="K91" s="165"/>
      <c r="L91" s="170"/>
      <c r="M91" s="171"/>
      <c r="N91" s="172"/>
      <c r="O91" s="172"/>
      <c r="P91" s="173">
        <f>SUM(P92:P176)</f>
        <v>0</v>
      </c>
      <c r="Q91" s="172"/>
      <c r="R91" s="173">
        <f>SUM(R92:R176)</f>
        <v>0</v>
      </c>
      <c r="S91" s="172"/>
      <c r="T91" s="174">
        <f>SUM(T92:T176)</f>
        <v>0</v>
      </c>
      <c r="AR91" s="175" t="s">
        <v>86</v>
      </c>
      <c r="AT91" s="176" t="s">
        <v>75</v>
      </c>
      <c r="AU91" s="176" t="s">
        <v>84</v>
      </c>
      <c r="AY91" s="175" t="s">
        <v>150</v>
      </c>
      <c r="BK91" s="177">
        <f>SUM(BK92:BK176)</f>
        <v>0</v>
      </c>
    </row>
    <row r="92" spans="1:65" s="2" customFormat="1" ht="36">
      <c r="A92" s="36"/>
      <c r="B92" s="37"/>
      <c r="C92" s="245" t="s">
        <v>158</v>
      </c>
      <c r="D92" s="245" t="s">
        <v>641</v>
      </c>
      <c r="E92" s="246" t="s">
        <v>2278</v>
      </c>
      <c r="F92" s="247" t="s">
        <v>2279</v>
      </c>
      <c r="G92" s="248" t="s">
        <v>156</v>
      </c>
      <c r="H92" s="249">
        <v>1</v>
      </c>
      <c r="I92" s="250"/>
      <c r="J92" s="251">
        <f>ROUND(I92*H92,2)</f>
        <v>0</v>
      </c>
      <c r="K92" s="247" t="s">
        <v>644</v>
      </c>
      <c r="L92" s="252"/>
      <c r="M92" s="253" t="s">
        <v>19</v>
      </c>
      <c r="N92" s="254" t="s">
        <v>47</v>
      </c>
      <c r="O92" s="66"/>
      <c r="P92" s="189">
        <f>O92*H92</f>
        <v>0</v>
      </c>
      <c r="Q92" s="189">
        <v>0</v>
      </c>
      <c r="R92" s="189">
        <f>Q92*H92</f>
        <v>0</v>
      </c>
      <c r="S92" s="189">
        <v>0</v>
      </c>
      <c r="T92" s="190">
        <f>S92*H92</f>
        <v>0</v>
      </c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  <c r="AR92" s="191" t="s">
        <v>464</v>
      </c>
      <c r="AT92" s="191" t="s">
        <v>641</v>
      </c>
      <c r="AU92" s="191" t="s">
        <v>86</v>
      </c>
      <c r="AY92" s="19" t="s">
        <v>150</v>
      </c>
      <c r="BE92" s="192">
        <f>IF(N92="základní",J92,0)</f>
        <v>0</v>
      </c>
      <c r="BF92" s="192">
        <f>IF(N92="snížená",J92,0)</f>
        <v>0</v>
      </c>
      <c r="BG92" s="192">
        <f>IF(N92="zákl. přenesená",J92,0)</f>
        <v>0</v>
      </c>
      <c r="BH92" s="192">
        <f>IF(N92="sníž. přenesená",J92,0)</f>
        <v>0</v>
      </c>
      <c r="BI92" s="192">
        <f>IF(N92="nulová",J92,0)</f>
        <v>0</v>
      </c>
      <c r="BJ92" s="19" t="s">
        <v>84</v>
      </c>
      <c r="BK92" s="192">
        <f>ROUND(I92*H92,2)</f>
        <v>0</v>
      </c>
      <c r="BL92" s="19" t="s">
        <v>314</v>
      </c>
      <c r="BM92" s="191" t="s">
        <v>206</v>
      </c>
    </row>
    <row r="93" spans="1:65" s="2" customFormat="1" ht="19.5">
      <c r="A93" s="36"/>
      <c r="B93" s="37"/>
      <c r="C93" s="38"/>
      <c r="D93" s="193" t="s">
        <v>160</v>
      </c>
      <c r="E93" s="38"/>
      <c r="F93" s="194" t="s">
        <v>2280</v>
      </c>
      <c r="G93" s="38"/>
      <c r="H93" s="38"/>
      <c r="I93" s="195"/>
      <c r="J93" s="38"/>
      <c r="K93" s="38"/>
      <c r="L93" s="41"/>
      <c r="M93" s="196"/>
      <c r="N93" s="197"/>
      <c r="O93" s="66"/>
      <c r="P93" s="66"/>
      <c r="Q93" s="66"/>
      <c r="R93" s="66"/>
      <c r="S93" s="66"/>
      <c r="T93" s="67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T93" s="19" t="s">
        <v>160</v>
      </c>
      <c r="AU93" s="19" t="s">
        <v>86</v>
      </c>
    </row>
    <row r="94" spans="1:65" s="2" customFormat="1" ht="36">
      <c r="A94" s="36"/>
      <c r="B94" s="37"/>
      <c r="C94" s="245" t="s">
        <v>199</v>
      </c>
      <c r="D94" s="245" t="s">
        <v>641</v>
      </c>
      <c r="E94" s="246" t="s">
        <v>2281</v>
      </c>
      <c r="F94" s="247" t="s">
        <v>2282</v>
      </c>
      <c r="G94" s="248" t="s">
        <v>156</v>
      </c>
      <c r="H94" s="249">
        <v>1</v>
      </c>
      <c r="I94" s="250"/>
      <c r="J94" s="251">
        <f>ROUND(I94*H94,2)</f>
        <v>0</v>
      </c>
      <c r="K94" s="247" t="s">
        <v>644</v>
      </c>
      <c r="L94" s="252"/>
      <c r="M94" s="253" t="s">
        <v>19</v>
      </c>
      <c r="N94" s="254" t="s">
        <v>47</v>
      </c>
      <c r="O94" s="66"/>
      <c r="P94" s="189">
        <f>O94*H94</f>
        <v>0</v>
      </c>
      <c r="Q94" s="189">
        <v>0</v>
      </c>
      <c r="R94" s="189">
        <f>Q94*H94</f>
        <v>0</v>
      </c>
      <c r="S94" s="189">
        <v>0</v>
      </c>
      <c r="T94" s="190">
        <f>S94*H94</f>
        <v>0</v>
      </c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R94" s="191" t="s">
        <v>464</v>
      </c>
      <c r="AT94" s="191" t="s">
        <v>641</v>
      </c>
      <c r="AU94" s="191" t="s">
        <v>86</v>
      </c>
      <c r="AY94" s="19" t="s">
        <v>150</v>
      </c>
      <c r="BE94" s="192">
        <f>IF(N94="základní",J94,0)</f>
        <v>0</v>
      </c>
      <c r="BF94" s="192">
        <f>IF(N94="snížená",J94,0)</f>
        <v>0</v>
      </c>
      <c r="BG94" s="192">
        <f>IF(N94="zákl. přenesená",J94,0)</f>
        <v>0</v>
      </c>
      <c r="BH94" s="192">
        <f>IF(N94="sníž. přenesená",J94,0)</f>
        <v>0</v>
      </c>
      <c r="BI94" s="192">
        <f>IF(N94="nulová",J94,0)</f>
        <v>0</v>
      </c>
      <c r="BJ94" s="19" t="s">
        <v>84</v>
      </c>
      <c r="BK94" s="192">
        <f>ROUND(I94*H94,2)</f>
        <v>0</v>
      </c>
      <c r="BL94" s="19" t="s">
        <v>314</v>
      </c>
      <c r="BM94" s="191" t="s">
        <v>244</v>
      </c>
    </row>
    <row r="95" spans="1:65" s="2" customFormat="1" ht="19.5">
      <c r="A95" s="36"/>
      <c r="B95" s="37"/>
      <c r="C95" s="38"/>
      <c r="D95" s="193" t="s">
        <v>160</v>
      </c>
      <c r="E95" s="38"/>
      <c r="F95" s="194" t="s">
        <v>2283</v>
      </c>
      <c r="G95" s="38"/>
      <c r="H95" s="38"/>
      <c r="I95" s="195"/>
      <c r="J95" s="38"/>
      <c r="K95" s="38"/>
      <c r="L95" s="41"/>
      <c r="M95" s="196"/>
      <c r="N95" s="197"/>
      <c r="O95" s="66"/>
      <c r="P95" s="66"/>
      <c r="Q95" s="66"/>
      <c r="R95" s="66"/>
      <c r="S95" s="66"/>
      <c r="T95" s="67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  <c r="AT95" s="19" t="s">
        <v>160</v>
      </c>
      <c r="AU95" s="19" t="s">
        <v>86</v>
      </c>
    </row>
    <row r="96" spans="1:65" s="2" customFormat="1" ht="36">
      <c r="A96" s="36"/>
      <c r="B96" s="37"/>
      <c r="C96" s="245" t="s">
        <v>206</v>
      </c>
      <c r="D96" s="245" t="s">
        <v>641</v>
      </c>
      <c r="E96" s="246" t="s">
        <v>2284</v>
      </c>
      <c r="F96" s="247" t="s">
        <v>2285</v>
      </c>
      <c r="G96" s="248" t="s">
        <v>156</v>
      </c>
      <c r="H96" s="249">
        <v>1</v>
      </c>
      <c r="I96" s="250"/>
      <c r="J96" s="251">
        <f>ROUND(I96*H96,2)</f>
        <v>0</v>
      </c>
      <c r="K96" s="247" t="s">
        <v>644</v>
      </c>
      <c r="L96" s="252"/>
      <c r="M96" s="253" t="s">
        <v>19</v>
      </c>
      <c r="N96" s="254" t="s">
        <v>47</v>
      </c>
      <c r="O96" s="66"/>
      <c r="P96" s="189">
        <f>O96*H96</f>
        <v>0</v>
      </c>
      <c r="Q96" s="189">
        <v>0</v>
      </c>
      <c r="R96" s="189">
        <f>Q96*H96</f>
        <v>0</v>
      </c>
      <c r="S96" s="189">
        <v>0</v>
      </c>
      <c r="T96" s="190">
        <f>S96*H96</f>
        <v>0</v>
      </c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R96" s="191" t="s">
        <v>464</v>
      </c>
      <c r="AT96" s="191" t="s">
        <v>641</v>
      </c>
      <c r="AU96" s="191" t="s">
        <v>86</v>
      </c>
      <c r="AY96" s="19" t="s">
        <v>150</v>
      </c>
      <c r="BE96" s="192">
        <f>IF(N96="základní",J96,0)</f>
        <v>0</v>
      </c>
      <c r="BF96" s="192">
        <f>IF(N96="snížená",J96,0)</f>
        <v>0</v>
      </c>
      <c r="BG96" s="192">
        <f>IF(N96="zákl. přenesená",J96,0)</f>
        <v>0</v>
      </c>
      <c r="BH96" s="192">
        <f>IF(N96="sníž. přenesená",J96,0)</f>
        <v>0</v>
      </c>
      <c r="BI96" s="192">
        <f>IF(N96="nulová",J96,0)</f>
        <v>0</v>
      </c>
      <c r="BJ96" s="19" t="s">
        <v>84</v>
      </c>
      <c r="BK96" s="192">
        <f>ROUND(I96*H96,2)</f>
        <v>0</v>
      </c>
      <c r="BL96" s="19" t="s">
        <v>314</v>
      </c>
      <c r="BM96" s="191" t="s">
        <v>260</v>
      </c>
    </row>
    <row r="97" spans="1:65" s="2" customFormat="1" ht="19.5">
      <c r="A97" s="36"/>
      <c r="B97" s="37"/>
      <c r="C97" s="38"/>
      <c r="D97" s="193" t="s">
        <v>160</v>
      </c>
      <c r="E97" s="38"/>
      <c r="F97" s="194" t="s">
        <v>2286</v>
      </c>
      <c r="G97" s="38"/>
      <c r="H97" s="38"/>
      <c r="I97" s="195"/>
      <c r="J97" s="38"/>
      <c r="K97" s="38"/>
      <c r="L97" s="41"/>
      <c r="M97" s="196"/>
      <c r="N97" s="197"/>
      <c r="O97" s="66"/>
      <c r="P97" s="66"/>
      <c r="Q97" s="66"/>
      <c r="R97" s="66"/>
      <c r="S97" s="66"/>
      <c r="T97" s="67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T97" s="19" t="s">
        <v>160</v>
      </c>
      <c r="AU97" s="19" t="s">
        <v>86</v>
      </c>
    </row>
    <row r="98" spans="1:65" s="2" customFormat="1" ht="36">
      <c r="A98" s="36"/>
      <c r="B98" s="37"/>
      <c r="C98" s="245" t="s">
        <v>237</v>
      </c>
      <c r="D98" s="245" t="s">
        <v>641</v>
      </c>
      <c r="E98" s="246" t="s">
        <v>2287</v>
      </c>
      <c r="F98" s="247" t="s">
        <v>2288</v>
      </c>
      <c r="G98" s="248" t="s">
        <v>156</v>
      </c>
      <c r="H98" s="249">
        <v>1</v>
      </c>
      <c r="I98" s="250"/>
      <c r="J98" s="251">
        <f>ROUND(I98*H98,2)</f>
        <v>0</v>
      </c>
      <c r="K98" s="247" t="s">
        <v>644</v>
      </c>
      <c r="L98" s="252"/>
      <c r="M98" s="253" t="s">
        <v>19</v>
      </c>
      <c r="N98" s="254" t="s">
        <v>47</v>
      </c>
      <c r="O98" s="66"/>
      <c r="P98" s="189">
        <f>O98*H98</f>
        <v>0</v>
      </c>
      <c r="Q98" s="189">
        <v>0</v>
      </c>
      <c r="R98" s="189">
        <f>Q98*H98</f>
        <v>0</v>
      </c>
      <c r="S98" s="189">
        <v>0</v>
      </c>
      <c r="T98" s="190">
        <f>S98*H98</f>
        <v>0</v>
      </c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R98" s="191" t="s">
        <v>464</v>
      </c>
      <c r="AT98" s="191" t="s">
        <v>641</v>
      </c>
      <c r="AU98" s="191" t="s">
        <v>86</v>
      </c>
      <c r="AY98" s="19" t="s">
        <v>150</v>
      </c>
      <c r="BE98" s="192">
        <f>IF(N98="základní",J98,0)</f>
        <v>0</v>
      </c>
      <c r="BF98" s="192">
        <f>IF(N98="snížená",J98,0)</f>
        <v>0</v>
      </c>
      <c r="BG98" s="192">
        <f>IF(N98="zákl. přenesená",J98,0)</f>
        <v>0</v>
      </c>
      <c r="BH98" s="192">
        <f>IF(N98="sníž. přenesená",J98,0)</f>
        <v>0</v>
      </c>
      <c r="BI98" s="192">
        <f>IF(N98="nulová",J98,0)</f>
        <v>0</v>
      </c>
      <c r="BJ98" s="19" t="s">
        <v>84</v>
      </c>
      <c r="BK98" s="192">
        <f>ROUND(I98*H98,2)</f>
        <v>0</v>
      </c>
      <c r="BL98" s="19" t="s">
        <v>314</v>
      </c>
      <c r="BM98" s="191" t="s">
        <v>280</v>
      </c>
    </row>
    <row r="99" spans="1:65" s="2" customFormat="1" ht="19.5">
      <c r="A99" s="36"/>
      <c r="B99" s="37"/>
      <c r="C99" s="38"/>
      <c r="D99" s="193" t="s">
        <v>160</v>
      </c>
      <c r="E99" s="38"/>
      <c r="F99" s="194" t="s">
        <v>2289</v>
      </c>
      <c r="G99" s="38"/>
      <c r="H99" s="38"/>
      <c r="I99" s="195"/>
      <c r="J99" s="38"/>
      <c r="K99" s="38"/>
      <c r="L99" s="41"/>
      <c r="M99" s="196"/>
      <c r="N99" s="197"/>
      <c r="O99" s="66"/>
      <c r="P99" s="66"/>
      <c r="Q99" s="66"/>
      <c r="R99" s="66"/>
      <c r="S99" s="66"/>
      <c r="T99" s="67"/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T99" s="19" t="s">
        <v>160</v>
      </c>
      <c r="AU99" s="19" t="s">
        <v>86</v>
      </c>
    </row>
    <row r="100" spans="1:65" s="2" customFormat="1" ht="36">
      <c r="A100" s="36"/>
      <c r="B100" s="37"/>
      <c r="C100" s="245" t="s">
        <v>244</v>
      </c>
      <c r="D100" s="245" t="s">
        <v>641</v>
      </c>
      <c r="E100" s="246" t="s">
        <v>2290</v>
      </c>
      <c r="F100" s="247" t="s">
        <v>2291</v>
      </c>
      <c r="G100" s="248" t="s">
        <v>156</v>
      </c>
      <c r="H100" s="249">
        <v>1</v>
      </c>
      <c r="I100" s="250"/>
      <c r="J100" s="251">
        <f>ROUND(I100*H100,2)</f>
        <v>0</v>
      </c>
      <c r="K100" s="247" t="s">
        <v>644</v>
      </c>
      <c r="L100" s="252"/>
      <c r="M100" s="253" t="s">
        <v>19</v>
      </c>
      <c r="N100" s="254" t="s">
        <v>47</v>
      </c>
      <c r="O100" s="66"/>
      <c r="P100" s="189">
        <f>O100*H100</f>
        <v>0</v>
      </c>
      <c r="Q100" s="189">
        <v>0</v>
      </c>
      <c r="R100" s="189">
        <f>Q100*H100</f>
        <v>0</v>
      </c>
      <c r="S100" s="189">
        <v>0</v>
      </c>
      <c r="T100" s="190">
        <f>S100*H100</f>
        <v>0</v>
      </c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R100" s="191" t="s">
        <v>464</v>
      </c>
      <c r="AT100" s="191" t="s">
        <v>641</v>
      </c>
      <c r="AU100" s="191" t="s">
        <v>86</v>
      </c>
      <c r="AY100" s="19" t="s">
        <v>150</v>
      </c>
      <c r="BE100" s="192">
        <f>IF(N100="základní",J100,0)</f>
        <v>0</v>
      </c>
      <c r="BF100" s="192">
        <f>IF(N100="snížená",J100,0)</f>
        <v>0</v>
      </c>
      <c r="BG100" s="192">
        <f>IF(N100="zákl. přenesená",J100,0)</f>
        <v>0</v>
      </c>
      <c r="BH100" s="192">
        <f>IF(N100="sníž. přenesená",J100,0)</f>
        <v>0</v>
      </c>
      <c r="BI100" s="192">
        <f>IF(N100="nulová",J100,0)</f>
        <v>0</v>
      </c>
      <c r="BJ100" s="19" t="s">
        <v>84</v>
      </c>
      <c r="BK100" s="192">
        <f>ROUND(I100*H100,2)</f>
        <v>0</v>
      </c>
      <c r="BL100" s="19" t="s">
        <v>314</v>
      </c>
      <c r="BM100" s="191" t="s">
        <v>298</v>
      </c>
    </row>
    <row r="101" spans="1:65" s="2" customFormat="1" ht="19.5">
      <c r="A101" s="36"/>
      <c r="B101" s="37"/>
      <c r="C101" s="38"/>
      <c r="D101" s="193" t="s">
        <v>160</v>
      </c>
      <c r="E101" s="38"/>
      <c r="F101" s="194" t="s">
        <v>2292</v>
      </c>
      <c r="G101" s="38"/>
      <c r="H101" s="38"/>
      <c r="I101" s="195"/>
      <c r="J101" s="38"/>
      <c r="K101" s="38"/>
      <c r="L101" s="41"/>
      <c r="M101" s="196"/>
      <c r="N101" s="197"/>
      <c r="O101" s="66"/>
      <c r="P101" s="66"/>
      <c r="Q101" s="66"/>
      <c r="R101" s="66"/>
      <c r="S101" s="66"/>
      <c r="T101" s="67"/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  <c r="AT101" s="19" t="s">
        <v>160</v>
      </c>
      <c r="AU101" s="19" t="s">
        <v>86</v>
      </c>
    </row>
    <row r="102" spans="1:65" s="2" customFormat="1" ht="36">
      <c r="A102" s="36"/>
      <c r="B102" s="37"/>
      <c r="C102" s="245" t="s">
        <v>151</v>
      </c>
      <c r="D102" s="245" t="s">
        <v>641</v>
      </c>
      <c r="E102" s="246" t="s">
        <v>2293</v>
      </c>
      <c r="F102" s="247" t="s">
        <v>2294</v>
      </c>
      <c r="G102" s="248" t="s">
        <v>156</v>
      </c>
      <c r="H102" s="249">
        <v>1</v>
      </c>
      <c r="I102" s="250"/>
      <c r="J102" s="251">
        <f>ROUND(I102*H102,2)</f>
        <v>0</v>
      </c>
      <c r="K102" s="247" t="s">
        <v>644</v>
      </c>
      <c r="L102" s="252"/>
      <c r="M102" s="253" t="s">
        <v>19</v>
      </c>
      <c r="N102" s="254" t="s">
        <v>47</v>
      </c>
      <c r="O102" s="66"/>
      <c r="P102" s="189">
        <f>O102*H102</f>
        <v>0</v>
      </c>
      <c r="Q102" s="189">
        <v>0</v>
      </c>
      <c r="R102" s="189">
        <f>Q102*H102</f>
        <v>0</v>
      </c>
      <c r="S102" s="189">
        <v>0</v>
      </c>
      <c r="T102" s="190">
        <f>S102*H102</f>
        <v>0</v>
      </c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  <c r="AR102" s="191" t="s">
        <v>464</v>
      </c>
      <c r="AT102" s="191" t="s">
        <v>641</v>
      </c>
      <c r="AU102" s="191" t="s">
        <v>86</v>
      </c>
      <c r="AY102" s="19" t="s">
        <v>150</v>
      </c>
      <c r="BE102" s="192">
        <f>IF(N102="základní",J102,0)</f>
        <v>0</v>
      </c>
      <c r="BF102" s="192">
        <f>IF(N102="snížená",J102,0)</f>
        <v>0</v>
      </c>
      <c r="BG102" s="192">
        <f>IF(N102="zákl. přenesená",J102,0)</f>
        <v>0</v>
      </c>
      <c r="BH102" s="192">
        <f>IF(N102="sníž. přenesená",J102,0)</f>
        <v>0</v>
      </c>
      <c r="BI102" s="192">
        <f>IF(N102="nulová",J102,0)</f>
        <v>0</v>
      </c>
      <c r="BJ102" s="19" t="s">
        <v>84</v>
      </c>
      <c r="BK102" s="192">
        <f>ROUND(I102*H102,2)</f>
        <v>0</v>
      </c>
      <c r="BL102" s="19" t="s">
        <v>314</v>
      </c>
      <c r="BM102" s="191" t="s">
        <v>314</v>
      </c>
    </row>
    <row r="103" spans="1:65" s="2" customFormat="1" ht="19.5">
      <c r="A103" s="36"/>
      <c r="B103" s="37"/>
      <c r="C103" s="38"/>
      <c r="D103" s="193" t="s">
        <v>160</v>
      </c>
      <c r="E103" s="38"/>
      <c r="F103" s="194" t="s">
        <v>2295</v>
      </c>
      <c r="G103" s="38"/>
      <c r="H103" s="38"/>
      <c r="I103" s="195"/>
      <c r="J103" s="38"/>
      <c r="K103" s="38"/>
      <c r="L103" s="41"/>
      <c r="M103" s="196"/>
      <c r="N103" s="197"/>
      <c r="O103" s="66"/>
      <c r="P103" s="66"/>
      <c r="Q103" s="66"/>
      <c r="R103" s="66"/>
      <c r="S103" s="66"/>
      <c r="T103" s="67"/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T103" s="19" t="s">
        <v>160</v>
      </c>
      <c r="AU103" s="19" t="s">
        <v>86</v>
      </c>
    </row>
    <row r="104" spans="1:65" s="2" customFormat="1" ht="36">
      <c r="A104" s="36"/>
      <c r="B104" s="37"/>
      <c r="C104" s="245" t="s">
        <v>260</v>
      </c>
      <c r="D104" s="245" t="s">
        <v>641</v>
      </c>
      <c r="E104" s="246" t="s">
        <v>2296</v>
      </c>
      <c r="F104" s="247" t="s">
        <v>2297</v>
      </c>
      <c r="G104" s="248" t="s">
        <v>156</v>
      </c>
      <c r="H104" s="249">
        <v>1</v>
      </c>
      <c r="I104" s="250"/>
      <c r="J104" s="251">
        <f>ROUND(I104*H104,2)</f>
        <v>0</v>
      </c>
      <c r="K104" s="247" t="s">
        <v>644</v>
      </c>
      <c r="L104" s="252"/>
      <c r="M104" s="253" t="s">
        <v>19</v>
      </c>
      <c r="N104" s="254" t="s">
        <v>47</v>
      </c>
      <c r="O104" s="66"/>
      <c r="P104" s="189">
        <f>O104*H104</f>
        <v>0</v>
      </c>
      <c r="Q104" s="189">
        <v>0</v>
      </c>
      <c r="R104" s="189">
        <f>Q104*H104</f>
        <v>0</v>
      </c>
      <c r="S104" s="189">
        <v>0</v>
      </c>
      <c r="T104" s="190">
        <f>S104*H104</f>
        <v>0</v>
      </c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  <c r="AR104" s="191" t="s">
        <v>464</v>
      </c>
      <c r="AT104" s="191" t="s">
        <v>641</v>
      </c>
      <c r="AU104" s="191" t="s">
        <v>86</v>
      </c>
      <c r="AY104" s="19" t="s">
        <v>150</v>
      </c>
      <c r="BE104" s="192">
        <f>IF(N104="základní",J104,0)</f>
        <v>0</v>
      </c>
      <c r="BF104" s="192">
        <f>IF(N104="snížená",J104,0)</f>
        <v>0</v>
      </c>
      <c r="BG104" s="192">
        <f>IF(N104="zákl. přenesená",J104,0)</f>
        <v>0</v>
      </c>
      <c r="BH104" s="192">
        <f>IF(N104="sníž. přenesená",J104,0)</f>
        <v>0</v>
      </c>
      <c r="BI104" s="192">
        <f>IF(N104="nulová",J104,0)</f>
        <v>0</v>
      </c>
      <c r="BJ104" s="19" t="s">
        <v>84</v>
      </c>
      <c r="BK104" s="192">
        <f>ROUND(I104*H104,2)</f>
        <v>0</v>
      </c>
      <c r="BL104" s="19" t="s">
        <v>314</v>
      </c>
      <c r="BM104" s="191" t="s">
        <v>341</v>
      </c>
    </row>
    <row r="105" spans="1:65" s="2" customFormat="1" ht="19.5">
      <c r="A105" s="36"/>
      <c r="B105" s="37"/>
      <c r="C105" s="38"/>
      <c r="D105" s="193" t="s">
        <v>160</v>
      </c>
      <c r="E105" s="38"/>
      <c r="F105" s="194" t="s">
        <v>2298</v>
      </c>
      <c r="G105" s="38"/>
      <c r="H105" s="38"/>
      <c r="I105" s="195"/>
      <c r="J105" s="38"/>
      <c r="K105" s="38"/>
      <c r="L105" s="41"/>
      <c r="M105" s="196"/>
      <c r="N105" s="197"/>
      <c r="O105" s="66"/>
      <c r="P105" s="66"/>
      <c r="Q105" s="66"/>
      <c r="R105" s="66"/>
      <c r="S105" s="66"/>
      <c r="T105" s="67"/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  <c r="AT105" s="19" t="s">
        <v>160</v>
      </c>
      <c r="AU105" s="19" t="s">
        <v>86</v>
      </c>
    </row>
    <row r="106" spans="1:65" s="2" customFormat="1" ht="36">
      <c r="A106" s="36"/>
      <c r="B106" s="37"/>
      <c r="C106" s="245" t="s">
        <v>271</v>
      </c>
      <c r="D106" s="245" t="s">
        <v>641</v>
      </c>
      <c r="E106" s="246" t="s">
        <v>2299</v>
      </c>
      <c r="F106" s="247" t="s">
        <v>2300</v>
      </c>
      <c r="G106" s="248" t="s">
        <v>156</v>
      </c>
      <c r="H106" s="249">
        <v>1</v>
      </c>
      <c r="I106" s="250"/>
      <c r="J106" s="251">
        <f>ROUND(I106*H106,2)</f>
        <v>0</v>
      </c>
      <c r="K106" s="247" t="s">
        <v>644</v>
      </c>
      <c r="L106" s="252"/>
      <c r="M106" s="253" t="s">
        <v>19</v>
      </c>
      <c r="N106" s="254" t="s">
        <v>47</v>
      </c>
      <c r="O106" s="66"/>
      <c r="P106" s="189">
        <f>O106*H106</f>
        <v>0</v>
      </c>
      <c r="Q106" s="189">
        <v>0</v>
      </c>
      <c r="R106" s="189">
        <f>Q106*H106</f>
        <v>0</v>
      </c>
      <c r="S106" s="189">
        <v>0</v>
      </c>
      <c r="T106" s="190">
        <f>S106*H106</f>
        <v>0</v>
      </c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  <c r="AR106" s="191" t="s">
        <v>464</v>
      </c>
      <c r="AT106" s="191" t="s">
        <v>641</v>
      </c>
      <c r="AU106" s="191" t="s">
        <v>86</v>
      </c>
      <c r="AY106" s="19" t="s">
        <v>150</v>
      </c>
      <c r="BE106" s="192">
        <f>IF(N106="základní",J106,0)</f>
        <v>0</v>
      </c>
      <c r="BF106" s="192">
        <f>IF(N106="snížená",J106,0)</f>
        <v>0</v>
      </c>
      <c r="BG106" s="192">
        <f>IF(N106="zákl. přenesená",J106,0)</f>
        <v>0</v>
      </c>
      <c r="BH106" s="192">
        <f>IF(N106="sníž. přenesená",J106,0)</f>
        <v>0</v>
      </c>
      <c r="BI106" s="192">
        <f>IF(N106="nulová",J106,0)</f>
        <v>0</v>
      </c>
      <c r="BJ106" s="19" t="s">
        <v>84</v>
      </c>
      <c r="BK106" s="192">
        <f>ROUND(I106*H106,2)</f>
        <v>0</v>
      </c>
      <c r="BL106" s="19" t="s">
        <v>314</v>
      </c>
      <c r="BM106" s="191" t="s">
        <v>355</v>
      </c>
    </row>
    <row r="107" spans="1:65" s="2" customFormat="1" ht="19.5">
      <c r="A107" s="36"/>
      <c r="B107" s="37"/>
      <c r="C107" s="38"/>
      <c r="D107" s="193" t="s">
        <v>160</v>
      </c>
      <c r="E107" s="38"/>
      <c r="F107" s="194" t="s">
        <v>2301</v>
      </c>
      <c r="G107" s="38"/>
      <c r="H107" s="38"/>
      <c r="I107" s="195"/>
      <c r="J107" s="38"/>
      <c r="K107" s="38"/>
      <c r="L107" s="41"/>
      <c r="M107" s="196"/>
      <c r="N107" s="197"/>
      <c r="O107" s="66"/>
      <c r="P107" s="66"/>
      <c r="Q107" s="66"/>
      <c r="R107" s="66"/>
      <c r="S107" s="66"/>
      <c r="T107" s="67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  <c r="AT107" s="19" t="s">
        <v>160</v>
      </c>
      <c r="AU107" s="19" t="s">
        <v>86</v>
      </c>
    </row>
    <row r="108" spans="1:65" s="2" customFormat="1" ht="24">
      <c r="A108" s="36"/>
      <c r="B108" s="37"/>
      <c r="C108" s="245" t="s">
        <v>280</v>
      </c>
      <c r="D108" s="245" t="s">
        <v>641</v>
      </c>
      <c r="E108" s="246" t="s">
        <v>2302</v>
      </c>
      <c r="F108" s="247" t="s">
        <v>2303</v>
      </c>
      <c r="G108" s="248" t="s">
        <v>156</v>
      </c>
      <c r="H108" s="249">
        <v>2</v>
      </c>
      <c r="I108" s="250"/>
      <c r="J108" s="251">
        <f>ROUND(I108*H108,2)</f>
        <v>0</v>
      </c>
      <c r="K108" s="247" t="s">
        <v>644</v>
      </c>
      <c r="L108" s="252"/>
      <c r="M108" s="253" t="s">
        <v>19</v>
      </c>
      <c r="N108" s="254" t="s">
        <v>47</v>
      </c>
      <c r="O108" s="66"/>
      <c r="P108" s="189">
        <f>O108*H108</f>
        <v>0</v>
      </c>
      <c r="Q108" s="189">
        <v>0</v>
      </c>
      <c r="R108" s="189">
        <f>Q108*H108</f>
        <v>0</v>
      </c>
      <c r="S108" s="189">
        <v>0</v>
      </c>
      <c r="T108" s="190">
        <f>S108*H108</f>
        <v>0</v>
      </c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  <c r="AR108" s="191" t="s">
        <v>464</v>
      </c>
      <c r="AT108" s="191" t="s">
        <v>641</v>
      </c>
      <c r="AU108" s="191" t="s">
        <v>86</v>
      </c>
      <c r="AY108" s="19" t="s">
        <v>150</v>
      </c>
      <c r="BE108" s="192">
        <f>IF(N108="základní",J108,0)</f>
        <v>0</v>
      </c>
      <c r="BF108" s="192">
        <f>IF(N108="snížená",J108,0)</f>
        <v>0</v>
      </c>
      <c r="BG108" s="192">
        <f>IF(N108="zákl. přenesená",J108,0)</f>
        <v>0</v>
      </c>
      <c r="BH108" s="192">
        <f>IF(N108="sníž. přenesená",J108,0)</f>
        <v>0</v>
      </c>
      <c r="BI108" s="192">
        <f>IF(N108="nulová",J108,0)</f>
        <v>0</v>
      </c>
      <c r="BJ108" s="19" t="s">
        <v>84</v>
      </c>
      <c r="BK108" s="192">
        <f>ROUND(I108*H108,2)</f>
        <v>0</v>
      </c>
      <c r="BL108" s="19" t="s">
        <v>314</v>
      </c>
      <c r="BM108" s="191" t="s">
        <v>390</v>
      </c>
    </row>
    <row r="109" spans="1:65" s="2" customFormat="1" ht="19.5">
      <c r="A109" s="36"/>
      <c r="B109" s="37"/>
      <c r="C109" s="38"/>
      <c r="D109" s="193" t="s">
        <v>160</v>
      </c>
      <c r="E109" s="38"/>
      <c r="F109" s="194" t="s">
        <v>2304</v>
      </c>
      <c r="G109" s="38"/>
      <c r="H109" s="38"/>
      <c r="I109" s="195"/>
      <c r="J109" s="38"/>
      <c r="K109" s="38"/>
      <c r="L109" s="41"/>
      <c r="M109" s="196"/>
      <c r="N109" s="197"/>
      <c r="O109" s="66"/>
      <c r="P109" s="66"/>
      <c r="Q109" s="66"/>
      <c r="R109" s="66"/>
      <c r="S109" s="66"/>
      <c r="T109" s="67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  <c r="AT109" s="19" t="s">
        <v>160</v>
      </c>
      <c r="AU109" s="19" t="s">
        <v>86</v>
      </c>
    </row>
    <row r="110" spans="1:65" s="2" customFormat="1" ht="24">
      <c r="A110" s="36"/>
      <c r="B110" s="37"/>
      <c r="C110" s="245" t="s">
        <v>291</v>
      </c>
      <c r="D110" s="245" t="s">
        <v>641</v>
      </c>
      <c r="E110" s="246" t="s">
        <v>2305</v>
      </c>
      <c r="F110" s="247" t="s">
        <v>2306</v>
      </c>
      <c r="G110" s="248" t="s">
        <v>156</v>
      </c>
      <c r="H110" s="249">
        <v>2</v>
      </c>
      <c r="I110" s="250"/>
      <c r="J110" s="251">
        <f>ROUND(I110*H110,2)</f>
        <v>0</v>
      </c>
      <c r="K110" s="247" t="s">
        <v>644</v>
      </c>
      <c r="L110" s="252"/>
      <c r="M110" s="253" t="s">
        <v>19</v>
      </c>
      <c r="N110" s="254" t="s">
        <v>47</v>
      </c>
      <c r="O110" s="66"/>
      <c r="P110" s="189">
        <f>O110*H110</f>
        <v>0</v>
      </c>
      <c r="Q110" s="189">
        <v>0</v>
      </c>
      <c r="R110" s="189">
        <f>Q110*H110</f>
        <v>0</v>
      </c>
      <c r="S110" s="189">
        <v>0</v>
      </c>
      <c r="T110" s="190">
        <f>S110*H110</f>
        <v>0</v>
      </c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  <c r="AR110" s="191" t="s">
        <v>464</v>
      </c>
      <c r="AT110" s="191" t="s">
        <v>641</v>
      </c>
      <c r="AU110" s="191" t="s">
        <v>86</v>
      </c>
      <c r="AY110" s="19" t="s">
        <v>150</v>
      </c>
      <c r="BE110" s="192">
        <f>IF(N110="základní",J110,0)</f>
        <v>0</v>
      </c>
      <c r="BF110" s="192">
        <f>IF(N110="snížená",J110,0)</f>
        <v>0</v>
      </c>
      <c r="BG110" s="192">
        <f>IF(N110="zákl. přenesená",J110,0)</f>
        <v>0</v>
      </c>
      <c r="BH110" s="192">
        <f>IF(N110="sníž. přenesená",J110,0)</f>
        <v>0</v>
      </c>
      <c r="BI110" s="192">
        <f>IF(N110="nulová",J110,0)</f>
        <v>0</v>
      </c>
      <c r="BJ110" s="19" t="s">
        <v>84</v>
      </c>
      <c r="BK110" s="192">
        <f>ROUND(I110*H110,2)</f>
        <v>0</v>
      </c>
      <c r="BL110" s="19" t="s">
        <v>314</v>
      </c>
      <c r="BM110" s="191" t="s">
        <v>404</v>
      </c>
    </row>
    <row r="111" spans="1:65" s="2" customFormat="1" ht="19.5">
      <c r="A111" s="36"/>
      <c r="B111" s="37"/>
      <c r="C111" s="38"/>
      <c r="D111" s="193" t="s">
        <v>160</v>
      </c>
      <c r="E111" s="38"/>
      <c r="F111" s="194" t="s">
        <v>2307</v>
      </c>
      <c r="G111" s="38"/>
      <c r="H111" s="38"/>
      <c r="I111" s="195"/>
      <c r="J111" s="38"/>
      <c r="K111" s="38"/>
      <c r="L111" s="41"/>
      <c r="M111" s="196"/>
      <c r="N111" s="197"/>
      <c r="O111" s="66"/>
      <c r="P111" s="66"/>
      <c r="Q111" s="66"/>
      <c r="R111" s="66"/>
      <c r="S111" s="66"/>
      <c r="T111" s="67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  <c r="AT111" s="19" t="s">
        <v>160</v>
      </c>
      <c r="AU111" s="19" t="s">
        <v>86</v>
      </c>
    </row>
    <row r="112" spans="1:65" s="2" customFormat="1" ht="24">
      <c r="A112" s="36"/>
      <c r="B112" s="37"/>
      <c r="C112" s="245" t="s">
        <v>298</v>
      </c>
      <c r="D112" s="245" t="s">
        <v>641</v>
      </c>
      <c r="E112" s="246" t="s">
        <v>2308</v>
      </c>
      <c r="F112" s="247" t="s">
        <v>2309</v>
      </c>
      <c r="G112" s="248" t="s">
        <v>156</v>
      </c>
      <c r="H112" s="249">
        <v>12</v>
      </c>
      <c r="I112" s="250"/>
      <c r="J112" s="251">
        <f>ROUND(I112*H112,2)</f>
        <v>0</v>
      </c>
      <c r="K112" s="247" t="s">
        <v>644</v>
      </c>
      <c r="L112" s="252"/>
      <c r="M112" s="253" t="s">
        <v>19</v>
      </c>
      <c r="N112" s="254" t="s">
        <v>47</v>
      </c>
      <c r="O112" s="66"/>
      <c r="P112" s="189">
        <f>O112*H112</f>
        <v>0</v>
      </c>
      <c r="Q112" s="189">
        <v>0</v>
      </c>
      <c r="R112" s="189">
        <f>Q112*H112</f>
        <v>0</v>
      </c>
      <c r="S112" s="189">
        <v>0</v>
      </c>
      <c r="T112" s="190">
        <f>S112*H112</f>
        <v>0</v>
      </c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  <c r="AR112" s="191" t="s">
        <v>464</v>
      </c>
      <c r="AT112" s="191" t="s">
        <v>641</v>
      </c>
      <c r="AU112" s="191" t="s">
        <v>86</v>
      </c>
      <c r="AY112" s="19" t="s">
        <v>150</v>
      </c>
      <c r="BE112" s="192">
        <f>IF(N112="základní",J112,0)</f>
        <v>0</v>
      </c>
      <c r="BF112" s="192">
        <f>IF(N112="snížená",J112,0)</f>
        <v>0</v>
      </c>
      <c r="BG112" s="192">
        <f>IF(N112="zákl. přenesená",J112,0)</f>
        <v>0</v>
      </c>
      <c r="BH112" s="192">
        <f>IF(N112="sníž. přenesená",J112,0)</f>
        <v>0</v>
      </c>
      <c r="BI112" s="192">
        <f>IF(N112="nulová",J112,0)</f>
        <v>0</v>
      </c>
      <c r="BJ112" s="19" t="s">
        <v>84</v>
      </c>
      <c r="BK112" s="192">
        <f>ROUND(I112*H112,2)</f>
        <v>0</v>
      </c>
      <c r="BL112" s="19" t="s">
        <v>314</v>
      </c>
      <c r="BM112" s="191" t="s">
        <v>428</v>
      </c>
    </row>
    <row r="113" spans="1:65" s="2" customFormat="1" ht="19.5">
      <c r="A113" s="36"/>
      <c r="B113" s="37"/>
      <c r="C113" s="38"/>
      <c r="D113" s="193" t="s">
        <v>160</v>
      </c>
      <c r="E113" s="38"/>
      <c r="F113" s="194" t="s">
        <v>2310</v>
      </c>
      <c r="G113" s="38"/>
      <c r="H113" s="38"/>
      <c r="I113" s="195"/>
      <c r="J113" s="38"/>
      <c r="K113" s="38"/>
      <c r="L113" s="41"/>
      <c r="M113" s="196"/>
      <c r="N113" s="197"/>
      <c r="O113" s="66"/>
      <c r="P113" s="66"/>
      <c r="Q113" s="66"/>
      <c r="R113" s="66"/>
      <c r="S113" s="66"/>
      <c r="T113" s="67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  <c r="AT113" s="19" t="s">
        <v>160</v>
      </c>
      <c r="AU113" s="19" t="s">
        <v>86</v>
      </c>
    </row>
    <row r="114" spans="1:65" s="2" customFormat="1" ht="24">
      <c r="A114" s="36"/>
      <c r="B114" s="37"/>
      <c r="C114" s="245" t="s">
        <v>8</v>
      </c>
      <c r="D114" s="245" t="s">
        <v>641</v>
      </c>
      <c r="E114" s="246" t="s">
        <v>2311</v>
      </c>
      <c r="F114" s="247" t="s">
        <v>2312</v>
      </c>
      <c r="G114" s="248" t="s">
        <v>156</v>
      </c>
      <c r="H114" s="249">
        <v>3</v>
      </c>
      <c r="I114" s="250"/>
      <c r="J114" s="251">
        <f>ROUND(I114*H114,2)</f>
        <v>0</v>
      </c>
      <c r="K114" s="247" t="s">
        <v>644</v>
      </c>
      <c r="L114" s="252"/>
      <c r="M114" s="253" t="s">
        <v>19</v>
      </c>
      <c r="N114" s="254" t="s">
        <v>47</v>
      </c>
      <c r="O114" s="66"/>
      <c r="P114" s="189">
        <f>O114*H114</f>
        <v>0</v>
      </c>
      <c r="Q114" s="189">
        <v>0</v>
      </c>
      <c r="R114" s="189">
        <f>Q114*H114</f>
        <v>0</v>
      </c>
      <c r="S114" s="189">
        <v>0</v>
      </c>
      <c r="T114" s="190">
        <f>S114*H114</f>
        <v>0</v>
      </c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  <c r="AR114" s="191" t="s">
        <v>464</v>
      </c>
      <c r="AT114" s="191" t="s">
        <v>641</v>
      </c>
      <c r="AU114" s="191" t="s">
        <v>86</v>
      </c>
      <c r="AY114" s="19" t="s">
        <v>150</v>
      </c>
      <c r="BE114" s="192">
        <f>IF(N114="základní",J114,0)</f>
        <v>0</v>
      </c>
      <c r="BF114" s="192">
        <f>IF(N114="snížená",J114,0)</f>
        <v>0</v>
      </c>
      <c r="BG114" s="192">
        <f>IF(N114="zákl. přenesená",J114,0)</f>
        <v>0</v>
      </c>
      <c r="BH114" s="192">
        <f>IF(N114="sníž. přenesená",J114,0)</f>
        <v>0</v>
      </c>
      <c r="BI114" s="192">
        <f>IF(N114="nulová",J114,0)</f>
        <v>0</v>
      </c>
      <c r="BJ114" s="19" t="s">
        <v>84</v>
      </c>
      <c r="BK114" s="192">
        <f>ROUND(I114*H114,2)</f>
        <v>0</v>
      </c>
      <c r="BL114" s="19" t="s">
        <v>314</v>
      </c>
      <c r="BM114" s="191" t="s">
        <v>438</v>
      </c>
    </row>
    <row r="115" spans="1:65" s="2" customFormat="1" ht="19.5">
      <c r="A115" s="36"/>
      <c r="B115" s="37"/>
      <c r="C115" s="38"/>
      <c r="D115" s="193" t="s">
        <v>160</v>
      </c>
      <c r="E115" s="38"/>
      <c r="F115" s="194" t="s">
        <v>2313</v>
      </c>
      <c r="G115" s="38"/>
      <c r="H115" s="38"/>
      <c r="I115" s="195"/>
      <c r="J115" s="38"/>
      <c r="K115" s="38"/>
      <c r="L115" s="41"/>
      <c r="M115" s="196"/>
      <c r="N115" s="197"/>
      <c r="O115" s="66"/>
      <c r="P115" s="66"/>
      <c r="Q115" s="66"/>
      <c r="R115" s="66"/>
      <c r="S115" s="66"/>
      <c r="T115" s="67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  <c r="AT115" s="19" t="s">
        <v>160</v>
      </c>
      <c r="AU115" s="19" t="s">
        <v>86</v>
      </c>
    </row>
    <row r="116" spans="1:65" s="2" customFormat="1" ht="36">
      <c r="A116" s="36"/>
      <c r="B116" s="37"/>
      <c r="C116" s="245" t="s">
        <v>314</v>
      </c>
      <c r="D116" s="245" t="s">
        <v>641</v>
      </c>
      <c r="E116" s="246" t="s">
        <v>2314</v>
      </c>
      <c r="F116" s="247" t="s">
        <v>2315</v>
      </c>
      <c r="G116" s="248" t="s">
        <v>156</v>
      </c>
      <c r="H116" s="249">
        <v>2</v>
      </c>
      <c r="I116" s="250"/>
      <c r="J116" s="251">
        <f>ROUND(I116*H116,2)</f>
        <v>0</v>
      </c>
      <c r="K116" s="247" t="s">
        <v>644</v>
      </c>
      <c r="L116" s="252"/>
      <c r="M116" s="253" t="s">
        <v>19</v>
      </c>
      <c r="N116" s="254" t="s">
        <v>47</v>
      </c>
      <c r="O116" s="66"/>
      <c r="P116" s="189">
        <f>O116*H116</f>
        <v>0</v>
      </c>
      <c r="Q116" s="189">
        <v>0</v>
      </c>
      <c r="R116" s="189">
        <f>Q116*H116</f>
        <v>0</v>
      </c>
      <c r="S116" s="189">
        <v>0</v>
      </c>
      <c r="T116" s="190">
        <f>S116*H116</f>
        <v>0</v>
      </c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  <c r="AR116" s="191" t="s">
        <v>464</v>
      </c>
      <c r="AT116" s="191" t="s">
        <v>641</v>
      </c>
      <c r="AU116" s="191" t="s">
        <v>86</v>
      </c>
      <c r="AY116" s="19" t="s">
        <v>150</v>
      </c>
      <c r="BE116" s="192">
        <f>IF(N116="základní",J116,0)</f>
        <v>0</v>
      </c>
      <c r="BF116" s="192">
        <f>IF(N116="snížená",J116,0)</f>
        <v>0</v>
      </c>
      <c r="BG116" s="192">
        <f>IF(N116="zákl. přenesená",J116,0)</f>
        <v>0</v>
      </c>
      <c r="BH116" s="192">
        <f>IF(N116="sníž. přenesená",J116,0)</f>
        <v>0</v>
      </c>
      <c r="BI116" s="192">
        <f>IF(N116="nulová",J116,0)</f>
        <v>0</v>
      </c>
      <c r="BJ116" s="19" t="s">
        <v>84</v>
      </c>
      <c r="BK116" s="192">
        <f>ROUND(I116*H116,2)</f>
        <v>0</v>
      </c>
      <c r="BL116" s="19" t="s">
        <v>314</v>
      </c>
      <c r="BM116" s="191" t="s">
        <v>449</v>
      </c>
    </row>
    <row r="117" spans="1:65" s="2" customFormat="1" ht="19.5">
      <c r="A117" s="36"/>
      <c r="B117" s="37"/>
      <c r="C117" s="38"/>
      <c r="D117" s="193" t="s">
        <v>160</v>
      </c>
      <c r="E117" s="38"/>
      <c r="F117" s="194" t="s">
        <v>2316</v>
      </c>
      <c r="G117" s="38"/>
      <c r="H117" s="38"/>
      <c r="I117" s="195"/>
      <c r="J117" s="38"/>
      <c r="K117" s="38"/>
      <c r="L117" s="41"/>
      <c r="M117" s="196"/>
      <c r="N117" s="197"/>
      <c r="O117" s="66"/>
      <c r="P117" s="66"/>
      <c r="Q117" s="66"/>
      <c r="R117" s="66"/>
      <c r="S117" s="66"/>
      <c r="T117" s="67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  <c r="AT117" s="19" t="s">
        <v>160</v>
      </c>
      <c r="AU117" s="19" t="s">
        <v>86</v>
      </c>
    </row>
    <row r="118" spans="1:65" s="2" customFormat="1" ht="24">
      <c r="A118" s="36"/>
      <c r="B118" s="37"/>
      <c r="C118" s="245" t="s">
        <v>325</v>
      </c>
      <c r="D118" s="245" t="s">
        <v>641</v>
      </c>
      <c r="E118" s="246" t="s">
        <v>2317</v>
      </c>
      <c r="F118" s="247" t="s">
        <v>2318</v>
      </c>
      <c r="G118" s="248" t="s">
        <v>156</v>
      </c>
      <c r="H118" s="249">
        <v>1</v>
      </c>
      <c r="I118" s="250"/>
      <c r="J118" s="251">
        <f>ROUND(I118*H118,2)</f>
        <v>0</v>
      </c>
      <c r="K118" s="247" t="s">
        <v>644</v>
      </c>
      <c r="L118" s="252"/>
      <c r="M118" s="253" t="s">
        <v>19</v>
      </c>
      <c r="N118" s="254" t="s">
        <v>47</v>
      </c>
      <c r="O118" s="66"/>
      <c r="P118" s="189">
        <f>O118*H118</f>
        <v>0</v>
      </c>
      <c r="Q118" s="189">
        <v>0</v>
      </c>
      <c r="R118" s="189">
        <f>Q118*H118</f>
        <v>0</v>
      </c>
      <c r="S118" s="189">
        <v>0</v>
      </c>
      <c r="T118" s="190">
        <f>S118*H118</f>
        <v>0</v>
      </c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  <c r="AR118" s="191" t="s">
        <v>464</v>
      </c>
      <c r="AT118" s="191" t="s">
        <v>641</v>
      </c>
      <c r="AU118" s="191" t="s">
        <v>86</v>
      </c>
      <c r="AY118" s="19" t="s">
        <v>150</v>
      </c>
      <c r="BE118" s="192">
        <f>IF(N118="základní",J118,0)</f>
        <v>0</v>
      </c>
      <c r="BF118" s="192">
        <f>IF(N118="snížená",J118,0)</f>
        <v>0</v>
      </c>
      <c r="BG118" s="192">
        <f>IF(N118="zákl. přenesená",J118,0)</f>
        <v>0</v>
      </c>
      <c r="BH118" s="192">
        <f>IF(N118="sníž. přenesená",J118,0)</f>
        <v>0</v>
      </c>
      <c r="BI118" s="192">
        <f>IF(N118="nulová",J118,0)</f>
        <v>0</v>
      </c>
      <c r="BJ118" s="19" t="s">
        <v>84</v>
      </c>
      <c r="BK118" s="192">
        <f>ROUND(I118*H118,2)</f>
        <v>0</v>
      </c>
      <c r="BL118" s="19" t="s">
        <v>314</v>
      </c>
      <c r="BM118" s="191" t="s">
        <v>464</v>
      </c>
    </row>
    <row r="119" spans="1:65" s="2" customFormat="1" ht="19.5">
      <c r="A119" s="36"/>
      <c r="B119" s="37"/>
      <c r="C119" s="38"/>
      <c r="D119" s="193" t="s">
        <v>160</v>
      </c>
      <c r="E119" s="38"/>
      <c r="F119" s="194" t="s">
        <v>2319</v>
      </c>
      <c r="G119" s="38"/>
      <c r="H119" s="38"/>
      <c r="I119" s="195"/>
      <c r="J119" s="38"/>
      <c r="K119" s="38"/>
      <c r="L119" s="41"/>
      <c r="M119" s="196"/>
      <c r="N119" s="197"/>
      <c r="O119" s="66"/>
      <c r="P119" s="66"/>
      <c r="Q119" s="66"/>
      <c r="R119" s="66"/>
      <c r="S119" s="66"/>
      <c r="T119" s="67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  <c r="AT119" s="19" t="s">
        <v>160</v>
      </c>
      <c r="AU119" s="19" t="s">
        <v>86</v>
      </c>
    </row>
    <row r="120" spans="1:65" s="2" customFormat="1" ht="24">
      <c r="A120" s="36"/>
      <c r="B120" s="37"/>
      <c r="C120" s="245" t="s">
        <v>341</v>
      </c>
      <c r="D120" s="245" t="s">
        <v>641</v>
      </c>
      <c r="E120" s="246" t="s">
        <v>2320</v>
      </c>
      <c r="F120" s="247" t="s">
        <v>2321</v>
      </c>
      <c r="G120" s="248" t="s">
        <v>156</v>
      </c>
      <c r="H120" s="249">
        <v>1</v>
      </c>
      <c r="I120" s="250"/>
      <c r="J120" s="251">
        <f>ROUND(I120*H120,2)</f>
        <v>0</v>
      </c>
      <c r="K120" s="247" t="s">
        <v>644</v>
      </c>
      <c r="L120" s="252"/>
      <c r="M120" s="253" t="s">
        <v>19</v>
      </c>
      <c r="N120" s="254" t="s">
        <v>47</v>
      </c>
      <c r="O120" s="66"/>
      <c r="P120" s="189">
        <f>O120*H120</f>
        <v>0</v>
      </c>
      <c r="Q120" s="189">
        <v>0</v>
      </c>
      <c r="R120" s="189">
        <f>Q120*H120</f>
        <v>0</v>
      </c>
      <c r="S120" s="189">
        <v>0</v>
      </c>
      <c r="T120" s="190">
        <f>S120*H120</f>
        <v>0</v>
      </c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  <c r="AR120" s="191" t="s">
        <v>464</v>
      </c>
      <c r="AT120" s="191" t="s">
        <v>641</v>
      </c>
      <c r="AU120" s="191" t="s">
        <v>86</v>
      </c>
      <c r="AY120" s="19" t="s">
        <v>150</v>
      </c>
      <c r="BE120" s="192">
        <f>IF(N120="základní",J120,0)</f>
        <v>0</v>
      </c>
      <c r="BF120" s="192">
        <f>IF(N120="snížená",J120,0)</f>
        <v>0</v>
      </c>
      <c r="BG120" s="192">
        <f>IF(N120="zákl. přenesená",J120,0)</f>
        <v>0</v>
      </c>
      <c r="BH120" s="192">
        <f>IF(N120="sníž. přenesená",J120,0)</f>
        <v>0</v>
      </c>
      <c r="BI120" s="192">
        <f>IF(N120="nulová",J120,0)</f>
        <v>0</v>
      </c>
      <c r="BJ120" s="19" t="s">
        <v>84</v>
      </c>
      <c r="BK120" s="192">
        <f>ROUND(I120*H120,2)</f>
        <v>0</v>
      </c>
      <c r="BL120" s="19" t="s">
        <v>314</v>
      </c>
      <c r="BM120" s="191" t="s">
        <v>477</v>
      </c>
    </row>
    <row r="121" spans="1:65" s="2" customFormat="1" ht="19.5">
      <c r="A121" s="36"/>
      <c r="B121" s="37"/>
      <c r="C121" s="38"/>
      <c r="D121" s="193" t="s">
        <v>160</v>
      </c>
      <c r="E121" s="38"/>
      <c r="F121" s="194" t="s">
        <v>2322</v>
      </c>
      <c r="G121" s="38"/>
      <c r="H121" s="38"/>
      <c r="I121" s="195"/>
      <c r="J121" s="38"/>
      <c r="K121" s="38"/>
      <c r="L121" s="41"/>
      <c r="M121" s="196"/>
      <c r="N121" s="197"/>
      <c r="O121" s="66"/>
      <c r="P121" s="66"/>
      <c r="Q121" s="66"/>
      <c r="R121" s="66"/>
      <c r="S121" s="66"/>
      <c r="T121" s="67"/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T121" s="19" t="s">
        <v>160</v>
      </c>
      <c r="AU121" s="19" t="s">
        <v>86</v>
      </c>
    </row>
    <row r="122" spans="1:65" s="2" customFormat="1" ht="16.5" customHeight="1">
      <c r="A122" s="36"/>
      <c r="B122" s="37"/>
      <c r="C122" s="245" t="s">
        <v>348</v>
      </c>
      <c r="D122" s="245" t="s">
        <v>641</v>
      </c>
      <c r="E122" s="246" t="s">
        <v>2323</v>
      </c>
      <c r="F122" s="247" t="s">
        <v>2324</v>
      </c>
      <c r="G122" s="248" t="s">
        <v>156</v>
      </c>
      <c r="H122" s="249">
        <v>1</v>
      </c>
      <c r="I122" s="250"/>
      <c r="J122" s="251">
        <f>ROUND(I122*H122,2)</f>
        <v>0</v>
      </c>
      <c r="K122" s="247" t="s">
        <v>644</v>
      </c>
      <c r="L122" s="252"/>
      <c r="M122" s="253" t="s">
        <v>19</v>
      </c>
      <c r="N122" s="254" t="s">
        <v>47</v>
      </c>
      <c r="O122" s="66"/>
      <c r="P122" s="189">
        <f>O122*H122</f>
        <v>0</v>
      </c>
      <c r="Q122" s="189">
        <v>0</v>
      </c>
      <c r="R122" s="189">
        <f>Q122*H122</f>
        <v>0</v>
      </c>
      <c r="S122" s="189">
        <v>0</v>
      </c>
      <c r="T122" s="190">
        <f>S122*H122</f>
        <v>0</v>
      </c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R122" s="191" t="s">
        <v>464</v>
      </c>
      <c r="AT122" s="191" t="s">
        <v>641</v>
      </c>
      <c r="AU122" s="191" t="s">
        <v>86</v>
      </c>
      <c r="AY122" s="19" t="s">
        <v>150</v>
      </c>
      <c r="BE122" s="192">
        <f>IF(N122="základní",J122,0)</f>
        <v>0</v>
      </c>
      <c r="BF122" s="192">
        <f>IF(N122="snížená",J122,0)</f>
        <v>0</v>
      </c>
      <c r="BG122" s="192">
        <f>IF(N122="zákl. přenesená",J122,0)</f>
        <v>0</v>
      </c>
      <c r="BH122" s="192">
        <f>IF(N122="sníž. přenesená",J122,0)</f>
        <v>0</v>
      </c>
      <c r="BI122" s="192">
        <f>IF(N122="nulová",J122,0)</f>
        <v>0</v>
      </c>
      <c r="BJ122" s="19" t="s">
        <v>84</v>
      </c>
      <c r="BK122" s="192">
        <f>ROUND(I122*H122,2)</f>
        <v>0</v>
      </c>
      <c r="BL122" s="19" t="s">
        <v>314</v>
      </c>
      <c r="BM122" s="191" t="s">
        <v>497</v>
      </c>
    </row>
    <row r="123" spans="1:65" s="2" customFormat="1" ht="11.25">
      <c r="A123" s="36"/>
      <c r="B123" s="37"/>
      <c r="C123" s="38"/>
      <c r="D123" s="193" t="s">
        <v>160</v>
      </c>
      <c r="E123" s="38"/>
      <c r="F123" s="194" t="s">
        <v>2325</v>
      </c>
      <c r="G123" s="38"/>
      <c r="H123" s="38"/>
      <c r="I123" s="195"/>
      <c r="J123" s="38"/>
      <c r="K123" s="38"/>
      <c r="L123" s="41"/>
      <c r="M123" s="196"/>
      <c r="N123" s="197"/>
      <c r="O123" s="66"/>
      <c r="P123" s="66"/>
      <c r="Q123" s="66"/>
      <c r="R123" s="66"/>
      <c r="S123" s="66"/>
      <c r="T123" s="67"/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T123" s="19" t="s">
        <v>160</v>
      </c>
      <c r="AU123" s="19" t="s">
        <v>86</v>
      </c>
    </row>
    <row r="124" spans="1:65" s="2" customFormat="1" ht="24">
      <c r="A124" s="36"/>
      <c r="B124" s="37"/>
      <c r="C124" s="245" t="s">
        <v>355</v>
      </c>
      <c r="D124" s="245" t="s">
        <v>641</v>
      </c>
      <c r="E124" s="246" t="s">
        <v>2326</v>
      </c>
      <c r="F124" s="247" t="s">
        <v>2327</v>
      </c>
      <c r="G124" s="248" t="s">
        <v>167</v>
      </c>
      <c r="H124" s="249">
        <v>129</v>
      </c>
      <c r="I124" s="250"/>
      <c r="J124" s="251">
        <f>ROUND(I124*H124,2)</f>
        <v>0</v>
      </c>
      <c r="K124" s="247" t="s">
        <v>644</v>
      </c>
      <c r="L124" s="252"/>
      <c r="M124" s="253" t="s">
        <v>19</v>
      </c>
      <c r="N124" s="254" t="s">
        <v>47</v>
      </c>
      <c r="O124" s="66"/>
      <c r="P124" s="189">
        <f>O124*H124</f>
        <v>0</v>
      </c>
      <c r="Q124" s="189">
        <v>0</v>
      </c>
      <c r="R124" s="189">
        <f>Q124*H124</f>
        <v>0</v>
      </c>
      <c r="S124" s="189">
        <v>0</v>
      </c>
      <c r="T124" s="190">
        <f>S124*H124</f>
        <v>0</v>
      </c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R124" s="191" t="s">
        <v>464</v>
      </c>
      <c r="AT124" s="191" t="s">
        <v>641</v>
      </c>
      <c r="AU124" s="191" t="s">
        <v>86</v>
      </c>
      <c r="AY124" s="19" t="s">
        <v>150</v>
      </c>
      <c r="BE124" s="192">
        <f>IF(N124="základní",J124,0)</f>
        <v>0</v>
      </c>
      <c r="BF124" s="192">
        <f>IF(N124="snížená",J124,0)</f>
        <v>0</v>
      </c>
      <c r="BG124" s="192">
        <f>IF(N124="zákl. přenesená",J124,0)</f>
        <v>0</v>
      </c>
      <c r="BH124" s="192">
        <f>IF(N124="sníž. přenesená",J124,0)</f>
        <v>0</v>
      </c>
      <c r="BI124" s="192">
        <f>IF(N124="nulová",J124,0)</f>
        <v>0</v>
      </c>
      <c r="BJ124" s="19" t="s">
        <v>84</v>
      </c>
      <c r="BK124" s="192">
        <f>ROUND(I124*H124,2)</f>
        <v>0</v>
      </c>
      <c r="BL124" s="19" t="s">
        <v>314</v>
      </c>
      <c r="BM124" s="191" t="s">
        <v>509</v>
      </c>
    </row>
    <row r="125" spans="1:65" s="2" customFormat="1" ht="19.5">
      <c r="A125" s="36"/>
      <c r="B125" s="37"/>
      <c r="C125" s="38"/>
      <c r="D125" s="193" t="s">
        <v>160</v>
      </c>
      <c r="E125" s="38"/>
      <c r="F125" s="194" t="s">
        <v>2328</v>
      </c>
      <c r="G125" s="38"/>
      <c r="H125" s="38"/>
      <c r="I125" s="195"/>
      <c r="J125" s="38"/>
      <c r="K125" s="38"/>
      <c r="L125" s="41"/>
      <c r="M125" s="196"/>
      <c r="N125" s="197"/>
      <c r="O125" s="66"/>
      <c r="P125" s="66"/>
      <c r="Q125" s="66"/>
      <c r="R125" s="66"/>
      <c r="S125" s="66"/>
      <c r="T125" s="67"/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T125" s="19" t="s">
        <v>160</v>
      </c>
      <c r="AU125" s="19" t="s">
        <v>86</v>
      </c>
    </row>
    <row r="126" spans="1:65" s="2" customFormat="1" ht="16.5" customHeight="1">
      <c r="A126" s="36"/>
      <c r="B126" s="37"/>
      <c r="C126" s="245" t="s">
        <v>7</v>
      </c>
      <c r="D126" s="245" t="s">
        <v>641</v>
      </c>
      <c r="E126" s="246" t="s">
        <v>2329</v>
      </c>
      <c r="F126" s="247" t="s">
        <v>2330</v>
      </c>
      <c r="G126" s="248" t="s">
        <v>156</v>
      </c>
      <c r="H126" s="249">
        <v>3</v>
      </c>
      <c r="I126" s="250"/>
      <c r="J126" s="251">
        <f>ROUND(I126*H126,2)</f>
        <v>0</v>
      </c>
      <c r="K126" s="247" t="s">
        <v>644</v>
      </c>
      <c r="L126" s="252"/>
      <c r="M126" s="253" t="s">
        <v>19</v>
      </c>
      <c r="N126" s="254" t="s">
        <v>47</v>
      </c>
      <c r="O126" s="66"/>
      <c r="P126" s="189">
        <f>O126*H126</f>
        <v>0</v>
      </c>
      <c r="Q126" s="189">
        <v>0</v>
      </c>
      <c r="R126" s="189">
        <f>Q126*H126</f>
        <v>0</v>
      </c>
      <c r="S126" s="189">
        <v>0</v>
      </c>
      <c r="T126" s="190">
        <f>S126*H126</f>
        <v>0</v>
      </c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R126" s="191" t="s">
        <v>464</v>
      </c>
      <c r="AT126" s="191" t="s">
        <v>641</v>
      </c>
      <c r="AU126" s="191" t="s">
        <v>86</v>
      </c>
      <c r="AY126" s="19" t="s">
        <v>150</v>
      </c>
      <c r="BE126" s="192">
        <f>IF(N126="základní",J126,0)</f>
        <v>0</v>
      </c>
      <c r="BF126" s="192">
        <f>IF(N126="snížená",J126,0)</f>
        <v>0</v>
      </c>
      <c r="BG126" s="192">
        <f>IF(N126="zákl. přenesená",J126,0)</f>
        <v>0</v>
      </c>
      <c r="BH126" s="192">
        <f>IF(N126="sníž. přenesená",J126,0)</f>
        <v>0</v>
      </c>
      <c r="BI126" s="192">
        <f>IF(N126="nulová",J126,0)</f>
        <v>0</v>
      </c>
      <c r="BJ126" s="19" t="s">
        <v>84</v>
      </c>
      <c r="BK126" s="192">
        <f>ROUND(I126*H126,2)</f>
        <v>0</v>
      </c>
      <c r="BL126" s="19" t="s">
        <v>314</v>
      </c>
      <c r="BM126" s="191" t="s">
        <v>2331</v>
      </c>
    </row>
    <row r="127" spans="1:65" s="2" customFormat="1" ht="11.25">
      <c r="A127" s="36"/>
      <c r="B127" s="37"/>
      <c r="C127" s="38"/>
      <c r="D127" s="193" t="s">
        <v>160</v>
      </c>
      <c r="E127" s="38"/>
      <c r="F127" s="194" t="s">
        <v>2330</v>
      </c>
      <c r="G127" s="38"/>
      <c r="H127" s="38"/>
      <c r="I127" s="195"/>
      <c r="J127" s="38"/>
      <c r="K127" s="38"/>
      <c r="L127" s="41"/>
      <c r="M127" s="196"/>
      <c r="N127" s="197"/>
      <c r="O127" s="66"/>
      <c r="P127" s="66"/>
      <c r="Q127" s="66"/>
      <c r="R127" s="66"/>
      <c r="S127" s="66"/>
      <c r="T127" s="67"/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T127" s="19" t="s">
        <v>160</v>
      </c>
      <c r="AU127" s="19" t="s">
        <v>86</v>
      </c>
    </row>
    <row r="128" spans="1:65" s="2" customFormat="1" ht="16.5" customHeight="1">
      <c r="A128" s="36"/>
      <c r="B128" s="37"/>
      <c r="C128" s="245" t="s">
        <v>390</v>
      </c>
      <c r="D128" s="245" t="s">
        <v>641</v>
      </c>
      <c r="E128" s="246" t="s">
        <v>2332</v>
      </c>
      <c r="F128" s="247" t="s">
        <v>2333</v>
      </c>
      <c r="G128" s="248" t="s">
        <v>951</v>
      </c>
      <c r="H128" s="249">
        <v>1</v>
      </c>
      <c r="I128" s="250"/>
      <c r="J128" s="251">
        <f>ROUND(I128*H128,2)</f>
        <v>0</v>
      </c>
      <c r="K128" s="247" t="s">
        <v>644</v>
      </c>
      <c r="L128" s="252"/>
      <c r="M128" s="253" t="s">
        <v>19</v>
      </c>
      <c r="N128" s="254" t="s">
        <v>47</v>
      </c>
      <c r="O128" s="66"/>
      <c r="P128" s="189">
        <f>O128*H128</f>
        <v>0</v>
      </c>
      <c r="Q128" s="189">
        <v>0</v>
      </c>
      <c r="R128" s="189">
        <f>Q128*H128</f>
        <v>0</v>
      </c>
      <c r="S128" s="189">
        <v>0</v>
      </c>
      <c r="T128" s="190">
        <f>S128*H128</f>
        <v>0</v>
      </c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R128" s="191" t="s">
        <v>464</v>
      </c>
      <c r="AT128" s="191" t="s">
        <v>641</v>
      </c>
      <c r="AU128" s="191" t="s">
        <v>86</v>
      </c>
      <c r="AY128" s="19" t="s">
        <v>150</v>
      </c>
      <c r="BE128" s="192">
        <f>IF(N128="základní",J128,0)</f>
        <v>0</v>
      </c>
      <c r="BF128" s="192">
        <f>IF(N128="snížená",J128,0)</f>
        <v>0</v>
      </c>
      <c r="BG128" s="192">
        <f>IF(N128="zákl. přenesená",J128,0)</f>
        <v>0</v>
      </c>
      <c r="BH128" s="192">
        <f>IF(N128="sníž. přenesená",J128,0)</f>
        <v>0</v>
      </c>
      <c r="BI128" s="192">
        <f>IF(N128="nulová",J128,0)</f>
        <v>0</v>
      </c>
      <c r="BJ128" s="19" t="s">
        <v>84</v>
      </c>
      <c r="BK128" s="192">
        <f>ROUND(I128*H128,2)</f>
        <v>0</v>
      </c>
      <c r="BL128" s="19" t="s">
        <v>314</v>
      </c>
      <c r="BM128" s="191" t="s">
        <v>2334</v>
      </c>
    </row>
    <row r="129" spans="1:65" s="2" customFormat="1" ht="11.25">
      <c r="A129" s="36"/>
      <c r="B129" s="37"/>
      <c r="C129" s="38"/>
      <c r="D129" s="193" t="s">
        <v>160</v>
      </c>
      <c r="E129" s="38"/>
      <c r="F129" s="194" t="s">
        <v>2330</v>
      </c>
      <c r="G129" s="38"/>
      <c r="H129" s="38"/>
      <c r="I129" s="195"/>
      <c r="J129" s="38"/>
      <c r="K129" s="38"/>
      <c r="L129" s="41"/>
      <c r="M129" s="196"/>
      <c r="N129" s="197"/>
      <c r="O129" s="66"/>
      <c r="P129" s="66"/>
      <c r="Q129" s="66"/>
      <c r="R129" s="66"/>
      <c r="S129" s="66"/>
      <c r="T129" s="67"/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T129" s="19" t="s">
        <v>160</v>
      </c>
      <c r="AU129" s="19" t="s">
        <v>86</v>
      </c>
    </row>
    <row r="130" spans="1:65" s="2" customFormat="1" ht="16.5" customHeight="1">
      <c r="A130" s="36"/>
      <c r="B130" s="37"/>
      <c r="C130" s="180" t="s">
        <v>397</v>
      </c>
      <c r="D130" s="180" t="s">
        <v>153</v>
      </c>
      <c r="E130" s="181" t="s">
        <v>2335</v>
      </c>
      <c r="F130" s="182" t="s">
        <v>2336</v>
      </c>
      <c r="G130" s="183" t="s">
        <v>156</v>
      </c>
      <c r="H130" s="184">
        <v>1</v>
      </c>
      <c r="I130" s="185"/>
      <c r="J130" s="186">
        <f>ROUND(I130*H130,2)</f>
        <v>0</v>
      </c>
      <c r="K130" s="182" t="s">
        <v>157</v>
      </c>
      <c r="L130" s="41"/>
      <c r="M130" s="187" t="s">
        <v>19</v>
      </c>
      <c r="N130" s="188" t="s">
        <v>47</v>
      </c>
      <c r="O130" s="66"/>
      <c r="P130" s="189">
        <f>O130*H130</f>
        <v>0</v>
      </c>
      <c r="Q130" s="189">
        <v>0</v>
      </c>
      <c r="R130" s="189">
        <f>Q130*H130</f>
        <v>0</v>
      </c>
      <c r="S130" s="189">
        <v>0</v>
      </c>
      <c r="T130" s="190">
        <f>S130*H130</f>
        <v>0</v>
      </c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R130" s="191" t="s">
        <v>314</v>
      </c>
      <c r="AT130" s="191" t="s">
        <v>153</v>
      </c>
      <c r="AU130" s="191" t="s">
        <v>86</v>
      </c>
      <c r="AY130" s="19" t="s">
        <v>150</v>
      </c>
      <c r="BE130" s="192">
        <f>IF(N130="základní",J130,0)</f>
        <v>0</v>
      </c>
      <c r="BF130" s="192">
        <f>IF(N130="snížená",J130,0)</f>
        <v>0</v>
      </c>
      <c r="BG130" s="192">
        <f>IF(N130="zákl. přenesená",J130,0)</f>
        <v>0</v>
      </c>
      <c r="BH130" s="192">
        <f>IF(N130="sníž. přenesená",J130,0)</f>
        <v>0</v>
      </c>
      <c r="BI130" s="192">
        <f>IF(N130="nulová",J130,0)</f>
        <v>0</v>
      </c>
      <c r="BJ130" s="19" t="s">
        <v>84</v>
      </c>
      <c r="BK130" s="192">
        <f>ROUND(I130*H130,2)</f>
        <v>0</v>
      </c>
      <c r="BL130" s="19" t="s">
        <v>314</v>
      </c>
      <c r="BM130" s="191" t="s">
        <v>522</v>
      </c>
    </row>
    <row r="131" spans="1:65" s="2" customFormat="1" ht="11.25">
      <c r="A131" s="36"/>
      <c r="B131" s="37"/>
      <c r="C131" s="38"/>
      <c r="D131" s="193" t="s">
        <v>160</v>
      </c>
      <c r="E131" s="38"/>
      <c r="F131" s="194" t="s">
        <v>2336</v>
      </c>
      <c r="G131" s="38"/>
      <c r="H131" s="38"/>
      <c r="I131" s="195"/>
      <c r="J131" s="38"/>
      <c r="K131" s="38"/>
      <c r="L131" s="41"/>
      <c r="M131" s="196"/>
      <c r="N131" s="197"/>
      <c r="O131" s="66"/>
      <c r="P131" s="66"/>
      <c r="Q131" s="66"/>
      <c r="R131" s="66"/>
      <c r="S131" s="66"/>
      <c r="T131" s="67"/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T131" s="19" t="s">
        <v>160</v>
      </c>
      <c r="AU131" s="19" t="s">
        <v>86</v>
      </c>
    </row>
    <row r="132" spans="1:65" s="2" customFormat="1" ht="24">
      <c r="A132" s="36"/>
      <c r="B132" s="37"/>
      <c r="C132" s="180" t="s">
        <v>404</v>
      </c>
      <c r="D132" s="180" t="s">
        <v>153</v>
      </c>
      <c r="E132" s="181" t="s">
        <v>2337</v>
      </c>
      <c r="F132" s="182" t="s">
        <v>2338</v>
      </c>
      <c r="G132" s="183" t="s">
        <v>156</v>
      </c>
      <c r="H132" s="184">
        <v>1</v>
      </c>
      <c r="I132" s="185"/>
      <c r="J132" s="186">
        <f>ROUND(I132*H132,2)</f>
        <v>0</v>
      </c>
      <c r="K132" s="182" t="s">
        <v>157</v>
      </c>
      <c r="L132" s="41"/>
      <c r="M132" s="187" t="s">
        <v>19</v>
      </c>
      <c r="N132" s="188" t="s">
        <v>47</v>
      </c>
      <c r="O132" s="66"/>
      <c r="P132" s="189">
        <f>O132*H132</f>
        <v>0</v>
      </c>
      <c r="Q132" s="189">
        <v>0</v>
      </c>
      <c r="R132" s="189">
        <f>Q132*H132</f>
        <v>0</v>
      </c>
      <c r="S132" s="189">
        <v>0</v>
      </c>
      <c r="T132" s="190">
        <f>S132*H132</f>
        <v>0</v>
      </c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R132" s="191" t="s">
        <v>314</v>
      </c>
      <c r="AT132" s="191" t="s">
        <v>153</v>
      </c>
      <c r="AU132" s="191" t="s">
        <v>86</v>
      </c>
      <c r="AY132" s="19" t="s">
        <v>150</v>
      </c>
      <c r="BE132" s="192">
        <f>IF(N132="základní",J132,0)</f>
        <v>0</v>
      </c>
      <c r="BF132" s="192">
        <f>IF(N132="snížená",J132,0)</f>
        <v>0</v>
      </c>
      <c r="BG132" s="192">
        <f>IF(N132="zákl. přenesená",J132,0)</f>
        <v>0</v>
      </c>
      <c r="BH132" s="192">
        <f>IF(N132="sníž. přenesená",J132,0)</f>
        <v>0</v>
      </c>
      <c r="BI132" s="192">
        <f>IF(N132="nulová",J132,0)</f>
        <v>0</v>
      </c>
      <c r="BJ132" s="19" t="s">
        <v>84</v>
      </c>
      <c r="BK132" s="192">
        <f>ROUND(I132*H132,2)</f>
        <v>0</v>
      </c>
      <c r="BL132" s="19" t="s">
        <v>314</v>
      </c>
      <c r="BM132" s="191" t="s">
        <v>536</v>
      </c>
    </row>
    <row r="133" spans="1:65" s="2" customFormat="1" ht="11.25">
      <c r="A133" s="36"/>
      <c r="B133" s="37"/>
      <c r="C133" s="38"/>
      <c r="D133" s="193" t="s">
        <v>160</v>
      </c>
      <c r="E133" s="38"/>
      <c r="F133" s="194" t="s">
        <v>2338</v>
      </c>
      <c r="G133" s="38"/>
      <c r="H133" s="38"/>
      <c r="I133" s="195"/>
      <c r="J133" s="38"/>
      <c r="K133" s="38"/>
      <c r="L133" s="41"/>
      <c r="M133" s="196"/>
      <c r="N133" s="197"/>
      <c r="O133" s="66"/>
      <c r="P133" s="66"/>
      <c r="Q133" s="66"/>
      <c r="R133" s="66"/>
      <c r="S133" s="66"/>
      <c r="T133" s="67"/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T133" s="19" t="s">
        <v>160</v>
      </c>
      <c r="AU133" s="19" t="s">
        <v>86</v>
      </c>
    </row>
    <row r="134" spans="1:65" s="2" customFormat="1" ht="24">
      <c r="A134" s="36"/>
      <c r="B134" s="37"/>
      <c r="C134" s="180" t="s">
        <v>417</v>
      </c>
      <c r="D134" s="180" t="s">
        <v>153</v>
      </c>
      <c r="E134" s="181" t="s">
        <v>2339</v>
      </c>
      <c r="F134" s="182" t="s">
        <v>2340</v>
      </c>
      <c r="G134" s="183" t="s">
        <v>156</v>
      </c>
      <c r="H134" s="184">
        <v>2</v>
      </c>
      <c r="I134" s="185"/>
      <c r="J134" s="186">
        <f>ROUND(I134*H134,2)</f>
        <v>0</v>
      </c>
      <c r="K134" s="182" t="s">
        <v>157</v>
      </c>
      <c r="L134" s="41"/>
      <c r="M134" s="187" t="s">
        <v>19</v>
      </c>
      <c r="N134" s="188" t="s">
        <v>47</v>
      </c>
      <c r="O134" s="66"/>
      <c r="P134" s="189">
        <f>O134*H134</f>
        <v>0</v>
      </c>
      <c r="Q134" s="189">
        <v>0</v>
      </c>
      <c r="R134" s="189">
        <f>Q134*H134</f>
        <v>0</v>
      </c>
      <c r="S134" s="189">
        <v>0</v>
      </c>
      <c r="T134" s="190">
        <f>S134*H134</f>
        <v>0</v>
      </c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R134" s="191" t="s">
        <v>314</v>
      </c>
      <c r="AT134" s="191" t="s">
        <v>153</v>
      </c>
      <c r="AU134" s="191" t="s">
        <v>86</v>
      </c>
      <c r="AY134" s="19" t="s">
        <v>150</v>
      </c>
      <c r="BE134" s="192">
        <f>IF(N134="základní",J134,0)</f>
        <v>0</v>
      </c>
      <c r="BF134" s="192">
        <f>IF(N134="snížená",J134,0)</f>
        <v>0</v>
      </c>
      <c r="BG134" s="192">
        <f>IF(N134="zákl. přenesená",J134,0)</f>
        <v>0</v>
      </c>
      <c r="BH134" s="192">
        <f>IF(N134="sníž. přenesená",J134,0)</f>
        <v>0</v>
      </c>
      <c r="BI134" s="192">
        <f>IF(N134="nulová",J134,0)</f>
        <v>0</v>
      </c>
      <c r="BJ134" s="19" t="s">
        <v>84</v>
      </c>
      <c r="BK134" s="192">
        <f>ROUND(I134*H134,2)</f>
        <v>0</v>
      </c>
      <c r="BL134" s="19" t="s">
        <v>314</v>
      </c>
      <c r="BM134" s="191" t="s">
        <v>567</v>
      </c>
    </row>
    <row r="135" spans="1:65" s="2" customFormat="1" ht="11.25">
      <c r="A135" s="36"/>
      <c r="B135" s="37"/>
      <c r="C135" s="38"/>
      <c r="D135" s="193" t="s">
        <v>160</v>
      </c>
      <c r="E135" s="38"/>
      <c r="F135" s="194" t="s">
        <v>2340</v>
      </c>
      <c r="G135" s="38"/>
      <c r="H135" s="38"/>
      <c r="I135" s="195"/>
      <c r="J135" s="38"/>
      <c r="K135" s="38"/>
      <c r="L135" s="41"/>
      <c r="M135" s="196"/>
      <c r="N135" s="197"/>
      <c r="O135" s="66"/>
      <c r="P135" s="66"/>
      <c r="Q135" s="66"/>
      <c r="R135" s="66"/>
      <c r="S135" s="66"/>
      <c r="T135" s="67"/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T135" s="19" t="s">
        <v>160</v>
      </c>
      <c r="AU135" s="19" t="s">
        <v>86</v>
      </c>
    </row>
    <row r="136" spans="1:65" s="2" customFormat="1" ht="24">
      <c r="A136" s="36"/>
      <c r="B136" s="37"/>
      <c r="C136" s="180" t="s">
        <v>428</v>
      </c>
      <c r="D136" s="180" t="s">
        <v>153</v>
      </c>
      <c r="E136" s="181" t="s">
        <v>2341</v>
      </c>
      <c r="F136" s="182" t="s">
        <v>2342</v>
      </c>
      <c r="G136" s="183" t="s">
        <v>156</v>
      </c>
      <c r="H136" s="184">
        <v>12</v>
      </c>
      <c r="I136" s="185"/>
      <c r="J136" s="186">
        <f>ROUND(I136*H136,2)</f>
        <v>0</v>
      </c>
      <c r="K136" s="182" t="s">
        <v>157</v>
      </c>
      <c r="L136" s="41"/>
      <c r="M136" s="187" t="s">
        <v>19</v>
      </c>
      <c r="N136" s="188" t="s">
        <v>47</v>
      </c>
      <c r="O136" s="66"/>
      <c r="P136" s="189">
        <f>O136*H136</f>
        <v>0</v>
      </c>
      <c r="Q136" s="189">
        <v>0</v>
      </c>
      <c r="R136" s="189">
        <f>Q136*H136</f>
        <v>0</v>
      </c>
      <c r="S136" s="189">
        <v>0</v>
      </c>
      <c r="T136" s="190">
        <f>S136*H136</f>
        <v>0</v>
      </c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R136" s="191" t="s">
        <v>314</v>
      </c>
      <c r="AT136" s="191" t="s">
        <v>153</v>
      </c>
      <c r="AU136" s="191" t="s">
        <v>86</v>
      </c>
      <c r="AY136" s="19" t="s">
        <v>150</v>
      </c>
      <c r="BE136" s="192">
        <f>IF(N136="základní",J136,0)</f>
        <v>0</v>
      </c>
      <c r="BF136" s="192">
        <f>IF(N136="snížená",J136,0)</f>
        <v>0</v>
      </c>
      <c r="BG136" s="192">
        <f>IF(N136="zákl. přenesená",J136,0)</f>
        <v>0</v>
      </c>
      <c r="BH136" s="192">
        <f>IF(N136="sníž. přenesená",J136,0)</f>
        <v>0</v>
      </c>
      <c r="BI136" s="192">
        <f>IF(N136="nulová",J136,0)</f>
        <v>0</v>
      </c>
      <c r="BJ136" s="19" t="s">
        <v>84</v>
      </c>
      <c r="BK136" s="192">
        <f>ROUND(I136*H136,2)</f>
        <v>0</v>
      </c>
      <c r="BL136" s="19" t="s">
        <v>314</v>
      </c>
      <c r="BM136" s="191" t="s">
        <v>587</v>
      </c>
    </row>
    <row r="137" spans="1:65" s="2" customFormat="1" ht="19.5">
      <c r="A137" s="36"/>
      <c r="B137" s="37"/>
      <c r="C137" s="38"/>
      <c r="D137" s="193" t="s">
        <v>160</v>
      </c>
      <c r="E137" s="38"/>
      <c r="F137" s="194" t="s">
        <v>2342</v>
      </c>
      <c r="G137" s="38"/>
      <c r="H137" s="38"/>
      <c r="I137" s="195"/>
      <c r="J137" s="38"/>
      <c r="K137" s="38"/>
      <c r="L137" s="41"/>
      <c r="M137" s="196"/>
      <c r="N137" s="197"/>
      <c r="O137" s="66"/>
      <c r="P137" s="66"/>
      <c r="Q137" s="66"/>
      <c r="R137" s="66"/>
      <c r="S137" s="66"/>
      <c r="T137" s="67"/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T137" s="19" t="s">
        <v>160</v>
      </c>
      <c r="AU137" s="19" t="s">
        <v>86</v>
      </c>
    </row>
    <row r="138" spans="1:65" s="2" customFormat="1" ht="24">
      <c r="A138" s="36"/>
      <c r="B138" s="37"/>
      <c r="C138" s="180" t="s">
        <v>433</v>
      </c>
      <c r="D138" s="180" t="s">
        <v>153</v>
      </c>
      <c r="E138" s="181" t="s">
        <v>2343</v>
      </c>
      <c r="F138" s="182" t="s">
        <v>2344</v>
      </c>
      <c r="G138" s="183" t="s">
        <v>156</v>
      </c>
      <c r="H138" s="184">
        <v>3</v>
      </c>
      <c r="I138" s="185"/>
      <c r="J138" s="186">
        <f>ROUND(I138*H138,2)</f>
        <v>0</v>
      </c>
      <c r="K138" s="182" t="s">
        <v>157</v>
      </c>
      <c r="L138" s="41"/>
      <c r="M138" s="187" t="s">
        <v>19</v>
      </c>
      <c r="N138" s="188" t="s">
        <v>47</v>
      </c>
      <c r="O138" s="66"/>
      <c r="P138" s="189">
        <f>O138*H138</f>
        <v>0</v>
      </c>
      <c r="Q138" s="189">
        <v>0</v>
      </c>
      <c r="R138" s="189">
        <f>Q138*H138</f>
        <v>0</v>
      </c>
      <c r="S138" s="189">
        <v>0</v>
      </c>
      <c r="T138" s="190">
        <f>S138*H138</f>
        <v>0</v>
      </c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R138" s="191" t="s">
        <v>314</v>
      </c>
      <c r="AT138" s="191" t="s">
        <v>153</v>
      </c>
      <c r="AU138" s="191" t="s">
        <v>86</v>
      </c>
      <c r="AY138" s="19" t="s">
        <v>150</v>
      </c>
      <c r="BE138" s="192">
        <f>IF(N138="základní",J138,0)</f>
        <v>0</v>
      </c>
      <c r="BF138" s="192">
        <f>IF(N138="snížená",J138,0)</f>
        <v>0</v>
      </c>
      <c r="BG138" s="192">
        <f>IF(N138="zákl. přenesená",J138,0)</f>
        <v>0</v>
      </c>
      <c r="BH138" s="192">
        <f>IF(N138="sníž. přenesená",J138,0)</f>
        <v>0</v>
      </c>
      <c r="BI138" s="192">
        <f>IF(N138="nulová",J138,0)</f>
        <v>0</v>
      </c>
      <c r="BJ138" s="19" t="s">
        <v>84</v>
      </c>
      <c r="BK138" s="192">
        <f>ROUND(I138*H138,2)</f>
        <v>0</v>
      </c>
      <c r="BL138" s="19" t="s">
        <v>314</v>
      </c>
      <c r="BM138" s="191" t="s">
        <v>954</v>
      </c>
    </row>
    <row r="139" spans="1:65" s="2" customFormat="1" ht="19.5">
      <c r="A139" s="36"/>
      <c r="B139" s="37"/>
      <c r="C139" s="38"/>
      <c r="D139" s="193" t="s">
        <v>160</v>
      </c>
      <c r="E139" s="38"/>
      <c r="F139" s="194" t="s">
        <v>2344</v>
      </c>
      <c r="G139" s="38"/>
      <c r="H139" s="38"/>
      <c r="I139" s="195"/>
      <c r="J139" s="38"/>
      <c r="K139" s="38"/>
      <c r="L139" s="41"/>
      <c r="M139" s="196"/>
      <c r="N139" s="197"/>
      <c r="O139" s="66"/>
      <c r="P139" s="66"/>
      <c r="Q139" s="66"/>
      <c r="R139" s="66"/>
      <c r="S139" s="66"/>
      <c r="T139" s="67"/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T139" s="19" t="s">
        <v>160</v>
      </c>
      <c r="AU139" s="19" t="s">
        <v>86</v>
      </c>
    </row>
    <row r="140" spans="1:65" s="2" customFormat="1" ht="24">
      <c r="A140" s="36"/>
      <c r="B140" s="37"/>
      <c r="C140" s="180" t="s">
        <v>438</v>
      </c>
      <c r="D140" s="180" t="s">
        <v>153</v>
      </c>
      <c r="E140" s="181" t="s">
        <v>2345</v>
      </c>
      <c r="F140" s="182" t="s">
        <v>2346</v>
      </c>
      <c r="G140" s="183" t="s">
        <v>156</v>
      </c>
      <c r="H140" s="184">
        <v>2</v>
      </c>
      <c r="I140" s="185"/>
      <c r="J140" s="186">
        <f>ROUND(I140*H140,2)</f>
        <v>0</v>
      </c>
      <c r="K140" s="182" t="s">
        <v>157</v>
      </c>
      <c r="L140" s="41"/>
      <c r="M140" s="187" t="s">
        <v>19</v>
      </c>
      <c r="N140" s="188" t="s">
        <v>47</v>
      </c>
      <c r="O140" s="66"/>
      <c r="P140" s="189">
        <f>O140*H140</f>
        <v>0</v>
      </c>
      <c r="Q140" s="189">
        <v>0</v>
      </c>
      <c r="R140" s="189">
        <f>Q140*H140</f>
        <v>0</v>
      </c>
      <c r="S140" s="189">
        <v>0</v>
      </c>
      <c r="T140" s="190">
        <f>S140*H140</f>
        <v>0</v>
      </c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R140" s="191" t="s">
        <v>314</v>
      </c>
      <c r="AT140" s="191" t="s">
        <v>153</v>
      </c>
      <c r="AU140" s="191" t="s">
        <v>86</v>
      </c>
      <c r="AY140" s="19" t="s">
        <v>150</v>
      </c>
      <c r="BE140" s="192">
        <f>IF(N140="základní",J140,0)</f>
        <v>0</v>
      </c>
      <c r="BF140" s="192">
        <f>IF(N140="snížená",J140,0)</f>
        <v>0</v>
      </c>
      <c r="BG140" s="192">
        <f>IF(N140="zákl. přenesená",J140,0)</f>
        <v>0</v>
      </c>
      <c r="BH140" s="192">
        <f>IF(N140="sníž. přenesená",J140,0)</f>
        <v>0</v>
      </c>
      <c r="BI140" s="192">
        <f>IF(N140="nulová",J140,0)</f>
        <v>0</v>
      </c>
      <c r="BJ140" s="19" t="s">
        <v>84</v>
      </c>
      <c r="BK140" s="192">
        <f>ROUND(I140*H140,2)</f>
        <v>0</v>
      </c>
      <c r="BL140" s="19" t="s">
        <v>314</v>
      </c>
      <c r="BM140" s="191" t="s">
        <v>930</v>
      </c>
    </row>
    <row r="141" spans="1:65" s="2" customFormat="1" ht="19.5">
      <c r="A141" s="36"/>
      <c r="B141" s="37"/>
      <c r="C141" s="38"/>
      <c r="D141" s="193" t="s">
        <v>160</v>
      </c>
      <c r="E141" s="38"/>
      <c r="F141" s="194" t="s">
        <v>2346</v>
      </c>
      <c r="G141" s="38"/>
      <c r="H141" s="38"/>
      <c r="I141" s="195"/>
      <c r="J141" s="38"/>
      <c r="K141" s="38"/>
      <c r="L141" s="41"/>
      <c r="M141" s="196"/>
      <c r="N141" s="197"/>
      <c r="O141" s="66"/>
      <c r="P141" s="66"/>
      <c r="Q141" s="66"/>
      <c r="R141" s="66"/>
      <c r="S141" s="66"/>
      <c r="T141" s="67"/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T141" s="19" t="s">
        <v>160</v>
      </c>
      <c r="AU141" s="19" t="s">
        <v>86</v>
      </c>
    </row>
    <row r="142" spans="1:65" s="2" customFormat="1" ht="24">
      <c r="A142" s="36"/>
      <c r="B142" s="37"/>
      <c r="C142" s="180" t="s">
        <v>443</v>
      </c>
      <c r="D142" s="180" t="s">
        <v>153</v>
      </c>
      <c r="E142" s="181" t="s">
        <v>2347</v>
      </c>
      <c r="F142" s="182" t="s">
        <v>2348</v>
      </c>
      <c r="G142" s="183" t="s">
        <v>156</v>
      </c>
      <c r="H142" s="184">
        <v>2</v>
      </c>
      <c r="I142" s="185"/>
      <c r="J142" s="186">
        <f>ROUND(I142*H142,2)</f>
        <v>0</v>
      </c>
      <c r="K142" s="182" t="s">
        <v>157</v>
      </c>
      <c r="L142" s="41"/>
      <c r="M142" s="187" t="s">
        <v>19</v>
      </c>
      <c r="N142" s="188" t="s">
        <v>47</v>
      </c>
      <c r="O142" s="66"/>
      <c r="P142" s="189">
        <f>O142*H142</f>
        <v>0</v>
      </c>
      <c r="Q142" s="189">
        <v>0</v>
      </c>
      <c r="R142" s="189">
        <f>Q142*H142</f>
        <v>0</v>
      </c>
      <c r="S142" s="189">
        <v>0</v>
      </c>
      <c r="T142" s="190">
        <f>S142*H142</f>
        <v>0</v>
      </c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R142" s="191" t="s">
        <v>314</v>
      </c>
      <c r="AT142" s="191" t="s">
        <v>153</v>
      </c>
      <c r="AU142" s="191" t="s">
        <v>86</v>
      </c>
      <c r="AY142" s="19" t="s">
        <v>150</v>
      </c>
      <c r="BE142" s="192">
        <f>IF(N142="základní",J142,0)</f>
        <v>0</v>
      </c>
      <c r="BF142" s="192">
        <f>IF(N142="snížená",J142,0)</f>
        <v>0</v>
      </c>
      <c r="BG142" s="192">
        <f>IF(N142="zákl. přenesená",J142,0)</f>
        <v>0</v>
      </c>
      <c r="BH142" s="192">
        <f>IF(N142="sníž. přenesená",J142,0)</f>
        <v>0</v>
      </c>
      <c r="BI142" s="192">
        <f>IF(N142="nulová",J142,0)</f>
        <v>0</v>
      </c>
      <c r="BJ142" s="19" t="s">
        <v>84</v>
      </c>
      <c r="BK142" s="192">
        <f>ROUND(I142*H142,2)</f>
        <v>0</v>
      </c>
      <c r="BL142" s="19" t="s">
        <v>314</v>
      </c>
      <c r="BM142" s="191" t="s">
        <v>975</v>
      </c>
    </row>
    <row r="143" spans="1:65" s="2" customFormat="1" ht="11.25">
      <c r="A143" s="36"/>
      <c r="B143" s="37"/>
      <c r="C143" s="38"/>
      <c r="D143" s="193" t="s">
        <v>160</v>
      </c>
      <c r="E143" s="38"/>
      <c r="F143" s="194" t="s">
        <v>2348</v>
      </c>
      <c r="G143" s="38"/>
      <c r="H143" s="38"/>
      <c r="I143" s="195"/>
      <c r="J143" s="38"/>
      <c r="K143" s="38"/>
      <c r="L143" s="41"/>
      <c r="M143" s="196"/>
      <c r="N143" s="197"/>
      <c r="O143" s="66"/>
      <c r="P143" s="66"/>
      <c r="Q143" s="66"/>
      <c r="R143" s="66"/>
      <c r="S143" s="66"/>
      <c r="T143" s="67"/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T143" s="19" t="s">
        <v>160</v>
      </c>
      <c r="AU143" s="19" t="s">
        <v>86</v>
      </c>
    </row>
    <row r="144" spans="1:65" s="2" customFormat="1" ht="24">
      <c r="A144" s="36"/>
      <c r="B144" s="37"/>
      <c r="C144" s="180" t="s">
        <v>449</v>
      </c>
      <c r="D144" s="180" t="s">
        <v>153</v>
      </c>
      <c r="E144" s="181" t="s">
        <v>2349</v>
      </c>
      <c r="F144" s="182" t="s">
        <v>2350</v>
      </c>
      <c r="G144" s="183" t="s">
        <v>156</v>
      </c>
      <c r="H144" s="184">
        <v>4</v>
      </c>
      <c r="I144" s="185"/>
      <c r="J144" s="186">
        <f>ROUND(I144*H144,2)</f>
        <v>0</v>
      </c>
      <c r="K144" s="182" t="s">
        <v>157</v>
      </c>
      <c r="L144" s="41"/>
      <c r="M144" s="187" t="s">
        <v>19</v>
      </c>
      <c r="N144" s="188" t="s">
        <v>47</v>
      </c>
      <c r="O144" s="66"/>
      <c r="P144" s="189">
        <f>O144*H144</f>
        <v>0</v>
      </c>
      <c r="Q144" s="189">
        <v>0</v>
      </c>
      <c r="R144" s="189">
        <f>Q144*H144</f>
        <v>0</v>
      </c>
      <c r="S144" s="189">
        <v>0</v>
      </c>
      <c r="T144" s="190">
        <f>S144*H144</f>
        <v>0</v>
      </c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R144" s="191" t="s">
        <v>314</v>
      </c>
      <c r="AT144" s="191" t="s">
        <v>153</v>
      </c>
      <c r="AU144" s="191" t="s">
        <v>86</v>
      </c>
      <c r="AY144" s="19" t="s">
        <v>150</v>
      </c>
      <c r="BE144" s="192">
        <f>IF(N144="základní",J144,0)</f>
        <v>0</v>
      </c>
      <c r="BF144" s="192">
        <f>IF(N144="snížená",J144,0)</f>
        <v>0</v>
      </c>
      <c r="BG144" s="192">
        <f>IF(N144="zákl. přenesená",J144,0)</f>
        <v>0</v>
      </c>
      <c r="BH144" s="192">
        <f>IF(N144="sníž. přenesená",J144,0)</f>
        <v>0</v>
      </c>
      <c r="BI144" s="192">
        <f>IF(N144="nulová",J144,0)</f>
        <v>0</v>
      </c>
      <c r="BJ144" s="19" t="s">
        <v>84</v>
      </c>
      <c r="BK144" s="192">
        <f>ROUND(I144*H144,2)</f>
        <v>0</v>
      </c>
      <c r="BL144" s="19" t="s">
        <v>314</v>
      </c>
      <c r="BM144" s="191" t="s">
        <v>987</v>
      </c>
    </row>
    <row r="145" spans="1:65" s="2" customFormat="1" ht="19.5">
      <c r="A145" s="36"/>
      <c r="B145" s="37"/>
      <c r="C145" s="38"/>
      <c r="D145" s="193" t="s">
        <v>160</v>
      </c>
      <c r="E145" s="38"/>
      <c r="F145" s="194" t="s">
        <v>2350</v>
      </c>
      <c r="G145" s="38"/>
      <c r="H145" s="38"/>
      <c r="I145" s="195"/>
      <c r="J145" s="38"/>
      <c r="K145" s="38"/>
      <c r="L145" s="41"/>
      <c r="M145" s="196"/>
      <c r="N145" s="197"/>
      <c r="O145" s="66"/>
      <c r="P145" s="66"/>
      <c r="Q145" s="66"/>
      <c r="R145" s="66"/>
      <c r="S145" s="66"/>
      <c r="T145" s="67"/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T145" s="19" t="s">
        <v>160</v>
      </c>
      <c r="AU145" s="19" t="s">
        <v>86</v>
      </c>
    </row>
    <row r="146" spans="1:65" s="2" customFormat="1" ht="24">
      <c r="A146" s="36"/>
      <c r="B146" s="37"/>
      <c r="C146" s="180" t="s">
        <v>454</v>
      </c>
      <c r="D146" s="180" t="s">
        <v>153</v>
      </c>
      <c r="E146" s="181" t="s">
        <v>2351</v>
      </c>
      <c r="F146" s="182" t="s">
        <v>2352</v>
      </c>
      <c r="G146" s="183" t="s">
        <v>156</v>
      </c>
      <c r="H146" s="184">
        <v>4</v>
      </c>
      <c r="I146" s="185"/>
      <c r="J146" s="186">
        <f>ROUND(I146*H146,2)</f>
        <v>0</v>
      </c>
      <c r="K146" s="182" t="s">
        <v>157</v>
      </c>
      <c r="L146" s="41"/>
      <c r="M146" s="187" t="s">
        <v>19</v>
      </c>
      <c r="N146" s="188" t="s">
        <v>47</v>
      </c>
      <c r="O146" s="66"/>
      <c r="P146" s="189">
        <f>O146*H146</f>
        <v>0</v>
      </c>
      <c r="Q146" s="189">
        <v>0</v>
      </c>
      <c r="R146" s="189">
        <f>Q146*H146</f>
        <v>0</v>
      </c>
      <c r="S146" s="189">
        <v>0</v>
      </c>
      <c r="T146" s="190">
        <f>S146*H146</f>
        <v>0</v>
      </c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R146" s="191" t="s">
        <v>314</v>
      </c>
      <c r="AT146" s="191" t="s">
        <v>153</v>
      </c>
      <c r="AU146" s="191" t="s">
        <v>86</v>
      </c>
      <c r="AY146" s="19" t="s">
        <v>150</v>
      </c>
      <c r="BE146" s="192">
        <f>IF(N146="základní",J146,0)</f>
        <v>0</v>
      </c>
      <c r="BF146" s="192">
        <f>IF(N146="snížená",J146,0)</f>
        <v>0</v>
      </c>
      <c r="BG146" s="192">
        <f>IF(N146="zákl. přenesená",J146,0)</f>
        <v>0</v>
      </c>
      <c r="BH146" s="192">
        <f>IF(N146="sníž. přenesená",J146,0)</f>
        <v>0</v>
      </c>
      <c r="BI146" s="192">
        <f>IF(N146="nulová",J146,0)</f>
        <v>0</v>
      </c>
      <c r="BJ146" s="19" t="s">
        <v>84</v>
      </c>
      <c r="BK146" s="192">
        <f>ROUND(I146*H146,2)</f>
        <v>0</v>
      </c>
      <c r="BL146" s="19" t="s">
        <v>314</v>
      </c>
      <c r="BM146" s="191" t="s">
        <v>1000</v>
      </c>
    </row>
    <row r="147" spans="1:65" s="2" customFormat="1" ht="19.5">
      <c r="A147" s="36"/>
      <c r="B147" s="37"/>
      <c r="C147" s="38"/>
      <c r="D147" s="193" t="s">
        <v>160</v>
      </c>
      <c r="E147" s="38"/>
      <c r="F147" s="194" t="s">
        <v>2352</v>
      </c>
      <c r="G147" s="38"/>
      <c r="H147" s="38"/>
      <c r="I147" s="195"/>
      <c r="J147" s="38"/>
      <c r="K147" s="38"/>
      <c r="L147" s="41"/>
      <c r="M147" s="196"/>
      <c r="N147" s="197"/>
      <c r="O147" s="66"/>
      <c r="P147" s="66"/>
      <c r="Q147" s="66"/>
      <c r="R147" s="66"/>
      <c r="S147" s="66"/>
      <c r="T147" s="67"/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T147" s="19" t="s">
        <v>160</v>
      </c>
      <c r="AU147" s="19" t="s">
        <v>86</v>
      </c>
    </row>
    <row r="148" spans="1:65" s="2" customFormat="1" ht="36">
      <c r="A148" s="36"/>
      <c r="B148" s="37"/>
      <c r="C148" s="180" t="s">
        <v>464</v>
      </c>
      <c r="D148" s="180" t="s">
        <v>153</v>
      </c>
      <c r="E148" s="181" t="s">
        <v>2353</v>
      </c>
      <c r="F148" s="182" t="s">
        <v>2354</v>
      </c>
      <c r="G148" s="183" t="s">
        <v>328</v>
      </c>
      <c r="H148" s="184">
        <v>34</v>
      </c>
      <c r="I148" s="185"/>
      <c r="J148" s="186">
        <f>ROUND(I148*H148,2)</f>
        <v>0</v>
      </c>
      <c r="K148" s="182" t="s">
        <v>157</v>
      </c>
      <c r="L148" s="41"/>
      <c r="M148" s="187" t="s">
        <v>19</v>
      </c>
      <c r="N148" s="188" t="s">
        <v>47</v>
      </c>
      <c r="O148" s="66"/>
      <c r="P148" s="189">
        <f>O148*H148</f>
        <v>0</v>
      </c>
      <c r="Q148" s="189">
        <v>0</v>
      </c>
      <c r="R148" s="189">
        <f>Q148*H148</f>
        <v>0</v>
      </c>
      <c r="S148" s="189">
        <v>0</v>
      </c>
      <c r="T148" s="190">
        <f>S148*H148</f>
        <v>0</v>
      </c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R148" s="191" t="s">
        <v>314</v>
      </c>
      <c r="AT148" s="191" t="s">
        <v>153</v>
      </c>
      <c r="AU148" s="191" t="s">
        <v>86</v>
      </c>
      <c r="AY148" s="19" t="s">
        <v>150</v>
      </c>
      <c r="BE148" s="192">
        <f>IF(N148="základní",J148,0)</f>
        <v>0</v>
      </c>
      <c r="BF148" s="192">
        <f>IF(N148="snížená",J148,0)</f>
        <v>0</v>
      </c>
      <c r="BG148" s="192">
        <f>IF(N148="zákl. přenesená",J148,0)</f>
        <v>0</v>
      </c>
      <c r="BH148" s="192">
        <f>IF(N148="sníž. přenesená",J148,0)</f>
        <v>0</v>
      </c>
      <c r="BI148" s="192">
        <f>IF(N148="nulová",J148,0)</f>
        <v>0</v>
      </c>
      <c r="BJ148" s="19" t="s">
        <v>84</v>
      </c>
      <c r="BK148" s="192">
        <f>ROUND(I148*H148,2)</f>
        <v>0</v>
      </c>
      <c r="BL148" s="19" t="s">
        <v>314</v>
      </c>
      <c r="BM148" s="191" t="s">
        <v>1017</v>
      </c>
    </row>
    <row r="149" spans="1:65" s="2" customFormat="1" ht="19.5">
      <c r="A149" s="36"/>
      <c r="B149" s="37"/>
      <c r="C149" s="38"/>
      <c r="D149" s="193" t="s">
        <v>160</v>
      </c>
      <c r="E149" s="38"/>
      <c r="F149" s="194" t="s">
        <v>2354</v>
      </c>
      <c r="G149" s="38"/>
      <c r="H149" s="38"/>
      <c r="I149" s="195"/>
      <c r="J149" s="38"/>
      <c r="K149" s="38"/>
      <c r="L149" s="41"/>
      <c r="M149" s="196"/>
      <c r="N149" s="197"/>
      <c r="O149" s="66"/>
      <c r="P149" s="66"/>
      <c r="Q149" s="66"/>
      <c r="R149" s="66"/>
      <c r="S149" s="66"/>
      <c r="T149" s="67"/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T149" s="19" t="s">
        <v>160</v>
      </c>
      <c r="AU149" s="19" t="s">
        <v>86</v>
      </c>
    </row>
    <row r="150" spans="1:65" s="2" customFormat="1" ht="36">
      <c r="A150" s="36"/>
      <c r="B150" s="37"/>
      <c r="C150" s="180" t="s">
        <v>470</v>
      </c>
      <c r="D150" s="180" t="s">
        <v>153</v>
      </c>
      <c r="E150" s="181" t="s">
        <v>2355</v>
      </c>
      <c r="F150" s="182" t="s">
        <v>2356</v>
      </c>
      <c r="G150" s="183" t="s">
        <v>328</v>
      </c>
      <c r="H150" s="184">
        <v>33</v>
      </c>
      <c r="I150" s="185"/>
      <c r="J150" s="186">
        <f>ROUND(I150*H150,2)</f>
        <v>0</v>
      </c>
      <c r="K150" s="182" t="s">
        <v>157</v>
      </c>
      <c r="L150" s="41"/>
      <c r="M150" s="187" t="s">
        <v>19</v>
      </c>
      <c r="N150" s="188" t="s">
        <v>47</v>
      </c>
      <c r="O150" s="66"/>
      <c r="P150" s="189">
        <f>O150*H150</f>
        <v>0</v>
      </c>
      <c r="Q150" s="189">
        <v>0</v>
      </c>
      <c r="R150" s="189">
        <f>Q150*H150</f>
        <v>0</v>
      </c>
      <c r="S150" s="189">
        <v>0</v>
      </c>
      <c r="T150" s="190">
        <f>S150*H150</f>
        <v>0</v>
      </c>
      <c r="U150" s="36"/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  <c r="AR150" s="191" t="s">
        <v>314</v>
      </c>
      <c r="AT150" s="191" t="s">
        <v>153</v>
      </c>
      <c r="AU150" s="191" t="s">
        <v>86</v>
      </c>
      <c r="AY150" s="19" t="s">
        <v>150</v>
      </c>
      <c r="BE150" s="192">
        <f>IF(N150="základní",J150,0)</f>
        <v>0</v>
      </c>
      <c r="BF150" s="192">
        <f>IF(N150="snížená",J150,0)</f>
        <v>0</v>
      </c>
      <c r="BG150" s="192">
        <f>IF(N150="zákl. přenesená",J150,0)</f>
        <v>0</v>
      </c>
      <c r="BH150" s="192">
        <f>IF(N150="sníž. přenesená",J150,0)</f>
        <v>0</v>
      </c>
      <c r="BI150" s="192">
        <f>IF(N150="nulová",J150,0)</f>
        <v>0</v>
      </c>
      <c r="BJ150" s="19" t="s">
        <v>84</v>
      </c>
      <c r="BK150" s="192">
        <f>ROUND(I150*H150,2)</f>
        <v>0</v>
      </c>
      <c r="BL150" s="19" t="s">
        <v>314</v>
      </c>
      <c r="BM150" s="191" t="s">
        <v>1027</v>
      </c>
    </row>
    <row r="151" spans="1:65" s="2" customFormat="1" ht="19.5">
      <c r="A151" s="36"/>
      <c r="B151" s="37"/>
      <c r="C151" s="38"/>
      <c r="D151" s="193" t="s">
        <v>160</v>
      </c>
      <c r="E151" s="38"/>
      <c r="F151" s="194" t="s">
        <v>2356</v>
      </c>
      <c r="G151" s="38"/>
      <c r="H151" s="38"/>
      <c r="I151" s="195"/>
      <c r="J151" s="38"/>
      <c r="K151" s="38"/>
      <c r="L151" s="41"/>
      <c r="M151" s="196"/>
      <c r="N151" s="197"/>
      <c r="O151" s="66"/>
      <c r="P151" s="66"/>
      <c r="Q151" s="66"/>
      <c r="R151" s="66"/>
      <c r="S151" s="66"/>
      <c r="T151" s="67"/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T151" s="19" t="s">
        <v>160</v>
      </c>
      <c r="AU151" s="19" t="s">
        <v>86</v>
      </c>
    </row>
    <row r="152" spans="1:65" s="2" customFormat="1" ht="36">
      <c r="A152" s="36"/>
      <c r="B152" s="37"/>
      <c r="C152" s="180" t="s">
        <v>477</v>
      </c>
      <c r="D152" s="180" t="s">
        <v>153</v>
      </c>
      <c r="E152" s="181" t="s">
        <v>2357</v>
      </c>
      <c r="F152" s="182" t="s">
        <v>2358</v>
      </c>
      <c r="G152" s="183" t="s">
        <v>328</v>
      </c>
      <c r="H152" s="184">
        <v>8</v>
      </c>
      <c r="I152" s="185"/>
      <c r="J152" s="186">
        <f>ROUND(I152*H152,2)</f>
        <v>0</v>
      </c>
      <c r="K152" s="182" t="s">
        <v>157</v>
      </c>
      <c r="L152" s="41"/>
      <c r="M152" s="187" t="s">
        <v>19</v>
      </c>
      <c r="N152" s="188" t="s">
        <v>47</v>
      </c>
      <c r="O152" s="66"/>
      <c r="P152" s="189">
        <f>O152*H152</f>
        <v>0</v>
      </c>
      <c r="Q152" s="189">
        <v>0</v>
      </c>
      <c r="R152" s="189">
        <f>Q152*H152</f>
        <v>0</v>
      </c>
      <c r="S152" s="189">
        <v>0</v>
      </c>
      <c r="T152" s="190">
        <f>S152*H152</f>
        <v>0</v>
      </c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R152" s="191" t="s">
        <v>314</v>
      </c>
      <c r="AT152" s="191" t="s">
        <v>153</v>
      </c>
      <c r="AU152" s="191" t="s">
        <v>86</v>
      </c>
      <c r="AY152" s="19" t="s">
        <v>150</v>
      </c>
      <c r="BE152" s="192">
        <f>IF(N152="základní",J152,0)</f>
        <v>0</v>
      </c>
      <c r="BF152" s="192">
        <f>IF(N152="snížená",J152,0)</f>
        <v>0</v>
      </c>
      <c r="BG152" s="192">
        <f>IF(N152="zákl. přenesená",J152,0)</f>
        <v>0</v>
      </c>
      <c r="BH152" s="192">
        <f>IF(N152="sníž. přenesená",J152,0)</f>
        <v>0</v>
      </c>
      <c r="BI152" s="192">
        <f>IF(N152="nulová",J152,0)</f>
        <v>0</v>
      </c>
      <c r="BJ152" s="19" t="s">
        <v>84</v>
      </c>
      <c r="BK152" s="192">
        <f>ROUND(I152*H152,2)</f>
        <v>0</v>
      </c>
      <c r="BL152" s="19" t="s">
        <v>314</v>
      </c>
      <c r="BM152" s="191" t="s">
        <v>1041</v>
      </c>
    </row>
    <row r="153" spans="1:65" s="2" customFormat="1" ht="19.5">
      <c r="A153" s="36"/>
      <c r="B153" s="37"/>
      <c r="C153" s="38"/>
      <c r="D153" s="193" t="s">
        <v>160</v>
      </c>
      <c r="E153" s="38"/>
      <c r="F153" s="194" t="s">
        <v>2358</v>
      </c>
      <c r="G153" s="38"/>
      <c r="H153" s="38"/>
      <c r="I153" s="195"/>
      <c r="J153" s="38"/>
      <c r="K153" s="38"/>
      <c r="L153" s="41"/>
      <c r="M153" s="196"/>
      <c r="N153" s="197"/>
      <c r="O153" s="66"/>
      <c r="P153" s="66"/>
      <c r="Q153" s="66"/>
      <c r="R153" s="66"/>
      <c r="S153" s="66"/>
      <c r="T153" s="67"/>
      <c r="U153" s="36"/>
      <c r="V153" s="36"/>
      <c r="W153" s="36"/>
      <c r="X153" s="36"/>
      <c r="Y153" s="36"/>
      <c r="Z153" s="36"/>
      <c r="AA153" s="36"/>
      <c r="AB153" s="36"/>
      <c r="AC153" s="36"/>
      <c r="AD153" s="36"/>
      <c r="AE153" s="36"/>
      <c r="AT153" s="19" t="s">
        <v>160</v>
      </c>
      <c r="AU153" s="19" t="s">
        <v>86</v>
      </c>
    </row>
    <row r="154" spans="1:65" s="2" customFormat="1" ht="33" customHeight="1">
      <c r="A154" s="36"/>
      <c r="B154" s="37"/>
      <c r="C154" s="180" t="s">
        <v>488</v>
      </c>
      <c r="D154" s="180" t="s">
        <v>153</v>
      </c>
      <c r="E154" s="181" t="s">
        <v>2359</v>
      </c>
      <c r="F154" s="182" t="s">
        <v>2360</v>
      </c>
      <c r="G154" s="183" t="s">
        <v>328</v>
      </c>
      <c r="H154" s="184">
        <v>34</v>
      </c>
      <c r="I154" s="185"/>
      <c r="J154" s="186">
        <f>ROUND(I154*H154,2)</f>
        <v>0</v>
      </c>
      <c r="K154" s="182" t="s">
        <v>157</v>
      </c>
      <c r="L154" s="41"/>
      <c r="M154" s="187" t="s">
        <v>19</v>
      </c>
      <c r="N154" s="188" t="s">
        <v>47</v>
      </c>
      <c r="O154" s="66"/>
      <c r="P154" s="189">
        <f>O154*H154</f>
        <v>0</v>
      </c>
      <c r="Q154" s="189">
        <v>0</v>
      </c>
      <c r="R154" s="189">
        <f>Q154*H154</f>
        <v>0</v>
      </c>
      <c r="S154" s="189">
        <v>0</v>
      </c>
      <c r="T154" s="190">
        <f>S154*H154</f>
        <v>0</v>
      </c>
      <c r="U154" s="36"/>
      <c r="V154" s="36"/>
      <c r="W154" s="36"/>
      <c r="X154" s="36"/>
      <c r="Y154" s="36"/>
      <c r="Z154" s="36"/>
      <c r="AA154" s="36"/>
      <c r="AB154" s="36"/>
      <c r="AC154" s="36"/>
      <c r="AD154" s="36"/>
      <c r="AE154" s="36"/>
      <c r="AR154" s="191" t="s">
        <v>314</v>
      </c>
      <c r="AT154" s="191" t="s">
        <v>153</v>
      </c>
      <c r="AU154" s="191" t="s">
        <v>86</v>
      </c>
      <c r="AY154" s="19" t="s">
        <v>150</v>
      </c>
      <c r="BE154" s="192">
        <f>IF(N154="základní",J154,0)</f>
        <v>0</v>
      </c>
      <c r="BF154" s="192">
        <f>IF(N154="snížená",J154,0)</f>
        <v>0</v>
      </c>
      <c r="BG154" s="192">
        <f>IF(N154="zákl. přenesená",J154,0)</f>
        <v>0</v>
      </c>
      <c r="BH154" s="192">
        <f>IF(N154="sníž. přenesená",J154,0)</f>
        <v>0</v>
      </c>
      <c r="BI154" s="192">
        <f>IF(N154="nulová",J154,0)</f>
        <v>0</v>
      </c>
      <c r="BJ154" s="19" t="s">
        <v>84</v>
      </c>
      <c r="BK154" s="192">
        <f>ROUND(I154*H154,2)</f>
        <v>0</v>
      </c>
      <c r="BL154" s="19" t="s">
        <v>314</v>
      </c>
      <c r="BM154" s="191" t="s">
        <v>1051</v>
      </c>
    </row>
    <row r="155" spans="1:65" s="2" customFormat="1" ht="19.5">
      <c r="A155" s="36"/>
      <c r="B155" s="37"/>
      <c r="C155" s="38"/>
      <c r="D155" s="193" t="s">
        <v>160</v>
      </c>
      <c r="E155" s="38"/>
      <c r="F155" s="194" t="s">
        <v>2360</v>
      </c>
      <c r="G155" s="38"/>
      <c r="H155" s="38"/>
      <c r="I155" s="195"/>
      <c r="J155" s="38"/>
      <c r="K155" s="38"/>
      <c r="L155" s="41"/>
      <c r="M155" s="196"/>
      <c r="N155" s="197"/>
      <c r="O155" s="66"/>
      <c r="P155" s="66"/>
      <c r="Q155" s="66"/>
      <c r="R155" s="66"/>
      <c r="S155" s="66"/>
      <c r="T155" s="67"/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T155" s="19" t="s">
        <v>160</v>
      </c>
      <c r="AU155" s="19" t="s">
        <v>86</v>
      </c>
    </row>
    <row r="156" spans="1:65" s="2" customFormat="1" ht="33" customHeight="1">
      <c r="A156" s="36"/>
      <c r="B156" s="37"/>
      <c r="C156" s="180" t="s">
        <v>497</v>
      </c>
      <c r="D156" s="180" t="s">
        <v>153</v>
      </c>
      <c r="E156" s="181" t="s">
        <v>2361</v>
      </c>
      <c r="F156" s="182" t="s">
        <v>2362</v>
      </c>
      <c r="G156" s="183" t="s">
        <v>328</v>
      </c>
      <c r="H156" s="184">
        <v>33</v>
      </c>
      <c r="I156" s="185"/>
      <c r="J156" s="186">
        <f>ROUND(I156*H156,2)</f>
        <v>0</v>
      </c>
      <c r="K156" s="182" t="s">
        <v>157</v>
      </c>
      <c r="L156" s="41"/>
      <c r="M156" s="187" t="s">
        <v>19</v>
      </c>
      <c r="N156" s="188" t="s">
        <v>47</v>
      </c>
      <c r="O156" s="66"/>
      <c r="P156" s="189">
        <f>O156*H156</f>
        <v>0</v>
      </c>
      <c r="Q156" s="189">
        <v>0</v>
      </c>
      <c r="R156" s="189">
        <f>Q156*H156</f>
        <v>0</v>
      </c>
      <c r="S156" s="189">
        <v>0</v>
      </c>
      <c r="T156" s="190">
        <f>S156*H156</f>
        <v>0</v>
      </c>
      <c r="U156" s="36"/>
      <c r="V156" s="36"/>
      <c r="W156" s="36"/>
      <c r="X156" s="36"/>
      <c r="Y156" s="36"/>
      <c r="Z156" s="36"/>
      <c r="AA156" s="36"/>
      <c r="AB156" s="36"/>
      <c r="AC156" s="36"/>
      <c r="AD156" s="36"/>
      <c r="AE156" s="36"/>
      <c r="AR156" s="191" t="s">
        <v>314</v>
      </c>
      <c r="AT156" s="191" t="s">
        <v>153</v>
      </c>
      <c r="AU156" s="191" t="s">
        <v>86</v>
      </c>
      <c r="AY156" s="19" t="s">
        <v>150</v>
      </c>
      <c r="BE156" s="192">
        <f>IF(N156="základní",J156,0)</f>
        <v>0</v>
      </c>
      <c r="BF156" s="192">
        <f>IF(N156="snížená",J156,0)</f>
        <v>0</v>
      </c>
      <c r="BG156" s="192">
        <f>IF(N156="zákl. přenesená",J156,0)</f>
        <v>0</v>
      </c>
      <c r="BH156" s="192">
        <f>IF(N156="sníž. přenesená",J156,0)</f>
        <v>0</v>
      </c>
      <c r="BI156" s="192">
        <f>IF(N156="nulová",J156,0)</f>
        <v>0</v>
      </c>
      <c r="BJ156" s="19" t="s">
        <v>84</v>
      </c>
      <c r="BK156" s="192">
        <f>ROUND(I156*H156,2)</f>
        <v>0</v>
      </c>
      <c r="BL156" s="19" t="s">
        <v>314</v>
      </c>
      <c r="BM156" s="191" t="s">
        <v>1079</v>
      </c>
    </row>
    <row r="157" spans="1:65" s="2" customFormat="1" ht="19.5">
      <c r="A157" s="36"/>
      <c r="B157" s="37"/>
      <c r="C157" s="38"/>
      <c r="D157" s="193" t="s">
        <v>160</v>
      </c>
      <c r="E157" s="38"/>
      <c r="F157" s="194" t="s">
        <v>2362</v>
      </c>
      <c r="G157" s="38"/>
      <c r="H157" s="38"/>
      <c r="I157" s="195"/>
      <c r="J157" s="38"/>
      <c r="K157" s="38"/>
      <c r="L157" s="41"/>
      <c r="M157" s="196"/>
      <c r="N157" s="197"/>
      <c r="O157" s="66"/>
      <c r="P157" s="66"/>
      <c r="Q157" s="66"/>
      <c r="R157" s="66"/>
      <c r="S157" s="66"/>
      <c r="T157" s="67"/>
      <c r="U157" s="36"/>
      <c r="V157" s="36"/>
      <c r="W157" s="36"/>
      <c r="X157" s="36"/>
      <c r="Y157" s="36"/>
      <c r="Z157" s="36"/>
      <c r="AA157" s="36"/>
      <c r="AB157" s="36"/>
      <c r="AC157" s="36"/>
      <c r="AD157" s="36"/>
      <c r="AE157" s="36"/>
      <c r="AT157" s="19" t="s">
        <v>160</v>
      </c>
      <c r="AU157" s="19" t="s">
        <v>86</v>
      </c>
    </row>
    <row r="158" spans="1:65" s="2" customFormat="1" ht="33" customHeight="1">
      <c r="A158" s="36"/>
      <c r="B158" s="37"/>
      <c r="C158" s="180" t="s">
        <v>505</v>
      </c>
      <c r="D158" s="180" t="s">
        <v>153</v>
      </c>
      <c r="E158" s="181" t="s">
        <v>2363</v>
      </c>
      <c r="F158" s="182" t="s">
        <v>2364</v>
      </c>
      <c r="G158" s="183" t="s">
        <v>328</v>
      </c>
      <c r="H158" s="184">
        <v>8</v>
      </c>
      <c r="I158" s="185"/>
      <c r="J158" s="186">
        <f>ROUND(I158*H158,2)</f>
        <v>0</v>
      </c>
      <c r="K158" s="182" t="s">
        <v>157</v>
      </c>
      <c r="L158" s="41"/>
      <c r="M158" s="187" t="s">
        <v>19</v>
      </c>
      <c r="N158" s="188" t="s">
        <v>47</v>
      </c>
      <c r="O158" s="66"/>
      <c r="P158" s="189">
        <f>O158*H158</f>
        <v>0</v>
      </c>
      <c r="Q158" s="189">
        <v>0</v>
      </c>
      <c r="R158" s="189">
        <f>Q158*H158</f>
        <v>0</v>
      </c>
      <c r="S158" s="189">
        <v>0</v>
      </c>
      <c r="T158" s="190">
        <f>S158*H158</f>
        <v>0</v>
      </c>
      <c r="U158" s="36"/>
      <c r="V158" s="36"/>
      <c r="W158" s="36"/>
      <c r="X158" s="36"/>
      <c r="Y158" s="36"/>
      <c r="Z158" s="36"/>
      <c r="AA158" s="36"/>
      <c r="AB158" s="36"/>
      <c r="AC158" s="36"/>
      <c r="AD158" s="36"/>
      <c r="AE158" s="36"/>
      <c r="AR158" s="191" t="s">
        <v>314</v>
      </c>
      <c r="AT158" s="191" t="s">
        <v>153</v>
      </c>
      <c r="AU158" s="191" t="s">
        <v>86</v>
      </c>
      <c r="AY158" s="19" t="s">
        <v>150</v>
      </c>
      <c r="BE158" s="192">
        <f>IF(N158="základní",J158,0)</f>
        <v>0</v>
      </c>
      <c r="BF158" s="192">
        <f>IF(N158="snížená",J158,0)</f>
        <v>0</v>
      </c>
      <c r="BG158" s="192">
        <f>IF(N158="zákl. přenesená",J158,0)</f>
        <v>0</v>
      </c>
      <c r="BH158" s="192">
        <f>IF(N158="sníž. přenesená",J158,0)</f>
        <v>0</v>
      </c>
      <c r="BI158" s="192">
        <f>IF(N158="nulová",J158,0)</f>
        <v>0</v>
      </c>
      <c r="BJ158" s="19" t="s">
        <v>84</v>
      </c>
      <c r="BK158" s="192">
        <f>ROUND(I158*H158,2)</f>
        <v>0</v>
      </c>
      <c r="BL158" s="19" t="s">
        <v>314</v>
      </c>
      <c r="BM158" s="191" t="s">
        <v>1089</v>
      </c>
    </row>
    <row r="159" spans="1:65" s="2" customFormat="1" ht="19.5">
      <c r="A159" s="36"/>
      <c r="B159" s="37"/>
      <c r="C159" s="38"/>
      <c r="D159" s="193" t="s">
        <v>160</v>
      </c>
      <c r="E159" s="38"/>
      <c r="F159" s="194" t="s">
        <v>2364</v>
      </c>
      <c r="G159" s="38"/>
      <c r="H159" s="38"/>
      <c r="I159" s="195"/>
      <c r="J159" s="38"/>
      <c r="K159" s="38"/>
      <c r="L159" s="41"/>
      <c r="M159" s="196"/>
      <c r="N159" s="197"/>
      <c r="O159" s="66"/>
      <c r="P159" s="66"/>
      <c r="Q159" s="66"/>
      <c r="R159" s="66"/>
      <c r="S159" s="66"/>
      <c r="T159" s="67"/>
      <c r="U159" s="36"/>
      <c r="V159" s="36"/>
      <c r="W159" s="36"/>
      <c r="X159" s="36"/>
      <c r="Y159" s="36"/>
      <c r="Z159" s="36"/>
      <c r="AA159" s="36"/>
      <c r="AB159" s="36"/>
      <c r="AC159" s="36"/>
      <c r="AD159" s="36"/>
      <c r="AE159" s="36"/>
      <c r="AT159" s="19" t="s">
        <v>160</v>
      </c>
      <c r="AU159" s="19" t="s">
        <v>86</v>
      </c>
    </row>
    <row r="160" spans="1:65" s="2" customFormat="1" ht="16.5" customHeight="1">
      <c r="A160" s="36"/>
      <c r="B160" s="37"/>
      <c r="C160" s="180" t="s">
        <v>509</v>
      </c>
      <c r="D160" s="180" t="s">
        <v>153</v>
      </c>
      <c r="E160" s="181" t="s">
        <v>2365</v>
      </c>
      <c r="F160" s="182" t="s">
        <v>2366</v>
      </c>
      <c r="G160" s="183" t="s">
        <v>156</v>
      </c>
      <c r="H160" s="184">
        <v>3</v>
      </c>
      <c r="I160" s="185"/>
      <c r="J160" s="186">
        <f>ROUND(I160*H160,2)</f>
        <v>0</v>
      </c>
      <c r="K160" s="182" t="s">
        <v>157</v>
      </c>
      <c r="L160" s="41"/>
      <c r="M160" s="187" t="s">
        <v>19</v>
      </c>
      <c r="N160" s="188" t="s">
        <v>47</v>
      </c>
      <c r="O160" s="66"/>
      <c r="P160" s="189">
        <f>O160*H160</f>
        <v>0</v>
      </c>
      <c r="Q160" s="189">
        <v>0</v>
      </c>
      <c r="R160" s="189">
        <f>Q160*H160</f>
        <v>0</v>
      </c>
      <c r="S160" s="189">
        <v>0</v>
      </c>
      <c r="T160" s="190">
        <f>S160*H160</f>
        <v>0</v>
      </c>
      <c r="U160" s="36"/>
      <c r="V160" s="36"/>
      <c r="W160" s="36"/>
      <c r="X160" s="36"/>
      <c r="Y160" s="36"/>
      <c r="Z160" s="36"/>
      <c r="AA160" s="36"/>
      <c r="AB160" s="36"/>
      <c r="AC160" s="36"/>
      <c r="AD160" s="36"/>
      <c r="AE160" s="36"/>
      <c r="AR160" s="191" t="s">
        <v>314</v>
      </c>
      <c r="AT160" s="191" t="s">
        <v>153</v>
      </c>
      <c r="AU160" s="191" t="s">
        <v>86</v>
      </c>
      <c r="AY160" s="19" t="s">
        <v>150</v>
      </c>
      <c r="BE160" s="192">
        <f>IF(N160="základní",J160,0)</f>
        <v>0</v>
      </c>
      <c r="BF160" s="192">
        <f>IF(N160="snížená",J160,0)</f>
        <v>0</v>
      </c>
      <c r="BG160" s="192">
        <f>IF(N160="zákl. přenesená",J160,0)</f>
        <v>0</v>
      </c>
      <c r="BH160" s="192">
        <f>IF(N160="sníž. přenesená",J160,0)</f>
        <v>0</v>
      </c>
      <c r="BI160" s="192">
        <f>IF(N160="nulová",J160,0)</f>
        <v>0</v>
      </c>
      <c r="BJ160" s="19" t="s">
        <v>84</v>
      </c>
      <c r="BK160" s="192">
        <f>ROUND(I160*H160,2)</f>
        <v>0</v>
      </c>
      <c r="BL160" s="19" t="s">
        <v>314</v>
      </c>
      <c r="BM160" s="191" t="s">
        <v>2367</v>
      </c>
    </row>
    <row r="161" spans="1:65" s="2" customFormat="1" ht="11.25">
      <c r="A161" s="36"/>
      <c r="B161" s="37"/>
      <c r="C161" s="38"/>
      <c r="D161" s="193" t="s">
        <v>160</v>
      </c>
      <c r="E161" s="38"/>
      <c r="F161" s="194" t="s">
        <v>2366</v>
      </c>
      <c r="G161" s="38"/>
      <c r="H161" s="38"/>
      <c r="I161" s="195"/>
      <c r="J161" s="38"/>
      <c r="K161" s="38"/>
      <c r="L161" s="41"/>
      <c r="M161" s="196"/>
      <c r="N161" s="197"/>
      <c r="O161" s="66"/>
      <c r="P161" s="66"/>
      <c r="Q161" s="66"/>
      <c r="R161" s="66"/>
      <c r="S161" s="66"/>
      <c r="T161" s="67"/>
      <c r="U161" s="36"/>
      <c r="V161" s="36"/>
      <c r="W161" s="36"/>
      <c r="X161" s="36"/>
      <c r="Y161" s="36"/>
      <c r="Z161" s="36"/>
      <c r="AA161" s="36"/>
      <c r="AB161" s="36"/>
      <c r="AC161" s="36"/>
      <c r="AD161" s="36"/>
      <c r="AE161" s="36"/>
      <c r="AT161" s="19" t="s">
        <v>160</v>
      </c>
      <c r="AU161" s="19" t="s">
        <v>86</v>
      </c>
    </row>
    <row r="162" spans="1:65" s="2" customFormat="1" ht="16.5" customHeight="1">
      <c r="A162" s="36"/>
      <c r="B162" s="37"/>
      <c r="C162" s="180" t="s">
        <v>516</v>
      </c>
      <c r="D162" s="180" t="s">
        <v>153</v>
      </c>
      <c r="E162" s="181" t="s">
        <v>2368</v>
      </c>
      <c r="F162" s="182" t="s">
        <v>2369</v>
      </c>
      <c r="G162" s="183" t="s">
        <v>156</v>
      </c>
      <c r="H162" s="184">
        <v>1</v>
      </c>
      <c r="I162" s="185"/>
      <c r="J162" s="186">
        <f>ROUND(I162*H162,2)</f>
        <v>0</v>
      </c>
      <c r="K162" s="182" t="s">
        <v>168</v>
      </c>
      <c r="L162" s="41"/>
      <c r="M162" s="187" t="s">
        <v>19</v>
      </c>
      <c r="N162" s="188" t="s">
        <v>47</v>
      </c>
      <c r="O162" s="66"/>
      <c r="P162" s="189">
        <f>O162*H162</f>
        <v>0</v>
      </c>
      <c r="Q162" s="189">
        <v>0</v>
      </c>
      <c r="R162" s="189">
        <f>Q162*H162</f>
        <v>0</v>
      </c>
      <c r="S162" s="189">
        <v>0</v>
      </c>
      <c r="T162" s="190">
        <f>S162*H162</f>
        <v>0</v>
      </c>
      <c r="U162" s="36"/>
      <c r="V162" s="36"/>
      <c r="W162" s="36"/>
      <c r="X162" s="36"/>
      <c r="Y162" s="36"/>
      <c r="Z162" s="36"/>
      <c r="AA162" s="36"/>
      <c r="AB162" s="36"/>
      <c r="AC162" s="36"/>
      <c r="AD162" s="36"/>
      <c r="AE162" s="36"/>
      <c r="AR162" s="191" t="s">
        <v>314</v>
      </c>
      <c r="AT162" s="191" t="s">
        <v>153</v>
      </c>
      <c r="AU162" s="191" t="s">
        <v>86</v>
      </c>
      <c r="AY162" s="19" t="s">
        <v>150</v>
      </c>
      <c r="BE162" s="192">
        <f>IF(N162="základní",J162,0)</f>
        <v>0</v>
      </c>
      <c r="BF162" s="192">
        <f>IF(N162="snížená",J162,0)</f>
        <v>0</v>
      </c>
      <c r="BG162" s="192">
        <f>IF(N162="zákl. přenesená",J162,0)</f>
        <v>0</v>
      </c>
      <c r="BH162" s="192">
        <f>IF(N162="sníž. přenesená",J162,0)</f>
        <v>0</v>
      </c>
      <c r="BI162" s="192">
        <f>IF(N162="nulová",J162,0)</f>
        <v>0</v>
      </c>
      <c r="BJ162" s="19" t="s">
        <v>84</v>
      </c>
      <c r="BK162" s="192">
        <f>ROUND(I162*H162,2)</f>
        <v>0</v>
      </c>
      <c r="BL162" s="19" t="s">
        <v>314</v>
      </c>
      <c r="BM162" s="191" t="s">
        <v>2370</v>
      </c>
    </row>
    <row r="163" spans="1:65" s="2" customFormat="1" ht="19.5">
      <c r="A163" s="36"/>
      <c r="B163" s="37"/>
      <c r="C163" s="38"/>
      <c r="D163" s="193" t="s">
        <v>160</v>
      </c>
      <c r="E163" s="38"/>
      <c r="F163" s="194" t="s">
        <v>2371</v>
      </c>
      <c r="G163" s="38"/>
      <c r="H163" s="38"/>
      <c r="I163" s="195"/>
      <c r="J163" s="38"/>
      <c r="K163" s="38"/>
      <c r="L163" s="41"/>
      <c r="M163" s="196"/>
      <c r="N163" s="197"/>
      <c r="O163" s="66"/>
      <c r="P163" s="66"/>
      <c r="Q163" s="66"/>
      <c r="R163" s="66"/>
      <c r="S163" s="66"/>
      <c r="T163" s="67"/>
      <c r="U163" s="36"/>
      <c r="V163" s="36"/>
      <c r="W163" s="36"/>
      <c r="X163" s="36"/>
      <c r="Y163" s="36"/>
      <c r="Z163" s="36"/>
      <c r="AA163" s="36"/>
      <c r="AB163" s="36"/>
      <c r="AC163" s="36"/>
      <c r="AD163" s="36"/>
      <c r="AE163" s="36"/>
      <c r="AT163" s="19" t="s">
        <v>160</v>
      </c>
      <c r="AU163" s="19" t="s">
        <v>86</v>
      </c>
    </row>
    <row r="164" spans="1:65" s="2" customFormat="1" ht="16.5" customHeight="1">
      <c r="A164" s="36"/>
      <c r="B164" s="37"/>
      <c r="C164" s="180" t="s">
        <v>522</v>
      </c>
      <c r="D164" s="180" t="s">
        <v>153</v>
      </c>
      <c r="E164" s="181" t="s">
        <v>2372</v>
      </c>
      <c r="F164" s="182" t="s">
        <v>2373</v>
      </c>
      <c r="G164" s="183" t="s">
        <v>156</v>
      </c>
      <c r="H164" s="184">
        <v>1</v>
      </c>
      <c r="I164" s="185"/>
      <c r="J164" s="186">
        <f>ROUND(I164*H164,2)</f>
        <v>0</v>
      </c>
      <c r="K164" s="182" t="s">
        <v>168</v>
      </c>
      <c r="L164" s="41"/>
      <c r="M164" s="187" t="s">
        <v>19</v>
      </c>
      <c r="N164" s="188" t="s">
        <v>47</v>
      </c>
      <c r="O164" s="66"/>
      <c r="P164" s="189">
        <f>O164*H164</f>
        <v>0</v>
      </c>
      <c r="Q164" s="189">
        <v>0</v>
      </c>
      <c r="R164" s="189">
        <f>Q164*H164</f>
        <v>0</v>
      </c>
      <c r="S164" s="189">
        <v>0</v>
      </c>
      <c r="T164" s="190">
        <f>S164*H164</f>
        <v>0</v>
      </c>
      <c r="U164" s="36"/>
      <c r="V164" s="36"/>
      <c r="W164" s="36"/>
      <c r="X164" s="36"/>
      <c r="Y164" s="36"/>
      <c r="Z164" s="36"/>
      <c r="AA164" s="36"/>
      <c r="AB164" s="36"/>
      <c r="AC164" s="36"/>
      <c r="AD164" s="36"/>
      <c r="AE164" s="36"/>
      <c r="AR164" s="191" t="s">
        <v>314</v>
      </c>
      <c r="AT164" s="191" t="s">
        <v>153</v>
      </c>
      <c r="AU164" s="191" t="s">
        <v>86</v>
      </c>
      <c r="AY164" s="19" t="s">
        <v>150</v>
      </c>
      <c r="BE164" s="192">
        <f>IF(N164="základní",J164,0)</f>
        <v>0</v>
      </c>
      <c r="BF164" s="192">
        <f>IF(N164="snížená",J164,0)</f>
        <v>0</v>
      </c>
      <c r="BG164" s="192">
        <f>IF(N164="zákl. přenesená",J164,0)</f>
        <v>0</v>
      </c>
      <c r="BH164" s="192">
        <f>IF(N164="sníž. přenesená",J164,0)</f>
        <v>0</v>
      </c>
      <c r="BI164" s="192">
        <f>IF(N164="nulová",J164,0)</f>
        <v>0</v>
      </c>
      <c r="BJ164" s="19" t="s">
        <v>84</v>
      </c>
      <c r="BK164" s="192">
        <f>ROUND(I164*H164,2)</f>
        <v>0</v>
      </c>
      <c r="BL164" s="19" t="s">
        <v>314</v>
      </c>
      <c r="BM164" s="191" t="s">
        <v>2374</v>
      </c>
    </row>
    <row r="165" spans="1:65" s="2" customFormat="1" ht="19.5">
      <c r="A165" s="36"/>
      <c r="B165" s="37"/>
      <c r="C165" s="38"/>
      <c r="D165" s="193" t="s">
        <v>160</v>
      </c>
      <c r="E165" s="38"/>
      <c r="F165" s="194" t="s">
        <v>2375</v>
      </c>
      <c r="G165" s="38"/>
      <c r="H165" s="38"/>
      <c r="I165" s="195"/>
      <c r="J165" s="38"/>
      <c r="K165" s="38"/>
      <c r="L165" s="41"/>
      <c r="M165" s="196"/>
      <c r="N165" s="197"/>
      <c r="O165" s="66"/>
      <c r="P165" s="66"/>
      <c r="Q165" s="66"/>
      <c r="R165" s="66"/>
      <c r="S165" s="66"/>
      <c r="T165" s="67"/>
      <c r="U165" s="36"/>
      <c r="V165" s="36"/>
      <c r="W165" s="36"/>
      <c r="X165" s="36"/>
      <c r="Y165" s="36"/>
      <c r="Z165" s="36"/>
      <c r="AA165" s="36"/>
      <c r="AB165" s="36"/>
      <c r="AC165" s="36"/>
      <c r="AD165" s="36"/>
      <c r="AE165" s="36"/>
      <c r="AT165" s="19" t="s">
        <v>160</v>
      </c>
      <c r="AU165" s="19" t="s">
        <v>86</v>
      </c>
    </row>
    <row r="166" spans="1:65" s="2" customFormat="1" ht="16.5" customHeight="1">
      <c r="A166" s="36"/>
      <c r="B166" s="37"/>
      <c r="C166" s="180" t="s">
        <v>530</v>
      </c>
      <c r="D166" s="180" t="s">
        <v>153</v>
      </c>
      <c r="E166" s="181" t="s">
        <v>2376</v>
      </c>
      <c r="F166" s="182" t="s">
        <v>2377</v>
      </c>
      <c r="G166" s="183" t="s">
        <v>951</v>
      </c>
      <c r="H166" s="184">
        <v>1</v>
      </c>
      <c r="I166" s="185"/>
      <c r="J166" s="186">
        <f>ROUND(I166*H166,2)</f>
        <v>0</v>
      </c>
      <c r="K166" s="182" t="s">
        <v>157</v>
      </c>
      <c r="L166" s="41"/>
      <c r="M166" s="187" t="s">
        <v>19</v>
      </c>
      <c r="N166" s="188" t="s">
        <v>47</v>
      </c>
      <c r="O166" s="66"/>
      <c r="P166" s="189">
        <f>O166*H166</f>
        <v>0</v>
      </c>
      <c r="Q166" s="189">
        <v>0</v>
      </c>
      <c r="R166" s="189">
        <f>Q166*H166</f>
        <v>0</v>
      </c>
      <c r="S166" s="189">
        <v>0</v>
      </c>
      <c r="T166" s="190">
        <f>S166*H166</f>
        <v>0</v>
      </c>
      <c r="U166" s="36"/>
      <c r="V166" s="36"/>
      <c r="W166" s="36"/>
      <c r="X166" s="36"/>
      <c r="Y166" s="36"/>
      <c r="Z166" s="36"/>
      <c r="AA166" s="36"/>
      <c r="AB166" s="36"/>
      <c r="AC166" s="36"/>
      <c r="AD166" s="36"/>
      <c r="AE166" s="36"/>
      <c r="AR166" s="191" t="s">
        <v>314</v>
      </c>
      <c r="AT166" s="191" t="s">
        <v>153</v>
      </c>
      <c r="AU166" s="191" t="s">
        <v>86</v>
      </c>
      <c r="AY166" s="19" t="s">
        <v>150</v>
      </c>
      <c r="BE166" s="192">
        <f>IF(N166="základní",J166,0)</f>
        <v>0</v>
      </c>
      <c r="BF166" s="192">
        <f>IF(N166="snížená",J166,0)</f>
        <v>0</v>
      </c>
      <c r="BG166" s="192">
        <f>IF(N166="zákl. přenesená",J166,0)</f>
        <v>0</v>
      </c>
      <c r="BH166" s="192">
        <f>IF(N166="sníž. přenesená",J166,0)</f>
        <v>0</v>
      </c>
      <c r="BI166" s="192">
        <f>IF(N166="nulová",J166,0)</f>
        <v>0</v>
      </c>
      <c r="BJ166" s="19" t="s">
        <v>84</v>
      </c>
      <c r="BK166" s="192">
        <f>ROUND(I166*H166,2)</f>
        <v>0</v>
      </c>
      <c r="BL166" s="19" t="s">
        <v>314</v>
      </c>
      <c r="BM166" s="191" t="s">
        <v>2378</v>
      </c>
    </row>
    <row r="167" spans="1:65" s="2" customFormat="1" ht="11.25">
      <c r="A167" s="36"/>
      <c r="B167" s="37"/>
      <c r="C167" s="38"/>
      <c r="D167" s="193" t="s">
        <v>160</v>
      </c>
      <c r="E167" s="38"/>
      <c r="F167" s="194" t="s">
        <v>2377</v>
      </c>
      <c r="G167" s="38"/>
      <c r="H167" s="38"/>
      <c r="I167" s="195"/>
      <c r="J167" s="38"/>
      <c r="K167" s="38"/>
      <c r="L167" s="41"/>
      <c r="M167" s="196"/>
      <c r="N167" s="197"/>
      <c r="O167" s="66"/>
      <c r="P167" s="66"/>
      <c r="Q167" s="66"/>
      <c r="R167" s="66"/>
      <c r="S167" s="66"/>
      <c r="T167" s="67"/>
      <c r="U167" s="36"/>
      <c r="V167" s="36"/>
      <c r="W167" s="36"/>
      <c r="X167" s="36"/>
      <c r="Y167" s="36"/>
      <c r="Z167" s="36"/>
      <c r="AA167" s="36"/>
      <c r="AB167" s="36"/>
      <c r="AC167" s="36"/>
      <c r="AD167" s="36"/>
      <c r="AE167" s="36"/>
      <c r="AT167" s="19" t="s">
        <v>160</v>
      </c>
      <c r="AU167" s="19" t="s">
        <v>86</v>
      </c>
    </row>
    <row r="168" spans="1:65" s="2" customFormat="1" ht="16.5" customHeight="1">
      <c r="A168" s="36"/>
      <c r="B168" s="37"/>
      <c r="C168" s="180" t="s">
        <v>536</v>
      </c>
      <c r="D168" s="180" t="s">
        <v>153</v>
      </c>
      <c r="E168" s="181" t="s">
        <v>2379</v>
      </c>
      <c r="F168" s="182" t="s">
        <v>2380</v>
      </c>
      <c r="G168" s="183" t="s">
        <v>951</v>
      </c>
      <c r="H168" s="184">
        <v>1</v>
      </c>
      <c r="I168" s="185"/>
      <c r="J168" s="186">
        <f>ROUND(I168*H168,2)</f>
        <v>0</v>
      </c>
      <c r="K168" s="182" t="s">
        <v>157</v>
      </c>
      <c r="L168" s="41"/>
      <c r="M168" s="187" t="s">
        <v>19</v>
      </c>
      <c r="N168" s="188" t="s">
        <v>47</v>
      </c>
      <c r="O168" s="66"/>
      <c r="P168" s="189">
        <f>O168*H168</f>
        <v>0</v>
      </c>
      <c r="Q168" s="189">
        <v>0</v>
      </c>
      <c r="R168" s="189">
        <f>Q168*H168</f>
        <v>0</v>
      </c>
      <c r="S168" s="189">
        <v>0</v>
      </c>
      <c r="T168" s="190">
        <f>S168*H168</f>
        <v>0</v>
      </c>
      <c r="U168" s="36"/>
      <c r="V168" s="36"/>
      <c r="W168" s="36"/>
      <c r="X168" s="36"/>
      <c r="Y168" s="36"/>
      <c r="Z168" s="36"/>
      <c r="AA168" s="36"/>
      <c r="AB168" s="36"/>
      <c r="AC168" s="36"/>
      <c r="AD168" s="36"/>
      <c r="AE168" s="36"/>
      <c r="AR168" s="191" t="s">
        <v>314</v>
      </c>
      <c r="AT168" s="191" t="s">
        <v>153</v>
      </c>
      <c r="AU168" s="191" t="s">
        <v>86</v>
      </c>
      <c r="AY168" s="19" t="s">
        <v>150</v>
      </c>
      <c r="BE168" s="192">
        <f>IF(N168="základní",J168,0)</f>
        <v>0</v>
      </c>
      <c r="BF168" s="192">
        <f>IF(N168="snížená",J168,0)</f>
        <v>0</v>
      </c>
      <c r="BG168" s="192">
        <f>IF(N168="zákl. přenesená",J168,0)</f>
        <v>0</v>
      </c>
      <c r="BH168" s="192">
        <f>IF(N168="sníž. přenesená",J168,0)</f>
        <v>0</v>
      </c>
      <c r="BI168" s="192">
        <f>IF(N168="nulová",J168,0)</f>
        <v>0</v>
      </c>
      <c r="BJ168" s="19" t="s">
        <v>84</v>
      </c>
      <c r="BK168" s="192">
        <f>ROUND(I168*H168,2)</f>
        <v>0</v>
      </c>
      <c r="BL168" s="19" t="s">
        <v>314</v>
      </c>
      <c r="BM168" s="191" t="s">
        <v>2381</v>
      </c>
    </row>
    <row r="169" spans="1:65" s="2" customFormat="1" ht="11.25">
      <c r="A169" s="36"/>
      <c r="B169" s="37"/>
      <c r="C169" s="38"/>
      <c r="D169" s="193" t="s">
        <v>160</v>
      </c>
      <c r="E169" s="38"/>
      <c r="F169" s="194" t="s">
        <v>2380</v>
      </c>
      <c r="G169" s="38"/>
      <c r="H169" s="38"/>
      <c r="I169" s="195"/>
      <c r="J169" s="38"/>
      <c r="K169" s="38"/>
      <c r="L169" s="41"/>
      <c r="M169" s="196"/>
      <c r="N169" s="197"/>
      <c r="O169" s="66"/>
      <c r="P169" s="66"/>
      <c r="Q169" s="66"/>
      <c r="R169" s="66"/>
      <c r="S169" s="66"/>
      <c r="T169" s="67"/>
      <c r="U169" s="36"/>
      <c r="V169" s="36"/>
      <c r="W169" s="36"/>
      <c r="X169" s="36"/>
      <c r="Y169" s="36"/>
      <c r="Z169" s="36"/>
      <c r="AA169" s="36"/>
      <c r="AB169" s="36"/>
      <c r="AC169" s="36"/>
      <c r="AD169" s="36"/>
      <c r="AE169" s="36"/>
      <c r="AT169" s="19" t="s">
        <v>160</v>
      </c>
      <c r="AU169" s="19" t="s">
        <v>86</v>
      </c>
    </row>
    <row r="170" spans="1:65" s="2" customFormat="1" ht="16.5" customHeight="1">
      <c r="A170" s="36"/>
      <c r="B170" s="37"/>
      <c r="C170" s="180" t="s">
        <v>547</v>
      </c>
      <c r="D170" s="180" t="s">
        <v>153</v>
      </c>
      <c r="E170" s="181" t="s">
        <v>2382</v>
      </c>
      <c r="F170" s="182" t="s">
        <v>2383</v>
      </c>
      <c r="G170" s="183" t="s">
        <v>951</v>
      </c>
      <c r="H170" s="184">
        <v>1</v>
      </c>
      <c r="I170" s="185"/>
      <c r="J170" s="186">
        <f>ROUND(I170*H170,2)</f>
        <v>0</v>
      </c>
      <c r="K170" s="182" t="s">
        <v>157</v>
      </c>
      <c r="L170" s="41"/>
      <c r="M170" s="187" t="s">
        <v>19</v>
      </c>
      <c r="N170" s="188" t="s">
        <v>47</v>
      </c>
      <c r="O170" s="66"/>
      <c r="P170" s="189">
        <f>O170*H170</f>
        <v>0</v>
      </c>
      <c r="Q170" s="189">
        <v>0</v>
      </c>
      <c r="R170" s="189">
        <f>Q170*H170</f>
        <v>0</v>
      </c>
      <c r="S170" s="189">
        <v>0</v>
      </c>
      <c r="T170" s="190">
        <f>S170*H170</f>
        <v>0</v>
      </c>
      <c r="U170" s="36"/>
      <c r="V170" s="36"/>
      <c r="W170" s="36"/>
      <c r="X170" s="36"/>
      <c r="Y170" s="36"/>
      <c r="Z170" s="36"/>
      <c r="AA170" s="36"/>
      <c r="AB170" s="36"/>
      <c r="AC170" s="36"/>
      <c r="AD170" s="36"/>
      <c r="AE170" s="36"/>
      <c r="AR170" s="191" t="s">
        <v>314</v>
      </c>
      <c r="AT170" s="191" t="s">
        <v>153</v>
      </c>
      <c r="AU170" s="191" t="s">
        <v>86</v>
      </c>
      <c r="AY170" s="19" t="s">
        <v>150</v>
      </c>
      <c r="BE170" s="192">
        <f>IF(N170="základní",J170,0)</f>
        <v>0</v>
      </c>
      <c r="BF170" s="192">
        <f>IF(N170="snížená",J170,0)</f>
        <v>0</v>
      </c>
      <c r="BG170" s="192">
        <f>IF(N170="zákl. přenesená",J170,0)</f>
        <v>0</v>
      </c>
      <c r="BH170" s="192">
        <f>IF(N170="sníž. přenesená",J170,0)</f>
        <v>0</v>
      </c>
      <c r="BI170" s="192">
        <f>IF(N170="nulová",J170,0)</f>
        <v>0</v>
      </c>
      <c r="BJ170" s="19" t="s">
        <v>84</v>
      </c>
      <c r="BK170" s="192">
        <f>ROUND(I170*H170,2)</f>
        <v>0</v>
      </c>
      <c r="BL170" s="19" t="s">
        <v>314</v>
      </c>
      <c r="BM170" s="191" t="s">
        <v>2384</v>
      </c>
    </row>
    <row r="171" spans="1:65" s="2" customFormat="1" ht="11.25">
      <c r="A171" s="36"/>
      <c r="B171" s="37"/>
      <c r="C171" s="38"/>
      <c r="D171" s="193" t="s">
        <v>160</v>
      </c>
      <c r="E171" s="38"/>
      <c r="F171" s="194" t="s">
        <v>2383</v>
      </c>
      <c r="G171" s="38"/>
      <c r="H171" s="38"/>
      <c r="I171" s="195"/>
      <c r="J171" s="38"/>
      <c r="K171" s="38"/>
      <c r="L171" s="41"/>
      <c r="M171" s="196"/>
      <c r="N171" s="197"/>
      <c r="O171" s="66"/>
      <c r="P171" s="66"/>
      <c r="Q171" s="66"/>
      <c r="R171" s="66"/>
      <c r="S171" s="66"/>
      <c r="T171" s="67"/>
      <c r="U171" s="36"/>
      <c r="V171" s="36"/>
      <c r="W171" s="36"/>
      <c r="X171" s="36"/>
      <c r="Y171" s="36"/>
      <c r="Z171" s="36"/>
      <c r="AA171" s="36"/>
      <c r="AB171" s="36"/>
      <c r="AC171" s="36"/>
      <c r="AD171" s="36"/>
      <c r="AE171" s="36"/>
      <c r="AT171" s="19" t="s">
        <v>160</v>
      </c>
      <c r="AU171" s="19" t="s">
        <v>86</v>
      </c>
    </row>
    <row r="172" spans="1:65" s="2" customFormat="1" ht="24">
      <c r="A172" s="36"/>
      <c r="B172" s="37"/>
      <c r="C172" s="180" t="s">
        <v>567</v>
      </c>
      <c r="D172" s="180" t="s">
        <v>153</v>
      </c>
      <c r="E172" s="181" t="s">
        <v>2385</v>
      </c>
      <c r="F172" s="182" t="s">
        <v>2386</v>
      </c>
      <c r="G172" s="183" t="s">
        <v>951</v>
      </c>
      <c r="H172" s="184">
        <v>1</v>
      </c>
      <c r="I172" s="185"/>
      <c r="J172" s="186">
        <f>ROUND(I172*H172,2)</f>
        <v>0</v>
      </c>
      <c r="K172" s="182" t="s">
        <v>157</v>
      </c>
      <c r="L172" s="41"/>
      <c r="M172" s="187" t="s">
        <v>19</v>
      </c>
      <c r="N172" s="188" t="s">
        <v>47</v>
      </c>
      <c r="O172" s="66"/>
      <c r="P172" s="189">
        <f>O172*H172</f>
        <v>0</v>
      </c>
      <c r="Q172" s="189">
        <v>0</v>
      </c>
      <c r="R172" s="189">
        <f>Q172*H172</f>
        <v>0</v>
      </c>
      <c r="S172" s="189">
        <v>0</v>
      </c>
      <c r="T172" s="190">
        <f>S172*H172</f>
        <v>0</v>
      </c>
      <c r="U172" s="36"/>
      <c r="V172" s="36"/>
      <c r="W172" s="36"/>
      <c r="X172" s="36"/>
      <c r="Y172" s="36"/>
      <c r="Z172" s="36"/>
      <c r="AA172" s="36"/>
      <c r="AB172" s="36"/>
      <c r="AC172" s="36"/>
      <c r="AD172" s="36"/>
      <c r="AE172" s="36"/>
      <c r="AR172" s="191" t="s">
        <v>314</v>
      </c>
      <c r="AT172" s="191" t="s">
        <v>153</v>
      </c>
      <c r="AU172" s="191" t="s">
        <v>86</v>
      </c>
      <c r="AY172" s="19" t="s">
        <v>150</v>
      </c>
      <c r="BE172" s="192">
        <f>IF(N172="základní",J172,0)</f>
        <v>0</v>
      </c>
      <c r="BF172" s="192">
        <f>IF(N172="snížená",J172,0)</f>
        <v>0</v>
      </c>
      <c r="BG172" s="192">
        <f>IF(N172="zákl. přenesená",J172,0)</f>
        <v>0</v>
      </c>
      <c r="BH172" s="192">
        <f>IF(N172="sníž. přenesená",J172,0)</f>
        <v>0</v>
      </c>
      <c r="BI172" s="192">
        <f>IF(N172="nulová",J172,0)</f>
        <v>0</v>
      </c>
      <c r="BJ172" s="19" t="s">
        <v>84</v>
      </c>
      <c r="BK172" s="192">
        <f>ROUND(I172*H172,2)</f>
        <v>0</v>
      </c>
      <c r="BL172" s="19" t="s">
        <v>314</v>
      </c>
      <c r="BM172" s="191" t="s">
        <v>2387</v>
      </c>
    </row>
    <row r="173" spans="1:65" s="2" customFormat="1" ht="19.5">
      <c r="A173" s="36"/>
      <c r="B173" s="37"/>
      <c r="C173" s="38"/>
      <c r="D173" s="193" t="s">
        <v>160</v>
      </c>
      <c r="E173" s="38"/>
      <c r="F173" s="194" t="s">
        <v>2386</v>
      </c>
      <c r="G173" s="38"/>
      <c r="H173" s="38"/>
      <c r="I173" s="195"/>
      <c r="J173" s="38"/>
      <c r="K173" s="38"/>
      <c r="L173" s="41"/>
      <c r="M173" s="196"/>
      <c r="N173" s="197"/>
      <c r="O173" s="66"/>
      <c r="P173" s="66"/>
      <c r="Q173" s="66"/>
      <c r="R173" s="66"/>
      <c r="S173" s="66"/>
      <c r="T173" s="67"/>
      <c r="U173" s="36"/>
      <c r="V173" s="36"/>
      <c r="W173" s="36"/>
      <c r="X173" s="36"/>
      <c r="Y173" s="36"/>
      <c r="Z173" s="36"/>
      <c r="AA173" s="36"/>
      <c r="AB173" s="36"/>
      <c r="AC173" s="36"/>
      <c r="AD173" s="36"/>
      <c r="AE173" s="36"/>
      <c r="AT173" s="19" t="s">
        <v>160</v>
      </c>
      <c r="AU173" s="19" t="s">
        <v>86</v>
      </c>
    </row>
    <row r="174" spans="1:65" s="2" customFormat="1" ht="87.75">
      <c r="A174" s="36"/>
      <c r="B174" s="37"/>
      <c r="C174" s="38"/>
      <c r="D174" s="193" t="s">
        <v>161</v>
      </c>
      <c r="E174" s="38"/>
      <c r="F174" s="198" t="s">
        <v>2388</v>
      </c>
      <c r="G174" s="38"/>
      <c r="H174" s="38"/>
      <c r="I174" s="195"/>
      <c r="J174" s="38"/>
      <c r="K174" s="38"/>
      <c r="L174" s="41"/>
      <c r="M174" s="196"/>
      <c r="N174" s="197"/>
      <c r="O174" s="66"/>
      <c r="P174" s="66"/>
      <c r="Q174" s="66"/>
      <c r="R174" s="66"/>
      <c r="S174" s="66"/>
      <c r="T174" s="67"/>
      <c r="U174" s="36"/>
      <c r="V174" s="36"/>
      <c r="W174" s="36"/>
      <c r="X174" s="36"/>
      <c r="Y174" s="36"/>
      <c r="Z174" s="36"/>
      <c r="AA174" s="36"/>
      <c r="AB174" s="36"/>
      <c r="AC174" s="36"/>
      <c r="AD174" s="36"/>
      <c r="AE174" s="36"/>
      <c r="AT174" s="19" t="s">
        <v>161</v>
      </c>
      <c r="AU174" s="19" t="s">
        <v>86</v>
      </c>
    </row>
    <row r="175" spans="1:65" s="2" customFormat="1" ht="24">
      <c r="A175" s="36"/>
      <c r="B175" s="37"/>
      <c r="C175" s="180" t="s">
        <v>583</v>
      </c>
      <c r="D175" s="180" t="s">
        <v>153</v>
      </c>
      <c r="E175" s="181" t="s">
        <v>2389</v>
      </c>
      <c r="F175" s="182" t="s">
        <v>2390</v>
      </c>
      <c r="G175" s="183" t="s">
        <v>1036</v>
      </c>
      <c r="H175" s="255"/>
      <c r="I175" s="185"/>
      <c r="J175" s="186">
        <f>ROUND(I175*H175,2)</f>
        <v>0</v>
      </c>
      <c r="K175" s="182" t="s">
        <v>168</v>
      </c>
      <c r="L175" s="41"/>
      <c r="M175" s="187" t="s">
        <v>19</v>
      </c>
      <c r="N175" s="188" t="s">
        <v>47</v>
      </c>
      <c r="O175" s="66"/>
      <c r="P175" s="189">
        <f>O175*H175</f>
        <v>0</v>
      </c>
      <c r="Q175" s="189">
        <v>0</v>
      </c>
      <c r="R175" s="189">
        <f>Q175*H175</f>
        <v>0</v>
      </c>
      <c r="S175" s="189">
        <v>0</v>
      </c>
      <c r="T175" s="190">
        <f>S175*H175</f>
        <v>0</v>
      </c>
      <c r="U175" s="36"/>
      <c r="V175" s="36"/>
      <c r="W175" s="36"/>
      <c r="X175" s="36"/>
      <c r="Y175" s="36"/>
      <c r="Z175" s="36"/>
      <c r="AA175" s="36"/>
      <c r="AB175" s="36"/>
      <c r="AC175" s="36"/>
      <c r="AD175" s="36"/>
      <c r="AE175" s="36"/>
      <c r="AR175" s="191" t="s">
        <v>314</v>
      </c>
      <c r="AT175" s="191" t="s">
        <v>153</v>
      </c>
      <c r="AU175" s="191" t="s">
        <v>86</v>
      </c>
      <c r="AY175" s="19" t="s">
        <v>150</v>
      </c>
      <c r="BE175" s="192">
        <f>IF(N175="základní",J175,0)</f>
        <v>0</v>
      </c>
      <c r="BF175" s="192">
        <f>IF(N175="snížená",J175,0)</f>
        <v>0</v>
      </c>
      <c r="BG175" s="192">
        <f>IF(N175="zákl. přenesená",J175,0)</f>
        <v>0</v>
      </c>
      <c r="BH175" s="192">
        <f>IF(N175="sníž. přenesená",J175,0)</f>
        <v>0</v>
      </c>
      <c r="BI175" s="192">
        <f>IF(N175="nulová",J175,0)</f>
        <v>0</v>
      </c>
      <c r="BJ175" s="19" t="s">
        <v>84</v>
      </c>
      <c r="BK175" s="192">
        <f>ROUND(I175*H175,2)</f>
        <v>0</v>
      </c>
      <c r="BL175" s="19" t="s">
        <v>314</v>
      </c>
      <c r="BM175" s="191" t="s">
        <v>2391</v>
      </c>
    </row>
    <row r="176" spans="1:65" s="2" customFormat="1" ht="29.25">
      <c r="A176" s="36"/>
      <c r="B176" s="37"/>
      <c r="C176" s="38"/>
      <c r="D176" s="193" t="s">
        <v>160</v>
      </c>
      <c r="E176" s="38"/>
      <c r="F176" s="194" t="s">
        <v>2392</v>
      </c>
      <c r="G176" s="38"/>
      <c r="H176" s="38"/>
      <c r="I176" s="195"/>
      <c r="J176" s="38"/>
      <c r="K176" s="38"/>
      <c r="L176" s="41"/>
      <c r="M176" s="256"/>
      <c r="N176" s="257"/>
      <c r="O176" s="258"/>
      <c r="P176" s="258"/>
      <c r="Q176" s="258"/>
      <c r="R176" s="258"/>
      <c r="S176" s="258"/>
      <c r="T176" s="259"/>
      <c r="U176" s="36"/>
      <c r="V176" s="36"/>
      <c r="W176" s="36"/>
      <c r="X176" s="36"/>
      <c r="Y176" s="36"/>
      <c r="Z176" s="36"/>
      <c r="AA176" s="36"/>
      <c r="AB176" s="36"/>
      <c r="AC176" s="36"/>
      <c r="AD176" s="36"/>
      <c r="AE176" s="36"/>
      <c r="AT176" s="19" t="s">
        <v>160</v>
      </c>
      <c r="AU176" s="19" t="s">
        <v>86</v>
      </c>
    </row>
    <row r="177" spans="1:31" s="2" customFormat="1" ht="6.95" customHeight="1">
      <c r="A177" s="36"/>
      <c r="B177" s="49"/>
      <c r="C177" s="50"/>
      <c r="D177" s="50"/>
      <c r="E177" s="50"/>
      <c r="F177" s="50"/>
      <c r="G177" s="50"/>
      <c r="H177" s="50"/>
      <c r="I177" s="50"/>
      <c r="J177" s="50"/>
      <c r="K177" s="50"/>
      <c r="L177" s="41"/>
      <c r="M177" s="36"/>
      <c r="O177" s="36"/>
      <c r="P177" s="36"/>
      <c r="Q177" s="36"/>
      <c r="R177" s="36"/>
      <c r="S177" s="36"/>
      <c r="T177" s="36"/>
      <c r="U177" s="36"/>
      <c r="V177" s="36"/>
      <c r="W177" s="36"/>
      <c r="X177" s="36"/>
      <c r="Y177" s="36"/>
      <c r="Z177" s="36"/>
      <c r="AA177" s="36"/>
      <c r="AB177" s="36"/>
      <c r="AC177" s="36"/>
      <c r="AD177" s="36"/>
      <c r="AE177" s="36"/>
    </row>
  </sheetData>
  <sheetProtection algorithmName="SHA-512" hashValue="4rHA33yOoWGmm9sqYVhRZMCVm/H8ybT1cNvIFjbBdDOM/KDE7itCg0Boh2OD+ucx5IlouW1TvjN2sKu2aFj7+A==" saltValue="suqZDDC5KHgLVh7pu6jL6EsxzzX4kzMYRFXxrSvV/mQxTdCPKmZrmtzUDpIuWwcFbT7nLKMvZpS3u1B8Puk/Xw==" spinCount="100000" sheet="1" objects="1" scenarios="1" formatColumns="0" formatRows="0" autoFilter="0"/>
  <autoFilter ref="C81:K176"/>
  <mergeCells count="9">
    <mergeCell ref="E50:H50"/>
    <mergeCell ref="E72:H72"/>
    <mergeCell ref="E74:H74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11</vt:i4>
      </vt:variant>
      <vt:variant>
        <vt:lpstr>Pojmenované oblasti</vt:lpstr>
      </vt:variant>
      <vt:variant>
        <vt:i4>21</vt:i4>
      </vt:variant>
    </vt:vector>
  </HeadingPairs>
  <TitlesOfParts>
    <vt:vector size="32" baseType="lpstr">
      <vt:lpstr>Rekapitulace stavby</vt:lpstr>
      <vt:lpstr>001 - Bourací práce</vt:lpstr>
      <vt:lpstr>002 - Nové konstrukce</vt:lpstr>
      <vt:lpstr>003 - Elektroinstalace</vt:lpstr>
      <vt:lpstr>402 - AV, EI - Učebna U-10</vt:lpstr>
      <vt:lpstr>403 - AV, EI - Učebna U-11</vt:lpstr>
      <vt:lpstr>404 - AV, EI - Učebna U-12</vt:lpstr>
      <vt:lpstr>005 - ÚT</vt:lpstr>
      <vt:lpstr>006 - VZT</vt:lpstr>
      <vt:lpstr>007 - Vedlejší náklady</vt:lpstr>
      <vt:lpstr>Pokyny pro vyplnění</vt:lpstr>
      <vt:lpstr>'001 - Bourací práce'!Názvy_tisku</vt:lpstr>
      <vt:lpstr>'002 - Nové konstrukce'!Názvy_tisku</vt:lpstr>
      <vt:lpstr>'003 - Elektroinstalace'!Názvy_tisku</vt:lpstr>
      <vt:lpstr>'005 - ÚT'!Názvy_tisku</vt:lpstr>
      <vt:lpstr>'006 - VZT'!Názvy_tisku</vt:lpstr>
      <vt:lpstr>'007 - Vedlejší náklady'!Názvy_tisku</vt:lpstr>
      <vt:lpstr>'402 - AV, EI - Učebna U-10'!Názvy_tisku</vt:lpstr>
      <vt:lpstr>'403 - AV, EI - Učebna U-11'!Názvy_tisku</vt:lpstr>
      <vt:lpstr>'404 - AV, EI - Učebna U-12'!Názvy_tisku</vt:lpstr>
      <vt:lpstr>'Rekapitulace stavby'!Názvy_tisku</vt:lpstr>
      <vt:lpstr>'001 - Bourací práce'!Oblast_tisku</vt:lpstr>
      <vt:lpstr>'002 - Nové konstrukce'!Oblast_tisku</vt:lpstr>
      <vt:lpstr>'003 - Elektroinstalace'!Oblast_tisku</vt:lpstr>
      <vt:lpstr>'005 - ÚT'!Oblast_tisku</vt:lpstr>
      <vt:lpstr>'006 - VZT'!Oblast_tisku</vt:lpstr>
      <vt:lpstr>'007 - Vedlejší náklady'!Oblast_tisku</vt:lpstr>
      <vt:lpstr>'402 - AV, EI - Učebna U-10'!Oblast_tisku</vt:lpstr>
      <vt:lpstr>'403 - AV, EI - Učebna U-11'!Oblast_tisku</vt:lpstr>
      <vt:lpstr>'404 - AV, EI - Učebna U-12'!Oblast_tisku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 Vochozka</dc:creator>
  <cp:lastModifiedBy>Pavel Vochozka</cp:lastModifiedBy>
  <dcterms:created xsi:type="dcterms:W3CDTF">2021-04-02T14:03:45Z</dcterms:created>
  <dcterms:modified xsi:type="dcterms:W3CDTF">2021-04-02T14:12:56Z</dcterms:modified>
</cp:coreProperties>
</file>