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BP - Demoliční a bourací..." sheetId="2" r:id="rId2"/>
    <sheet name="SO.02 - HTÚ" sheetId="3" r:id="rId3"/>
    <sheet name="SO.04 - Sadové úpravy" sheetId="4" r:id="rId4"/>
    <sheet name="SO.08 - Vnější kanalizace..." sheetId="5" r:id="rId5"/>
    <sheet name="SO.09 - Vnější vodovod (p..." sheetId="6" r:id="rId6"/>
    <sheet name="SO.14 - Přeložka stáv. SL..." sheetId="7" r:id="rId7"/>
    <sheet name="SO.13.1 - Vnější rozvody ..." sheetId="8" r:id="rId8"/>
    <sheet name="SO.15 - Příprava území" sheetId="9" r:id="rId9"/>
    <sheet name="SO.15.2 - Provizorní kana..." sheetId="10" r:id="rId10"/>
    <sheet name="SO.15.3 - Demolice ZTI ob..." sheetId="11" r:id="rId11"/>
    <sheet name="SO.15.4 - Demolice pro te..." sheetId="12" r:id="rId12"/>
    <sheet name="SO.15.5 - Demolice plynovodu" sheetId="13" r:id="rId13"/>
    <sheet name="SO.15.6 - Demolice SLB" sheetId="14" r:id="rId14"/>
    <sheet name="SO.15.7 - Demolice SIL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stavby'!$C$42:$AQ$70</definedName>
    <definedName name="_xlnm._FilterDatabase" localSheetId="1" hidden="1">'DBP - Demoliční a bourací...'!$C$84:$K$181</definedName>
    <definedName name="_xlnm.Print_Area" localSheetId="1">'DBP - Demoliční a bourací...'!$C$4:$J$39,'DBP - Demoliční a bourací...'!$C$45:$J$66,'DBP - Demoliční a bourací...'!$C$72:$K$181</definedName>
    <definedName name="_xlnm._FilterDatabase" localSheetId="2" hidden="1">'SO.02 - HTÚ'!$C$84:$K$181</definedName>
    <definedName name="_xlnm.Print_Area" localSheetId="2">'SO.02 - HTÚ'!$C$4:$J$39,'SO.02 - HTÚ'!$C$45:$J$66,'SO.02 - HTÚ'!$C$72:$K$181</definedName>
    <definedName name="_xlnm._FilterDatabase" localSheetId="3" hidden="1">'SO.04 - Sadové úpravy'!$C$82:$K$104</definedName>
    <definedName name="_xlnm.Print_Area" localSheetId="3">'SO.04 - Sadové úpravy'!$C$4:$J$39,'SO.04 - Sadové úpravy'!$C$45:$J$64,'SO.04 - Sadové úpravy'!$C$70:$K$104</definedName>
    <definedName name="_xlnm._FilterDatabase" localSheetId="4" hidden="1">'SO.08 - Vnější kanalizace...'!$C$91:$K$249</definedName>
    <definedName name="_xlnm.Print_Area" localSheetId="4">'SO.08 - Vnější kanalizace...'!$C$4:$J$39,'SO.08 - Vnější kanalizace...'!$C$45:$J$73,'SO.08 - Vnější kanalizace...'!$C$79:$K$249</definedName>
    <definedName name="_xlnm._FilterDatabase" localSheetId="5" hidden="1">'SO.09 - Vnější vodovod (p...'!$C$93:$K$374</definedName>
    <definedName name="_xlnm.Print_Area" localSheetId="5">'SO.09 - Vnější vodovod (p...'!$C$4:$J$39,'SO.09 - Vnější vodovod (p...'!$C$45:$J$75,'SO.09 - Vnější vodovod (p...'!$C$81:$K$374</definedName>
    <definedName name="_xlnm._FilterDatabase" localSheetId="6" hidden="1">'SO.14 - Přeložka stáv. SL...'!$C$81:$K$171</definedName>
    <definedName name="_xlnm.Print_Area" localSheetId="6">'SO.14 - Přeložka stáv. SL...'!$C$4:$J$39,'SO.14 - Přeložka stáv. SL...'!$C$45:$J$63,'SO.14 - Přeložka stáv. SL...'!$C$69:$K$171</definedName>
    <definedName name="_xlnm._FilterDatabase" localSheetId="7" hidden="1">'SO.13.1 - Vnější rozvody ...'!$C$83:$K$127</definedName>
    <definedName name="_xlnm.Print_Area" localSheetId="7">'SO.13.1 - Vnější rozvody ...'!$C$4:$J$39,'SO.13.1 - Vnější rozvody ...'!$C$45:$J$65,'SO.13.1 - Vnější rozvody ...'!$C$71:$K$127</definedName>
    <definedName name="_xlnm._FilterDatabase" localSheetId="8" hidden="1">'SO.15 - Příprava území'!$C$83:$K$193</definedName>
    <definedName name="_xlnm.Print_Area" localSheetId="8">'SO.15 - Příprava území'!$C$4:$J$39,'SO.15 - Příprava území'!$C$45:$J$65,'SO.15 - Příprava území'!$C$71:$K$193</definedName>
    <definedName name="_xlnm._FilterDatabase" localSheetId="9" hidden="1">'SO.15.2 - Provizorní kana...'!$C$88:$K$198</definedName>
    <definedName name="_xlnm.Print_Area" localSheetId="9">'SO.15.2 - Provizorní kana...'!$C$4:$J$39,'SO.15.2 - Provizorní kana...'!$C$45:$J$70,'SO.15.2 - Provizorní kana...'!$C$76:$K$198</definedName>
    <definedName name="_xlnm._FilterDatabase" localSheetId="10" hidden="1">'SO.15.3 - Demolice ZTI ob...'!$C$83:$K$119</definedName>
    <definedName name="_xlnm.Print_Area" localSheetId="10">'SO.15.3 - Demolice ZTI ob...'!$C$4:$J$39,'SO.15.3 - Demolice ZTI ob...'!$C$45:$J$65,'SO.15.3 - Demolice ZTI ob...'!$C$71:$K$119</definedName>
    <definedName name="_xlnm._FilterDatabase" localSheetId="11" hidden="1">'SO.15.4 - Demolice pro te...'!$C$80:$K$86</definedName>
    <definedName name="_xlnm.Print_Area" localSheetId="11">'SO.15.4 - Demolice pro te...'!$C$4:$J$39,'SO.15.4 - Demolice pro te...'!$C$45:$J$62,'SO.15.4 - Demolice pro te...'!$C$68:$K$86</definedName>
    <definedName name="_xlnm._FilterDatabase" localSheetId="12" hidden="1">'SO.15.5 - Demolice plynovodu'!$C$86:$K$149</definedName>
    <definedName name="_xlnm.Print_Area" localSheetId="12">'SO.15.5 - Demolice plynovodu'!$C$4:$J$39,'SO.15.5 - Demolice plynovodu'!$C$45:$J$68,'SO.15.5 - Demolice plynovodu'!$C$74:$K$149</definedName>
    <definedName name="_xlnm._FilterDatabase" localSheetId="13" hidden="1">'SO.15.6 - Demolice SLB'!$C$84:$K$133</definedName>
    <definedName name="_xlnm.Print_Area" localSheetId="13">'SO.15.6 - Demolice SLB'!$C$4:$J$39,'SO.15.6 - Demolice SLB'!$C$45:$J$66,'SO.15.6 - Demolice SLB'!$C$72:$K$133</definedName>
    <definedName name="_xlnm._FilterDatabase" localSheetId="14" hidden="1">'SO.15.7 - Demolice SIL'!$C$82:$K$112</definedName>
    <definedName name="_xlnm.Print_Area" localSheetId="14">'SO.15.7 - Demolice SIL'!$C$4:$J$39,'SO.15.7 - Demolice SIL'!$C$45:$J$64,'SO.15.7 - Demolice SIL'!$C$70:$K$112</definedName>
    <definedName name="_xlnm._FilterDatabase" localSheetId="15" hidden="1">'VON - Vedlejší a ostatní ...'!$C$84:$K$175</definedName>
    <definedName name="_xlnm.Print_Area" localSheetId="15">'VON - Vedlejší a ostatní ...'!$C$4:$J$39,'VON - Vedlejší a ostatní ...'!$C$45:$J$66,'VON - Vedlejší a ostatní ...'!$C$72:$K$175</definedName>
    <definedName name="_xlnm.Print_Area" localSheetId="16">'Seznam figur'!$C$4:$G$113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'DBP - Demoliční a bourací...'!$84:$84</definedName>
    <definedName name="_xlnm.Print_Titles" localSheetId="2">'SO.02 - HTÚ'!$84:$84</definedName>
    <definedName name="_xlnm.Print_Titles" localSheetId="3">'SO.04 - Sadové úpravy'!$82:$82</definedName>
    <definedName name="_xlnm.Print_Titles" localSheetId="4">'SO.08 - Vnější kanalizace...'!$91:$91</definedName>
    <definedName name="_xlnm.Print_Titles" localSheetId="5">'SO.09 - Vnější vodovod (p...'!$93:$93</definedName>
    <definedName name="_xlnm.Print_Titles" localSheetId="6">'SO.14 - Přeložka stáv. SL...'!$81:$81</definedName>
    <definedName name="_xlnm.Print_Titles" localSheetId="7">'SO.13.1 - Vnější rozvody ...'!$83:$83</definedName>
    <definedName name="_xlnm.Print_Titles" localSheetId="8">'SO.15 - Příprava území'!$83:$83</definedName>
    <definedName name="_xlnm.Print_Titles" localSheetId="9">'SO.15.2 - Provizorní kana...'!$88:$88</definedName>
    <definedName name="_xlnm.Print_Titles" localSheetId="10">'SO.15.3 - Demolice ZTI ob...'!$83:$83</definedName>
    <definedName name="_xlnm.Print_Titles" localSheetId="11">'SO.15.4 - Demolice pro te...'!$80:$80</definedName>
    <definedName name="_xlnm.Print_Titles" localSheetId="12">'SO.15.5 - Demolice plynovodu'!$86:$86</definedName>
    <definedName name="_xlnm.Print_Titles" localSheetId="13">'SO.15.6 - Demolice SLB'!$84:$84</definedName>
    <definedName name="_xlnm.Print_Titles" localSheetId="14">'SO.15.7 - Demolice SIL'!$82:$82</definedName>
    <definedName name="_xlnm.Print_Titles" localSheetId="15">'VON - Vedlejší a ostatní ...'!$84:$84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<sst xmlns="http://schemas.openxmlformats.org/spreadsheetml/2006/main" count="13206" uniqueCount="1831">
  <si>
    <t>Export Komplet</t>
  </si>
  <si>
    <t>VZ</t>
  </si>
  <si>
    <t>2.0</t>
  </si>
  <si>
    <t>ZAMOK</t>
  </si>
  <si>
    <t>False</t>
  </si>
  <si>
    <t>{4363df5d-8033-4400-a66b-154749a46349}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</si>
  <si>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</si>
  <si>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</si>
  <si>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</si>
  <si>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</si>
  <si>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</si>
  <si>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</si>
  <si>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</si>
  <si>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</si>
  <si>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Z2022004-I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</si>
  <si>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</si>
  <si>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</si>
  <si>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Přípravné práce a demolice MFB 2.LF UK, Praha 5 - Motol</t>
  </si>
  <si>
    <t>KSO:</t>
  </si>
  <si>
    <t>801 13 2</t>
  </si>
  <si>
    <t>CC-CZ:</t>
  </si>
  <si>
    <t>12641</t>
  </si>
  <si>
    <t>Místo:</t>
  </si>
  <si>
    <t>v areálu Fakultní nemocnice v Motole</t>
  </si>
  <si>
    <t>Datum:</t>
  </si>
  <si>
    <t>21. 2. 2023</t>
  </si>
  <si>
    <t>Zadavatel:</t>
  </si>
  <si>
    <t>IČ:</t>
  </si>
  <si>
    <t>00216208</t>
  </si>
  <si>
    <t>Univerzita Karlova</t>
  </si>
  <si>
    <t>DIČ:</t>
  </si>
  <si>
    <t>CZ00216208</t>
  </si>
  <si>
    <t>Uchazeč:</t>
  </si>
  <si>
    <t>Vyplň údaj</t>
  </si>
  <si>
    <t>Projektant:</t>
  </si>
  <si>
    <t>60193280</t>
  </si>
  <si>
    <t>VPÚ DECO PRAHA a.s</t>
  </si>
  <si>
    <t>CZ60193280</t>
  </si>
  <si>
    <t>True</t>
  </si>
  <si>
    <t>Zpracovatel:</t>
  </si>
  <si>
    <t>24853950</t>
  </si>
  <si>
    <t>QSB, s.r.o.</t>
  </si>
  <si>
    <t>CZ24853950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</si>
  <si>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</si>
  <si>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Položky, pokud není uvedeno jinak, obsahují veškeré náklady na provedení, tzn. dodávku, montáž a montážní prostředky, kotevní a spojovací prvky, přesuny a dopravu, skládkovné, systémové detaily a řešení, pomocné lešení a přípravné práce.
Podrobná specifikace položek je obsažena v projektové dokumentaci, která je nedílnou součástí zadávací dokumentace.
Pokud není uveden výkaz výměr, byly hodnoty převzaty přímo z tabulek v projektu a CAD systémů.
Pokud se v položkách objeví obchodní název, je uveden pouze orientačně, jako příklad a uchazeč může nabídnout rovnocenné řešení se stejnými nebo lepšími parametry.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</si>
  <si>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</si>
  <si>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</si>
  <si>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</si>
  <si>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</si>
  <si>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</si>
  <si>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</si>
  <si>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</si>
  <si>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</si>
  <si>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</si>
  <si>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</si>
  <si>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</si>
  <si>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</si>
  <si>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</si>
  <si>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</si>
  <si>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</si>
  <si>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</si>
  <si>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</si>
  <si>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</si>
  <si>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</si>
  <si>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</si>
  <si>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</si>
  <si>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</si>
  <si>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</si>
  <si>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</si>
  <si>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</si>
  <si>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</si>
  <si>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</si>
  <si>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</si>
  <si>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</si>
  <si>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</si>
  <si>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</si>
  <si>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</si>
  <si>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</si>
  <si>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</si>
  <si>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</si>
  <si>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</si>
  <si>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</si>
  <si>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</si>
  <si>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</si>
  <si>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</si>
  <si>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DBP</t>
  </si>
  <si>
    <t>Demoliční a bourací práce</t>
  </si>
  <si>
    <t>STA</t>
  </si>
  <si>
    <t>1</t>
  </si>
  <si>
    <t>{8636ac33-b27e-45b7-a6b0-735e1e196098}</t>
  </si>
  <si>
    <t>2</t>
  </si>
  <si>
    <t>SO.02</t>
  </si>
  <si>
    <t>HTÚ</t>
  </si>
  <si>
    <t>ING</t>
  </si>
  <si>
    <t>{7ccdb3d3-d666-4709-804b-4fd36d7eeed1}</t>
  </si>
  <si>
    <t>SO.04</t>
  </si>
  <si>
    <t>Sadové úpravy</t>
  </si>
  <si>
    <t>{f0b47010-0fb6-48bd-9b6e-1fe5b834a635}</t>
  </si>
  <si>
    <t>SO.08</t>
  </si>
  <si>
    <t>Vnější kanalizace (pro demolici)</t>
  </si>
  <si>
    <t>{b586bf38-a333-40d8-951b-1fd3b4dfe0c7}</t>
  </si>
  <si>
    <t>SO.09</t>
  </si>
  <si>
    <t>Vnější vodovod (pro demolici)</t>
  </si>
  <si>
    <t>{59b31ae4-617f-4307-b984-a3b334fed9c8}</t>
  </si>
  <si>
    <t>SO.14</t>
  </si>
  <si>
    <t>Přeložka stáv. SLB vedení</t>
  </si>
  <si>
    <t>{22d479b0-82bc-45b3-bd80-aeccca70987b}</t>
  </si>
  <si>
    <t>SO.13.1</t>
  </si>
  <si>
    <t>Vnější rozvody NN a VO</t>
  </si>
  <si>
    <t>{2724154d-d7d4-4823-affb-e8a575e99391}</t>
  </si>
  <si>
    <t>SO.15</t>
  </si>
  <si>
    <t>Příprava území</t>
  </si>
  <si>
    <t>{b47848c1-8908-4820-b22a-c151b156652c}</t>
  </si>
  <si>
    <t>SO.15.2</t>
  </si>
  <si>
    <t>Provizorní kanalizace a vodovod VS (pro demolice)</t>
  </si>
  <si>
    <t>{dff205b7-da09-4697-8815-fe6ed7b3541e}</t>
  </si>
  <si>
    <t>SO.15.3</t>
  </si>
  <si>
    <t xml:space="preserve">Demolice ZTI obj. U, V, X s dočasným ponecháním VS u obj. U </t>
  </si>
  <si>
    <t>{8cc6387e-6f50-4db0-81bb-3a3754212c64}</t>
  </si>
  <si>
    <t>SO.15.4</t>
  </si>
  <si>
    <t>Demolice pro teplovod</t>
  </si>
  <si>
    <t>{0f3f720d-859b-437d-a356-61f321810630}</t>
  </si>
  <si>
    <t>SO.15.5</t>
  </si>
  <si>
    <t>Demolice plynovodu</t>
  </si>
  <si>
    <t>{eb1c3f8f-ba27-49f7-be49-803bf272139a}</t>
  </si>
  <si>
    <t>SO.15.6</t>
  </si>
  <si>
    <t>Demolice SLB</t>
  </si>
  <si>
    <t>{0bc8176c-14f9-4f81-82b4-ebc4814eea27}</t>
  </si>
  <si>
    <t>SO.15.7</t>
  </si>
  <si>
    <t>Demolice SIL</t>
  </si>
  <si>
    <t>{80549be6-0bb6-4f82-b96b-3ded43830e07}</t>
  </si>
  <si>
    <t>VON</t>
  </si>
  <si>
    <t>Vedlejší a ostatní rozpočtové náklady</t>
  </si>
  <si>
    <t>{f5845ba5-7a73-464b-b20a-ab507ffa634f}</t>
  </si>
  <si>
    <t>dmtžOP</t>
  </si>
  <si>
    <t>m3</t>
  </si>
  <si>
    <t>5692,4</t>
  </si>
  <si>
    <t>obruby</t>
  </si>
  <si>
    <t>m</t>
  </si>
  <si>
    <t>367,6</t>
  </si>
  <si>
    <t>KRYCÍ LIST SOUPISU PRACÍ</t>
  </si>
  <si>
    <t>ZPplochy</t>
  </si>
  <si>
    <t>m2</t>
  </si>
  <si>
    <t>676</t>
  </si>
  <si>
    <t>Objekt:</t>
  </si>
  <si>
    <t>DBP - Demoliční a bourací práce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</si>
  <si>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Položky, pokud není uvedeno jinak, obsahují veškeré náklady na provedení, tzn. dodávku, montáž a montážní prostředky, kotevní a spojovací prvky, přesuny a dopravu, skládkovné, systémové detaily a řešení, pomocné lešení a přípravné práce. Podrobná specifikace položek je obsažena v projektové dokumentaci, která je nedílnou součástí zadávací dokumentace. Pokud není uveden výkaz výměr, byly hodnoty převzaty přímo z tabulek v projektu a CAD systémů. Pokud se v položkách objeví obchodní název, je uveden pouze orientačně, jako příklad a uchazeč může nabídnout rovnocenné řešení se stejnými nebo lepšími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</si>
  <si>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</si>
  <si>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</si>
  <si>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</si>
  <si>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</si>
  <si>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</si>
  <si>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</si>
  <si>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</si>
  <si>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</si>
  <si>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</si>
  <si>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</si>
  <si>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</si>
  <si>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</si>
  <si>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</si>
  <si>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</si>
  <si>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</si>
  <si>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</si>
  <si>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</si>
  <si>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</si>
  <si>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</si>
  <si>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</si>
  <si>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</si>
  <si>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</si>
  <si>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</si>
  <si>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</si>
  <si>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</si>
  <si>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</si>
  <si>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</si>
  <si>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</si>
  <si>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</si>
  <si>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podkladu z kameniva drceného tl přes 300 do 400 mm strojně pl přes 200 m2</t>
  </si>
  <si>
    <t>CS ÚRS 2022 02</t>
  </si>
  <si>
    <t>4</t>
  </si>
  <si>
    <t>-1360690650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</si>
  <si>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</si>
  <si>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</si>
  <si>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Online PSC</t>
  </si>
  <si>
    <t>https://podminky.urs.cz/item/CS_URS_2022_02/113107224</t>
  </si>
  <si>
    <t>VV</t>
  </si>
  <si>
    <t>"zastavěná plocha" 191+485</t>
  </si>
  <si>
    <t>Součet</t>
  </si>
  <si>
    <t>113107236</t>
  </si>
  <si>
    <t>Odstranění podkladu z betonu vyztuženého sítěmi tl přes 100 do 150 mm strojně pl přes 200 m2</t>
  </si>
  <si>
    <t>1762770670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</si>
  <si>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</si>
  <si>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https://podminky.urs.cz/item/CS_URS_2022_02/113107236</t>
  </si>
  <si>
    <t>3</t>
  </si>
  <si>
    <t>113201111</t>
  </si>
  <si>
    <t>Vytrhání obrub chodníkových ležatých</t>
  </si>
  <si>
    <t>124016073</t>
  </si>
  <si>
    <t>Vytrhání obrub s vybouráním lože, s přemístěním hmot na skládku na vzdálenost do 3 m nebo s naložením na dopravní prostředek chodníkových ležatých</t>
  </si>
  <si>
    <t>https://podminky.urs.cz/item/CS_URS_2022_02/113201111</t>
  </si>
  <si>
    <t>"zastavěná plocha" 367,6</t>
  </si>
  <si>
    <t>9</t>
  </si>
  <si>
    <t>Ostatní konstrukce a práce, bourání</t>
  </si>
  <si>
    <t>981011000.R</t>
  </si>
  <si>
    <t>Odstrojení objektů (elektroinstalace, rozvody ZTI a vytápění) a vyklizení (vestavný a volný mobiliář)  vč. naložení odvozu a likvidace na skládce</t>
  </si>
  <si>
    <t>soubor</t>
  </si>
  <si>
    <t>-1458009246</t>
  </si>
  <si>
    <t>Odstrojení objektů (elektroinstalace, rozvody ZTI a vytápění) a vyklizení (vestavný a volný mobiliář) vč. naložení odvozu a likvidace na skládce</t>
  </si>
  <si>
    <t>5</t>
  </si>
  <si>
    <t>981011001.R</t>
  </si>
  <si>
    <t>Odborná demontáž konstrukcí z materiálu obsahující nebezpečný odpad (potrubí, těsnění) vč. enkapsulace</t>
  </si>
  <si>
    <t>t</t>
  </si>
  <si>
    <t>284013036</t>
  </si>
  <si>
    <t>"odhad" 3</t>
  </si>
  <si>
    <t>6</t>
  </si>
  <si>
    <t>981011415</t>
  </si>
  <si>
    <t>Demolice budov zděných na MC nebo z betonu podíl konstrukcí přes 25 do 30 % postupným rozebíráním</t>
  </si>
  <si>
    <t>-1237220331</t>
  </si>
  <si>
    <t>Demolice budov postupným rozebíráním z cihel, kamene, tvárnic na maltu cementovou nebo z betonu prostého s podílem konstrukcí přes 25 do 30 %</t>
  </si>
  <si>
    <t>https://podminky.urs.cz/item/CS_URS_2022_02/981011415</t>
  </si>
  <si>
    <t>"Obj. č.85, Pavilonu U" 1836</t>
  </si>
  <si>
    <t>"Obj. č.86, Pavilonu V" 1836</t>
  </si>
  <si>
    <t>"Obj. č.87, Vymírací jímky" 54,4</t>
  </si>
  <si>
    <t>"Obj. č. 88, Pavilon X" 1836</t>
  </si>
  <si>
    <t>"spojovací krček" 130</t>
  </si>
  <si>
    <t>997</t>
  </si>
  <si>
    <t>Přesun sutě</t>
  </si>
  <si>
    <t>7</t>
  </si>
  <si>
    <t>997006002</t>
  </si>
  <si>
    <t>Třídění stavebního odpadu na jednotlivé druhy</t>
  </si>
  <si>
    <t>-1109154021</t>
  </si>
  <si>
    <t>Úprava stavebního odpadu třídění na jednotlivé druhy</t>
  </si>
  <si>
    <t>https://podminky.urs.cz/item/CS_URS_2022_02/997006002</t>
  </si>
  <si>
    <t>8</t>
  </si>
  <si>
    <t>997006005</t>
  </si>
  <si>
    <t>Drcení stavebního odpadu ze zdiva z cihel a kamene s dopravou do 100 m a naložením</t>
  </si>
  <si>
    <t>784218750</t>
  </si>
  <si>
    <t>Úprava stavebního odpadu drcení s dopravou na vzdálenost do 100 m a naložením do drtícího zařízení ze zdiva cihelného, kamenného a smíšeného</t>
  </si>
  <si>
    <t>https://podminky.urs.cz/item/CS_URS_2022_02/997006005</t>
  </si>
  <si>
    <t>997006512</t>
  </si>
  <si>
    <t>Vodorovné doprava suti s naložením a složením na skládku přes 100 m do 1 km</t>
  </si>
  <si>
    <t>-1062749906</t>
  </si>
  <si>
    <t>Vodorovná doprava suti na skládku s naložením na dopravní prostředek a složením přes 100 m do 1 km</t>
  </si>
  <si>
    <t>https://podminky.urs.cz/item/CS_URS_2022_02/997006512</t>
  </si>
  <si>
    <t>10</t>
  </si>
  <si>
    <t>997006519</t>
  </si>
  <si>
    <t>Příplatek k vodorovnému přemístění suti na skládku ZKD 1 km přes 1 km</t>
  </si>
  <si>
    <t>-2024078456</t>
  </si>
  <si>
    <t>Vodorovná doprava suti na skládku Příplatek k ceně -6512 za každý další i započatý 1 km</t>
  </si>
  <si>
    <t>https://podminky.urs.cz/item/CS_URS_2022_02/997006519</t>
  </si>
  <si>
    <t>3944,376*19 'Přepočtené koeficientem množství</t>
  </si>
  <si>
    <t>11</t>
  </si>
  <si>
    <t>997006551</t>
  </si>
  <si>
    <t>Hrubé urovnání suti na skládce bez zhutnění</t>
  </si>
  <si>
    <t>-2004754055</t>
  </si>
  <si>
    <t>https://podminky.urs.cz/item/CS_URS_2022_02/997006551</t>
  </si>
  <si>
    <t>12</t>
  </si>
  <si>
    <t>997013100.R</t>
  </si>
  <si>
    <t>Vnitrostaveništní doprava vybouraného NO pro budovy výšky v do 15 m</t>
  </si>
  <si>
    <t>1294603146</t>
  </si>
  <si>
    <t>13</t>
  </si>
  <si>
    <t>997013500.R</t>
  </si>
  <si>
    <t>Odvoz NO na skládku (vzdálenost zohledněna v ceně dle výběru dodavatele)</t>
  </si>
  <si>
    <t>-998219239</t>
  </si>
  <si>
    <t>14</t>
  </si>
  <si>
    <t>997013601</t>
  </si>
  <si>
    <t>Poplatek za uložení na skládce (skládkovné) stavebního odpadu betonového kód odpadu 17 01 01</t>
  </si>
  <si>
    <t>-1312158496</t>
  </si>
  <si>
    <t>Poplatek za uložení stavebního odpadu na skládce (skládkovné) z prostého betonu zatříděného do Katalogu odpadů pod kódem 17 01 01</t>
  </si>
  <si>
    <t>https://podminky.urs.cz/item/CS_URS_2022_02/997013601</t>
  </si>
  <si>
    <t>obruby*0,23</t>
  </si>
  <si>
    <t>ZPplochy*0,33</t>
  </si>
  <si>
    <t>997013631</t>
  </si>
  <si>
    <t>Poplatek za uložení na skládce (skládkovné) stavebního odpadu směsného kód odpadu 17 09 04</t>
  </si>
  <si>
    <t>645087687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</si>
  <si>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</si>
  <si>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</si>
  <si>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dmtžOP*(0,57-0,003)</t>
  </si>
  <si>
    <t>16</t>
  </si>
  <si>
    <t>997013655</t>
  </si>
  <si>
    <t>Poplatek za uložení na skládce (skládkovné) zeminy a kamení kód odpadu 17 05 04</t>
  </si>
  <si>
    <t>-1389987443</t>
  </si>
  <si>
    <t>Poplatek za uložení stavebního odpadu na skládce (skládkovné) zeminy a kamení zatříděného do Katalogu odpadů pod kódem 17 05 04</t>
  </si>
  <si>
    <t>https://podminky.urs.cz/item/CS_URS_2022_02/997013655</t>
  </si>
  <si>
    <t>ZPplochy*0,58</t>
  </si>
  <si>
    <t>17</t>
  </si>
  <si>
    <t>997013847</t>
  </si>
  <si>
    <t>Poplatek za uložení na skládce (skládkovné) odpadu asfaltového s dehtem kód odpadu 17 03 01</t>
  </si>
  <si>
    <t>-415495874</t>
  </si>
  <si>
    <t>Poplatek za uložení stavebního odpadu na skládce (skládkovné) asfaltového s obsahem dehtu zatříděného do Katalogu odpadů pod kódem 17 03 01</t>
  </si>
  <si>
    <t>https://podminky.urs.cz/item/CS_URS_2022_02/997013847</t>
  </si>
  <si>
    <t>dmtžOP*0,003</t>
  </si>
  <si>
    <t>18</t>
  </si>
  <si>
    <t>997013900.R</t>
  </si>
  <si>
    <t>Poplatek za uložení na skládce (skládkovné) NO</t>
  </si>
  <si>
    <t>-706448600</t>
  </si>
  <si>
    <t>Poplatek za uložení stavebního nebezpečného odpadu na skládce (skládkovné)</t>
  </si>
  <si>
    <t>https://podminky.urs.cz/item/CS_URS_2022_02/997013900.R</t>
  </si>
  <si>
    <t>998</t>
  </si>
  <si>
    <t>Přesun hmot</t>
  </si>
  <si>
    <t>19</t>
  </si>
  <si>
    <t>998001123</t>
  </si>
  <si>
    <t>Přesun hmot pro demolice objektů v do 21 m</t>
  </si>
  <si>
    <t>1041326595</t>
  </si>
  <si>
    <t>Přesun hmot pro demolice objektů výšky do 21 m</t>
  </si>
  <si>
    <t>https://podminky.urs.cz/item/CS_URS_2022_02/998001123</t>
  </si>
  <si>
    <t>VRN</t>
  </si>
  <si>
    <t>Vedlejší rozpočtové náklady</t>
  </si>
  <si>
    <t>20</t>
  </si>
  <si>
    <t>012103000</t>
  </si>
  <si>
    <t>Geodetické práce před výstavbou</t>
  </si>
  <si>
    <t>1024</t>
  </si>
  <si>
    <t>-398325482</t>
  </si>
  <si>
    <t>https://podminky.urs.cz/item/CS_URS_2022_02/012103000</t>
  </si>
  <si>
    <t>091204000</t>
  </si>
  <si>
    <t>Zabezpečovací práce související se zastavením stavby</t>
  </si>
  <si>
    <t>-1867970710</t>
  </si>
  <si>
    <t>https://podminky.urs.cz/item/CS_URS_2022_02/091204000</t>
  </si>
  <si>
    <t>22</t>
  </si>
  <si>
    <t>030001000</t>
  </si>
  <si>
    <t>Zřízení, provoz a odstranění zařízení staveniště pro likvidaci NO vč. filtrů, OOP, dekontaminace</t>
  </si>
  <si>
    <t>-627579689</t>
  </si>
  <si>
    <t>https://podminky.urs.cz/item/CS_URS_2022_02/030001000</t>
  </si>
  <si>
    <t>jáma_TT3</t>
  </si>
  <si>
    <t>3530,055</t>
  </si>
  <si>
    <t>jáma_TT3DO20</t>
  </si>
  <si>
    <t>9,9</t>
  </si>
  <si>
    <t>rýhy_TT3</t>
  </si>
  <si>
    <t>43,2</t>
  </si>
  <si>
    <t>SO.02 - HTÚ</t>
  </si>
  <si>
    <t xml:space="preserve">    2 - Zakládání</t>
  </si>
  <si>
    <t xml:space="preserve">    4 - Vodorovné konstrukce</t>
  </si>
  <si>
    <t xml:space="preserve">    8 - Trubní vedení</t>
  </si>
  <si>
    <t>131251100</t>
  </si>
  <si>
    <t>Hloubení jam nezapažených v hornině třídy těžitelnosti I skupiny 3 objem do 20 m3 strojně</t>
  </si>
  <si>
    <t>693088092</t>
  </si>
  <si>
    <t>Hloubení nezapažených jam a zářezů strojně s urovnáním dna do předepsaného profilu a spádu v hornině třídy těžitelnosti I skupiny 3 do 20 m3</t>
  </si>
  <si>
    <t>https://podminky.urs.cz/item/CS_URS_2022_02/131251100</t>
  </si>
  <si>
    <t>"čerpací šachta drenážního pera" 1,5*1,5*2,2</t>
  </si>
  <si>
    <t>"usazovací šachta drenážního pera" 1,5*1,5*2,2</t>
  </si>
  <si>
    <t>131251106</t>
  </si>
  <si>
    <t>Hloubení jam nezapažených v hornině třídy těžitelnosti I skupiny 3 objem do 5000 m3 strojně</t>
  </si>
  <si>
    <t>1921490561</t>
  </si>
  <si>
    <t>Hloubení nezapažených jam a zářezů strojně s urovnáním dna do předepsaného profilu a spádu v hornině třídy těžitelnosti I skupiny 3 přes 1 000 do 5 000 m3</t>
  </si>
  <si>
    <t>https://podminky.urs.cz/item/CS_URS_2022_02/131251106</t>
  </si>
  <si>
    <t>"skrývka cca 0,2m" 203*0,2</t>
  </si>
  <si>
    <t>"skrývka cca 0,1m" 660*0,1</t>
  </si>
  <si>
    <t>"skrývka cca 0,8m" 433*0,8</t>
  </si>
  <si>
    <t>"skrývka cca 0,6m" 487*0,6</t>
  </si>
  <si>
    <t>"skrývka cca 0,7m" 463*0,7</t>
  </si>
  <si>
    <t>"skrývka cca 0,6m" 673*0,6</t>
  </si>
  <si>
    <t>"rampa" 75</t>
  </si>
  <si>
    <t>"doplnění plošné skrývky" (229+674+463+1032+488+433+203+543+660)*0,2</t>
  </si>
  <si>
    <t>Mezisoučet</t>
  </si>
  <si>
    <t>"odhad vytěžené zeminy mezi základovými pasy"</t>
  </si>
  <si>
    <t>536*0,8-(122+45)*0,65*0,7</t>
  </si>
  <si>
    <t>547*0,8-(129+45)*0,65*0,7</t>
  </si>
  <si>
    <t>497*0,8-(113+45)*0,65*0,7</t>
  </si>
  <si>
    <t>132251103</t>
  </si>
  <si>
    <t>Hloubení rýh nezapažených š do 800 mm v hornině třídy těžitelnosti I skupiny 3 objem do 100 m3 strojně</t>
  </si>
  <si>
    <t>37152482</t>
  </si>
  <si>
    <t>Hloubení nezapažených rýh šířky do 800 mm strojně s urovnáním dna do předepsaného profilu a spádu v hornině třídy těžitelnosti I skupiny 3 přes 50 do 100 m3</t>
  </si>
  <si>
    <t>https://podminky.urs.cz/item/CS_URS_2022_02/132251103</t>
  </si>
  <si>
    <t>"drenážní pero" 120*0,4*0,9</t>
  </si>
  <si>
    <t>162751117</t>
  </si>
  <si>
    <t>Vodorovné přemístění přes 9 000 do 10000 m výkopku/sypaniny z horniny třídy těžitelnosti I skupiny 1 až 3</t>
  </si>
  <si>
    <t>613995952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</si>
  <si>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</si>
  <si>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</si>
  <si>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"odvoz výkopku na skládku" (jáma_TT3+rýhy_TT3+jáma_TT3DO20)</t>
  </si>
  <si>
    <t>162751119</t>
  </si>
  <si>
    <t>Příplatek k vodorovnému přemístění výkopku/sypaniny z horniny třídy těžitelnosti I skupiny 1 až 3 ZKD 1000 m přes 10000 m</t>
  </si>
  <si>
    <t>1548652051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</si>
  <si>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</si>
  <si>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</si>
  <si>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"odvoz výkopku na skládku" (jáma_TT3+rýhy_TT3+jáma_TT3DO20)*10</t>
  </si>
  <si>
    <t>171201231</t>
  </si>
  <si>
    <t>Poplatek za uložení zeminy a kamení na recyklační skládce (skládkovné) kód odpadu 17 05 04</t>
  </si>
  <si>
    <t>-1732455046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</si>
  <si>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</si>
  <si>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</si>
  <si>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(jáma_TT3+rýhy_TT3+jáma_TT3DO20)*1,9</t>
  </si>
  <si>
    <t>175151101</t>
  </si>
  <si>
    <t>Obsypání potrubí strojně sypaninou bez prohození, uloženou do 3 m</t>
  </si>
  <si>
    <t>462735683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</si>
  <si>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</si>
  <si>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</si>
  <si>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"čerpací šachta drenážního pera" 1,5*1,5*2,2-PI*0,6*0,6*2,0</t>
  </si>
  <si>
    <t>"usazovací šachta drenážního pera" 1,5*1,5*2,2-PI*0,6*0,6*2,0</t>
  </si>
  <si>
    <t>M</t>
  </si>
  <si>
    <t>58337403</t>
  </si>
  <si>
    <t>kamenivo dekorační (kačírek) frakce 16/32</t>
  </si>
  <si>
    <t>-1511827870</t>
  </si>
  <si>
    <t>P</t>
  </si>
  <si>
    <t>Poznámka k položce:
jednotková cena vč. staveništního přesunu hmot</t>
  </si>
  <si>
    <t>48,576*2 'Přepočtené koeficientem množství</t>
  </si>
  <si>
    <t>Zakládání</t>
  </si>
  <si>
    <t>211971121</t>
  </si>
  <si>
    <t>Zřízení opláštění žeber nebo trativodů geotextilií v rýze nebo zářezu sklonu přes 1:2 š do 2,5 m</t>
  </si>
  <si>
    <t>-631420888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</si>
  <si>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</si>
  <si>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https://podminky.urs.cz/item/CS_URS_2022_02/211971121</t>
  </si>
  <si>
    <t>"drenážní pero" 120*(0,9*2+0,4*2)*1,1</t>
  </si>
  <si>
    <t>69311081</t>
  </si>
  <si>
    <t>geotextilie netkaná separační, ochranná, filtrační, drenážní PES 300g/m2</t>
  </si>
  <si>
    <t>-1793327164</t>
  </si>
  <si>
    <t>343,2*1,05 'Přepočtené koeficientem množství</t>
  </si>
  <si>
    <t>212750103.R</t>
  </si>
  <si>
    <t>Trativod z drenážních trubek, perforované potrubí z 2/3, DN150 vč. příslušenství</t>
  </si>
  <si>
    <t>1778589378</t>
  </si>
  <si>
    <t>"drenážní pero" 120</t>
  </si>
  <si>
    <t>Vodorovné konstrukce</t>
  </si>
  <si>
    <t>452311131</t>
  </si>
  <si>
    <t>Podkladní desky z betonu prostého tř. C 12/15 otevřený výkop</t>
  </si>
  <si>
    <t>-1550968339</t>
  </si>
  <si>
    <t>Podkladní a zajišťovací konstrukce z betonu prostého v otevřeném výkopu desky pod potrubí, stoky a drobné objekty z betonu tř. C 12/15</t>
  </si>
  <si>
    <t>https://podminky.urs.cz/item/CS_URS_2022_02/452311131</t>
  </si>
  <si>
    <t>"čerpací jímka" (1,5*1,5*0,15)*1</t>
  </si>
  <si>
    <t>"usazovací jímka" (1,5*1,5*0,15)*1</t>
  </si>
  <si>
    <t>452311141</t>
  </si>
  <si>
    <t>Podkladní desky z betonu prostého tř. C 16/20 otevřený výkop</t>
  </si>
  <si>
    <t>262546233</t>
  </si>
  <si>
    <t>Podkladní a zajišťovací konstrukce z betonu prostého v otevřeném výkopu desky pod potrubí, stoky a drobné objekty z betonu tř. C 16/20</t>
  </si>
  <si>
    <t>https://podminky.urs.cz/item/CS_URS_2022_02/452311141</t>
  </si>
  <si>
    <t>"drenážní pero" 120*0,05*0,4</t>
  </si>
  <si>
    <t>2,4*1,25 'Přepočtené koeficientem množství</t>
  </si>
  <si>
    <t>Trubní vedení</t>
  </si>
  <si>
    <t>894411311</t>
  </si>
  <si>
    <t>Osazení betonových nebo železobetonových dílců pro šachty skruží rovných</t>
  </si>
  <si>
    <t>kus</t>
  </si>
  <si>
    <t>1953379393</t>
  </si>
  <si>
    <t>https://podminky.urs.cz/item/CS_URS_2022_02/894411311</t>
  </si>
  <si>
    <t>"čerpací jímka" 2</t>
  </si>
  <si>
    <t>"usazovací jímka" 2</t>
  </si>
  <si>
    <t>59224420</t>
  </si>
  <si>
    <t>skruž betonové šachty DN 1000 kanalizační 100x100x10cm, stupadla poplastovaná</t>
  </si>
  <si>
    <t>-234497679</t>
  </si>
  <si>
    <t>998274101</t>
  </si>
  <si>
    <t>Přesun hmot pro trubní vedení z trub betonových otevřený výkop</t>
  </si>
  <si>
    <t>581452042</t>
  </si>
  <si>
    <t>Přesun hmot pro trubní vedení hloubené z trub betonových nebo železobetonových pro vodovody nebo kanalizace v otevřeném výkopu dopravní vzdálenost do 15 m</t>
  </si>
  <si>
    <t>https://podminky.urs.cz/item/CS_URS_2022_02/998274101</t>
  </si>
  <si>
    <t>SO.04 - Sadové úpravy</t>
  </si>
  <si>
    <t>112251101</t>
  </si>
  <si>
    <t>Odstranění pařezů průměru přes 100 do 300 mm</t>
  </si>
  <si>
    <t>-1545571052</t>
  </si>
  <si>
    <t>Odstranění pařezů strojně s jejich vykopáním nebo vytrháním průměru přes 100 do 300 mm</t>
  </si>
  <si>
    <t>https://podminky.urs.cz/item/CS_URS_2022_02/112251101</t>
  </si>
  <si>
    <t>112251102</t>
  </si>
  <si>
    <t>Odstranění pařezů průměru přes 300 do 500 mm</t>
  </si>
  <si>
    <t>-1818053633</t>
  </si>
  <si>
    <t>Odstranění pařezů strojně s jejich vykopáním nebo vytrháním průměru přes 300 do 500 mm</t>
  </si>
  <si>
    <t>https://podminky.urs.cz/item/CS_URS_2022_02/112251102</t>
  </si>
  <si>
    <t>112251103</t>
  </si>
  <si>
    <t>Odstranění pařezů průměru přes 500 do 700 mm</t>
  </si>
  <si>
    <t>768691036</t>
  </si>
  <si>
    <t>Odstranění pařezů strojně s jejich vykopáním nebo vytrháním průměru přes 500 do 700 mm</t>
  </si>
  <si>
    <t>https://podminky.urs.cz/item/CS_URS_2022_02/112251103</t>
  </si>
  <si>
    <t>184818232</t>
  </si>
  <si>
    <t>Ochrana kmene průměru přes 300 do 500 mm bedněním výšky do 2 m</t>
  </si>
  <si>
    <t>-1267182624</t>
  </si>
  <si>
    <t>Ochrana kmene bedněním před poškozením stavebním provozem zřízení včetně odstranění výšky bednění do 2 m průměru kmene přes 300 do 500 mm</t>
  </si>
  <si>
    <t>https://podminky.urs.cz/item/CS_URS_2022_02/184818232</t>
  </si>
  <si>
    <t>25</t>
  </si>
  <si>
    <t>997013999R</t>
  </si>
  <si>
    <t>Poplatek za uložení bioodpadu v odstranění pařezů vč. odvozu</t>
  </si>
  <si>
    <t>kpl</t>
  </si>
  <si>
    <t>-1895791196</t>
  </si>
  <si>
    <t>23</t>
  </si>
  <si>
    <t>998231311</t>
  </si>
  <si>
    <t>Přesun hmot pro sadovnické a krajinářské úpravy vodorovně do 5000 m</t>
  </si>
  <si>
    <t>-1431228680</t>
  </si>
  <si>
    <t>Přesun hmot pro sadovnické a krajinářské úpravy - strojně dopravní vzdálenost do 5000 m</t>
  </si>
  <si>
    <t>https://podminky.urs.cz/item/CS_URS_2022_02/998231311</t>
  </si>
  <si>
    <t>SO.08 - Vnější kanalizace (pro demolici)</t>
  </si>
  <si>
    <t xml:space="preserve">    3 - Svislé a kompletní konstrukce</t>
  </si>
  <si>
    <t xml:space="preserve">    5 - Komunikace pozemní</t>
  </si>
  <si>
    <t>PSV - Práce a dodávky PSV</t>
  </si>
  <si>
    <t xml:space="preserve">    721 - Zdravotechnika - vnitřní kanalizace</t>
  </si>
  <si>
    <t xml:space="preserve">    VRN3 - Zařízení staveniště</t>
  </si>
  <si>
    <t>113107020R</t>
  </si>
  <si>
    <t>Odstranění podkladů a krytů při překopech inženýrských sítí s přemístěním hmot na skládku s naložením na dopravní prostředek, vč. poplatku za uložení na skládku (skládkovného) a vč. všech souvisejících prací</t>
  </si>
  <si>
    <t>1473567149</t>
  </si>
  <si>
    <t>(12+11)*3</t>
  </si>
  <si>
    <t>115101201</t>
  </si>
  <si>
    <t>Čerpání vody na dopravní výšku do 10 m průměrný přítok do 500 l/min</t>
  </si>
  <si>
    <t>hod</t>
  </si>
  <si>
    <t>-1906691364</t>
  </si>
  <si>
    <t>Čerpání vody na dopravní výšku do 10 m s uvažovaným průměrným přítokem do 500 l/min</t>
  </si>
  <si>
    <t>https://podminky.urs.cz/item/CS_URS_2022_02/115101201</t>
  </si>
  <si>
    <t>15*24  "dle skutečné potřeby čerpání vody z výkopu"</t>
  </si>
  <si>
    <t>119001401</t>
  </si>
  <si>
    <t>Dočasné zajištění potrubí ocelového nebo litinového DN do 200 mm</t>
  </si>
  <si>
    <t>-2062330246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</si>
  <si>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</si>
  <si>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https://podminky.urs.cz/item/CS_URS_2022_02/119001401</t>
  </si>
  <si>
    <t>2*1</t>
  </si>
  <si>
    <t>119001405</t>
  </si>
  <si>
    <t>Dočasné zajištění potrubí z PE DN do 200 mm</t>
  </si>
  <si>
    <t>-1670745908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</si>
  <si>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</si>
  <si>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https://podminky.urs.cz/item/CS_URS_2022_02/119001405</t>
  </si>
  <si>
    <t>3*1</t>
  </si>
  <si>
    <t>119001423</t>
  </si>
  <si>
    <t>Dočasné zajištění kabelů a kabelových tratí z více než 6 volně ložených kabelů</t>
  </si>
  <si>
    <t>304696845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</si>
  <si>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6 kabelů</t>
  </si>
  <si>
    <t>https://podminky.urs.cz/item/CS_URS_2022_02/119001423</t>
  </si>
  <si>
    <t>23*1</t>
  </si>
  <si>
    <t>120001101R</t>
  </si>
  <si>
    <t>Příplatek za ztížení odkopávky nebo prokkopávky v blízkosti inženýrských sítí</t>
  </si>
  <si>
    <t>1166217611</t>
  </si>
  <si>
    <t>Příplatek k cenám vykopávek za ztížení vykopávky v blízkosti inženýrských sítí nebo výbušnin v horninách jakékoliv třídy</t>
  </si>
  <si>
    <t>28*(1.5*1.8*1.0)</t>
  </si>
  <si>
    <t>132354204</t>
  </si>
  <si>
    <t>Hloubení zapažených rýh š do 2000 mm v hornině třídy těžitelnosti II skupiny 4 objem do 500 m3</t>
  </si>
  <si>
    <t>-315730311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</si>
  <si>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</si>
  <si>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https://podminky.urs.cz/item/CS_URS_2022_02/132354204</t>
  </si>
  <si>
    <t>15*1*3.5  "přípojka jednotné kanalizace JP1"</t>
  </si>
  <si>
    <t>14*1*3.8  "přeložka jednotné kanalizace J1"</t>
  </si>
  <si>
    <t>84*1*3.3  "přeložka jednotné kanalizace J1"</t>
  </si>
  <si>
    <t>3*(3*2*3.9)  "rozšíření výkopu pro šachty"</t>
  </si>
  <si>
    <t>2*(2*2*2)"prohloubení výkopu pro spádové stupně"</t>
  </si>
  <si>
    <t>151101102</t>
  </si>
  <si>
    <t>Zřízení příložného pažení a rozepření stěn rýh hl přes 2 do 4 m</t>
  </si>
  <si>
    <t>502072820</t>
  </si>
  <si>
    <t>Zřízení pažení a rozepření stěn rýh pro podzemní vedení příložné pro jakoukoliv mezerovitost, hloubky přes 2 do 4 m</t>
  </si>
  <si>
    <t>https://podminky.urs.cz/item/CS_URS_2022_02/151101102</t>
  </si>
  <si>
    <t>2*(15*3.5)</t>
  </si>
  <si>
    <t>2*(14*3.8)</t>
  </si>
  <si>
    <t>2*(84*3.3)</t>
  </si>
  <si>
    <t>2*(3*(3*3.9))</t>
  </si>
  <si>
    <t>151101112</t>
  </si>
  <si>
    <t>Odstranění příložného pažení a rozepření stěn rýh hl přes 2 do 4 m</t>
  </si>
  <si>
    <t>-1848947850</t>
  </si>
  <si>
    <t>Odstranění pažení a rozepření stěn rýh pro podzemní vedení s uložením materiálu na vzdálenost do 3 m od kraje výkopu příložné, hloubky přes 2 do 4 m</t>
  </si>
  <si>
    <t>https://podminky.urs.cz/item/CS_URS_2022_02/151101112</t>
  </si>
  <si>
    <t>162751137</t>
  </si>
  <si>
    <t>Vodorovné přemístění přes 9 000 do 10000 m výkopku/sypaniny z horniny třídy těžitelnosti II skupiny 4 a 5</t>
  </si>
  <si>
    <t>-688505271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</si>
  <si>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</si>
  <si>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https://podminky.urs.cz/item/CS_URS_2022_02/162751137</t>
  </si>
  <si>
    <t>162751139</t>
  </si>
  <si>
    <t>Příplatek k vodorovnému přemístění výkopku/sypaniny z horniny třídy těžitelnosti II skupiny 4 a 5 ZKD 1000 m přes 10000 m</t>
  </si>
  <si>
    <t>-1440074562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</si>
  <si>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</si>
  <si>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https://podminky.urs.cz/item/CS_URS_2022_02/162751139</t>
  </si>
  <si>
    <t>469,1*10 'Přepočtené koeficientem množství</t>
  </si>
  <si>
    <t>-1121881200</t>
  </si>
  <si>
    <t>469,1*1,9</t>
  </si>
  <si>
    <t>174151101</t>
  </si>
  <si>
    <t>Zásyp jam, šachet rýh nebo kolem objektů sypaninou se zhutněním</t>
  </si>
  <si>
    <t>328715990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</si>
  <si>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</si>
  <si>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</si>
  <si>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"Zásyp v komunikaci bude proveden štěrkopískem se zhutněním"</t>
  </si>
  <si>
    <t>"musí odpovídat požadavkům na únosnost podkladu vozovky"</t>
  </si>
  <si>
    <t xml:space="preserve">"mimo komunikace může být proveden zhutněnou zeminou" </t>
  </si>
  <si>
    <t>469,1-(66,6+14,3+4,2)</t>
  </si>
  <si>
    <t>58337302</t>
  </si>
  <si>
    <t>štěrkopísek frakce 0/16</t>
  </si>
  <si>
    <t>1577658308</t>
  </si>
  <si>
    <t>175111101</t>
  </si>
  <si>
    <t>Obsypání potrubí ručně sypaninou bez prohození, uloženou do 3 m</t>
  </si>
  <si>
    <t>-1804105673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</si>
  <si>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</si>
  <si>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https://podminky.urs.cz/item/CS_URS_2022_02/175111101</t>
  </si>
  <si>
    <t>(27+84)*1*0.6</t>
  </si>
  <si>
    <t>58337303</t>
  </si>
  <si>
    <t>štěrkopísek frakce 0/8</t>
  </si>
  <si>
    <t>-1290068130</t>
  </si>
  <si>
    <t>66,6*2 'Přepočtené koeficientem množství</t>
  </si>
  <si>
    <t>212752212R</t>
  </si>
  <si>
    <t>Trativod z drenážních trubek plastových flexibilních D do 100 mm včetně lože otevřený výkop</t>
  </si>
  <si>
    <t>1573194503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</si>
  <si>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</si>
  <si>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27+84</t>
  </si>
  <si>
    <t>"pracovní drenáž v případě výskytu vody ve výkopu"</t>
  </si>
  <si>
    <t>Svislé a kompletní konstrukce</t>
  </si>
  <si>
    <t>359901111</t>
  </si>
  <si>
    <t>Vyčištění stok</t>
  </si>
  <si>
    <t>-46780363</t>
  </si>
  <si>
    <t>Vyčištění stok jakékoliv výšky</t>
  </si>
  <si>
    <t>https://podminky.urs.cz/item/CS_URS_2022_02/359901111</t>
  </si>
  <si>
    <t>27+84+2*2</t>
  </si>
  <si>
    <t>359901211</t>
  </si>
  <si>
    <t>Monitoring stoky jakékoli výšky na nové kanalizaci</t>
  </si>
  <si>
    <t>424982564</t>
  </si>
  <si>
    <t>Monitoring stok (kamerový systém) jakékoli výšky nová kanalizace</t>
  </si>
  <si>
    <t>https://podminky.urs.cz/item/CS_URS_2022_02/359901211</t>
  </si>
  <si>
    <t>451572111</t>
  </si>
  <si>
    <t>Lože pod potrubí otevřený výkop z kameniva drobného těženého</t>
  </si>
  <si>
    <t>-1785413428</t>
  </si>
  <si>
    <t>Lože pod potrubí, stoky a drobné objekty v otevřeném výkopu z kameniva drobného těženého 0 až 4 mm</t>
  </si>
  <si>
    <t>https://podminky.urs.cz/item/CS_URS_2022_02/451572111</t>
  </si>
  <si>
    <t>"pod potrubí a šachty dle požadavků konkrétních dodavatelů"</t>
  </si>
  <si>
    <t>"frakce dle požadavků a podmínek konkrétních dodavatelů"</t>
  </si>
  <si>
    <t>(27+84)*1*0.1 "pod potrubí"</t>
  </si>
  <si>
    <t>4*(2*2*0.2)    "pod šachty"</t>
  </si>
  <si>
    <t>Komunikace pozemní</t>
  </si>
  <si>
    <t>572360120R</t>
  </si>
  <si>
    <t>Vyspravení krytu komunikací po překopech pro inženýrské sítě asfaltovou směsí aplikovanou za studena, oprava povrchu provedena v souladu se stávajícím stavem</t>
  </si>
  <si>
    <t>1271901842</t>
  </si>
  <si>
    <t>"Oprava povrchu - uvedení do původního stavu"</t>
  </si>
  <si>
    <t>"Definitivní úprava bude provedena v rámci obj.SO.03"</t>
  </si>
  <si>
    <t>10*3+11*3</t>
  </si>
  <si>
    <t>830361810R</t>
  </si>
  <si>
    <t xml:space="preserve">Zrušení a vybourání stávajícího nefunkčního překládaného kanalizačního potrubí v otevřeném výkopu DN do 250, vč. odvozu suti, skládkovného... a kompletně vč. všech souvisejících prací </t>
  </si>
  <si>
    <t>CS ÚRS 2019 01</t>
  </si>
  <si>
    <t>-1170084014</t>
  </si>
  <si>
    <t>831362121</t>
  </si>
  <si>
    <t>Montáž potrubí z trub kameninových hrdlových s integrovaným těsněním výkop sklon do 20 % DN 250</t>
  </si>
  <si>
    <t>1624608140</t>
  </si>
  <si>
    <t>Montáž potrubí z trub kameninových hrdlových s integrovaným těsněním v otevřeném výkopu ve sklonu do 20 % DN 250</t>
  </si>
  <si>
    <t>https://podminky.urs.cz/item/CS_URS_2022_02/831362121</t>
  </si>
  <si>
    <t>14+2</t>
  </si>
  <si>
    <t>24</t>
  </si>
  <si>
    <t>59710705</t>
  </si>
  <si>
    <t>trouba kameninová glazovaná DN 250 dl 2,50m spojovací systém C Třída 240</t>
  </si>
  <si>
    <t>-1315107787</t>
  </si>
  <si>
    <t>16*1,015 'Přepočtené koeficientem množství</t>
  </si>
  <si>
    <t>837375121R</t>
  </si>
  <si>
    <t>Výsek pro osazení nové kanalizační šachty ŠJ1 na stávajícím kameninovém potrubí  DN 250 K</t>
  </si>
  <si>
    <t>-1335991200</t>
  </si>
  <si>
    <t>Výsek pro osazení nové kanalizační šachty ŠJ1 na stávajícím kameninovém potrubí DN 250 K</t>
  </si>
  <si>
    <t>26</t>
  </si>
  <si>
    <t>871365251</t>
  </si>
  <si>
    <t>Kanalizační potrubí z tvrdého PVC vícevrstvé tuhost třídy SN16 DN 250</t>
  </si>
  <si>
    <t>-2000943663</t>
  </si>
  <si>
    <t>Kanalizační potrubí z tvrdého PVC v otevřeném výkopu ve sklonu do 20 %, hladkého plnostěnného vícevrstvého, tuhost třídy SN 16 DN 250</t>
  </si>
  <si>
    <t>https://podminky.urs.cz/item/CS_URS_2022_02/871365251</t>
  </si>
  <si>
    <t>13+84+2+2.5</t>
  </si>
  <si>
    <t>27</t>
  </si>
  <si>
    <t>877350330R</t>
  </si>
  <si>
    <t>Montáž tvarovek na kanalizačním potrubí - příplatek za napojení šachet..., vč. nutných tvarovek, spojek, přechodů...</t>
  </si>
  <si>
    <t>1348751450</t>
  </si>
  <si>
    <t>28</t>
  </si>
  <si>
    <t>892372111</t>
  </si>
  <si>
    <t>Zabezpečení konců potrubí DN do 300 při tlakových zkouškách vodou</t>
  </si>
  <si>
    <t>-1510587457</t>
  </si>
  <si>
    <t>Tlakové zkoušky vodou zabezpečení konců potrubí při tlakových zkouškách DN do 300</t>
  </si>
  <si>
    <t>https://podminky.urs.cz/item/CS_URS_2022_02/892372111</t>
  </si>
  <si>
    <t>15+6</t>
  </si>
  <si>
    <t>29</t>
  </si>
  <si>
    <t>892381111</t>
  </si>
  <si>
    <t>Tlaková zkouška vodou potrubí DN 250, DN 300 nebo 350</t>
  </si>
  <si>
    <t>1921562020</t>
  </si>
  <si>
    <t>Tlakové zkoušky vodou na potrubí DN 250, 300 nebo 350</t>
  </si>
  <si>
    <t>https://podminky.urs.cz/item/CS_URS_2022_02/892381111</t>
  </si>
  <si>
    <t>30</t>
  </si>
  <si>
    <t>894411121R</t>
  </si>
  <si>
    <t>Zřízení šachet kanalizačních z betonových dílců s obložením dna betonem tř. C 25/30, na potrubí DN přes 200 do 300</t>
  </si>
  <si>
    <t>1965951919</t>
  </si>
  <si>
    <t>31</t>
  </si>
  <si>
    <t>59224050R</t>
  </si>
  <si>
    <t xml:space="preserve">Kompletní sestava pro vybudování kanalizačních šachet se zabudovanými stupadly; ŠJ3 se zabudovanou zpětnou klapkou a 3x šachta se spádovým stupněm </t>
  </si>
  <si>
    <t>1960820109</t>
  </si>
  <si>
    <t>32</t>
  </si>
  <si>
    <t>899104112</t>
  </si>
  <si>
    <t>Osazení poklopů litinových nebo ocelových včetně rámů pro třídu zatížení D400, E600</t>
  </si>
  <si>
    <t>1256027573</t>
  </si>
  <si>
    <t>Osazení poklopů litinových a ocelových včetně rámů pro třídu zatížení D400, E600</t>
  </si>
  <si>
    <t>https://podminky.urs.cz/item/CS_URS_2022_02/899104112</t>
  </si>
  <si>
    <t>33</t>
  </si>
  <si>
    <t>55241406</t>
  </si>
  <si>
    <t>poklop šachtový s rámem DN 600 třída D400 s odvětráním</t>
  </si>
  <si>
    <t>1443975898</t>
  </si>
  <si>
    <t>34</t>
  </si>
  <si>
    <t>899623141</t>
  </si>
  <si>
    <t>Obetonování potrubí nebo zdiva stok betonem prostým tř. C 12/15 v otevřeném výkopu</t>
  </si>
  <si>
    <t>1661241894</t>
  </si>
  <si>
    <t>Obetonování potrubí nebo zdiva stok betonem prostým v otevřeném výkopu, betonem tř. C 12/15</t>
  </si>
  <si>
    <t>https://podminky.urs.cz/item/CS_URS_2022_02/899623141</t>
  </si>
  <si>
    <t>"bude provedeno dle požadavku PVK a dodavatele potrubí"</t>
  </si>
  <si>
    <t>14*0.4   "kameninová přípojka jednotné kanalizace JP1"</t>
  </si>
  <si>
    <t>35</t>
  </si>
  <si>
    <t>998276101</t>
  </si>
  <si>
    <t>Přesun hmot pro trubní vedení z trub z plastických hmot otevřený výkop</t>
  </si>
  <si>
    <t>-873620762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</si>
  <si>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</si>
  <si>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</si>
  <si>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PSV</t>
  </si>
  <si>
    <t>Práce a dodávky PSV</t>
  </si>
  <si>
    <t>721</t>
  </si>
  <si>
    <t>Zdravotechnika - vnitřní kanalizace</t>
  </si>
  <si>
    <t>36</t>
  </si>
  <si>
    <t>721262205R</t>
  </si>
  <si>
    <t>Koncové klapky polypropylenové (PP) žabí DN 250; kompletní dodávka a montáž koncové klapky osazené v šachtě ŠJ3</t>
  </si>
  <si>
    <t>-1775026638</t>
  </si>
  <si>
    <t>VRN3</t>
  </si>
  <si>
    <t>Zařízení staveniště</t>
  </si>
  <si>
    <t>37</t>
  </si>
  <si>
    <t>030003009</t>
  </si>
  <si>
    <t>Zřízení a provoz a odstranění mobilního ohrazení</t>
  </si>
  <si>
    <t>1461444774</t>
  </si>
  <si>
    <t>38</t>
  </si>
  <si>
    <t>030003010</t>
  </si>
  <si>
    <t>Zřízení a provoz a odstranění přechodového můstku</t>
  </si>
  <si>
    <t>ks</t>
  </si>
  <si>
    <t>-2007649530</t>
  </si>
  <si>
    <t>39</t>
  </si>
  <si>
    <t>030003011</t>
  </si>
  <si>
    <t>Zřízení a provoz a odstranění přejezdového můstku</t>
  </si>
  <si>
    <t>793688983</t>
  </si>
  <si>
    <t>SO.09 - Vnější vodovod (pro demolici)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</si>
  <si>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</si>
  <si>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</si>
  <si>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</si>
  <si>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21-M - Elektromontáže</t>
  </si>
  <si>
    <t xml:space="preserve">    46-M - Zemní práce při extr.mont.pracích</t>
  </si>
  <si>
    <t>423900142</t>
  </si>
  <si>
    <t>(6+3+18)*3</t>
  </si>
  <si>
    <t>279692264</t>
  </si>
  <si>
    <t>15*24  "bude provedeno dle skutečné potřeby"</t>
  </si>
  <si>
    <t>983653596</t>
  </si>
  <si>
    <t>1*1</t>
  </si>
  <si>
    <t>-822609306</t>
  </si>
  <si>
    <t>22*1</t>
  </si>
  <si>
    <t>499302675</t>
  </si>
  <si>
    <t>23*(1.5*2.0*1.0)</t>
  </si>
  <si>
    <t>1458651164</t>
  </si>
  <si>
    <t>7*1,0*3,0   "Vodovodní přípojka VP2"</t>
  </si>
  <si>
    <t>6*1,0*1,0  "Přeložka vodovodu VPP1"</t>
  </si>
  <si>
    <t>5*(3*2,0*1.9)"Odpojení (zaslepení) rušeného vodovodu"</t>
  </si>
  <si>
    <t>55*1,0*2,4  "Přeložka vodovodu VPP2"</t>
  </si>
  <si>
    <t>12*1.0*2,0  "Vodovodní přípojka VP3"</t>
  </si>
  <si>
    <t>151101101</t>
  </si>
  <si>
    <t>Zřízení příložného pažení a rozepření stěn rýh hl do 2 m</t>
  </si>
  <si>
    <t>-899634754</t>
  </si>
  <si>
    <t>Zřízení pažení a rozepření stěn rýh pro podzemní vedení příložné pro jakoukoliv mezerovitost, hloubky do 2 m</t>
  </si>
  <si>
    <t>https://podminky.urs.cz/item/CS_URS_2022_02/151101101</t>
  </si>
  <si>
    <t>2*(6*1,0)</t>
  </si>
  <si>
    <t>2*(30*1.9)</t>
  </si>
  <si>
    <t>2*(12*2.0)</t>
  </si>
  <si>
    <t>626118106</t>
  </si>
  <si>
    <t>2*(7*3.0)</t>
  </si>
  <si>
    <t>2*(55*2.4)</t>
  </si>
  <si>
    <t>151101111</t>
  </si>
  <si>
    <t>Odstranění příložného pažení a rozepření stěn rýh hl do 2 m</t>
  </si>
  <si>
    <t>-1575014961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</si>
  <si>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</si>
  <si>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</si>
  <si>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1893912455</t>
  </si>
  <si>
    <t>1544209076</t>
  </si>
  <si>
    <t>95270830</t>
  </si>
  <si>
    <t>240*10 'Přepočtené koeficientem množství</t>
  </si>
  <si>
    <t>893929379</t>
  </si>
  <si>
    <t>240*1,9</t>
  </si>
  <si>
    <t>1037421058</t>
  </si>
  <si>
    <t>95*1*1+57</t>
  </si>
  <si>
    <t>-486396972</t>
  </si>
  <si>
    <t>152*2 'Přepočtené koeficientem množství</t>
  </si>
  <si>
    <t>174111101</t>
  </si>
  <si>
    <t>Zásyp jam, šachet rýh nebo kolem objektů sypaninou se zhutněním ručně</t>
  </si>
  <si>
    <t>-2131310964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</si>
  <si>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</si>
  <si>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</si>
  <si>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"obsyp bude proveden materiálem dle požadavku dodavatele VŠ)</t>
  </si>
  <si>
    <t>20*1.5*2.5</t>
  </si>
  <si>
    <t>58337308</t>
  </si>
  <si>
    <t>štěrkopísek frakce 0/2</t>
  </si>
  <si>
    <t>-343152798</t>
  </si>
  <si>
    <t>75*2 'Přepočtené koeficientem množství</t>
  </si>
  <si>
    <t>175111101R</t>
  </si>
  <si>
    <t xml:space="preserve">Obsypání potrubí ručně sypaninou (vhodným materiálem) pro jakoukoliv hloubku výkopu a míru zhutnění </t>
  </si>
  <si>
    <t>524389251</t>
  </si>
  <si>
    <t>45*1.0*0.4   "VP2 + VPP1 + VP3"</t>
  </si>
  <si>
    <t>55*1.0*0.5   "VPP2"</t>
  </si>
  <si>
    <t>583373030R</t>
  </si>
  <si>
    <t>štěrkopísek netříděný obsypový</t>
  </si>
  <si>
    <t>617953010</t>
  </si>
  <si>
    <t>45,5*2 'Přepočtené koeficientem množství</t>
  </si>
  <si>
    <t>-1843824194</t>
  </si>
  <si>
    <t xml:space="preserve"> "Pracovní drenáž v případě výskytu vody ve výkopu"</t>
  </si>
  <si>
    <t>7+6+30+55+12</t>
  </si>
  <si>
    <t>451317114</t>
  </si>
  <si>
    <t>Podklad pod dlažbu z betonu prostého pro prostředí s mrazovými cykly C 25/30 tl přes 200 do 250 mm</t>
  </si>
  <si>
    <t>1797859110</t>
  </si>
  <si>
    <t>Podklad pod dlažbu z betonu prostého pro prostředí s mrazovými cykly tř. C 25/30 tl. přes 200 do 250 mm</t>
  </si>
  <si>
    <t>https://podminky.urs.cz/item/CS_URS_2022_02/451317114</t>
  </si>
  <si>
    <t>1*(1*1)</t>
  </si>
  <si>
    <t>451571223</t>
  </si>
  <si>
    <t>Podklad pod dlažbu ze štěrkopísku tl přes 150 do 200 mm</t>
  </si>
  <si>
    <t>2145348891</t>
  </si>
  <si>
    <t>Podklad pod dlažbu ze štěrkopísku tl. přes 150 do 200 mm</t>
  </si>
  <si>
    <t>https://podminky.urs.cz/item/CS_URS_2022_02/451571223</t>
  </si>
  <si>
    <t>451572111R</t>
  </si>
  <si>
    <t xml:space="preserve">Lože pod potrubí v otevřeném výkopu z písku a štěrkopísku dle doporučení dodavatele potrubí </t>
  </si>
  <si>
    <t>-916849052</t>
  </si>
  <si>
    <t>100*1.0*0.1</t>
  </si>
  <si>
    <t>452311161R</t>
  </si>
  <si>
    <t>Zajišťovací konstrukce z betonu prostého v otevřeném výkopu z betonu tř. C 25/30 - obetonování vodoměrné šachty</t>
  </si>
  <si>
    <t>-1467687088</t>
  </si>
  <si>
    <t>"Obetonování vodoměrné šachty, vč. materiálu"</t>
  </si>
  <si>
    <t>"způsob a tř. dle požadavku dodavatele VŠ"</t>
  </si>
  <si>
    <t>1  "kompletní provedení"</t>
  </si>
  <si>
    <t>452321161</t>
  </si>
  <si>
    <t>Podkladní desky ze ŽB tř. C 25/30 otevřený výkop</t>
  </si>
  <si>
    <t>714828426</t>
  </si>
  <si>
    <t>Podkladní a zajišťovací konstrukce z betonu železového v otevřeném výkopu desky pod potrubí, stoky a drobné objekty z betonu tř. C 25/30</t>
  </si>
  <si>
    <t>https://podminky.urs.cz/item/CS_URS_2022_02/452321161</t>
  </si>
  <si>
    <t xml:space="preserve">"ŽB deska pod a nad vodoměrnou šachtu" </t>
  </si>
  <si>
    <t>"komplet. provedení dle požadavku dodavatele VŠ"</t>
  </si>
  <si>
    <t xml:space="preserve">5*2.6*0.2   "ŽB deska pod vodoměrnou šachtu" </t>
  </si>
  <si>
    <t xml:space="preserve">2 "ŽB deska svrchní nad vodoměrnou šachtu" </t>
  </si>
  <si>
    <t>452351100R</t>
  </si>
  <si>
    <t>Bednění podkladních a zajišťovacích konstrukcí v otevřeném výkopu desek nebo svislých konstrukcí  - obetonování VŠ, vč. svrchní ŽB desky</t>
  </si>
  <si>
    <t>709765496</t>
  </si>
  <si>
    <t>Bednění podkladních a zajišťovacích konstrukcí v otevřeném výkopu desek nebo svislých konstrukcí - obetonování VŠ, vč. svrchní ŽB desky</t>
  </si>
  <si>
    <t>-1907861228</t>
  </si>
  <si>
    <t>(6+18+3)*3</t>
  </si>
  <si>
    <t>591141110R</t>
  </si>
  <si>
    <t>Kladení dlažby z kostek velkých z kamene na MC tl 50 mm</t>
  </si>
  <si>
    <t>4289798</t>
  </si>
  <si>
    <t>Kladení dlažby z kostek s provedením lože do tl. 50 mm, s vyplněním spár, s dvojím beraněním a se smetením přebytečného materiálu na krajnici velkých z kamene, do lože z cementové malty</t>
  </si>
  <si>
    <t>https://podminky.urs.cz/item/CS_URS_2022_02/591141110R</t>
  </si>
  <si>
    <t>58381008</t>
  </si>
  <si>
    <t>kostka štípaná dlažební žula velká 15/17</t>
  </si>
  <si>
    <t>1122083180</t>
  </si>
  <si>
    <t>1*1,01 'Přepočtené koeficientem množství</t>
  </si>
  <si>
    <t>850355121</t>
  </si>
  <si>
    <t>Výřez nebo výsek na potrubí z trub litinových tlakových nebo plastických hmot DN 200</t>
  </si>
  <si>
    <t>-1811840488</t>
  </si>
  <si>
    <t>https://podminky.urs.cz/item/CS_URS_2022_02/850355121</t>
  </si>
  <si>
    <t>1 "pro napojení na veřejný vodovodní řad DN 150L"</t>
  </si>
  <si>
    <t>3 "pro napojení na stáv. vodovod neověřeného profilu"</t>
  </si>
  <si>
    <t>857242122R</t>
  </si>
  <si>
    <t>Montáž litinových tvarovek na potrubí litinovém tlakovém jednoosých na potrubí z trub přírubových do DN 80, v otevřeném výkopu, kanálu nebo v šachtě</t>
  </si>
  <si>
    <t>-1617744163</t>
  </si>
  <si>
    <t>55253216</t>
  </si>
  <si>
    <t>trouba přírubová litinová vodovodní PN10/40 DN 50 dl 250mm</t>
  </si>
  <si>
    <t>-584050197</t>
  </si>
  <si>
    <t>55253247</t>
  </si>
  <si>
    <t>trouba přírubová litinová vodovodní PN10/16 DN 80 dl 1000mm</t>
  </si>
  <si>
    <t>830667683</t>
  </si>
  <si>
    <t>55253608</t>
  </si>
  <si>
    <t>přechod přírubový litinový PN10/40 FFR-kus dl 200mm DN 80/50</t>
  </si>
  <si>
    <t>1624734128</t>
  </si>
  <si>
    <t>1*2 'Přepočtené koeficientem množství</t>
  </si>
  <si>
    <t>857244122</t>
  </si>
  <si>
    <t>Montáž litinových tvarovek odbočných přírubových otevřený výkop DN 80</t>
  </si>
  <si>
    <t>-1931329778</t>
  </si>
  <si>
    <t>Montáž litinových tvarovek na potrubí litinovém tlakovém odbočných na potrubí z trub přírubových v otevřeném výkopu, kanálu nebo v šachtě DN 80</t>
  </si>
  <si>
    <t>https://podminky.urs.cz/item/CS_URS_2022_02/857244122</t>
  </si>
  <si>
    <t>55253738</t>
  </si>
  <si>
    <t>tvarovka hrdlová s přírubovou odbočkou z tvárné litiny,práškový epoxid tl 250µm MMA-kus DN 80/50</t>
  </si>
  <si>
    <t>688709058</t>
  </si>
  <si>
    <t>871211211</t>
  </si>
  <si>
    <t>Montáž potrubí z PE100 SDR 11 otevřený výkop svařovaných elektrotvarovkou D 63 x 5,8 mm</t>
  </si>
  <si>
    <t>895276791</t>
  </si>
  <si>
    <t>Montáž vodovodního potrubí z plastů v otevřeném výkopu z polyetylenu PE 100 svařovaných elektrotvarovkou SDR 11/PN16 D 63 x 5,8 mm</t>
  </si>
  <si>
    <t>https://podminky.urs.cz/item/CS_URS_2022_02/871211211</t>
  </si>
  <si>
    <t>28613598R</t>
  </si>
  <si>
    <t>potrubí dvouvrstvé PE100 s 10% signalizační vrstvou SDR 11 63x5,8 dl 12m</t>
  </si>
  <si>
    <t>-1274158669</t>
  </si>
  <si>
    <t>28653133</t>
  </si>
  <si>
    <t>nákružek lemový PE 100 SDR11 63mm</t>
  </si>
  <si>
    <t>2030203228</t>
  </si>
  <si>
    <t>2*1,01 'Přepočtené koeficientem množství</t>
  </si>
  <si>
    <t>40</t>
  </si>
  <si>
    <t>871241211</t>
  </si>
  <si>
    <t>Montáž potrubí z PE100 SDR 11 otevřený výkop svařovaných elektrotvarovkou D 90 x 8,2 mm</t>
  </si>
  <si>
    <t>1931822465</t>
  </si>
  <si>
    <t>Montáž vodovodního potrubí z plastů v otevřeném výkopu z polyetylenu PE 100 svařovaných elektrotvarovkou SDR 11/PN16 D 90 x 8,2 mm</t>
  </si>
  <si>
    <t>https://podminky.urs.cz/item/CS_URS_2022_02/871241211</t>
  </si>
  <si>
    <t>41</t>
  </si>
  <si>
    <t>28613600R</t>
  </si>
  <si>
    <t>potrubí dvouvrstvé PE100 s 10% signalizační vrstvou SDR 11 90x8,2 dl 12m</t>
  </si>
  <si>
    <t>-1609722420</t>
  </si>
  <si>
    <t>42</t>
  </si>
  <si>
    <t>28653135R</t>
  </si>
  <si>
    <t>nákružek lemový PE 100 SDR 11 90mm, vč. příruby k lemovému nákružku</t>
  </si>
  <si>
    <t>-899264195</t>
  </si>
  <si>
    <t>43</t>
  </si>
  <si>
    <t>871351211</t>
  </si>
  <si>
    <t>Montáž potrubí z PE100 SDR 11 otevřený výkop svařovaných elektrotvarovkou D 200 x 18,2 mm</t>
  </si>
  <si>
    <t>-1020268338</t>
  </si>
  <si>
    <t>Montáž vodovodního potrubí z plastů v otevřeném výkopu z polyetylenu PE 100 svařovaných elektrotvarovkou SDR 11/PN16 D 200 x 18,2 mm</t>
  </si>
  <si>
    <t>https://podminky.urs.cz/item/CS_URS_2022_02/871351211</t>
  </si>
  <si>
    <t xml:space="preserve">"Profil přeložky vodovodu VPP2 bude proveden dle rušeného" </t>
  </si>
  <si>
    <t xml:space="preserve">"Profil rušeného vodovodu není ověřen je DN150 nebo DN200" </t>
  </si>
  <si>
    <t>54</t>
  </si>
  <si>
    <t>44</t>
  </si>
  <si>
    <t>28613606R</t>
  </si>
  <si>
    <t>potrubí dvouvrstvé PE100 s 10% signalizační vrstvou SDR 11 200x18,2 dl 12m</t>
  </si>
  <si>
    <t>-1221469537</t>
  </si>
  <si>
    <t>45</t>
  </si>
  <si>
    <t>879181111R</t>
  </si>
  <si>
    <t>Montáž napojení na stávající vodovody a napojení vodovodní přípojky VP3 na vodovod jižní vrátnice, vč. nutných tvarovek</t>
  </si>
  <si>
    <t>-1654248374</t>
  </si>
  <si>
    <t>46</t>
  </si>
  <si>
    <t>879301111R</t>
  </si>
  <si>
    <t>Montáž napojení vodovodní přípojky VP2 na vodovodní potrubí DN80 ve vodoměrné šachtě, vč. event. nutných tvarovek</t>
  </si>
  <si>
    <t>-1067679189</t>
  </si>
  <si>
    <t>47</t>
  </si>
  <si>
    <t>891153111 R</t>
  </si>
  <si>
    <t>Montáž vodovodních armatur na potrubí DN 20, 3/4"</t>
  </si>
  <si>
    <t>2146590607</t>
  </si>
  <si>
    <t>48</t>
  </si>
  <si>
    <t>55111288 R</t>
  </si>
  <si>
    <t>výpustný ventil (kohout) ve vodoměrné šachtě 3/4"</t>
  </si>
  <si>
    <t>1354747659</t>
  </si>
  <si>
    <t>49</t>
  </si>
  <si>
    <t>891211112</t>
  </si>
  <si>
    <t>Montáž vodovodních šoupátek otevřený výkop DN 50</t>
  </si>
  <si>
    <t>-1789920968</t>
  </si>
  <si>
    <t>Montáž vodovodních armatur na potrubí šoupátek nebo klapek uzavíracích v otevřeném výkopu nebo v šachtách s osazením zemní soupravy (bez poklopů) DN 50</t>
  </si>
  <si>
    <t>https://podminky.urs.cz/item/CS_URS_2022_02/891211112</t>
  </si>
  <si>
    <t>50</t>
  </si>
  <si>
    <t>42221321</t>
  </si>
  <si>
    <t>šoupátko pitná voda litina GGG 50 dlouhá stavební dl PN10/16 DN 50x250mm</t>
  </si>
  <si>
    <t>-714229505</t>
  </si>
  <si>
    <t>51</t>
  </si>
  <si>
    <t>42291073</t>
  </si>
  <si>
    <t>souprava zemní pro šoupátka DN 65-80mm Rd 1,5m</t>
  </si>
  <si>
    <t>-1353761629</t>
  </si>
  <si>
    <t>52</t>
  </si>
  <si>
    <t>891214121</t>
  </si>
  <si>
    <t>Montáž kompenzátorů nebo montážních vložek DN 50</t>
  </si>
  <si>
    <t>1399553703</t>
  </si>
  <si>
    <t>Montáž vodovodních armatur na potrubí kompenzátorů ucpávkových a gumových nebo montážních vložek DN 50</t>
  </si>
  <si>
    <t>https://podminky.urs.cz/item/CS_URS_2022_02/891214121</t>
  </si>
  <si>
    <t>53</t>
  </si>
  <si>
    <t>42261822</t>
  </si>
  <si>
    <t>filtr s výměnnou vložkou příruba DN 50</t>
  </si>
  <si>
    <t>-1338096161</t>
  </si>
  <si>
    <t>38821515R</t>
  </si>
  <si>
    <t>vodoměr přírubový na studenou vodu tlak PN 16 DN 50 Qn 10</t>
  </si>
  <si>
    <t>320584177</t>
  </si>
  <si>
    <t>55</t>
  </si>
  <si>
    <t>891241112</t>
  </si>
  <si>
    <t>Montáž vodovodních šoupátek otevřený výkop DN 80</t>
  </si>
  <si>
    <t>-1749806265</t>
  </si>
  <si>
    <t>Montáž vodovodních armatur na potrubí šoupátek nebo klapek uzavíracích v otevřeném výkopu nebo v šachtách s osazením zemní soupravy (bez poklopů) DN 80</t>
  </si>
  <si>
    <t>https://podminky.urs.cz/item/CS_URS_2022_02/891241112</t>
  </si>
  <si>
    <t>56</t>
  </si>
  <si>
    <t>42221303</t>
  </si>
  <si>
    <t>šoupátko pitná voda litina GGG 50 krátká stavební dl PN10/16 DN 80x180mm</t>
  </si>
  <si>
    <t>797140121</t>
  </si>
  <si>
    <t>57</t>
  </si>
  <si>
    <t>42221323</t>
  </si>
  <si>
    <t>šoupátko pitná voda litina GGG 50 dlouhá stavební dl PN10/16 DN 80x280mm</t>
  </si>
  <si>
    <t>340690431</t>
  </si>
  <si>
    <t>58</t>
  </si>
  <si>
    <t>-41169664</t>
  </si>
  <si>
    <t>59</t>
  </si>
  <si>
    <t>42210101</t>
  </si>
  <si>
    <t>kolo ruční pro DN 65-80 D 175mm</t>
  </si>
  <si>
    <t>-2107418278</t>
  </si>
  <si>
    <t>60</t>
  </si>
  <si>
    <t>891244121</t>
  </si>
  <si>
    <t>Montáž kompenzátorů nebo montážních vložek DN 80</t>
  </si>
  <si>
    <t>-795619618</t>
  </si>
  <si>
    <t>Montáž vodovodních armatur na potrubí kompenzátorů ucpávkových a gumových nebo montážních vložek DN 80</t>
  </si>
  <si>
    <t>https://podminky.urs.cz/item/CS_URS_2022_02/891244121</t>
  </si>
  <si>
    <t>61</t>
  </si>
  <si>
    <t>VAG.V83262400KOOP00</t>
  </si>
  <si>
    <t>kompenzátor ucpávkový MONTY přírubový DN 80 střední délka 180 mm</t>
  </si>
  <si>
    <t>11534576</t>
  </si>
  <si>
    <t>62</t>
  </si>
  <si>
    <t>42283506</t>
  </si>
  <si>
    <t>klapka zpětná litinová L10 117 616 PN16 DN 80x260mm</t>
  </si>
  <si>
    <t>128489195</t>
  </si>
  <si>
    <t>63</t>
  </si>
  <si>
    <t>892233122</t>
  </si>
  <si>
    <t>Proplach a dezinfekce vodovodního potrubí DN od 40 do 70</t>
  </si>
  <si>
    <t>-2069852911</t>
  </si>
  <si>
    <t>https://podminky.urs.cz/item/CS_URS_2022_02/892233122</t>
  </si>
  <si>
    <t>15  "Vodovodní přípojka VP3"</t>
  </si>
  <si>
    <t>64</t>
  </si>
  <si>
    <t>892241111</t>
  </si>
  <si>
    <t>Tlaková zkouška vodou potrubí DN do 80</t>
  </si>
  <si>
    <t>2027165002</t>
  </si>
  <si>
    <t>Tlakové zkoušky vodou na potrubí DN do 80</t>
  </si>
  <si>
    <t>https://podminky.urs.cz/item/CS_URS_2022_02/892241111</t>
  </si>
  <si>
    <t>15+30</t>
  </si>
  <si>
    <t>65</t>
  </si>
  <si>
    <t>892273122</t>
  </si>
  <si>
    <t>Proplach a dezinfekce vodovodního potrubí DN od 80 do 125</t>
  </si>
  <si>
    <t>159094037</t>
  </si>
  <si>
    <t>https://podminky.urs.cz/item/CS_URS_2022_02/892273122</t>
  </si>
  <si>
    <t>30  "VP2 + VPP1"</t>
  </si>
  <si>
    <t>66</t>
  </si>
  <si>
    <t>892351111</t>
  </si>
  <si>
    <t>Tlaková zkouška vodou potrubí DN 150 nebo 200</t>
  </si>
  <si>
    <t>-295045170</t>
  </si>
  <si>
    <t>Tlakové zkoušky vodou na potrubí DN 150 nebo 200</t>
  </si>
  <si>
    <t>https://podminky.urs.cz/item/CS_URS_2022_02/892351111</t>
  </si>
  <si>
    <t>67</t>
  </si>
  <si>
    <t>892353122</t>
  </si>
  <si>
    <t>Proplach a dezinfekce vodovodního potrubí DN 150 nebo 200</t>
  </si>
  <si>
    <t>95929728</t>
  </si>
  <si>
    <t>https://podminky.urs.cz/item/CS_URS_2022_02/892353122</t>
  </si>
  <si>
    <t>54  "Přeložka vodovodu VPP2"</t>
  </si>
  <si>
    <t>68</t>
  </si>
  <si>
    <t>-1672593601</t>
  </si>
  <si>
    <t>69</t>
  </si>
  <si>
    <t>893811225R</t>
  </si>
  <si>
    <t>Osazení vodoměrné šachty z polypropylenu PP k obetonování, hranaté 3,85 x 1,4 m, světlé výšky min.1,8 m</t>
  </si>
  <si>
    <t>1505178380</t>
  </si>
  <si>
    <t>1    "strojní usazení VŠ do výkopu"</t>
  </si>
  <si>
    <t>"komletní provedení, vč. všech souvisejících prací"</t>
  </si>
  <si>
    <t>70</t>
  </si>
  <si>
    <t>56230550R</t>
  </si>
  <si>
    <t>šachta vodoměrná hranatá k obetonování 1,4/3,85/1,8 m, vč. poklopu a protiskluzových stupaček; kompletní provedení</t>
  </si>
  <si>
    <t>-125487692</t>
  </si>
  <si>
    <t>1  "poklop šachty musí být dle požadavku PVK"</t>
  </si>
  <si>
    <t>"z kompozitního materiálu bez vnitřní kovové výztuže"</t>
  </si>
  <si>
    <t>71</t>
  </si>
  <si>
    <t>899401112</t>
  </si>
  <si>
    <t>Osazení poklopů litinových šoupátkových</t>
  </si>
  <si>
    <t>418573417</t>
  </si>
  <si>
    <t>https://podminky.urs.cz/item/CS_URS_2022_02/899401112</t>
  </si>
  <si>
    <t>72</t>
  </si>
  <si>
    <t>42291352</t>
  </si>
  <si>
    <t>poklop litinový šoupátkový pro zemní soupravy osazení do terénu a do vozovky</t>
  </si>
  <si>
    <t>-365378957</t>
  </si>
  <si>
    <t>73</t>
  </si>
  <si>
    <t>899713111</t>
  </si>
  <si>
    <t>Orientační tabulky na sloupku betonovém nebo ocelovém</t>
  </si>
  <si>
    <t>252979583</t>
  </si>
  <si>
    <t>Orientační tabulky na vodovodních a kanalizačních řadech na sloupku ocelovém nebo betonovém</t>
  </si>
  <si>
    <t>https://podminky.urs.cz/item/CS_URS_2022_02/899713111</t>
  </si>
  <si>
    <t>74</t>
  </si>
  <si>
    <t>-1516372441</t>
  </si>
  <si>
    <t>722</t>
  </si>
  <si>
    <t>Zdravotechnika - vnitřní vodovod</t>
  </si>
  <si>
    <t>75</t>
  </si>
  <si>
    <t>722110820R</t>
  </si>
  <si>
    <t xml:space="preserve">Demontáž, vyřazení z funkce a likvidace vodovodního potrubí do DN200 - zrušení stávajícího potrubí, nahrazovaného novým vodovodním potrubím, vč.armartur, hydrantů... </t>
  </si>
  <si>
    <t>-1038985820</t>
  </si>
  <si>
    <t>734</t>
  </si>
  <si>
    <t>Ústřední vytápění - armatury</t>
  </si>
  <si>
    <t>76</t>
  </si>
  <si>
    <t>734191980R</t>
  </si>
  <si>
    <t>Zaslepení rušeného vodovodního potrubí ponechávaného v zemi do DN 200</t>
  </si>
  <si>
    <t>-1253488215</t>
  </si>
  <si>
    <t>7 "v případě že rušené vodovodní potrubí nebude odstraněno ze země</t>
  </si>
  <si>
    <t>Práce a dodávky M</t>
  </si>
  <si>
    <t>21-M</t>
  </si>
  <si>
    <t>Elektromontáže</t>
  </si>
  <si>
    <t>77</t>
  </si>
  <si>
    <t>210900600R</t>
  </si>
  <si>
    <t>Montáž vyhledávacích vodičů uložených nad plastovým potrubím (AY, AYY,...), kompletní provedení</t>
  </si>
  <si>
    <t>1657894471</t>
  </si>
  <si>
    <t>15+30+54</t>
  </si>
  <si>
    <t>78</t>
  </si>
  <si>
    <t>34176514R</t>
  </si>
  <si>
    <t>vodič izolovaný s Al jádrem drát 10-16mm2</t>
  </si>
  <si>
    <t>128</t>
  </si>
  <si>
    <t>1060097997</t>
  </si>
  <si>
    <t>vodič izolovaný s Al jádrem drát 16mm2</t>
  </si>
  <si>
    <t>99*1,15 'Přepočtené koeficientem množství</t>
  </si>
  <si>
    <t>46-M</t>
  </si>
  <si>
    <t>Zemní práce při extr.mont.pracích</t>
  </si>
  <si>
    <t>79</t>
  </si>
  <si>
    <t>460421280R</t>
  </si>
  <si>
    <t>Zakrytí potrubí plastovou fólií, šířky lože přes 50 cm - bílá výstražná fólie</t>
  </si>
  <si>
    <t>-1399132181</t>
  </si>
  <si>
    <t>80</t>
  </si>
  <si>
    <t>-351606322</t>
  </si>
  <si>
    <t>81</t>
  </si>
  <si>
    <t>-372214154</t>
  </si>
  <si>
    <t>SO.14 - Přeložka stáv. SLB vedení</t>
  </si>
  <si>
    <t>PŘ - Přeložka stáv. SLB vedení</t>
  </si>
  <si>
    <t>PŘ</t>
  </si>
  <si>
    <t>PR.R0001</t>
  </si>
  <si>
    <t>optický kabel SM 12 vláken</t>
  </si>
  <si>
    <t>PR.R0002</t>
  </si>
  <si>
    <t>pigtail SC SM 1m</t>
  </si>
  <si>
    <t>PR.R0003</t>
  </si>
  <si>
    <t>Svár optického vlákna SM</t>
  </si>
  <si>
    <t>PR.R0004</t>
  </si>
  <si>
    <t>Měření optického vlákna SM přímou metodou</t>
  </si>
  <si>
    <t>PR.R0005</t>
  </si>
  <si>
    <t>zakončení optického kabelu ve stávající optické vaně</t>
  </si>
  <si>
    <t>PR.R0006</t>
  </si>
  <si>
    <t>demontáž a likvidace stávajícího MM optického kabelu v kolektoru</t>
  </si>
  <si>
    <t>PR.R0007</t>
  </si>
  <si>
    <t>trubka HDPE</t>
  </si>
  <si>
    <t>PR.R0008</t>
  </si>
  <si>
    <t>TCEKPFLE 10x4x0,6</t>
  </si>
  <si>
    <t>PR.R0009</t>
  </si>
  <si>
    <t>chránička kopoflex pr.160</t>
  </si>
  <si>
    <t>PR.R0010</t>
  </si>
  <si>
    <t>zakončení ve stávající SR3 na objektu č.43 včetně potřebných úprav a nového vyzbrojení pro zakončení 20 párů</t>
  </si>
  <si>
    <t>PR.R0011</t>
  </si>
  <si>
    <t>nový tel. rozvaděč SR4 v objektu č.42, zakončení 20 párů příchod / 20 párů odchod</t>
  </si>
  <si>
    <t>PR.R0012</t>
  </si>
  <si>
    <t>zakončení tel. kabelu / pár</t>
  </si>
  <si>
    <t>PR.R0013</t>
  </si>
  <si>
    <t>proměření tel. kabelu / pár</t>
  </si>
  <si>
    <t>PR.R0014</t>
  </si>
  <si>
    <t>přepojení na stávající vnitřní tel. rozvod, zmapování a proměření párů /pár</t>
  </si>
  <si>
    <t>PR.R0015</t>
  </si>
  <si>
    <t>TCEKPFLE 50x4x0,8</t>
  </si>
  <si>
    <t>PR.R0016</t>
  </si>
  <si>
    <t>zakončení ve stávající skříni na fasádě vrátnice (hlava č.6) včetně potřebných úprav a nového vyzbrojení pro zakončení 100 párů</t>
  </si>
  <si>
    <t>PR.R0017</t>
  </si>
  <si>
    <t>PR.R0018</t>
  </si>
  <si>
    <t>PR.R0019</t>
  </si>
  <si>
    <t>PR.R0020</t>
  </si>
  <si>
    <t>TCEKPFLE 25x4x0,8</t>
  </si>
  <si>
    <t>PR.R0021</t>
  </si>
  <si>
    <t>vyhledání stávající trubky z kolektoru do objektu č.41</t>
  </si>
  <si>
    <t>PR.R0022</t>
  </si>
  <si>
    <t>zakončení ve stávající SR5 na objektu č.41 včetně potřebných úprav a nového vyzbrojení pro zakončení 50 párů</t>
  </si>
  <si>
    <t>PR.R0023</t>
  </si>
  <si>
    <t>PR.R0024</t>
  </si>
  <si>
    <t>PR.R0025</t>
  </si>
  <si>
    <t>PR.R0026</t>
  </si>
  <si>
    <t>nová spojka telefonních kabelů v kolektoru - stávající přívodní tel. kabel 50x4x0,8, nové odchozí kabely 50x4x0,8 a 25x4x0,8</t>
  </si>
  <si>
    <t>PR.R0027</t>
  </si>
  <si>
    <t>vyhledání stávajícího přívodní tel. kabelu 50x4x0,8 a přetažení do kolektoru, zrušení stávající kabelové spojky</t>
  </si>
  <si>
    <t>PR.R0028</t>
  </si>
  <si>
    <t>PR.R0029</t>
  </si>
  <si>
    <t>PR.R0030</t>
  </si>
  <si>
    <t>zmapování a proměření párů stávající spojky /pár</t>
  </si>
  <si>
    <t>PR.R0031</t>
  </si>
  <si>
    <t>koordinace s ostatními sítěmi v kolektoru</t>
  </si>
  <si>
    <t>PR.R0032</t>
  </si>
  <si>
    <t>výstražná krycí folie</t>
  </si>
  <si>
    <t>PR.R0033</t>
  </si>
  <si>
    <t>Drobný instalační materiál</t>
  </si>
  <si>
    <t>PR.R0034</t>
  </si>
  <si>
    <t>Montáž instalačního materiálu</t>
  </si>
  <si>
    <t>PR.R0035</t>
  </si>
  <si>
    <t>Mimostaveništní doprava materiálu a osob</t>
  </si>
  <si>
    <t>PR.R0036</t>
  </si>
  <si>
    <t>Přesun stavebních hmot</t>
  </si>
  <si>
    <t>PR.R0037</t>
  </si>
  <si>
    <t>Dílenská projektová dokumentace</t>
  </si>
  <si>
    <t>PR.R0038</t>
  </si>
  <si>
    <t>Dokumentace skutečného provedení, 1x CD, 2 paré</t>
  </si>
  <si>
    <t>PR.R0039</t>
  </si>
  <si>
    <t>Koordinace s ostatními profesemi</t>
  </si>
  <si>
    <t>PR.R0040</t>
  </si>
  <si>
    <t>Veškerý další materiál a práce nutné pro dokončení a zprovoznění díla neobsažené v jiných položkách</t>
  </si>
  <si>
    <t>1380490436</t>
  </si>
  <si>
    <t>-403141901</t>
  </si>
  <si>
    <t>-2004259896</t>
  </si>
  <si>
    <t>SO.13.1 - Vnější rozvody NN a VO</t>
  </si>
  <si>
    <t>SO.13 - VNĚJŠÍ OZVODY NN a VO</t>
  </si>
  <si>
    <t xml:space="preserve">    Přel - Přeložka NN</t>
  </si>
  <si>
    <t xml:space="preserve">    Mont - Montáže </t>
  </si>
  <si>
    <t>SO.13</t>
  </si>
  <si>
    <t>VNĚJŠÍ OZVODY NN a VO</t>
  </si>
  <si>
    <t>Přel</t>
  </si>
  <si>
    <t>Přeložka NN</t>
  </si>
  <si>
    <t>M21R035</t>
  </si>
  <si>
    <t>Demontáž pilířů RIS</t>
  </si>
  <si>
    <t>-1438868356</t>
  </si>
  <si>
    <t>M21R036</t>
  </si>
  <si>
    <t xml:space="preserve">Nový pilíř RIS k pavilonu "S" , 5x pojistková sada, smyčka přívod, smyčka odvod, pavilon "S" dle instrukcí energetika, 1x 3x25A pro VS, 1x 200A pro vrátnici vč. staveništní přípojky </t>
  </si>
  <si>
    <t>-520348413</t>
  </si>
  <si>
    <t>M21R037</t>
  </si>
  <si>
    <t>Nový pilíř s rozvaděčem k vrátnici se dvěma pojistkovými spodky s pojistkami 3x25A a 3x160A vč. osazení a zabetonování</t>
  </si>
  <si>
    <t>1564640526</t>
  </si>
  <si>
    <t>M21R039</t>
  </si>
  <si>
    <t>Kabel AYKY-J 4x16</t>
  </si>
  <si>
    <t>bm</t>
  </si>
  <si>
    <t>256</t>
  </si>
  <si>
    <t>2114415393</t>
  </si>
  <si>
    <t>M21R030</t>
  </si>
  <si>
    <t>Kabel AYKY-J 4x185</t>
  </si>
  <si>
    <t>M21R040</t>
  </si>
  <si>
    <t>Chránička korugovaná DN80</t>
  </si>
  <si>
    <t>1266212117</t>
  </si>
  <si>
    <t>M21R031</t>
  </si>
  <si>
    <t>Chránička korugovaná DN110</t>
  </si>
  <si>
    <t>M21R032</t>
  </si>
  <si>
    <t>Chránička korugovaná DN160 v hloubce 110cm pod komunikací vč. přebetonování s přesahem 1m</t>
  </si>
  <si>
    <t>M21R033</t>
  </si>
  <si>
    <t>Výkop 80x30cm vč. pískového lože, zapravení terénu a odvozu přebytečné zeminy</t>
  </si>
  <si>
    <t>M21R034</t>
  </si>
  <si>
    <t>Výstražná červená fólie</t>
  </si>
  <si>
    <t>M21R038</t>
  </si>
  <si>
    <t>Přebetonování kabelové trasy pod komunikací</t>
  </si>
  <si>
    <t>1568874952</t>
  </si>
  <si>
    <t>Mont</t>
  </si>
  <si>
    <t xml:space="preserve">Montáže </t>
  </si>
  <si>
    <t>M21R050</t>
  </si>
  <si>
    <t>Veškerý ostatní materiál pro dokončení díla, např, vruty, hmoždinky, vyvazovací pásky, spony, spojky, svorky, smršťovací bužírky apod.</t>
  </si>
  <si>
    <t>M21R056</t>
  </si>
  <si>
    <t>Vysokozdvižná plošina</t>
  </si>
  <si>
    <t>71927364</t>
  </si>
  <si>
    <t>M21R052</t>
  </si>
  <si>
    <t>Montážní práce vč. zprovoznění a veškeré další činnosti potřebné pro dokončení díla</t>
  </si>
  <si>
    <t>M21R053</t>
  </si>
  <si>
    <t>Zprovoznění a přezkoušení funkčnosti</t>
  </si>
  <si>
    <t>M21R054</t>
  </si>
  <si>
    <t>PD skutečného provedení</t>
  </si>
  <si>
    <t>M21R055</t>
  </si>
  <si>
    <t>Výchpzí revizní zpráva</t>
  </si>
  <si>
    <t>-1029841606</t>
  </si>
  <si>
    <t>740802277</t>
  </si>
  <si>
    <t>dmtžŽB</t>
  </si>
  <si>
    <t>37,32</t>
  </si>
  <si>
    <t>ornice</t>
  </si>
  <si>
    <t>7030</t>
  </si>
  <si>
    <t>SO.15 - Příprava území</t>
  </si>
  <si>
    <t>111251000.R</t>
  </si>
  <si>
    <t>Prořez stromů</t>
  </si>
  <si>
    <t>-1852417515</t>
  </si>
  <si>
    <t>121151126</t>
  </si>
  <si>
    <t>Sejmutí ornice plochy přes 500 m2 tl vrstvy přes 300 do 400 mm strojně</t>
  </si>
  <si>
    <t>-864007902</t>
  </si>
  <si>
    <t>Sejmutí ornice strojně při souvislé ploše přes 500 m2, tl. vrstvy přes 300 do 400 mm</t>
  </si>
  <si>
    <t>https://podminky.urs.cz/item/CS_URS_2022_02/121151126</t>
  </si>
  <si>
    <t>"ZOV, parkování" 480</t>
  </si>
  <si>
    <t>"ZOV, buňkoviště" 140</t>
  </si>
  <si>
    <t>"ZOS, stavební dvůr" 1230-480-140</t>
  </si>
  <si>
    <t>"ostatní plochy dle situace přípravy území" 5800</t>
  </si>
  <si>
    <t>139951123</t>
  </si>
  <si>
    <t>Bourání kcí v hloubených vykopávkách ze zdiva ze ŽB nebo předpjatého strojně</t>
  </si>
  <si>
    <t>-718280482</t>
  </si>
  <si>
    <t>Bourání konstrukcí v hloubených vykopávkách strojně s přemístěním suti na hromady na vzdálenost do 20 m nebo s naložením na dopravní prostředek z betonu železového nebo předpjatého</t>
  </si>
  <si>
    <t>https://podminky.urs.cz/item/CS_URS_2022_02/139951123</t>
  </si>
  <si>
    <t>"podezdívka oplocení"</t>
  </si>
  <si>
    <t>"sever" (31+29)*0,3*1,0</t>
  </si>
  <si>
    <t>"jih" 14*0,3*1,0</t>
  </si>
  <si>
    <t>"základ stáv. opěrné stěny" 21*0,9*0,8</t>
  </si>
  <si>
    <t>1028126749</t>
  </si>
  <si>
    <t>"ornice-na meziskládku" ornice*0,4</t>
  </si>
  <si>
    <t>"ornice-zpět na stavbu" ornice*0,4</t>
  </si>
  <si>
    <t>162751119.R</t>
  </si>
  <si>
    <t>Příplatek k vodorovnému přemístění výkopku/sypaniny z horniny třídy těžitelnosti I skupiny 1 až 3 na meziskládku dle dospozic dodavatele nad 10 000 m od staveniště</t>
  </si>
  <si>
    <t>-2111525189</t>
  </si>
  <si>
    <t>Vodorovné přemístění výkopku nebo sypaniny po suchu na obvyklém dopravním prostředku, bez naložení výkopku, avšak se složením bez rozhrnutí z horniny třídy těžitelnosti I skupiny 1 až 3 na meziskládku dle dospozic dodavatele nad 10 000 m od staveniště</t>
  </si>
  <si>
    <t>166151101.R</t>
  </si>
  <si>
    <t>Přehození neulehlého výkopku ornice vč. ošetřování po dobu uložení na meziskládce</t>
  </si>
  <si>
    <t>1528703017</t>
  </si>
  <si>
    <t>167151111</t>
  </si>
  <si>
    <t>Nakládání výkopku z hornin třídy těžitelnosti I skupiny 1 až 3 přes 100 m3</t>
  </si>
  <si>
    <t>-2009501632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</si>
  <si>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</si>
  <si>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</si>
  <si>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"ornice-z mezideponie" ornice*0,4</t>
  </si>
  <si>
    <t>171251101.R</t>
  </si>
  <si>
    <t>Uložení ornice na mezideponii a ochrana vč. ošetřování do doby zpětného použití</t>
  </si>
  <si>
    <t>1057129414</t>
  </si>
  <si>
    <t>"ornice" ornice*0,4</t>
  </si>
  <si>
    <t>213141111</t>
  </si>
  <si>
    <t>Zřízení vrstvy z geotextilie v rovině nebo ve sklonu do 1:5 š do 3 m</t>
  </si>
  <si>
    <t>-1969540791</t>
  </si>
  <si>
    <t>Zřízení vrstvy z geotextilie filtrační, separační, odvodňovací, ochranné, výztužné nebo protierozní v rovině nebo ve sklonu do 1:5, šířky do 3 m</t>
  </si>
  <si>
    <t>https://podminky.urs.cz/item/CS_URS_2022_02/213141111</t>
  </si>
  <si>
    <t>69311088</t>
  </si>
  <si>
    <t>geotextilie netkaná separační, ochranná, filtrační, drenážní PES 500g/m2</t>
  </si>
  <si>
    <t>464528645</t>
  </si>
  <si>
    <t>1230*1,1845 'Přepočtené koeficientem množství</t>
  </si>
  <si>
    <t>291111116.R</t>
  </si>
  <si>
    <t>Podklad pro zpevněné plochy z asfaltového recyklátu</t>
  </si>
  <si>
    <t>-1341419412</t>
  </si>
  <si>
    <t>Podklad pro zpevněné plochy s rozprostřením a s hutněním z asfaltového recyklátu</t>
  </si>
  <si>
    <t>https://podminky.urs.cz/item/CS_URS_2022_02/291111116.R</t>
  </si>
  <si>
    <t>Poznámka k položce:
Jednotková cena vč. staveništního přesunu hmot</t>
  </si>
  <si>
    <t>"ZOV, parkování" 480*0,4</t>
  </si>
  <si>
    <t>"ZOV, buňkoviště" 140*0,4</t>
  </si>
  <si>
    <t>"ZOS, stavební dvůr" (1230-480-140)*0,4</t>
  </si>
  <si>
    <t>962032241</t>
  </si>
  <si>
    <t>Bourání zdiva z cihel pálených nebo vápenopískových na MC přes 1 m3</t>
  </si>
  <si>
    <t>339304995</t>
  </si>
  <si>
    <t>Bourání zdiva nadzákladového z cihel nebo tvárnic z cihel pálených nebo vápenopískových, na maltu cementovou, objemu přes 1 m3</t>
  </si>
  <si>
    <t>https://podminky.urs.cz/item/CS_URS_2022_02/962032241</t>
  </si>
  <si>
    <t>"základ stáv. opěrné stěny" 21*2,2*0,3</t>
  </si>
  <si>
    <t>dmtžZD</t>
  </si>
  <si>
    <t>966071822</t>
  </si>
  <si>
    <t>Rozebrání oplocení z drátěného pletiva se čtvercovými oky v přes 1,6 do 2,0 m</t>
  </si>
  <si>
    <t>-233055945</t>
  </si>
  <si>
    <t>Rozebrání oplocení z pletiva drátěného se čtvercovými oky, výšky přes 1,6 do 2,0 m</t>
  </si>
  <si>
    <t>https://podminky.urs.cz/item/CS_URS_2022_02/966071822</t>
  </si>
  <si>
    <t>"podezdívka oplocení" 31+29</t>
  </si>
  <si>
    <t>966072811</t>
  </si>
  <si>
    <t>Rozebrání rámového oplocení na ocelové sloupky v přes 1 do 2 m</t>
  </si>
  <si>
    <t>1215807951</t>
  </si>
  <si>
    <t>Rozebrání oplocení z dílců rámových na ocelové sloupky, výšky přes 1 do 2 m</t>
  </si>
  <si>
    <t>https://podminky.urs.cz/item/CS_URS_2022_02/966072811</t>
  </si>
  <si>
    <t>"jih" 14</t>
  </si>
  <si>
    <t>966073810</t>
  </si>
  <si>
    <t>Rozebrání vrat a vrátek k oplocení pl do 2 m2</t>
  </si>
  <si>
    <t>-413205688</t>
  </si>
  <si>
    <t>Rozebrání vrat a vrátek k oplocení plochy jednotlivě do 2 m2</t>
  </si>
  <si>
    <t>https://podminky.urs.cz/item/CS_URS_2022_02/966073810</t>
  </si>
  <si>
    <t>"sever" 1</t>
  </si>
  <si>
    <t>966073812</t>
  </si>
  <si>
    <t>Rozebrání vrat a vrátek k oplocení pl přes 8 do 10 m2</t>
  </si>
  <si>
    <t>281952830</t>
  </si>
  <si>
    <t>Rozebrání vrat a vrátek k oplocení plochy jednotlivě přes 6 do 10 m2</t>
  </si>
  <si>
    <t>https://podminky.urs.cz/item/CS_URS_2022_02/966073812</t>
  </si>
  <si>
    <t>"sever" 2</t>
  </si>
  <si>
    <t>953R0001</t>
  </si>
  <si>
    <t>Začistění a doplnění bouraných zdí na výměníkové stanici po odbourání objektu U - vč. obnový povrchové úpravy a nátěru v rozsahu a dle PD</t>
  </si>
  <si>
    <t>1608080077</t>
  </si>
  <si>
    <t>953R0002</t>
  </si>
  <si>
    <t>Úpravu zastřešení výměníkové stanice po odbourání objektu U vč. napojení a doplnění v rozsahu a dle PD</t>
  </si>
  <si>
    <t>-474677977</t>
  </si>
  <si>
    <t>997013501</t>
  </si>
  <si>
    <t>Odvoz suti a vybouraných hmot na skládku nebo meziskládku do 1 km se složením</t>
  </si>
  <si>
    <t>-1822170062</t>
  </si>
  <si>
    <t>Odvoz suti a vybouraných hmot na skládku nebo meziskládku se složením, na vzdálenost do 1 km</t>
  </si>
  <si>
    <t>https://podminky.urs.cz/item/CS_URS_2022_02/997013501</t>
  </si>
  <si>
    <t>997013509</t>
  </si>
  <si>
    <t>Příplatek k odvozu suti a vybouraných hmot na skládku ZKD 1 km přes 1 km</t>
  </si>
  <si>
    <t>-1603447378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</si>
  <si>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</si>
  <si>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</si>
  <si>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121,367*19 'Přepočtené koeficientem množství</t>
  </si>
  <si>
    <t>997013602</t>
  </si>
  <si>
    <t>Poplatek za uložení na skládce (skládkovné) stavebního odpadu železobetonového kód odpadu 17 01 01</t>
  </si>
  <si>
    <t>-631860832</t>
  </si>
  <si>
    <t>Poplatek za uložení stavebního odpadu na skládce (skládkovné) z armovaného betonu zatříděného do Katalogu odpadů pod kódem 17 01 01</t>
  </si>
  <si>
    <t>https://podminky.urs.cz/item/CS_URS_2022_02/997013602</t>
  </si>
  <si>
    <t>dmtžŽB*2,5</t>
  </si>
  <si>
    <t>-2056427313</t>
  </si>
  <si>
    <t>244,013-dmtžŽB*2,5</t>
  </si>
  <si>
    <t>SO.15.2 - Provizorní kanalizace a vodovod VS (pro demolice)</t>
  </si>
  <si>
    <t>10*24  "dle skutečné potřeby čerpání vody z výkopu"</t>
  </si>
  <si>
    <t>132312231</t>
  </si>
  <si>
    <t>Hloubení rýh š do 2000 mm v soudržných horninách třídy těžitelnosti II skupiny 4 objemu do 10 m3 při překopech inženýrských sítí ručně</t>
  </si>
  <si>
    <t>809133022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</si>
  <si>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</si>
  <si>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https://podminky.urs.cz/item/CS_URS_2022_02/132312231</t>
  </si>
  <si>
    <t>2*(1.5*1.8*1.0)</t>
  </si>
  <si>
    <t>-678906092</t>
  </si>
  <si>
    <t>10*1*2.0  "provizorní kanalizace - odtok z výměníkové stanice"</t>
  </si>
  <si>
    <t>70*1*1.6  "provizorní napojení vody do výměníkové stanice "</t>
  </si>
  <si>
    <t>-800779577</t>
  </si>
  <si>
    <t>2*(10*2,0)</t>
  </si>
  <si>
    <t>2*(70*1,6)</t>
  </si>
  <si>
    <t>-1182461561</t>
  </si>
  <si>
    <t>162351123</t>
  </si>
  <si>
    <t>Vodorovné přemístění přes 50 do 500 m výkopku/sypaniny z hornin třídy těžitelnosti II skupiny 4 a 5</t>
  </si>
  <si>
    <t>244538277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</si>
  <si>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</si>
  <si>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https://podminky.urs.cz/item/CS_URS_2022_02/162351123</t>
  </si>
  <si>
    <t>132+91</t>
  </si>
  <si>
    <t>167151112</t>
  </si>
  <si>
    <t>Nakládání výkopku z hornin třídy těžitelnosti II skupiny 4 a 5 přes 100 m3</t>
  </si>
  <si>
    <t>1197991031</t>
  </si>
  <si>
    <t>Nakládání, skládání a překládání neulehlého výkopku nebo sypaniny strojně nakládání, množství přes 100 m3, z hornin třídy těžitelnosti II, skupiny 4 a 5</t>
  </si>
  <si>
    <t>https://podminky.urs.cz/item/CS_URS_2022_02/167151112</t>
  </si>
  <si>
    <t>1223815517</t>
  </si>
  <si>
    <t xml:space="preserve">"Zásyp mimo komunikace může být proveden zhutněnou zeminou" </t>
  </si>
  <si>
    <t>132-(33+8)</t>
  </si>
  <si>
    <t>10*1*0.5</t>
  </si>
  <si>
    <t>70*1*0.4</t>
  </si>
  <si>
    <t>10+70</t>
  </si>
  <si>
    <t>"pod potrubí dle požadavků konkrétních dodavatelů"</t>
  </si>
  <si>
    <t>(10+70)*1*0.1 "pod potrubí"</t>
  </si>
  <si>
    <t xml:space="preserve">Zrušení a vybourání stávajícího potrubí v otevřeném výkopu, vč. odvozu suti, skládkovného... a kompletně vč. všech souvisejících prací </t>
  </si>
  <si>
    <t>Výsek ve stávající kanalizační šachtě pro napojení kanalizace, vč. opravy kanalizační šachty</t>
  </si>
  <si>
    <t>1229977174</t>
  </si>
  <si>
    <t>1109059386</t>
  </si>
  <si>
    <t>871315241</t>
  </si>
  <si>
    <t>Kanalizační potrubí z tvrdého PVC vícevrstvé tuhost třídy SN12 DN 150</t>
  </si>
  <si>
    <t>-1154869886</t>
  </si>
  <si>
    <t>Kanalizační potrubí z tvrdého PVC v otevřeném výkopu ve sklonu do 20 %, hladkého plnostěnného vícevrstvého, tuhost třídy SN 12 DN 150</t>
  </si>
  <si>
    <t>https://podminky.urs.cz/item/CS_URS_2022_02/871315241</t>
  </si>
  <si>
    <t>877310330R</t>
  </si>
  <si>
    <t xml:space="preserve">Montáž a dodávka tvarovek na kanalizačním i vodovodním plastovém potrubí - příplatek za napojení potrubí výměníkové stanice a napojení vodovodního potrubí ve stavající armaturní šachtě. </t>
  </si>
  <si>
    <t>1701554341</t>
  </si>
  <si>
    <t>-762149938</t>
  </si>
  <si>
    <t>-323984515</t>
  </si>
  <si>
    <t>299125228</t>
  </si>
  <si>
    <t>-1611856242</t>
  </si>
  <si>
    <t>-441948010</t>
  </si>
  <si>
    <t xml:space="preserve">SO.15.3 - Demolice ZTI obj. U, V, X s dočasným ponecháním VS u obj. U </t>
  </si>
  <si>
    <t>720 - Zdravotní technika</t>
  </si>
  <si>
    <t xml:space="preserve">    72001 - KANALIZACE</t>
  </si>
  <si>
    <t xml:space="preserve">      7200104 - Ostatní - kanalizace</t>
  </si>
  <si>
    <t xml:space="preserve">    72002 - VODOVOD</t>
  </si>
  <si>
    <t xml:space="preserve">      7200204 - Ostatní - vodovod</t>
  </si>
  <si>
    <t>720</t>
  </si>
  <si>
    <t>Zdravotní technika</t>
  </si>
  <si>
    <t>72001</t>
  </si>
  <si>
    <t>KANALIZACE</t>
  </si>
  <si>
    <t>7200104</t>
  </si>
  <si>
    <t>Ostatní - kanalizace</t>
  </si>
  <si>
    <t>720010401</t>
  </si>
  <si>
    <t>Přerušení a zazátkování svodného potrubí kameninového ve výstupní revizní šachtě nebo při demolici základů, do DN200</t>
  </si>
  <si>
    <t>-1104908102</t>
  </si>
  <si>
    <t>"U" 1</t>
  </si>
  <si>
    <t>"V" 1</t>
  </si>
  <si>
    <t>"X" 1</t>
  </si>
  <si>
    <t>720010402</t>
  </si>
  <si>
    <t>Přerušení a zazátkování odpadního potrubí litinového v podlaze před bouráním vrchní stavby, do DN100</t>
  </si>
  <si>
    <t>-667254752</t>
  </si>
  <si>
    <t>"U" 10</t>
  </si>
  <si>
    <t>"V" 10</t>
  </si>
  <si>
    <t>"X" 10</t>
  </si>
  <si>
    <t>72002</t>
  </si>
  <si>
    <t>VODOVOD</t>
  </si>
  <si>
    <t>7200204</t>
  </si>
  <si>
    <t>Ostatní - vodovod</t>
  </si>
  <si>
    <t>720020401</t>
  </si>
  <si>
    <t>Přerušení a zazátkování přívodního potrubí SV plastového (PE) v armaturní šachtě nebo při demolici základů, do DN50 (o63)</t>
  </si>
  <si>
    <t>-2112078362</t>
  </si>
  <si>
    <t>720020402</t>
  </si>
  <si>
    <t>Přerušení a zazátkování přívodního potrubí TV a CV plastového (PPR) v instalačním kanálu nebo ve výměníku, do DN50 (o63)</t>
  </si>
  <si>
    <t>1089770503</t>
  </si>
  <si>
    <t>"U" 2</t>
  </si>
  <si>
    <t>"V" 2</t>
  </si>
  <si>
    <t>"X" 2</t>
  </si>
  <si>
    <t>"Kolektorová šachta" 2</t>
  </si>
  <si>
    <t>720020403</t>
  </si>
  <si>
    <t>Uzavření, vypuštění a znovunapuštění hlavního rozvodu SV, TV a CV při odpojování objektů U,V,X</t>
  </si>
  <si>
    <t>-1348331130</t>
  </si>
  <si>
    <t>"SV" 1</t>
  </si>
  <si>
    <t>"TV+CV" 2</t>
  </si>
  <si>
    <t>SO.15.4 - Demolice pro teplovod</t>
  </si>
  <si>
    <t xml:space="preserve">    733 - Ústřední vytápění - rozvodné potrubí</t>
  </si>
  <si>
    <t>733</t>
  </si>
  <si>
    <t>Ústřední vytápění - rozvodné potrubí</t>
  </si>
  <si>
    <t>733R001</t>
  </si>
  <si>
    <t>Přerušení a zaslepení sekundárního (teplovodního) potrubí do DN 50, demontáž předávacích stanic v demolovaných objektech U, V, X. Uzavření, vypuštění a znovunapuštění rozvodu sekundárního (teplovodního) potrubí při odpojování objektů U, V, X.</t>
  </si>
  <si>
    <t>-2098522254</t>
  </si>
  <si>
    <t>Poznámka k položce:
Jednotková cena vč. naložení, odvozu a likvidace.</t>
  </si>
  <si>
    <t>SO.15.5 - Demolice plynovodu</t>
  </si>
  <si>
    <t xml:space="preserve">    723 - Zdravotechnika - vnitřní plynovod</t>
  </si>
  <si>
    <t xml:space="preserve">    58-M - Revize vyhrazených technických zařízení</t>
  </si>
  <si>
    <t>132212131</t>
  </si>
  <si>
    <t>Hloubení nezapažených rýh šířky do 800 mm v soudržných horninách třídy těžitelnosti I skupiny 3 ručně</t>
  </si>
  <si>
    <t>-1056863046</t>
  </si>
  <si>
    <t>Hloubení nezapažených rýh šířky do 800 mm ručně s urovnáním dna do předepsaného profilu a spádu v hornině třídy těžitelnosti I skupiny 3 soudržných</t>
  </si>
  <si>
    <t>https://podminky.urs.cz/item/CS_URS_2022_02/132212131</t>
  </si>
  <si>
    <t>Poznámka k položce:
Předpokládaná průměrná hloubka uložení je 1,2 m s možností strojní těžení cca 50%.</t>
  </si>
  <si>
    <t>"50% objemu výkopku" 82*0,6*1,2*0,5</t>
  </si>
  <si>
    <t>132251102</t>
  </si>
  <si>
    <t>Hloubení rýh nezapažených š do 800 mm v hornině třídy těžitelnosti I skupiny 3 objem do 50 m3 strojně</t>
  </si>
  <si>
    <t>-811068459</t>
  </si>
  <si>
    <t>Hloubení nezapažených rýh šířky do 800 mm strojně s urovnáním dna do předepsaného profilu a spádu v hornině třídy těžitelnosti I skupiny 3 přes 20 do 50 m3</t>
  </si>
  <si>
    <t>https://podminky.urs.cz/item/CS_URS_2022_02/132251102</t>
  </si>
  <si>
    <t>-690606823</t>
  </si>
  <si>
    <t>"dl. výkopu x prům. hl. výkopku" 82*1,2*2</t>
  </si>
  <si>
    <t>-1153743583</t>
  </si>
  <si>
    <t>-1470814669</t>
  </si>
  <si>
    <t>Poznámka k položce:
Předpokládaná průměrná hloubka uložení potrubí je 1,2 m</t>
  </si>
  <si>
    <t>82*0,6*1,2</t>
  </si>
  <si>
    <t>181951112</t>
  </si>
  <si>
    <t>Úprava pláně v hornině třídy těžitelnosti I skupiny 1 až 3 se zhutněním strojně</t>
  </si>
  <si>
    <t>1968260069</t>
  </si>
  <si>
    <t>Úprava pláně vyrovnáním výškových rozdílů strojně v hornině třídy těžitelnosti I, skupiny 1 až 3 se zhutněním</t>
  </si>
  <si>
    <t>https://podminky.urs.cz/item/CS_URS_2022_02/181951112</t>
  </si>
  <si>
    <t>82*1,0</t>
  </si>
  <si>
    <t>-1479609885</t>
  </si>
  <si>
    <t>-1980079420</t>
  </si>
  <si>
    <t>1,351*19 'Přepočtené koeficientem množství</t>
  </si>
  <si>
    <t>-1637433490</t>
  </si>
  <si>
    <t>997221612</t>
  </si>
  <si>
    <t>Nakládání vybouraných hmot na dopravní prostředky pro vodorovnou dopravu</t>
  </si>
  <si>
    <t>-460633471</t>
  </si>
  <si>
    <t>Nakládání na dopravní prostředky pro vodorovnou dopravu vybouraných hmot</t>
  </si>
  <si>
    <t>https://podminky.urs.cz/item/CS_URS_2022_02/997221612</t>
  </si>
  <si>
    <t>998011003</t>
  </si>
  <si>
    <t>Přesun hmot pro budovy zděné v přes 12 do 24 m</t>
  </si>
  <si>
    <t>-291088158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</si>
  <si>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</si>
  <si>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https://podminky.urs.cz/item/CS_URS_2022_02/998011003</t>
  </si>
  <si>
    <t>723</t>
  </si>
  <si>
    <t>Zdravotechnika - vnitřní plynovod</t>
  </si>
  <si>
    <t>723150805.R</t>
  </si>
  <si>
    <t>Demontáž potrubí svařovaného z ocelových trubek hladkých přes 108 do Ø 159 vč. příslušenství (armatur, odboček a kolen)</t>
  </si>
  <si>
    <t>1349276298</t>
  </si>
  <si>
    <t>723150801.R</t>
  </si>
  <si>
    <t>Odpojení a zaslepení ocelového potrubí do DN 160 vč. stavebních přípomocí</t>
  </si>
  <si>
    <t>-1753056808</t>
  </si>
  <si>
    <t>58-M</t>
  </si>
  <si>
    <t>Revize vyhrazených technických zařízení</t>
  </si>
  <si>
    <t>580506100.R</t>
  </si>
  <si>
    <t>Zkouška těsnosti plynovodu</t>
  </si>
  <si>
    <t>1895173418</t>
  </si>
  <si>
    <t>580506101.R</t>
  </si>
  <si>
    <t>Revize plynovodu</t>
  </si>
  <si>
    <t>435113454</t>
  </si>
  <si>
    <t>SO.15.6 - Demolice SLB</t>
  </si>
  <si>
    <t xml:space="preserve">    22-M - Montáže technologických zařízení pro dopravní stavby</t>
  </si>
  <si>
    <t>-1622685004</t>
  </si>
  <si>
    <t>Poznámka k položce:
Předpokládaná průměrná hloubka uložení rozvodů je 1,0 m s možností strojní těžení cca 50%.</t>
  </si>
  <si>
    <t>"50% objemu výkopku" (237+219)*0,6*1,0*0,5</t>
  </si>
  <si>
    <t>1559578548</t>
  </si>
  <si>
    <t>1673793837</t>
  </si>
  <si>
    <t>"dl. výkopu x prům. hl. výkopku" (237+219)*1,0*2</t>
  </si>
  <si>
    <t>-1981128313</t>
  </si>
  <si>
    <t>1575158331</t>
  </si>
  <si>
    <t>Poznámka k položce:
Předpokládaná průměrná hloubka uložení rozvodů je 1,0 m.</t>
  </si>
  <si>
    <t>(237+219)*0,6*1,0</t>
  </si>
  <si>
    <t>1580740398</t>
  </si>
  <si>
    <t>(237+219)*1,0</t>
  </si>
  <si>
    <t>117870204</t>
  </si>
  <si>
    <t>22-M</t>
  </si>
  <si>
    <t>Montáže technologických zařízení pro dopravní stavby</t>
  </si>
  <si>
    <t>228180R01</t>
  </si>
  <si>
    <t>Demolice slaboproudých rozvodů - CETIN</t>
  </si>
  <si>
    <t>-79157074</t>
  </si>
  <si>
    <t>Poznámka k položce:
Jednotková cena vč. odpojení a ukončení, naložení, odvozu a likvidace.</t>
  </si>
  <si>
    <t>228180R02</t>
  </si>
  <si>
    <t>Demolice slaboproudých rozvodů - datové vedení FN Motol</t>
  </si>
  <si>
    <t>1851214406</t>
  </si>
  <si>
    <t>469981111</t>
  </si>
  <si>
    <t>Přesun hmot pro pomocné stavební práce při elektromotážích</t>
  </si>
  <si>
    <t>-952733769</t>
  </si>
  <si>
    <t>Přesun hmot pro pomocné stavební práce při elektromontážích dopravní vzdálenost do 1 000 m</t>
  </si>
  <si>
    <t>https://podminky.urs.cz/item/CS_URS_2022_02/469981111</t>
  </si>
  <si>
    <t>SO.15.7 - Demolice SIL</t>
  </si>
  <si>
    <t>-1625804615</t>
  </si>
  <si>
    <t>Poznámka k položce:
Předpokládaná průměrná hloubka uložení rozvodů je 0,8 m s možností strojní těžení cca 50%.</t>
  </si>
  <si>
    <t>"50% objemu výkopku" (205)*0,6*0,8*0,5</t>
  </si>
  <si>
    <t>60417890</t>
  </si>
  <si>
    <t>-1833987215</t>
  </si>
  <si>
    <t>Poznámka k položce:
Předpokládaná průměrná hloubka uložení rozvodů je 0,8 m.</t>
  </si>
  <si>
    <t>(205)*0,6*0,8</t>
  </si>
  <si>
    <t>449855572</t>
  </si>
  <si>
    <t>"50% objemu výkopku" (205)*1,0</t>
  </si>
  <si>
    <t>2180400R1</t>
  </si>
  <si>
    <t>Demontáž silnoproudých rozvodů</t>
  </si>
  <si>
    <t>-2030005546</t>
  </si>
  <si>
    <t>Poznámka k položce:
Jednotková cena vč. odpojení, naložení, odvozu a likvidace.</t>
  </si>
  <si>
    <t>VON - Vedlejší a ostatní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</si>
  <si>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</si>
  <si>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</si>
  <si>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</si>
  <si>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</si>
  <si>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</si>
  <si>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</si>
  <si>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011454000</t>
  </si>
  <si>
    <t>Pasportizace okolních objektů a komunikací a měření (monitoring) - před, v průběhu a po provádění výkopů a demolic vč. vyhotovení protokolů a zpráv</t>
  </si>
  <si>
    <t>96364225</t>
  </si>
  <si>
    <t>https://podminky.urs.cz/item/CS_URS_2022_02/011454000</t>
  </si>
  <si>
    <t>012203000</t>
  </si>
  <si>
    <t>Geologický a geotechnický dohled vč. posudků a zpráv</t>
  </si>
  <si>
    <t>-1964272934</t>
  </si>
  <si>
    <t>https://podminky.urs.cz/item/CS_URS_2022_02/012203000</t>
  </si>
  <si>
    <t>012203100</t>
  </si>
  <si>
    <t>Vytyčení stáv. inženýrských sítí a ochranných pásem vč. zajištění jejich ochrany</t>
  </si>
  <si>
    <t>-326098649</t>
  </si>
  <si>
    <t>https://podminky.urs.cz/item/CS_URS_2022_02/012203100</t>
  </si>
  <si>
    <t>012203200</t>
  </si>
  <si>
    <t>Geodetické vytyčení inženýrských sítí a přeložek</t>
  </si>
  <si>
    <t>1700659726</t>
  </si>
  <si>
    <t>https://podminky.urs.cz/item/CS_URS_2022_02/012203200</t>
  </si>
  <si>
    <t>012303000</t>
  </si>
  <si>
    <t>Geodetické zaměření inženýrských sítí po výstavbě vč. předání digitálních podkladů pro zanesení do KN</t>
  </si>
  <si>
    <t>-804996406</t>
  </si>
  <si>
    <t>https://podminky.urs.cz/item/CS_URS_2022_02/012303000</t>
  </si>
  <si>
    <t>013254000</t>
  </si>
  <si>
    <t>Dokumentace skutečného provedení stavby - kolaudační, měření protokoly, revize, zkoušky a ostatní doklady</t>
  </si>
  <si>
    <t>-2053012682</t>
  </si>
  <si>
    <t>Dokumentace skutečného provedení stavby - kolaudační v tištěné (6 paré) a digitální podobě vč. měření, protokolů, revizí, atestů, provozních zkoušek a zkušebních provozů, prohlášení a ostatní dokladové části (návody k obsluze a údržbě, předávací protokoly, stavební deník)</t>
  </si>
  <si>
    <t>https://podminky.urs.cz/item/CS_URS_2022_02/013254000</t>
  </si>
  <si>
    <t>013294000</t>
  </si>
  <si>
    <t>Dílenská a výrobní dokuemntace vč. projednání a tisku</t>
  </si>
  <si>
    <t>-1973760495</t>
  </si>
  <si>
    <t>Dílenská a výrobní dokumentace (včetně detailů, technologických postopů, koordinace prostupů), v tištěné (min. 6 paré) a digitální podobě vč. projednání s AD a TDI</t>
  </si>
  <si>
    <t>https://podminky.urs.cz/item/CS_URS_2022_02/013294000</t>
  </si>
  <si>
    <t>%</t>
  </si>
  <si>
    <t>1620292271</t>
  </si>
  <si>
    <t>Zařízení staveniště - zřízení a pronájem buňkoviště, sociálního zázemí stavby, kanceláří, kanceláře pro dozoro invesotra, skladů a dílen, staveništních komunikací, odpadového hospodářství, skladu materiálu, po celovou dobu výstavby vč. vypracování a schválení dokumentace zařízení staveniště, přípojení na inž. sítě a nákladů na energie</t>
  </si>
  <si>
    <t>Poznámka k položce:
provoz po celou dobu výstavby etapa I</t>
  </si>
  <si>
    <t>030002000</t>
  </si>
  <si>
    <t xml:space="preserve">Zřízení a provoz staveništních komunikací vč. zajištění odvodnění, dopravního značení, odstranění a likvidace </t>
  </si>
  <si>
    <t>1979578576</t>
  </si>
  <si>
    <t>https://podminky.urs.cz/item/CS_URS_2022_02/030002000</t>
  </si>
  <si>
    <t>030003001</t>
  </si>
  <si>
    <t>Naložení a doprava neprůhledného, pevného staveništního oplocení vč. vjezdových bran, branek a průchodů</t>
  </si>
  <si>
    <t>-1139557836</t>
  </si>
  <si>
    <t>Poznámka k položce:
provoz po celou dobu výstavby etapa I + archeologický průzkum
výměra uvedena v mb 1x pro cestu na stavbu - návoz + 1x pro odvoz, výměra uvedena v mb v celkovém rozsahu oplocení (vč. bran a branek)</t>
  </si>
  <si>
    <t>"východní a severní strana, délka x 2 (počet cest)" 250*2</t>
  </si>
  <si>
    <t>"jižní strana, délka x 2 (počet cest)" 25*2</t>
  </si>
  <si>
    <t>030003002</t>
  </si>
  <si>
    <t xml:space="preserve">Montáž nebo demontáž neprůhledného, pevného staveništního oplocení vč. vjezdových bran, branek a průchodů </t>
  </si>
  <si>
    <t>1772972942</t>
  </si>
  <si>
    <t xml:space="preserve">Poznámka k položce:
provoz po celou dobu výstavby etapa I + archeologický průzkum
výměra uvedena pro 1x montáž + 1x demontáž v celkovém rozsahu oplocení (vč. bran a branek) </t>
  </si>
  <si>
    <t>"východní a severní strana, délka x 2 (1x montáž a 1x demontáž)" 250*2</t>
  </si>
  <si>
    <t>"jižní strana, délka x 2 (1x montáž a 1x demontáž)" 25*2</t>
  </si>
  <si>
    <t>030003003</t>
  </si>
  <si>
    <t xml:space="preserve">Zřízení a provoz a odstranění neprůhledného, pevného staveništního oplocení vč. vjezdových bran, branek a průchodů </t>
  </si>
  <si>
    <t>1597180147</t>
  </si>
  <si>
    <t>Poznámka k položce:
provoz po celou dobu výstavby etapa I + archeologický průzkum (ve VV uvažován odhad doby nasazení, cena pak bude účtována dle skutečnosti)</t>
  </si>
  <si>
    <t>"východní a severní strana, délka v mb x 6 (počet měsíců nasazení)" 250*6</t>
  </si>
  <si>
    <t>"jižní strana, délka v mb x 6 (počet měsíců nasazení)" 25*6</t>
  </si>
  <si>
    <t>030004000</t>
  </si>
  <si>
    <t>Zřízení, provoz a odstranění staveništního osvětlení vč. nákladů na energie</t>
  </si>
  <si>
    <t>-1964924086</t>
  </si>
  <si>
    <t>https://podminky.urs.cz/item/CS_URS_2022_02/030004000</t>
  </si>
  <si>
    <t>034711000</t>
  </si>
  <si>
    <t>Průběžné denní  čištění komunikací</t>
  </si>
  <si>
    <t>měs</t>
  </si>
  <si>
    <t>824527582</t>
  </si>
  <si>
    <t>Průběžné denní čištění komunikací znečištěných stavbou (veřejné i staveništní)</t>
  </si>
  <si>
    <t>https://podminky.urs.cz/item/CS_URS_2022_02/034711000</t>
  </si>
  <si>
    <t>Poznámka k položce:
Po dobu realizace zemních a terénních prací, prací specifálního zakládání a ostatních prací v důsledku kterých dochází ke znečištění předmětných komunikací.</t>
  </si>
  <si>
    <t>034712000</t>
  </si>
  <si>
    <t>Zřízení staveništní myčky aut pro staveniště, její demontáž a odvoz</t>
  </si>
  <si>
    <t>-434231698</t>
  </si>
  <si>
    <t>https://podminky.urs.cz/item/CS_URS_2022_02/034712000</t>
  </si>
  <si>
    <t>034713000</t>
  </si>
  <si>
    <t>Pronájem, provoz, údržba myčky aut po dobu realizace prací zhotovitele</t>
  </si>
  <si>
    <t>929532392</t>
  </si>
  <si>
    <t>https://podminky.urs.cz/item/CS_URS_2022_02/034713000</t>
  </si>
  <si>
    <t>034714000</t>
  </si>
  <si>
    <t>Vybudování a likvidace očistné plochy pro mytí vozidel na výjezdu ze staveniště</t>
  </si>
  <si>
    <t>1302820382</t>
  </si>
  <si>
    <t>https://podminky.urs.cz/item/CS_URS_2022_02/034714000</t>
  </si>
  <si>
    <t>034715000</t>
  </si>
  <si>
    <t>Údržba očistné plochy pro mytí vozidel na výjezdu ze staveniště</t>
  </si>
  <si>
    <t>-1413339613</t>
  </si>
  <si>
    <t>https://podminky.urs.cz/item/CS_URS_2022_02/034715000</t>
  </si>
  <si>
    <t>035002000</t>
  </si>
  <si>
    <t>Zřízení, provoz a odstranění krátkodobých a dlouhodobých záborů zařízení staveniště vč. DZ, DIO, DIR a projednání</t>
  </si>
  <si>
    <t>542056260</t>
  </si>
  <si>
    <t>https://podminky.urs.cz/item/CS_URS_2022_02/035002000</t>
  </si>
  <si>
    <t>VRN4</t>
  </si>
  <si>
    <t>Inženýrská činnost</t>
  </si>
  <si>
    <t>042503000</t>
  </si>
  <si>
    <t>Zajištění BOZP a PO vč. vypracování plánu na staveništi</t>
  </si>
  <si>
    <t>-840601390</t>
  </si>
  <si>
    <t>https://podminky.urs.cz/item/CS_URS_2022_02/042503000</t>
  </si>
  <si>
    <t>042603000</t>
  </si>
  <si>
    <t>Plán zkoušek</t>
  </si>
  <si>
    <t>-2029211336</t>
  </si>
  <si>
    <t>Plán zkoušek, vypracování a aktualizace kontrolního a zkušebního plánu</t>
  </si>
  <si>
    <t>https://podminky.urs.cz/item/CS_URS_2022_02/042603000</t>
  </si>
  <si>
    <t>045002000</t>
  </si>
  <si>
    <t>Kompletační a koordinační činnost</t>
  </si>
  <si>
    <t>996266424</t>
  </si>
  <si>
    <t>https://podminky.urs.cz/item/CS_URS_2022_02/045002000</t>
  </si>
  <si>
    <t>VRN6</t>
  </si>
  <si>
    <t>Územní vlivy</t>
  </si>
  <si>
    <t>062002000</t>
  </si>
  <si>
    <t>Ztížené dopravní podmínky - intravilán (omezení hmotností a délkové přepravní kapacity)</t>
  </si>
  <si>
    <t>-1344851207</t>
  </si>
  <si>
    <t>https://podminky.urs.cz/item/CS_URS_2022_02/062002000</t>
  </si>
  <si>
    <t>VRN7</t>
  </si>
  <si>
    <t>Provozní vlivy</t>
  </si>
  <si>
    <t>071002000</t>
  </si>
  <si>
    <t>Provoz investora, třetích osob</t>
  </si>
  <si>
    <t>-1831789565</t>
  </si>
  <si>
    <t>Provoz investora, třetích osob - omezení dopravy v areálu investora, omezení hlučnosti, vibrací a časové omezení prací</t>
  </si>
  <si>
    <t>https://podminky.urs.cz/item/CS_URS_2022_02/071002000</t>
  </si>
  <si>
    <t>SEZNAM FIGUR</t>
  </si>
  <si>
    <t>Výměra</t>
  </si>
  <si>
    <t xml:space="preserve"> DBP</t>
  </si>
  <si>
    <t>Použití figury:</t>
  </si>
  <si>
    <t xml:space="preserve"> SO.02</t>
  </si>
  <si>
    <t>Xjáma_TT3</t>
  </si>
  <si>
    <t xml:space="preserve"> SO.15</t>
  </si>
  <si>
    <t>jama_TT3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</si>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</sst>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0" fontId="41" fillId="5" borderId="22" xfId="0" applyFont="1" applyFill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23" TargetMode="External" /><Relationship Id="rId3" Type="http://schemas.openxmlformats.org/officeDocument/2006/relationships/hyperlink" Target="https://podminky.urs.cz/item/CS_URS_2022_02/132312231" TargetMode="External" /><Relationship Id="rId4" Type="http://schemas.openxmlformats.org/officeDocument/2006/relationships/hyperlink" Target="https://podminky.urs.cz/item/CS_URS_2022_02/132354204" TargetMode="External" /><Relationship Id="rId5" Type="http://schemas.openxmlformats.org/officeDocument/2006/relationships/hyperlink" Target="https://podminky.urs.cz/item/CS_URS_2022_02/151101101" TargetMode="External" /><Relationship Id="rId6" Type="http://schemas.openxmlformats.org/officeDocument/2006/relationships/hyperlink" Target="https://podminky.urs.cz/item/CS_URS_2022_02/151101111" TargetMode="External" /><Relationship Id="rId7" Type="http://schemas.openxmlformats.org/officeDocument/2006/relationships/hyperlink" Target="https://podminky.urs.cz/item/CS_URS_2022_02/162351123" TargetMode="External" /><Relationship Id="rId8" Type="http://schemas.openxmlformats.org/officeDocument/2006/relationships/hyperlink" Target="https://podminky.urs.cz/item/CS_URS_2022_02/167151112" TargetMode="External" /><Relationship Id="rId9" Type="http://schemas.openxmlformats.org/officeDocument/2006/relationships/hyperlink" Target="https://podminky.urs.cz/item/CS_URS_2022_02/174111101" TargetMode="External" /><Relationship Id="rId10" Type="http://schemas.openxmlformats.org/officeDocument/2006/relationships/hyperlink" Target="https://podminky.urs.cz/item/CS_URS_2022_02/175111101" TargetMode="External" /><Relationship Id="rId11" Type="http://schemas.openxmlformats.org/officeDocument/2006/relationships/hyperlink" Target="https://podminky.urs.cz/item/CS_URS_2022_02/359901111" TargetMode="External" /><Relationship Id="rId12" Type="http://schemas.openxmlformats.org/officeDocument/2006/relationships/hyperlink" Target="https://podminky.urs.cz/item/CS_URS_2022_02/359901211" TargetMode="External" /><Relationship Id="rId13" Type="http://schemas.openxmlformats.org/officeDocument/2006/relationships/hyperlink" Target="https://podminky.urs.cz/item/CS_URS_2022_02/451572111" TargetMode="External" /><Relationship Id="rId14" Type="http://schemas.openxmlformats.org/officeDocument/2006/relationships/hyperlink" Target="https://podminky.urs.cz/item/CS_URS_2022_02/871211211" TargetMode="External" /><Relationship Id="rId15" Type="http://schemas.openxmlformats.org/officeDocument/2006/relationships/hyperlink" Target="https://podminky.urs.cz/item/CS_URS_2022_02/871315241" TargetMode="External" /><Relationship Id="rId16" Type="http://schemas.openxmlformats.org/officeDocument/2006/relationships/hyperlink" Target="https://podminky.urs.cz/item/CS_URS_2022_02/892241111" TargetMode="External" /><Relationship Id="rId17" Type="http://schemas.openxmlformats.org/officeDocument/2006/relationships/hyperlink" Target="https://podminky.urs.cz/item/CS_URS_2022_02/892351111" TargetMode="External" /><Relationship Id="rId18" Type="http://schemas.openxmlformats.org/officeDocument/2006/relationships/hyperlink" Target="https://podminky.urs.cz/item/CS_URS_2022_02/892372111" TargetMode="External" /><Relationship Id="rId19" Type="http://schemas.openxmlformats.org/officeDocument/2006/relationships/hyperlink" Target="https://podminky.urs.cz/item/CS_URS_2022_02/998276101" TargetMode="External" /><Relationship Id="rId2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997013501" TargetMode="External" /><Relationship Id="rId8" Type="http://schemas.openxmlformats.org/officeDocument/2006/relationships/hyperlink" Target="https://podminky.urs.cz/item/CS_URS_2022_02/997013509" TargetMode="External" /><Relationship Id="rId9" Type="http://schemas.openxmlformats.org/officeDocument/2006/relationships/hyperlink" Target="https://podminky.urs.cz/item/CS_URS_2022_02/997013631" TargetMode="External" /><Relationship Id="rId10" Type="http://schemas.openxmlformats.org/officeDocument/2006/relationships/hyperlink" Target="https://podminky.urs.cz/item/CS_URS_2022_02/997221612" TargetMode="External" /><Relationship Id="rId11" Type="http://schemas.openxmlformats.org/officeDocument/2006/relationships/hyperlink" Target="https://podminky.urs.cz/item/CS_URS_2022_02/998011003" TargetMode="External" /><Relationship Id="rId1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998011003" TargetMode="External" /><Relationship Id="rId8" Type="http://schemas.openxmlformats.org/officeDocument/2006/relationships/hyperlink" Target="https://podminky.urs.cz/item/CS_URS_2022_02/469981111" TargetMode="External" /><Relationship Id="rId9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74151101" TargetMode="External" /><Relationship Id="rId4" Type="http://schemas.openxmlformats.org/officeDocument/2006/relationships/hyperlink" Target="https://podminky.urs.cz/item/CS_URS_2022_02/181951112" TargetMode="External" /><Relationship Id="rId5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454000" TargetMode="External" /><Relationship Id="rId2" Type="http://schemas.openxmlformats.org/officeDocument/2006/relationships/hyperlink" Target="https://podminky.urs.cz/item/CS_URS_2022_02/012203000" TargetMode="External" /><Relationship Id="rId3" Type="http://schemas.openxmlformats.org/officeDocument/2006/relationships/hyperlink" Target="https://podminky.urs.cz/item/CS_URS_2022_02/012203100" TargetMode="External" /><Relationship Id="rId4" Type="http://schemas.openxmlformats.org/officeDocument/2006/relationships/hyperlink" Target="https://podminky.urs.cz/item/CS_URS_2022_02/0122032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94000" TargetMode="External" /><Relationship Id="rId8" Type="http://schemas.openxmlformats.org/officeDocument/2006/relationships/hyperlink" Target="https://podminky.urs.cz/item/CS_URS_2022_02/030001000" TargetMode="External" /><Relationship Id="rId9" Type="http://schemas.openxmlformats.org/officeDocument/2006/relationships/hyperlink" Target="https://podminky.urs.cz/item/CS_URS_2022_02/030002000" TargetMode="External" /><Relationship Id="rId10" Type="http://schemas.openxmlformats.org/officeDocument/2006/relationships/hyperlink" Target="https://podminky.urs.cz/item/CS_URS_2022_02/030004000" TargetMode="External" /><Relationship Id="rId11" Type="http://schemas.openxmlformats.org/officeDocument/2006/relationships/hyperlink" Target="https://podminky.urs.cz/item/CS_URS_2022_02/034711000" TargetMode="External" /><Relationship Id="rId12" Type="http://schemas.openxmlformats.org/officeDocument/2006/relationships/hyperlink" Target="https://podminky.urs.cz/item/CS_URS_2022_02/034712000" TargetMode="External" /><Relationship Id="rId13" Type="http://schemas.openxmlformats.org/officeDocument/2006/relationships/hyperlink" Target="https://podminky.urs.cz/item/CS_URS_2022_02/034713000" TargetMode="External" /><Relationship Id="rId14" Type="http://schemas.openxmlformats.org/officeDocument/2006/relationships/hyperlink" Target="https://podminky.urs.cz/item/CS_URS_2022_02/034714000" TargetMode="External" /><Relationship Id="rId15" Type="http://schemas.openxmlformats.org/officeDocument/2006/relationships/hyperlink" Target="https://podminky.urs.cz/item/CS_URS_2022_02/034715000" TargetMode="External" /><Relationship Id="rId16" Type="http://schemas.openxmlformats.org/officeDocument/2006/relationships/hyperlink" Target="https://podminky.urs.cz/item/CS_URS_2022_02/035002000" TargetMode="External" /><Relationship Id="rId17" Type="http://schemas.openxmlformats.org/officeDocument/2006/relationships/hyperlink" Target="https://podminky.urs.cz/item/CS_URS_2022_02/042503000" TargetMode="External" /><Relationship Id="rId18" Type="http://schemas.openxmlformats.org/officeDocument/2006/relationships/hyperlink" Target="https://podminky.urs.cz/item/CS_URS_2022_02/042603000" TargetMode="External" /><Relationship Id="rId19" Type="http://schemas.openxmlformats.org/officeDocument/2006/relationships/hyperlink" Target="https://podminky.urs.cz/item/CS_URS_2022_02/045002000" TargetMode="External" /><Relationship Id="rId20" Type="http://schemas.openxmlformats.org/officeDocument/2006/relationships/hyperlink" Target="https://podminky.urs.cz/item/CS_URS_2022_02/062002000" TargetMode="External" /><Relationship Id="rId21" Type="http://schemas.openxmlformats.org/officeDocument/2006/relationships/hyperlink" Target="https://podminky.urs.cz/item/CS_URS_2022_02/071002000" TargetMode="External" /><Relationship Id="rId2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236" TargetMode="External" /><Relationship Id="rId3" Type="http://schemas.openxmlformats.org/officeDocument/2006/relationships/hyperlink" Target="https://podminky.urs.cz/item/CS_URS_2022_02/113201111" TargetMode="External" /><Relationship Id="rId4" Type="http://schemas.openxmlformats.org/officeDocument/2006/relationships/hyperlink" Target="https://podminky.urs.cz/item/CS_URS_2022_02/981011415" TargetMode="External" /><Relationship Id="rId5" Type="http://schemas.openxmlformats.org/officeDocument/2006/relationships/hyperlink" Target="https://podminky.urs.cz/item/CS_URS_2022_02/997006002" TargetMode="External" /><Relationship Id="rId6" Type="http://schemas.openxmlformats.org/officeDocument/2006/relationships/hyperlink" Target="https://podminky.urs.cz/item/CS_URS_2022_02/997006005" TargetMode="External" /><Relationship Id="rId7" Type="http://schemas.openxmlformats.org/officeDocument/2006/relationships/hyperlink" Target="https://podminky.urs.cz/item/CS_URS_2022_02/997006512" TargetMode="External" /><Relationship Id="rId8" Type="http://schemas.openxmlformats.org/officeDocument/2006/relationships/hyperlink" Target="https://podminky.urs.cz/item/CS_URS_2022_02/997006519" TargetMode="External" /><Relationship Id="rId9" Type="http://schemas.openxmlformats.org/officeDocument/2006/relationships/hyperlink" Target="https://podminky.urs.cz/item/CS_URS_2022_02/997006551" TargetMode="External" /><Relationship Id="rId10" Type="http://schemas.openxmlformats.org/officeDocument/2006/relationships/hyperlink" Target="https://podminky.urs.cz/item/CS_URS_2022_02/997013601" TargetMode="External" /><Relationship Id="rId11" Type="http://schemas.openxmlformats.org/officeDocument/2006/relationships/hyperlink" Target="https://podminky.urs.cz/item/CS_URS_2022_02/997013631" TargetMode="External" /><Relationship Id="rId12" Type="http://schemas.openxmlformats.org/officeDocument/2006/relationships/hyperlink" Target="https://podminky.urs.cz/item/CS_URS_2022_02/997013655" TargetMode="External" /><Relationship Id="rId13" Type="http://schemas.openxmlformats.org/officeDocument/2006/relationships/hyperlink" Target="https://podminky.urs.cz/item/CS_URS_2022_02/997013847" TargetMode="External" /><Relationship Id="rId14" Type="http://schemas.openxmlformats.org/officeDocument/2006/relationships/hyperlink" Target="https://podminky.urs.cz/item/CS_URS_2022_02/997013900.R" TargetMode="External" /><Relationship Id="rId15" Type="http://schemas.openxmlformats.org/officeDocument/2006/relationships/hyperlink" Target="https://podminky.urs.cz/item/CS_URS_2022_02/998001123" TargetMode="External" /><Relationship Id="rId16" Type="http://schemas.openxmlformats.org/officeDocument/2006/relationships/hyperlink" Target="https://podminky.urs.cz/item/CS_URS_2022_02/012103000" TargetMode="External" /><Relationship Id="rId17" Type="http://schemas.openxmlformats.org/officeDocument/2006/relationships/hyperlink" Target="https://podminky.urs.cz/item/CS_URS_2022_02/091204000" TargetMode="External" /><Relationship Id="rId18" Type="http://schemas.openxmlformats.org/officeDocument/2006/relationships/hyperlink" Target="https://podminky.urs.cz/item/CS_URS_2022_02/030001000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0" TargetMode="External" /><Relationship Id="rId2" Type="http://schemas.openxmlformats.org/officeDocument/2006/relationships/hyperlink" Target="https://podminky.urs.cz/item/CS_URS_2022_02/131251106" TargetMode="External" /><Relationship Id="rId3" Type="http://schemas.openxmlformats.org/officeDocument/2006/relationships/hyperlink" Target="https://podminky.urs.cz/item/CS_URS_2022_02/132251103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5151101" TargetMode="External" /><Relationship Id="rId8" Type="http://schemas.openxmlformats.org/officeDocument/2006/relationships/hyperlink" Target="https://podminky.urs.cz/item/CS_URS_2022_02/211971121" TargetMode="External" /><Relationship Id="rId9" Type="http://schemas.openxmlformats.org/officeDocument/2006/relationships/hyperlink" Target="https://podminky.urs.cz/item/CS_URS_2022_02/452311131" TargetMode="External" /><Relationship Id="rId10" Type="http://schemas.openxmlformats.org/officeDocument/2006/relationships/hyperlink" Target="https://podminky.urs.cz/item/CS_URS_2022_02/452311141" TargetMode="External" /><Relationship Id="rId11" Type="http://schemas.openxmlformats.org/officeDocument/2006/relationships/hyperlink" Target="https://podminky.urs.cz/item/CS_URS_2022_02/894411311" TargetMode="External" /><Relationship Id="rId12" Type="http://schemas.openxmlformats.org/officeDocument/2006/relationships/hyperlink" Target="https://podminky.urs.cz/item/CS_URS_2022_02/998274101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251101" TargetMode="External" /><Relationship Id="rId2" Type="http://schemas.openxmlformats.org/officeDocument/2006/relationships/hyperlink" Target="https://podminky.urs.cz/item/CS_URS_2022_02/112251102" TargetMode="External" /><Relationship Id="rId3" Type="http://schemas.openxmlformats.org/officeDocument/2006/relationships/hyperlink" Target="https://podminky.urs.cz/item/CS_URS_2022_02/112251103" TargetMode="External" /><Relationship Id="rId4" Type="http://schemas.openxmlformats.org/officeDocument/2006/relationships/hyperlink" Target="https://podminky.urs.cz/item/CS_URS_2022_02/184818232" TargetMode="External" /><Relationship Id="rId5" Type="http://schemas.openxmlformats.org/officeDocument/2006/relationships/hyperlink" Target="https://podminky.urs.cz/item/CS_URS_2022_02/99823131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19001423" TargetMode="External" /><Relationship Id="rId5" Type="http://schemas.openxmlformats.org/officeDocument/2006/relationships/hyperlink" Target="https://podminky.urs.cz/item/CS_URS_2022_02/132354204" TargetMode="External" /><Relationship Id="rId6" Type="http://schemas.openxmlformats.org/officeDocument/2006/relationships/hyperlink" Target="https://podminky.urs.cz/item/CS_URS_2022_02/151101102" TargetMode="External" /><Relationship Id="rId7" Type="http://schemas.openxmlformats.org/officeDocument/2006/relationships/hyperlink" Target="https://podminky.urs.cz/item/CS_URS_2022_02/151101112" TargetMode="External" /><Relationship Id="rId8" Type="http://schemas.openxmlformats.org/officeDocument/2006/relationships/hyperlink" Target="https://podminky.urs.cz/item/CS_URS_2022_02/162751137" TargetMode="External" /><Relationship Id="rId9" Type="http://schemas.openxmlformats.org/officeDocument/2006/relationships/hyperlink" Target="https://podminky.urs.cz/item/CS_URS_2022_02/162751139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4151101" TargetMode="External" /><Relationship Id="rId12" Type="http://schemas.openxmlformats.org/officeDocument/2006/relationships/hyperlink" Target="https://podminky.urs.cz/item/CS_URS_2022_02/175111101" TargetMode="External" /><Relationship Id="rId13" Type="http://schemas.openxmlformats.org/officeDocument/2006/relationships/hyperlink" Target="https://podminky.urs.cz/item/CS_URS_2022_02/359901111" TargetMode="External" /><Relationship Id="rId14" Type="http://schemas.openxmlformats.org/officeDocument/2006/relationships/hyperlink" Target="https://podminky.urs.cz/item/CS_URS_2022_02/359901211" TargetMode="External" /><Relationship Id="rId15" Type="http://schemas.openxmlformats.org/officeDocument/2006/relationships/hyperlink" Target="https://podminky.urs.cz/item/CS_URS_2022_02/451572111" TargetMode="External" /><Relationship Id="rId16" Type="http://schemas.openxmlformats.org/officeDocument/2006/relationships/hyperlink" Target="https://podminky.urs.cz/item/CS_URS_2022_02/831362121" TargetMode="External" /><Relationship Id="rId17" Type="http://schemas.openxmlformats.org/officeDocument/2006/relationships/hyperlink" Target="https://podminky.urs.cz/item/CS_URS_2022_02/871365251" TargetMode="External" /><Relationship Id="rId18" Type="http://schemas.openxmlformats.org/officeDocument/2006/relationships/hyperlink" Target="https://podminky.urs.cz/item/CS_URS_2022_02/892372111" TargetMode="External" /><Relationship Id="rId19" Type="http://schemas.openxmlformats.org/officeDocument/2006/relationships/hyperlink" Target="https://podminky.urs.cz/item/CS_URS_2022_02/892381111" TargetMode="External" /><Relationship Id="rId20" Type="http://schemas.openxmlformats.org/officeDocument/2006/relationships/hyperlink" Target="https://podminky.urs.cz/item/CS_URS_2022_02/899104112" TargetMode="External" /><Relationship Id="rId21" Type="http://schemas.openxmlformats.org/officeDocument/2006/relationships/hyperlink" Target="https://podminky.urs.cz/item/CS_URS_2022_02/899623141" TargetMode="External" /><Relationship Id="rId22" Type="http://schemas.openxmlformats.org/officeDocument/2006/relationships/hyperlink" Target="https://podminky.urs.cz/item/CS_URS_2022_02/998276101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05" TargetMode="External" /><Relationship Id="rId3" Type="http://schemas.openxmlformats.org/officeDocument/2006/relationships/hyperlink" Target="https://podminky.urs.cz/item/CS_URS_2022_02/119001423" TargetMode="External" /><Relationship Id="rId4" Type="http://schemas.openxmlformats.org/officeDocument/2006/relationships/hyperlink" Target="https://podminky.urs.cz/item/CS_URS_2022_02/132354204" TargetMode="External" /><Relationship Id="rId5" Type="http://schemas.openxmlformats.org/officeDocument/2006/relationships/hyperlink" Target="https://podminky.urs.cz/item/CS_URS_2022_02/151101101" TargetMode="External" /><Relationship Id="rId6" Type="http://schemas.openxmlformats.org/officeDocument/2006/relationships/hyperlink" Target="https://podminky.urs.cz/item/CS_URS_2022_02/151101102" TargetMode="External" /><Relationship Id="rId7" Type="http://schemas.openxmlformats.org/officeDocument/2006/relationships/hyperlink" Target="https://podminky.urs.cz/item/CS_URS_2022_02/151101111" TargetMode="External" /><Relationship Id="rId8" Type="http://schemas.openxmlformats.org/officeDocument/2006/relationships/hyperlink" Target="https://podminky.urs.cz/item/CS_URS_2022_02/151101112" TargetMode="External" /><Relationship Id="rId9" Type="http://schemas.openxmlformats.org/officeDocument/2006/relationships/hyperlink" Target="https://podminky.urs.cz/item/CS_URS_2022_02/162751137" TargetMode="External" /><Relationship Id="rId10" Type="http://schemas.openxmlformats.org/officeDocument/2006/relationships/hyperlink" Target="https://podminky.urs.cz/item/CS_URS_2022_02/162751139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4151101" TargetMode="External" /><Relationship Id="rId13" Type="http://schemas.openxmlformats.org/officeDocument/2006/relationships/hyperlink" Target="https://podminky.urs.cz/item/CS_URS_2022_02/174111101" TargetMode="External" /><Relationship Id="rId14" Type="http://schemas.openxmlformats.org/officeDocument/2006/relationships/hyperlink" Target="https://podminky.urs.cz/item/CS_URS_2022_02/451317114" TargetMode="External" /><Relationship Id="rId15" Type="http://schemas.openxmlformats.org/officeDocument/2006/relationships/hyperlink" Target="https://podminky.urs.cz/item/CS_URS_2022_02/451571223" TargetMode="External" /><Relationship Id="rId16" Type="http://schemas.openxmlformats.org/officeDocument/2006/relationships/hyperlink" Target="https://podminky.urs.cz/item/CS_URS_2022_02/452321161" TargetMode="External" /><Relationship Id="rId17" Type="http://schemas.openxmlformats.org/officeDocument/2006/relationships/hyperlink" Target="https://podminky.urs.cz/item/CS_URS_2022_02/591141110R" TargetMode="External" /><Relationship Id="rId18" Type="http://schemas.openxmlformats.org/officeDocument/2006/relationships/hyperlink" Target="https://podminky.urs.cz/item/CS_URS_2022_02/850355121" TargetMode="External" /><Relationship Id="rId19" Type="http://schemas.openxmlformats.org/officeDocument/2006/relationships/hyperlink" Target="https://podminky.urs.cz/item/CS_URS_2022_02/857244122" TargetMode="External" /><Relationship Id="rId20" Type="http://schemas.openxmlformats.org/officeDocument/2006/relationships/hyperlink" Target="https://podminky.urs.cz/item/CS_URS_2022_02/871211211" TargetMode="External" /><Relationship Id="rId21" Type="http://schemas.openxmlformats.org/officeDocument/2006/relationships/hyperlink" Target="https://podminky.urs.cz/item/CS_URS_2022_02/871241211" TargetMode="External" /><Relationship Id="rId22" Type="http://schemas.openxmlformats.org/officeDocument/2006/relationships/hyperlink" Target="https://podminky.urs.cz/item/CS_URS_2022_02/871351211" TargetMode="External" /><Relationship Id="rId23" Type="http://schemas.openxmlformats.org/officeDocument/2006/relationships/hyperlink" Target="https://podminky.urs.cz/item/CS_URS_2022_02/891211112" TargetMode="External" /><Relationship Id="rId24" Type="http://schemas.openxmlformats.org/officeDocument/2006/relationships/hyperlink" Target="https://podminky.urs.cz/item/CS_URS_2022_02/891214121" TargetMode="External" /><Relationship Id="rId25" Type="http://schemas.openxmlformats.org/officeDocument/2006/relationships/hyperlink" Target="https://podminky.urs.cz/item/CS_URS_2022_02/891241112" TargetMode="External" /><Relationship Id="rId26" Type="http://schemas.openxmlformats.org/officeDocument/2006/relationships/hyperlink" Target="https://podminky.urs.cz/item/CS_URS_2022_02/891244121" TargetMode="External" /><Relationship Id="rId27" Type="http://schemas.openxmlformats.org/officeDocument/2006/relationships/hyperlink" Target="https://podminky.urs.cz/item/CS_URS_2022_02/892233122" TargetMode="External" /><Relationship Id="rId28" Type="http://schemas.openxmlformats.org/officeDocument/2006/relationships/hyperlink" Target="https://podminky.urs.cz/item/CS_URS_2022_02/892241111" TargetMode="External" /><Relationship Id="rId29" Type="http://schemas.openxmlformats.org/officeDocument/2006/relationships/hyperlink" Target="https://podminky.urs.cz/item/CS_URS_2022_02/892273122" TargetMode="External" /><Relationship Id="rId30" Type="http://schemas.openxmlformats.org/officeDocument/2006/relationships/hyperlink" Target="https://podminky.urs.cz/item/CS_URS_2022_02/892351111" TargetMode="External" /><Relationship Id="rId31" Type="http://schemas.openxmlformats.org/officeDocument/2006/relationships/hyperlink" Target="https://podminky.urs.cz/item/CS_URS_2022_02/892353122" TargetMode="External" /><Relationship Id="rId32" Type="http://schemas.openxmlformats.org/officeDocument/2006/relationships/hyperlink" Target="https://podminky.urs.cz/item/CS_URS_2022_02/892372111" TargetMode="External" /><Relationship Id="rId33" Type="http://schemas.openxmlformats.org/officeDocument/2006/relationships/hyperlink" Target="https://podminky.urs.cz/item/CS_URS_2022_02/899401112" TargetMode="External" /><Relationship Id="rId34" Type="http://schemas.openxmlformats.org/officeDocument/2006/relationships/hyperlink" Target="https://podminky.urs.cz/item/CS_URS_2022_02/899713111" TargetMode="External" /><Relationship Id="rId35" Type="http://schemas.openxmlformats.org/officeDocument/2006/relationships/hyperlink" Target="https://podminky.urs.cz/item/CS_URS_2022_02/998276101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6" TargetMode="External" /><Relationship Id="rId2" Type="http://schemas.openxmlformats.org/officeDocument/2006/relationships/hyperlink" Target="https://podminky.urs.cz/item/CS_URS_2022_02/139951123" TargetMode="External" /><Relationship Id="rId3" Type="http://schemas.openxmlformats.org/officeDocument/2006/relationships/hyperlink" Target="https://podminky.urs.cz/item/CS_URS_2022_02/162751117" TargetMode="External" /><Relationship Id="rId4" Type="http://schemas.openxmlformats.org/officeDocument/2006/relationships/hyperlink" Target="https://podminky.urs.cz/item/CS_URS_2022_02/167151111" TargetMode="External" /><Relationship Id="rId5" Type="http://schemas.openxmlformats.org/officeDocument/2006/relationships/hyperlink" Target="https://podminky.urs.cz/item/CS_URS_2022_02/213141111" TargetMode="External" /><Relationship Id="rId6" Type="http://schemas.openxmlformats.org/officeDocument/2006/relationships/hyperlink" Target="https://podminky.urs.cz/item/CS_URS_2022_02/291111116.R" TargetMode="External" /><Relationship Id="rId7" Type="http://schemas.openxmlformats.org/officeDocument/2006/relationships/hyperlink" Target="https://podminky.urs.cz/item/CS_URS_2022_02/962032241" TargetMode="External" /><Relationship Id="rId8" Type="http://schemas.openxmlformats.org/officeDocument/2006/relationships/hyperlink" Target="https://podminky.urs.cz/item/CS_URS_2022_02/966071822" TargetMode="External" /><Relationship Id="rId9" Type="http://schemas.openxmlformats.org/officeDocument/2006/relationships/hyperlink" Target="https://podminky.urs.cz/item/CS_URS_2022_02/966072811" TargetMode="External" /><Relationship Id="rId10" Type="http://schemas.openxmlformats.org/officeDocument/2006/relationships/hyperlink" Target="https://podminky.urs.cz/item/CS_URS_2022_02/966073810" TargetMode="External" /><Relationship Id="rId11" Type="http://schemas.openxmlformats.org/officeDocument/2006/relationships/hyperlink" Target="https://podminky.urs.cz/item/CS_URS_2022_02/966073812" TargetMode="External" /><Relationship Id="rId12" Type="http://schemas.openxmlformats.org/officeDocument/2006/relationships/hyperlink" Target="https://podminky.urs.cz/item/CS_URS_2022_02/997013501" TargetMode="External" /><Relationship Id="rId13" Type="http://schemas.openxmlformats.org/officeDocument/2006/relationships/hyperlink" Target="https://podminky.urs.cz/item/CS_URS_2022_02/997013509" TargetMode="External" /><Relationship Id="rId14" Type="http://schemas.openxmlformats.org/officeDocument/2006/relationships/hyperlink" Target="https://podminky.urs.cz/item/CS_URS_2022_02/997013602" TargetMode="External" /><Relationship Id="rId15" Type="http://schemas.openxmlformats.org/officeDocument/2006/relationships/hyperlink" Target="https://podminky.urs.cz/item/CS_URS_2022_02/997013631" TargetMode="External" /><Relationship Id="rId1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40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42</v>
      </c>
      <c r="AO20" s="24"/>
      <c r="AP20" s="24"/>
      <c r="AQ20" s="24"/>
      <c r="AR20" s="22"/>
      <c r="BE20" s="33"/>
      <c r="BS20" s="19" t="s">
        <v>38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19.25" customHeight="1">
      <c r="B23" s="23"/>
      <c r="C23" s="24"/>
      <c r="D23" s="24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49</v>
      </c>
      <c r="E29" s="49"/>
      <c r="F29" s="34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Z2022004-I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Přípravné práce a demolice MFB 2.LF UK, Praha 5 - Motol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 areálu Fakultní nemocnice v Motole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Univerzita Karlova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VPÚ DECO PRAHA a.s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QSB,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78</v>
      </c>
      <c r="AR54" s="106"/>
      <c r="AS54" s="107">
        <f>ROUND(SUM(AS55:AS69),2)</f>
        <v>0</v>
      </c>
      <c r="AT54" s="108">
        <f>ROUND(SUM(AV54:AW54),2)</f>
        <v>0</v>
      </c>
      <c r="AU54" s="109">
        <f>ROUND(SUM(AU55:AU69),5)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ROUND(SUM(AZ55:AZ69),2)</f>
        <v>0</v>
      </c>
      <c r="BA54" s="108">
        <f>ROUND(SUM(BA55:BA69),2)</f>
        <v>0</v>
      </c>
      <c r="BB54" s="108">
        <f>ROUND(SUM(BB55:BB69),2)</f>
        <v>0</v>
      </c>
      <c r="BC54" s="108">
        <f>ROUND(SUM(BC55:BC69),2)</f>
        <v>0</v>
      </c>
      <c r="BD54" s="110">
        <f>ROUND(SUM(BD55:BD69),2)</f>
        <v>0</v>
      </c>
      <c r="BE54" s="6"/>
      <c r="BS54" s="111" t="s">
        <v>79</v>
      </c>
      <c r="BT54" s="111" t="s">
        <v>80</v>
      </c>
      <c r="BU54" s="112" t="s">
        <v>81</v>
      </c>
      <c r="BV54" s="111" t="s">
        <v>82</v>
      </c>
      <c r="BW54" s="111" t="s">
        <v>5</v>
      </c>
      <c r="BX54" s="111" t="s">
        <v>83</v>
      </c>
      <c r="CL54" s="111" t="s">
        <v>19</v>
      </c>
    </row>
    <row r="55" spans="1:91" s="7" customFormat="1" ht="16.5" customHeight="1">
      <c r="A55" s="113" t="s">
        <v>84</v>
      </c>
      <c r="B55" s="114"/>
      <c r="C55" s="115"/>
      <c r="D55" s="116" t="s">
        <v>85</v>
      </c>
      <c r="E55" s="116"/>
      <c r="F55" s="116"/>
      <c r="G55" s="116"/>
      <c r="H55" s="116"/>
      <c r="I55" s="117"/>
      <c r="J55" s="116" t="s">
        <v>86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'DBP - Demoliční a bourací...'!J30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87</v>
      </c>
      <c r="AR55" s="120"/>
      <c r="AS55" s="121">
        <v>0</v>
      </c>
      <c r="AT55" s="122">
        <f>ROUND(SUM(AV55:AW55),2)</f>
        <v>0</v>
      </c>
      <c r="AU55" s="123">
        <f>'DBP - Demoliční a bourací...'!P85</f>
        <v>0</v>
      </c>
      <c r="AV55" s="122">
        <f>'DBP - Demoliční a bourací...'!J33</f>
        <v>0</v>
      </c>
      <c r="AW55" s="122">
        <f>'DBP - Demoliční a bourací...'!J34</f>
        <v>0</v>
      </c>
      <c r="AX55" s="122">
        <f>'DBP - Demoliční a bourací...'!J35</f>
        <v>0</v>
      </c>
      <c r="AY55" s="122">
        <f>'DBP - Demoliční a bourací...'!J36</f>
        <v>0</v>
      </c>
      <c r="AZ55" s="122">
        <f>'DBP - Demoliční a bourací...'!F33</f>
        <v>0</v>
      </c>
      <c r="BA55" s="122">
        <f>'DBP - Demoliční a bourací...'!F34</f>
        <v>0</v>
      </c>
      <c r="BB55" s="122">
        <f>'DBP - Demoliční a bourací...'!F35</f>
        <v>0</v>
      </c>
      <c r="BC55" s="122">
        <f>'DBP - Demoliční a bourací...'!F36</f>
        <v>0</v>
      </c>
      <c r="BD55" s="124">
        <f>'DBP - Demoliční a bourací...'!F37</f>
        <v>0</v>
      </c>
      <c r="BE55" s="7"/>
      <c r="BT55" s="125" t="s">
        <v>88</v>
      </c>
      <c r="BV55" s="125" t="s">
        <v>82</v>
      </c>
      <c r="BW55" s="125" t="s">
        <v>89</v>
      </c>
      <c r="BX55" s="125" t="s">
        <v>5</v>
      </c>
      <c r="CL55" s="125" t="s">
        <v>78</v>
      </c>
      <c r="CM55" s="125" t="s">
        <v>90</v>
      </c>
    </row>
    <row r="56" spans="1:91" s="7" customFormat="1" ht="16.5" customHeight="1">
      <c r="A56" s="113" t="s">
        <v>84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'SO.02 - HTÚ'!J30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93</v>
      </c>
      <c r="AR56" s="120"/>
      <c r="AS56" s="121">
        <v>0</v>
      </c>
      <c r="AT56" s="122">
        <f>ROUND(SUM(AV56:AW56),2)</f>
        <v>0</v>
      </c>
      <c r="AU56" s="123">
        <f>'SO.02 - HTÚ'!P85</f>
        <v>0</v>
      </c>
      <c r="AV56" s="122">
        <f>'SO.02 - HTÚ'!J33</f>
        <v>0</v>
      </c>
      <c r="AW56" s="122">
        <f>'SO.02 - HTÚ'!J34</f>
        <v>0</v>
      </c>
      <c r="AX56" s="122">
        <f>'SO.02 - HTÚ'!J35</f>
        <v>0</v>
      </c>
      <c r="AY56" s="122">
        <f>'SO.02 - HTÚ'!J36</f>
        <v>0</v>
      </c>
      <c r="AZ56" s="122">
        <f>'SO.02 - HTÚ'!F33</f>
        <v>0</v>
      </c>
      <c r="BA56" s="122">
        <f>'SO.02 - HTÚ'!F34</f>
        <v>0</v>
      </c>
      <c r="BB56" s="122">
        <f>'SO.02 - HTÚ'!F35</f>
        <v>0</v>
      </c>
      <c r="BC56" s="122">
        <f>'SO.02 - HTÚ'!F36</f>
        <v>0</v>
      </c>
      <c r="BD56" s="124">
        <f>'SO.02 - HTÚ'!F37</f>
        <v>0</v>
      </c>
      <c r="BE56" s="7"/>
      <c r="BT56" s="125" t="s">
        <v>88</v>
      </c>
      <c r="BV56" s="125" t="s">
        <v>82</v>
      </c>
      <c r="BW56" s="125" t="s">
        <v>94</v>
      </c>
      <c r="BX56" s="125" t="s">
        <v>5</v>
      </c>
      <c r="CL56" s="125" t="s">
        <v>78</v>
      </c>
      <c r="CM56" s="125" t="s">
        <v>90</v>
      </c>
    </row>
    <row r="57" spans="1:91" s="7" customFormat="1" ht="16.5" customHeight="1">
      <c r="A57" s="113" t="s">
        <v>84</v>
      </c>
      <c r="B57" s="114"/>
      <c r="C57" s="115"/>
      <c r="D57" s="116" t="s">
        <v>95</v>
      </c>
      <c r="E57" s="116"/>
      <c r="F57" s="116"/>
      <c r="G57" s="116"/>
      <c r="H57" s="116"/>
      <c r="I57" s="117"/>
      <c r="J57" s="116" t="s">
        <v>96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'SO.04 - Sadové úpravy'!J30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87</v>
      </c>
      <c r="AR57" s="120"/>
      <c r="AS57" s="121">
        <v>0</v>
      </c>
      <c r="AT57" s="122">
        <f>ROUND(SUM(AV57:AW57),2)</f>
        <v>0</v>
      </c>
      <c r="AU57" s="123">
        <f>'SO.04 - Sadové úpravy'!P83</f>
        <v>0</v>
      </c>
      <c r="AV57" s="122">
        <f>'SO.04 - Sadové úpravy'!J33</f>
        <v>0</v>
      </c>
      <c r="AW57" s="122">
        <f>'SO.04 - Sadové úpravy'!J34</f>
        <v>0</v>
      </c>
      <c r="AX57" s="122">
        <f>'SO.04 - Sadové úpravy'!J35</f>
        <v>0</v>
      </c>
      <c r="AY57" s="122">
        <f>'SO.04 - Sadové úpravy'!J36</f>
        <v>0</v>
      </c>
      <c r="AZ57" s="122">
        <f>'SO.04 - Sadové úpravy'!F33</f>
        <v>0</v>
      </c>
      <c r="BA57" s="122">
        <f>'SO.04 - Sadové úpravy'!F34</f>
        <v>0</v>
      </c>
      <c r="BB57" s="122">
        <f>'SO.04 - Sadové úpravy'!F35</f>
        <v>0</v>
      </c>
      <c r="BC57" s="122">
        <f>'SO.04 - Sadové úpravy'!F36</f>
        <v>0</v>
      </c>
      <c r="BD57" s="124">
        <f>'SO.04 - Sadové úpravy'!F37</f>
        <v>0</v>
      </c>
      <c r="BE57" s="7"/>
      <c r="BT57" s="125" t="s">
        <v>88</v>
      </c>
      <c r="BV57" s="125" t="s">
        <v>82</v>
      </c>
      <c r="BW57" s="125" t="s">
        <v>97</v>
      </c>
      <c r="BX57" s="125" t="s">
        <v>5</v>
      </c>
      <c r="CL57" s="125" t="s">
        <v>78</v>
      </c>
      <c r="CM57" s="125" t="s">
        <v>90</v>
      </c>
    </row>
    <row r="58" spans="1:91" s="7" customFormat="1" ht="16.5" customHeight="1">
      <c r="A58" s="113" t="s">
        <v>84</v>
      </c>
      <c r="B58" s="114"/>
      <c r="C58" s="115"/>
      <c r="D58" s="116" t="s">
        <v>98</v>
      </c>
      <c r="E58" s="116"/>
      <c r="F58" s="116"/>
      <c r="G58" s="116"/>
      <c r="H58" s="116"/>
      <c r="I58" s="117"/>
      <c r="J58" s="116" t="s">
        <v>99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'SO.08 - Vnější kanalizace...'!J30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93</v>
      </c>
      <c r="AR58" s="120"/>
      <c r="AS58" s="121">
        <v>0</v>
      </c>
      <c r="AT58" s="122">
        <f>ROUND(SUM(AV58:AW58),2)</f>
        <v>0</v>
      </c>
      <c r="AU58" s="123">
        <f>'SO.08 - Vnější kanalizace...'!P92</f>
        <v>0</v>
      </c>
      <c r="AV58" s="122">
        <f>'SO.08 - Vnější kanalizace...'!J33</f>
        <v>0</v>
      </c>
      <c r="AW58" s="122">
        <f>'SO.08 - Vnější kanalizace...'!J34</f>
        <v>0</v>
      </c>
      <c r="AX58" s="122">
        <f>'SO.08 - Vnější kanalizace...'!J35</f>
        <v>0</v>
      </c>
      <c r="AY58" s="122">
        <f>'SO.08 - Vnější kanalizace...'!J36</f>
        <v>0</v>
      </c>
      <c r="AZ58" s="122">
        <f>'SO.08 - Vnější kanalizace...'!F33</f>
        <v>0</v>
      </c>
      <c r="BA58" s="122">
        <f>'SO.08 - Vnější kanalizace...'!F34</f>
        <v>0</v>
      </c>
      <c r="BB58" s="122">
        <f>'SO.08 - Vnější kanalizace...'!F35</f>
        <v>0</v>
      </c>
      <c r="BC58" s="122">
        <f>'SO.08 - Vnější kanalizace...'!F36</f>
        <v>0</v>
      </c>
      <c r="BD58" s="124">
        <f>'SO.08 - Vnější kanalizace...'!F37</f>
        <v>0</v>
      </c>
      <c r="BE58" s="7"/>
      <c r="BT58" s="125" t="s">
        <v>88</v>
      </c>
      <c r="BV58" s="125" t="s">
        <v>82</v>
      </c>
      <c r="BW58" s="125" t="s">
        <v>100</v>
      </c>
      <c r="BX58" s="125" t="s">
        <v>5</v>
      </c>
      <c r="CL58" s="125" t="s">
        <v>78</v>
      </c>
      <c r="CM58" s="125" t="s">
        <v>88</v>
      </c>
    </row>
    <row r="59" spans="1:91" s="7" customFormat="1" ht="16.5" customHeight="1">
      <c r="A59" s="113" t="s">
        <v>84</v>
      </c>
      <c r="B59" s="114"/>
      <c r="C59" s="115"/>
      <c r="D59" s="116" t="s">
        <v>101</v>
      </c>
      <c r="E59" s="116"/>
      <c r="F59" s="116"/>
      <c r="G59" s="116"/>
      <c r="H59" s="116"/>
      <c r="I59" s="117"/>
      <c r="J59" s="116" t="s">
        <v>102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'SO.09 - Vnější vodovod (p...'!J30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93</v>
      </c>
      <c r="AR59" s="120"/>
      <c r="AS59" s="121">
        <v>0</v>
      </c>
      <c r="AT59" s="122">
        <f>ROUND(SUM(AV59:AW59),2)</f>
        <v>0</v>
      </c>
      <c r="AU59" s="123">
        <f>'SO.09 - Vnější vodovod (p...'!P94</f>
        <v>0</v>
      </c>
      <c r="AV59" s="122">
        <f>'SO.09 - Vnější vodovod (p...'!J33</f>
        <v>0</v>
      </c>
      <c r="AW59" s="122">
        <f>'SO.09 - Vnější vodovod (p...'!J34</f>
        <v>0</v>
      </c>
      <c r="AX59" s="122">
        <f>'SO.09 - Vnější vodovod (p...'!J35</f>
        <v>0</v>
      </c>
      <c r="AY59" s="122">
        <f>'SO.09 - Vnější vodovod (p...'!J36</f>
        <v>0</v>
      </c>
      <c r="AZ59" s="122">
        <f>'SO.09 - Vnější vodovod (p...'!F33</f>
        <v>0</v>
      </c>
      <c r="BA59" s="122">
        <f>'SO.09 - Vnější vodovod (p...'!F34</f>
        <v>0</v>
      </c>
      <c r="BB59" s="122">
        <f>'SO.09 - Vnější vodovod (p...'!F35</f>
        <v>0</v>
      </c>
      <c r="BC59" s="122">
        <f>'SO.09 - Vnější vodovod (p...'!F36</f>
        <v>0</v>
      </c>
      <c r="BD59" s="124">
        <f>'SO.09 - Vnější vodovod (p...'!F37</f>
        <v>0</v>
      </c>
      <c r="BE59" s="7"/>
      <c r="BT59" s="125" t="s">
        <v>88</v>
      </c>
      <c r="BV59" s="125" t="s">
        <v>82</v>
      </c>
      <c r="BW59" s="125" t="s">
        <v>103</v>
      </c>
      <c r="BX59" s="125" t="s">
        <v>5</v>
      </c>
      <c r="CL59" s="125" t="s">
        <v>78</v>
      </c>
      <c r="CM59" s="125" t="s">
        <v>90</v>
      </c>
    </row>
    <row r="60" spans="1:91" s="7" customFormat="1" ht="16.5" customHeight="1">
      <c r="A60" s="113" t="s">
        <v>84</v>
      </c>
      <c r="B60" s="114"/>
      <c r="C60" s="115"/>
      <c r="D60" s="116" t="s">
        <v>104</v>
      </c>
      <c r="E60" s="116"/>
      <c r="F60" s="116"/>
      <c r="G60" s="116"/>
      <c r="H60" s="116"/>
      <c r="I60" s="117"/>
      <c r="J60" s="116" t="s">
        <v>105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'SO.14 - Přeložka stáv. SL...'!J30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87</v>
      </c>
      <c r="AR60" s="120"/>
      <c r="AS60" s="121">
        <v>0</v>
      </c>
      <c r="AT60" s="122">
        <f>ROUND(SUM(AV60:AW60),2)</f>
        <v>0</v>
      </c>
      <c r="AU60" s="123">
        <f>'SO.14 - Přeložka stáv. SL...'!P82</f>
        <v>0</v>
      </c>
      <c r="AV60" s="122">
        <f>'SO.14 - Přeložka stáv. SL...'!J33</f>
        <v>0</v>
      </c>
      <c r="AW60" s="122">
        <f>'SO.14 - Přeložka stáv. SL...'!J34</f>
        <v>0</v>
      </c>
      <c r="AX60" s="122">
        <f>'SO.14 - Přeložka stáv. SL...'!J35</f>
        <v>0</v>
      </c>
      <c r="AY60" s="122">
        <f>'SO.14 - Přeložka stáv. SL...'!J36</f>
        <v>0</v>
      </c>
      <c r="AZ60" s="122">
        <f>'SO.14 - Přeložka stáv. SL...'!F33</f>
        <v>0</v>
      </c>
      <c r="BA60" s="122">
        <f>'SO.14 - Přeložka stáv. SL...'!F34</f>
        <v>0</v>
      </c>
      <c r="BB60" s="122">
        <f>'SO.14 - Přeložka stáv. SL...'!F35</f>
        <v>0</v>
      </c>
      <c r="BC60" s="122">
        <f>'SO.14 - Přeložka stáv. SL...'!F36</f>
        <v>0</v>
      </c>
      <c r="BD60" s="124">
        <f>'SO.14 - Přeložka stáv. SL...'!F37</f>
        <v>0</v>
      </c>
      <c r="BE60" s="7"/>
      <c r="BT60" s="125" t="s">
        <v>88</v>
      </c>
      <c r="BV60" s="125" t="s">
        <v>82</v>
      </c>
      <c r="BW60" s="125" t="s">
        <v>106</v>
      </c>
      <c r="BX60" s="125" t="s">
        <v>5</v>
      </c>
      <c r="CL60" s="125" t="s">
        <v>78</v>
      </c>
      <c r="CM60" s="125" t="s">
        <v>90</v>
      </c>
    </row>
    <row r="61" spans="1:91" s="7" customFormat="1" ht="16.5" customHeight="1">
      <c r="A61" s="113" t="s">
        <v>84</v>
      </c>
      <c r="B61" s="114"/>
      <c r="C61" s="115"/>
      <c r="D61" s="116" t="s">
        <v>107</v>
      </c>
      <c r="E61" s="116"/>
      <c r="F61" s="116"/>
      <c r="G61" s="116"/>
      <c r="H61" s="116"/>
      <c r="I61" s="117"/>
      <c r="J61" s="116" t="s">
        <v>108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'SO.13.1 - Vnější rozvody 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87</v>
      </c>
      <c r="AR61" s="120"/>
      <c r="AS61" s="121">
        <v>0</v>
      </c>
      <c r="AT61" s="122">
        <f>ROUND(SUM(AV61:AW61),2)</f>
        <v>0</v>
      </c>
      <c r="AU61" s="123">
        <f>'SO.13.1 - Vnější rozvody ...'!P84</f>
        <v>0</v>
      </c>
      <c r="AV61" s="122">
        <f>'SO.13.1 - Vnější rozvody ...'!J33</f>
        <v>0</v>
      </c>
      <c r="AW61" s="122">
        <f>'SO.13.1 - Vnější rozvody ...'!J34</f>
        <v>0</v>
      </c>
      <c r="AX61" s="122">
        <f>'SO.13.1 - Vnější rozvody ...'!J35</f>
        <v>0</v>
      </c>
      <c r="AY61" s="122">
        <f>'SO.13.1 - Vnější rozvody ...'!J36</f>
        <v>0</v>
      </c>
      <c r="AZ61" s="122">
        <f>'SO.13.1 - Vnější rozvody ...'!F33</f>
        <v>0</v>
      </c>
      <c r="BA61" s="122">
        <f>'SO.13.1 - Vnější rozvody ...'!F34</f>
        <v>0</v>
      </c>
      <c r="BB61" s="122">
        <f>'SO.13.1 - Vnější rozvody ...'!F35</f>
        <v>0</v>
      </c>
      <c r="BC61" s="122">
        <f>'SO.13.1 - Vnější rozvody ...'!F36</f>
        <v>0</v>
      </c>
      <c r="BD61" s="124">
        <f>'SO.13.1 - Vnější rozvody ...'!F37</f>
        <v>0</v>
      </c>
      <c r="BE61" s="7"/>
      <c r="BT61" s="125" t="s">
        <v>88</v>
      </c>
      <c r="BV61" s="125" t="s">
        <v>82</v>
      </c>
      <c r="BW61" s="125" t="s">
        <v>109</v>
      </c>
      <c r="BX61" s="125" t="s">
        <v>5</v>
      </c>
      <c r="CL61" s="125" t="s">
        <v>78</v>
      </c>
      <c r="CM61" s="125" t="s">
        <v>90</v>
      </c>
    </row>
    <row r="62" spans="1:91" s="7" customFormat="1" ht="16.5" customHeight="1">
      <c r="A62" s="113" t="s">
        <v>84</v>
      </c>
      <c r="B62" s="114"/>
      <c r="C62" s="115"/>
      <c r="D62" s="116" t="s">
        <v>110</v>
      </c>
      <c r="E62" s="116"/>
      <c r="F62" s="116"/>
      <c r="G62" s="116"/>
      <c r="H62" s="116"/>
      <c r="I62" s="117"/>
      <c r="J62" s="116" t="s">
        <v>111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'SO.15 - Příprava území'!J30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93</v>
      </c>
      <c r="AR62" s="120"/>
      <c r="AS62" s="121">
        <v>0</v>
      </c>
      <c r="AT62" s="122">
        <f>ROUND(SUM(AV62:AW62),2)</f>
        <v>0</v>
      </c>
      <c r="AU62" s="123">
        <f>'SO.15 - Příprava území'!P84</f>
        <v>0</v>
      </c>
      <c r="AV62" s="122">
        <f>'SO.15 - Příprava území'!J33</f>
        <v>0</v>
      </c>
      <c r="AW62" s="122">
        <f>'SO.15 - Příprava území'!J34</f>
        <v>0</v>
      </c>
      <c r="AX62" s="122">
        <f>'SO.15 - Příprava území'!J35</f>
        <v>0</v>
      </c>
      <c r="AY62" s="122">
        <f>'SO.15 - Příprava území'!J36</f>
        <v>0</v>
      </c>
      <c r="AZ62" s="122">
        <f>'SO.15 - Příprava území'!F33</f>
        <v>0</v>
      </c>
      <c r="BA62" s="122">
        <f>'SO.15 - Příprava území'!F34</f>
        <v>0</v>
      </c>
      <c r="BB62" s="122">
        <f>'SO.15 - Příprava území'!F35</f>
        <v>0</v>
      </c>
      <c r="BC62" s="122">
        <f>'SO.15 - Příprava území'!F36</f>
        <v>0</v>
      </c>
      <c r="BD62" s="124">
        <f>'SO.15 - Příprava území'!F37</f>
        <v>0</v>
      </c>
      <c r="BE62" s="7"/>
      <c r="BT62" s="125" t="s">
        <v>88</v>
      </c>
      <c r="BV62" s="125" t="s">
        <v>82</v>
      </c>
      <c r="BW62" s="125" t="s">
        <v>112</v>
      </c>
      <c r="BX62" s="125" t="s">
        <v>5</v>
      </c>
      <c r="CL62" s="125" t="s">
        <v>78</v>
      </c>
      <c r="CM62" s="125" t="s">
        <v>90</v>
      </c>
    </row>
    <row r="63" spans="1:91" s="7" customFormat="1" ht="24.75" customHeight="1">
      <c r="A63" s="113" t="s">
        <v>84</v>
      </c>
      <c r="B63" s="114"/>
      <c r="C63" s="115"/>
      <c r="D63" s="116" t="s">
        <v>113</v>
      </c>
      <c r="E63" s="116"/>
      <c r="F63" s="116"/>
      <c r="G63" s="116"/>
      <c r="H63" s="116"/>
      <c r="I63" s="117"/>
      <c r="J63" s="116" t="s">
        <v>114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'SO.15.2 - Provizorní kana...'!J30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87</v>
      </c>
      <c r="AR63" s="120"/>
      <c r="AS63" s="121">
        <v>0</v>
      </c>
      <c r="AT63" s="122">
        <f>ROUND(SUM(AV63:AW63),2)</f>
        <v>0</v>
      </c>
      <c r="AU63" s="123">
        <f>'SO.15.2 - Provizorní kana...'!P89</f>
        <v>0</v>
      </c>
      <c r="AV63" s="122">
        <f>'SO.15.2 - Provizorní kana...'!J33</f>
        <v>0</v>
      </c>
      <c r="AW63" s="122">
        <f>'SO.15.2 - Provizorní kana...'!J34</f>
        <v>0</v>
      </c>
      <c r="AX63" s="122">
        <f>'SO.15.2 - Provizorní kana...'!J35</f>
        <v>0</v>
      </c>
      <c r="AY63" s="122">
        <f>'SO.15.2 - Provizorní kana...'!J36</f>
        <v>0</v>
      </c>
      <c r="AZ63" s="122">
        <f>'SO.15.2 - Provizorní kana...'!F33</f>
        <v>0</v>
      </c>
      <c r="BA63" s="122">
        <f>'SO.15.2 - Provizorní kana...'!F34</f>
        <v>0</v>
      </c>
      <c r="BB63" s="122">
        <f>'SO.15.2 - Provizorní kana...'!F35</f>
        <v>0</v>
      </c>
      <c r="BC63" s="122">
        <f>'SO.15.2 - Provizorní kana...'!F36</f>
        <v>0</v>
      </c>
      <c r="BD63" s="124">
        <f>'SO.15.2 - Provizorní kana...'!F37</f>
        <v>0</v>
      </c>
      <c r="BE63" s="7"/>
      <c r="BT63" s="125" t="s">
        <v>88</v>
      </c>
      <c r="BV63" s="125" t="s">
        <v>82</v>
      </c>
      <c r="BW63" s="125" t="s">
        <v>115</v>
      </c>
      <c r="BX63" s="125" t="s">
        <v>5</v>
      </c>
      <c r="CL63" s="125" t="s">
        <v>78</v>
      </c>
      <c r="CM63" s="125" t="s">
        <v>90</v>
      </c>
    </row>
    <row r="64" spans="1:91" s="7" customFormat="1" ht="24.75" customHeight="1">
      <c r="A64" s="113" t="s">
        <v>84</v>
      </c>
      <c r="B64" s="114"/>
      <c r="C64" s="115"/>
      <c r="D64" s="116" t="s">
        <v>116</v>
      </c>
      <c r="E64" s="116"/>
      <c r="F64" s="116"/>
      <c r="G64" s="116"/>
      <c r="H64" s="116"/>
      <c r="I64" s="117"/>
      <c r="J64" s="116" t="s">
        <v>117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'SO.15.3 - Demolice ZTI ob...'!J30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87</v>
      </c>
      <c r="AR64" s="120"/>
      <c r="AS64" s="121">
        <v>0</v>
      </c>
      <c r="AT64" s="122">
        <f>ROUND(SUM(AV64:AW64),2)</f>
        <v>0</v>
      </c>
      <c r="AU64" s="123">
        <f>'SO.15.3 - Demolice ZTI ob...'!P84</f>
        <v>0</v>
      </c>
      <c r="AV64" s="122">
        <f>'SO.15.3 - Demolice ZTI ob...'!J33</f>
        <v>0</v>
      </c>
      <c r="AW64" s="122">
        <f>'SO.15.3 - Demolice ZTI ob...'!J34</f>
        <v>0</v>
      </c>
      <c r="AX64" s="122">
        <f>'SO.15.3 - Demolice ZTI ob...'!J35</f>
        <v>0</v>
      </c>
      <c r="AY64" s="122">
        <f>'SO.15.3 - Demolice ZTI ob...'!J36</f>
        <v>0</v>
      </c>
      <c r="AZ64" s="122">
        <f>'SO.15.3 - Demolice ZTI ob...'!F33</f>
        <v>0</v>
      </c>
      <c r="BA64" s="122">
        <f>'SO.15.3 - Demolice ZTI ob...'!F34</f>
        <v>0</v>
      </c>
      <c r="BB64" s="122">
        <f>'SO.15.3 - Demolice ZTI ob...'!F35</f>
        <v>0</v>
      </c>
      <c r="BC64" s="122">
        <f>'SO.15.3 - Demolice ZTI ob...'!F36</f>
        <v>0</v>
      </c>
      <c r="BD64" s="124">
        <f>'SO.15.3 - Demolice ZTI ob...'!F37</f>
        <v>0</v>
      </c>
      <c r="BE64" s="7"/>
      <c r="BT64" s="125" t="s">
        <v>88</v>
      </c>
      <c r="BV64" s="125" t="s">
        <v>82</v>
      </c>
      <c r="BW64" s="125" t="s">
        <v>118</v>
      </c>
      <c r="BX64" s="125" t="s">
        <v>5</v>
      </c>
      <c r="CL64" s="125" t="s">
        <v>78</v>
      </c>
      <c r="CM64" s="125" t="s">
        <v>90</v>
      </c>
    </row>
    <row r="65" spans="1:91" s="7" customFormat="1" ht="16.5" customHeight="1">
      <c r="A65" s="113" t="s">
        <v>84</v>
      </c>
      <c r="B65" s="114"/>
      <c r="C65" s="115"/>
      <c r="D65" s="116" t="s">
        <v>119</v>
      </c>
      <c r="E65" s="116"/>
      <c r="F65" s="116"/>
      <c r="G65" s="116"/>
      <c r="H65" s="116"/>
      <c r="I65" s="117"/>
      <c r="J65" s="116" t="s">
        <v>120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'SO.15.4 - Demolice pro te...'!J30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87</v>
      </c>
      <c r="AR65" s="120"/>
      <c r="AS65" s="121">
        <v>0</v>
      </c>
      <c r="AT65" s="122">
        <f>ROUND(SUM(AV65:AW65),2)</f>
        <v>0</v>
      </c>
      <c r="AU65" s="123">
        <f>'SO.15.4 - Demolice pro te...'!P81</f>
        <v>0</v>
      </c>
      <c r="AV65" s="122">
        <f>'SO.15.4 - Demolice pro te...'!J33</f>
        <v>0</v>
      </c>
      <c r="AW65" s="122">
        <f>'SO.15.4 - Demolice pro te...'!J34</f>
        <v>0</v>
      </c>
      <c r="AX65" s="122">
        <f>'SO.15.4 - Demolice pro te...'!J35</f>
        <v>0</v>
      </c>
      <c r="AY65" s="122">
        <f>'SO.15.4 - Demolice pro te...'!J36</f>
        <v>0</v>
      </c>
      <c r="AZ65" s="122">
        <f>'SO.15.4 - Demolice pro te...'!F33</f>
        <v>0</v>
      </c>
      <c r="BA65" s="122">
        <f>'SO.15.4 - Demolice pro te...'!F34</f>
        <v>0</v>
      </c>
      <c r="BB65" s="122">
        <f>'SO.15.4 - Demolice pro te...'!F35</f>
        <v>0</v>
      </c>
      <c r="BC65" s="122">
        <f>'SO.15.4 - Demolice pro te...'!F36</f>
        <v>0</v>
      </c>
      <c r="BD65" s="124">
        <f>'SO.15.4 - Demolice pro te...'!F37</f>
        <v>0</v>
      </c>
      <c r="BE65" s="7"/>
      <c r="BT65" s="125" t="s">
        <v>88</v>
      </c>
      <c r="BV65" s="125" t="s">
        <v>82</v>
      </c>
      <c r="BW65" s="125" t="s">
        <v>121</v>
      </c>
      <c r="BX65" s="125" t="s">
        <v>5</v>
      </c>
      <c r="CL65" s="125" t="s">
        <v>78</v>
      </c>
      <c r="CM65" s="125" t="s">
        <v>90</v>
      </c>
    </row>
    <row r="66" spans="1:91" s="7" customFormat="1" ht="16.5" customHeight="1">
      <c r="A66" s="113" t="s">
        <v>84</v>
      </c>
      <c r="B66" s="114"/>
      <c r="C66" s="115"/>
      <c r="D66" s="116" t="s">
        <v>122</v>
      </c>
      <c r="E66" s="116"/>
      <c r="F66" s="116"/>
      <c r="G66" s="116"/>
      <c r="H66" s="116"/>
      <c r="I66" s="117"/>
      <c r="J66" s="116" t="s">
        <v>123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'SO.15.5 - Demolice plynovodu'!J30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87</v>
      </c>
      <c r="AR66" s="120"/>
      <c r="AS66" s="121">
        <v>0</v>
      </c>
      <c r="AT66" s="122">
        <f>ROUND(SUM(AV66:AW66),2)</f>
        <v>0</v>
      </c>
      <c r="AU66" s="123">
        <f>'SO.15.5 - Demolice plynovodu'!P87</f>
        <v>0</v>
      </c>
      <c r="AV66" s="122">
        <f>'SO.15.5 - Demolice plynovodu'!J33</f>
        <v>0</v>
      </c>
      <c r="AW66" s="122">
        <f>'SO.15.5 - Demolice plynovodu'!J34</f>
        <v>0</v>
      </c>
      <c r="AX66" s="122">
        <f>'SO.15.5 - Demolice plynovodu'!J35</f>
        <v>0</v>
      </c>
      <c r="AY66" s="122">
        <f>'SO.15.5 - Demolice plynovodu'!J36</f>
        <v>0</v>
      </c>
      <c r="AZ66" s="122">
        <f>'SO.15.5 - Demolice plynovodu'!F33</f>
        <v>0</v>
      </c>
      <c r="BA66" s="122">
        <f>'SO.15.5 - Demolice plynovodu'!F34</f>
        <v>0</v>
      </c>
      <c r="BB66" s="122">
        <f>'SO.15.5 - Demolice plynovodu'!F35</f>
        <v>0</v>
      </c>
      <c r="BC66" s="122">
        <f>'SO.15.5 - Demolice plynovodu'!F36</f>
        <v>0</v>
      </c>
      <c r="BD66" s="124">
        <f>'SO.15.5 - Demolice plynovodu'!F37</f>
        <v>0</v>
      </c>
      <c r="BE66" s="7"/>
      <c r="BT66" s="125" t="s">
        <v>88</v>
      </c>
      <c r="BV66" s="125" t="s">
        <v>82</v>
      </c>
      <c r="BW66" s="125" t="s">
        <v>124</v>
      </c>
      <c r="BX66" s="125" t="s">
        <v>5</v>
      </c>
      <c r="CL66" s="125" t="s">
        <v>78</v>
      </c>
      <c r="CM66" s="125" t="s">
        <v>90</v>
      </c>
    </row>
    <row r="67" spans="1:91" s="7" customFormat="1" ht="16.5" customHeight="1">
      <c r="A67" s="113" t="s">
        <v>84</v>
      </c>
      <c r="B67" s="114"/>
      <c r="C67" s="115"/>
      <c r="D67" s="116" t="s">
        <v>125</v>
      </c>
      <c r="E67" s="116"/>
      <c r="F67" s="116"/>
      <c r="G67" s="116"/>
      <c r="H67" s="116"/>
      <c r="I67" s="117"/>
      <c r="J67" s="116" t="s">
        <v>126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'SO.15.6 - Demolice SLB'!J30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87</v>
      </c>
      <c r="AR67" s="120"/>
      <c r="AS67" s="121">
        <v>0</v>
      </c>
      <c r="AT67" s="122">
        <f>ROUND(SUM(AV67:AW67),2)</f>
        <v>0</v>
      </c>
      <c r="AU67" s="123">
        <f>'SO.15.6 - Demolice SLB'!P85</f>
        <v>0</v>
      </c>
      <c r="AV67" s="122">
        <f>'SO.15.6 - Demolice SLB'!J33</f>
        <v>0</v>
      </c>
      <c r="AW67" s="122">
        <f>'SO.15.6 - Demolice SLB'!J34</f>
        <v>0</v>
      </c>
      <c r="AX67" s="122">
        <f>'SO.15.6 - Demolice SLB'!J35</f>
        <v>0</v>
      </c>
      <c r="AY67" s="122">
        <f>'SO.15.6 - Demolice SLB'!J36</f>
        <v>0</v>
      </c>
      <c r="AZ67" s="122">
        <f>'SO.15.6 - Demolice SLB'!F33</f>
        <v>0</v>
      </c>
      <c r="BA67" s="122">
        <f>'SO.15.6 - Demolice SLB'!F34</f>
        <v>0</v>
      </c>
      <c r="BB67" s="122">
        <f>'SO.15.6 - Demolice SLB'!F35</f>
        <v>0</v>
      </c>
      <c r="BC67" s="122">
        <f>'SO.15.6 - Demolice SLB'!F36</f>
        <v>0</v>
      </c>
      <c r="BD67" s="124">
        <f>'SO.15.6 - Demolice SLB'!F37</f>
        <v>0</v>
      </c>
      <c r="BE67" s="7"/>
      <c r="BT67" s="125" t="s">
        <v>88</v>
      </c>
      <c r="BV67" s="125" t="s">
        <v>82</v>
      </c>
      <c r="BW67" s="125" t="s">
        <v>127</v>
      </c>
      <c r="BX67" s="125" t="s">
        <v>5</v>
      </c>
      <c r="CL67" s="125" t="s">
        <v>78</v>
      </c>
      <c r="CM67" s="125" t="s">
        <v>90</v>
      </c>
    </row>
    <row r="68" spans="1:91" s="7" customFormat="1" ht="16.5" customHeight="1">
      <c r="A68" s="113" t="s">
        <v>84</v>
      </c>
      <c r="B68" s="114"/>
      <c r="C68" s="115"/>
      <c r="D68" s="116" t="s">
        <v>128</v>
      </c>
      <c r="E68" s="116"/>
      <c r="F68" s="116"/>
      <c r="G68" s="116"/>
      <c r="H68" s="116"/>
      <c r="I68" s="117"/>
      <c r="J68" s="116" t="s">
        <v>129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'SO.15.7 - Demolice SIL'!J30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87</v>
      </c>
      <c r="AR68" s="120"/>
      <c r="AS68" s="121">
        <v>0</v>
      </c>
      <c r="AT68" s="122">
        <f>ROUND(SUM(AV68:AW68),2)</f>
        <v>0</v>
      </c>
      <c r="AU68" s="123">
        <f>'SO.15.7 - Demolice SIL'!P83</f>
        <v>0</v>
      </c>
      <c r="AV68" s="122">
        <f>'SO.15.7 - Demolice SIL'!J33</f>
        <v>0</v>
      </c>
      <c r="AW68" s="122">
        <f>'SO.15.7 - Demolice SIL'!J34</f>
        <v>0</v>
      </c>
      <c r="AX68" s="122">
        <f>'SO.15.7 - Demolice SIL'!J35</f>
        <v>0</v>
      </c>
      <c r="AY68" s="122">
        <f>'SO.15.7 - Demolice SIL'!J36</f>
        <v>0</v>
      </c>
      <c r="AZ68" s="122">
        <f>'SO.15.7 - Demolice SIL'!F33</f>
        <v>0</v>
      </c>
      <c r="BA68" s="122">
        <f>'SO.15.7 - Demolice SIL'!F34</f>
        <v>0</v>
      </c>
      <c r="BB68" s="122">
        <f>'SO.15.7 - Demolice SIL'!F35</f>
        <v>0</v>
      </c>
      <c r="BC68" s="122">
        <f>'SO.15.7 - Demolice SIL'!F36</f>
        <v>0</v>
      </c>
      <c r="BD68" s="124">
        <f>'SO.15.7 - Demolice SIL'!F37</f>
        <v>0</v>
      </c>
      <c r="BE68" s="7"/>
      <c r="BT68" s="125" t="s">
        <v>88</v>
      </c>
      <c r="BV68" s="125" t="s">
        <v>82</v>
      </c>
      <c r="BW68" s="125" t="s">
        <v>130</v>
      </c>
      <c r="BX68" s="125" t="s">
        <v>5</v>
      </c>
      <c r="CL68" s="125" t="s">
        <v>78</v>
      </c>
      <c r="CM68" s="125" t="s">
        <v>90</v>
      </c>
    </row>
    <row r="69" spans="1:91" s="7" customFormat="1" ht="16.5" customHeight="1">
      <c r="A69" s="113" t="s">
        <v>84</v>
      </c>
      <c r="B69" s="114"/>
      <c r="C69" s="115"/>
      <c r="D69" s="116" t="s">
        <v>131</v>
      </c>
      <c r="E69" s="116"/>
      <c r="F69" s="116"/>
      <c r="G69" s="116"/>
      <c r="H69" s="116"/>
      <c r="I69" s="117"/>
      <c r="J69" s="116" t="s">
        <v>132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'VON - Vedlejší a ostatní 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87</v>
      </c>
      <c r="AR69" s="120"/>
      <c r="AS69" s="126">
        <v>0</v>
      </c>
      <c r="AT69" s="127">
        <f>ROUND(SUM(AV69:AW69),2)</f>
        <v>0</v>
      </c>
      <c r="AU69" s="128">
        <f>'VON - Vedlejší a ostatní ...'!P85</f>
        <v>0</v>
      </c>
      <c r="AV69" s="127">
        <f>'VON - Vedlejší a ostatní ...'!J33</f>
        <v>0</v>
      </c>
      <c r="AW69" s="127">
        <f>'VON - Vedlejší a ostatní ...'!J34</f>
        <v>0</v>
      </c>
      <c r="AX69" s="127">
        <f>'VON - Vedlejší a ostatní ...'!J35</f>
        <v>0</v>
      </c>
      <c r="AY69" s="127">
        <f>'VON - Vedlejší a ostatní ...'!J36</f>
        <v>0</v>
      </c>
      <c r="AZ69" s="127">
        <f>'VON - Vedlejší a ostatní ...'!F33</f>
        <v>0</v>
      </c>
      <c r="BA69" s="127">
        <f>'VON - Vedlejší a ostatní ...'!F34</f>
        <v>0</v>
      </c>
      <c r="BB69" s="127">
        <f>'VON - Vedlejší a ostatní ...'!F35</f>
        <v>0</v>
      </c>
      <c r="BC69" s="127">
        <f>'VON - Vedlejší a ostatní ...'!F36</f>
        <v>0</v>
      </c>
      <c r="BD69" s="129">
        <f>'VON - Vedlejší a ostatní ...'!F37</f>
        <v>0</v>
      </c>
      <c r="BE69" s="7"/>
      <c r="BT69" s="125" t="s">
        <v>88</v>
      </c>
      <c r="BV69" s="125" t="s">
        <v>82</v>
      </c>
      <c r="BW69" s="125" t="s">
        <v>133</v>
      </c>
      <c r="BX69" s="125" t="s">
        <v>5</v>
      </c>
      <c r="CL69" s="125" t="s">
        <v>78</v>
      </c>
      <c r="CM69" s="125" t="s">
        <v>90</v>
      </c>
    </row>
    <row r="70" spans="1:57" s="2" customFormat="1" ht="30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6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</sheetData>
  <sheetProtection password="CC35" sheet="1" objects="1" scenarios="1" formatColumns="0" formatRows="0"/>
  <mergeCells count="9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5" location="'DBP - Demoliční a bourací...'!C2" display="/"/>
    <hyperlink ref="A56" location="'SO.02 - HTÚ'!C2" display="/"/>
    <hyperlink ref="A57" location="'SO.04 - Sadové úpravy'!C2" display="/"/>
    <hyperlink ref="A58" location="'SO.08 - Vnější kanalizace...'!C2" display="/"/>
    <hyperlink ref="A59" location="'SO.09 - Vnější vodovod (p...'!C2" display="/"/>
    <hyperlink ref="A60" location="'SO.14 - Přeložka stáv. SL...'!C2" display="/"/>
    <hyperlink ref="A61" location="'SO.13.1 - Vnější rozvody ...'!C2" display="/"/>
    <hyperlink ref="A62" location="'SO.15 - Příprava území'!C2" display="/"/>
    <hyperlink ref="A63" location="'SO.15.2 - Provizorní kana...'!C2" display="/"/>
    <hyperlink ref="A64" location="'SO.15.3 - Demolice ZTI ob...'!C2" display="/"/>
    <hyperlink ref="A65" location="'SO.15.4 - Demolice pro te...'!C2" display="/"/>
    <hyperlink ref="A66" location="'SO.15.5 - Demolice plynovodu'!C2" display="/"/>
    <hyperlink ref="A67" location="'SO.15.6 - Demolice SLB'!C2" display="/"/>
    <hyperlink ref="A68" location="'SO.15.7 - Demolice SIL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1315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ROUND(J89,2)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ROUND((SUM(BE89:BE198)),2)</f>
        <v>0</v>
      </c>
      <c r="G33" s="40"/>
      <c r="H33" s="40"/>
      <c r="I33" s="151">
        <v>0.21</v>
      </c>
      <c r="J33" s="150">
        <f>ROUND(((SUM(BE89:BE198))*I33),2)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ROUND((SUM(BF89:BF198)),2)</f>
        <v>0</v>
      </c>
      <c r="G34" s="40"/>
      <c r="H34" s="40"/>
      <c r="I34" s="151">
        <v>0.15</v>
      </c>
      <c r="J34" s="150">
        <f>ROUND(((SUM(BF89:BF198))*I34),2)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ROUND((SUM(BG89:BG198)),2)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ROUND((SUM(BH89:BH198)),2)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ROUND((SUM(BI89:BI198)),2)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SO.15.2 - Provizorní kanalizace a vodovod VS (pro demolice)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J140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473</v>
      </c>
      <c r="E63" s="177"/>
      <c r="F63" s="177"/>
      <c r="G63" s="177"/>
      <c r="H63" s="177"/>
      <c r="I63" s="177"/>
      <c r="J63" s="178">
        <f>J145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329</v>
      </c>
      <c r="E64" s="177"/>
      <c r="F64" s="177"/>
      <c r="G64" s="177"/>
      <c r="H64" s="177"/>
      <c r="I64" s="177"/>
      <c r="J64" s="178">
        <f>J154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330</v>
      </c>
      <c r="E65" s="177"/>
      <c r="F65" s="177"/>
      <c r="G65" s="177"/>
      <c r="H65" s="177"/>
      <c r="I65" s="177"/>
      <c r="J65" s="178">
        <f>J162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153</v>
      </c>
      <c r="E66" s="177"/>
      <c r="F66" s="177"/>
      <c r="G66" s="177"/>
      <c r="H66" s="177"/>
      <c r="I66" s="177"/>
      <c r="J66" s="178">
        <f>J186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155</v>
      </c>
      <c r="E67" s="177"/>
      <c r="F67" s="177"/>
      <c r="G67" s="177"/>
      <c r="H67" s="177"/>
      <c r="I67" s="177"/>
      <c r="J67" s="178">
        <f>J187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156</v>
      </c>
      <c r="E68" s="171"/>
      <c r="F68" s="171"/>
      <c r="G68" s="171"/>
      <c r="H68" s="171"/>
      <c r="I68" s="171"/>
      <c r="J68" s="172">
        <f>J191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4"/>
      <c r="C69" s="175"/>
      <c r="D69" s="176" t="s">
        <v>477</v>
      </c>
      <c r="E69" s="177"/>
      <c r="F69" s="177"/>
      <c r="G69" s="177"/>
      <c r="H69" s="177"/>
      <c r="I69" s="177"/>
      <c r="J69" s="178">
        <f>J192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157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3" t="str">
        <f>E7</f>
        <v>Přípravné práce a demolice MFB 2.LF UK, Praha 5 - Motol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144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SO.15.2 - Provizorní kanalizace a vodovod VS (pro demolice)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v areálu Fakultní nemocnice v Motole</v>
      </c>
      <c r="G83" s="42"/>
      <c r="H83" s="42"/>
      <c r="I83" s="34" t="s">
        <v>24</v>
      </c>
      <c r="J83" s="74" t="str">
        <f>IF(J12="","",J12)</f>
        <v>21. 2. 2023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Univerzita Karlova</v>
      </c>
      <c r="G85" s="42"/>
      <c r="H85" s="42"/>
      <c r="I85" s="34" t="s">
        <v>34</v>
      </c>
      <c r="J85" s="38" t="str">
        <f>E21</f>
        <v>VPÚ DECO PRAHA a.s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QSB, s.r.o.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0"/>
      <c r="B88" s="181"/>
      <c r="C88" s="182" t="s">
        <v>158</v>
      </c>
      <c r="D88" s="183" t="s">
        <v>64</v>
      </c>
      <c r="E88" s="183" t="s">
        <v>60</v>
      </c>
      <c r="F88" s="183" t="s">
        <v>61</v>
      </c>
      <c r="G88" s="183" t="s">
        <v>159</v>
      </c>
      <c r="H88" s="183" t="s">
        <v>160</v>
      </c>
      <c r="I88" s="183" t="s">
        <v>161</v>
      </c>
      <c r="J88" s="183" t="s">
        <v>149</v>
      </c>
      <c r="K88" s="184" t="s">
        <v>162</v>
      </c>
      <c r="L88" s="185"/>
      <c r="M88" s="94" t="s">
        <v>78</v>
      </c>
      <c r="N88" s="95" t="s">
        <v>49</v>
      </c>
      <c r="O88" s="95" t="s">
        <v>163</v>
      </c>
      <c r="P88" s="95" t="s">
        <v>164</v>
      </c>
      <c r="Q88" s="95" t="s">
        <v>165</v>
      </c>
      <c r="R88" s="95" t="s">
        <v>166</v>
      </c>
      <c r="S88" s="95" t="s">
        <v>167</v>
      </c>
      <c r="T88" s="96" t="s">
        <v>168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0"/>
      <c r="B89" s="41"/>
      <c r="C89" s="101" t="s">
        <v>169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P90+P191</f>
        <v>0</v>
      </c>
      <c r="Q89" s="98"/>
      <c r="R89" s="188">
        <f>R90+R191</f>
        <v>37.123349999999995</v>
      </c>
      <c r="S89" s="98"/>
      <c r="T89" s="189">
        <f>T90+T191</f>
        <v>0.065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79</v>
      </c>
      <c r="AU89" s="19" t="s">
        <v>150</v>
      </c>
      <c r="BK89" s="190">
        <f>BK90+BK191</f>
        <v>0</v>
      </c>
    </row>
    <row r="90" spans="1:63" s="12" customFormat="1" ht="25.9" customHeight="1">
      <c r="A90" s="12"/>
      <c r="B90" s="191"/>
      <c r="C90" s="192"/>
      <c r="D90" s="193" t="s">
        <v>79</v>
      </c>
      <c r="E90" s="194" t="s">
        <v>170</v>
      </c>
      <c r="F90" s="194" t="s">
        <v>171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P91+P140+P145+P154+P162+P186+P187</f>
        <v>0</v>
      </c>
      <c r="Q90" s="199"/>
      <c r="R90" s="200">
        <f>R91+R140+R145+R154+R162+R186+R187</f>
        <v>37.123349999999995</v>
      </c>
      <c r="S90" s="199"/>
      <c r="T90" s="201">
        <f>T91+T140+T145+T154+T162+T186+T187</f>
        <v>0.065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88</v>
      </c>
      <c r="AT90" s="203" t="s">
        <v>79</v>
      </c>
      <c r="AU90" s="203" t="s">
        <v>80</v>
      </c>
      <c r="AY90" s="202" t="s">
        <v>172</v>
      </c>
      <c r="BK90" s="204">
        <f>BK91+BK140+BK145+BK154+BK162+BK186+BK187</f>
        <v>0</v>
      </c>
    </row>
    <row r="91" spans="1:63" s="12" customFormat="1" ht="22.8" customHeight="1">
      <c r="A91" s="12"/>
      <c r="B91" s="191"/>
      <c r="C91" s="192"/>
      <c r="D91" s="193" t="s">
        <v>79</v>
      </c>
      <c r="E91" s="205" t="s">
        <v>88</v>
      </c>
      <c r="F91" s="205" t="s">
        <v>173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SUM(P92:P139)</f>
        <v>0</v>
      </c>
      <c r="Q91" s="199"/>
      <c r="R91" s="200">
        <f>SUM(R92:R139)</f>
        <v>0.44446</v>
      </c>
      <c r="S91" s="199"/>
      <c r="T91" s="201">
        <f>SUM(T92:T139)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88</v>
      </c>
      <c r="AT91" s="203" t="s">
        <v>79</v>
      </c>
      <c r="AU91" s="203" t="s">
        <v>88</v>
      </c>
      <c r="AY91" s="202" t="s">
        <v>172</v>
      </c>
      <c r="BK91" s="204">
        <f>SUM(BK92:BK139)</f>
        <v>0</v>
      </c>
    </row>
    <row r="92" spans="1:65" s="2" customFormat="1" ht="16.5" customHeight="1">
      <c r="A92" s="40"/>
      <c r="B92" s="41"/>
      <c r="C92" s="207" t="s">
        <v>88</v>
      </c>
      <c r="D92" s="207" t="s">
        <v>174</v>
      </c>
      <c r="E92" s="208" t="s">
        <v>482</v>
      </c>
      <c r="F92" s="209" t="s">
        <v>483</v>
      </c>
      <c r="G92" s="210" t="s">
        <v>484</v>
      </c>
      <c r="H92" s="211">
        <v>240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3E-05</v>
      </c>
      <c r="R92" s="216">
        <f>Q92*H92</f>
        <v>0.0072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485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486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487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51" s="13" customFormat="1" ht="12">
      <c r="A95" s="13"/>
      <c r="B95" s="227"/>
      <c r="C95" s="228"/>
      <c r="D95" s="220" t="s">
        <v>184</v>
      </c>
      <c r="E95" s="229" t="s">
        <v>78</v>
      </c>
      <c r="F95" s="230" t="s">
        <v>1316</v>
      </c>
      <c r="G95" s="228"/>
      <c r="H95" s="231">
        <v>240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184</v>
      </c>
      <c r="AU95" s="237" t="s">
        <v>90</v>
      </c>
      <c r="AV95" s="13" t="s">
        <v>90</v>
      </c>
      <c r="AW95" s="13" t="s">
        <v>38</v>
      </c>
      <c r="AX95" s="13" t="s">
        <v>88</v>
      </c>
      <c r="AY95" s="237" t="s">
        <v>172</v>
      </c>
    </row>
    <row r="96" spans="1:65" s="2" customFormat="1" ht="16.5" customHeight="1">
      <c r="A96" s="40"/>
      <c r="B96" s="41"/>
      <c r="C96" s="207" t="s">
        <v>90</v>
      </c>
      <c r="D96" s="207" t="s">
        <v>174</v>
      </c>
      <c r="E96" s="208" t="s">
        <v>501</v>
      </c>
      <c r="F96" s="209" t="s">
        <v>502</v>
      </c>
      <c r="G96" s="210" t="s">
        <v>138</v>
      </c>
      <c r="H96" s="211">
        <v>2</v>
      </c>
      <c r="I96" s="212"/>
      <c r="J96" s="213">
        <f>ROUND(I96*H96,2)</f>
        <v>0</v>
      </c>
      <c r="K96" s="209" t="s">
        <v>177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0.10775</v>
      </c>
      <c r="R96" s="216">
        <f>Q96*H96</f>
        <v>0.2155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178</v>
      </c>
      <c r="AT96" s="218" t="s">
        <v>174</v>
      </c>
      <c r="AU96" s="218" t="s">
        <v>90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178</v>
      </c>
      <c r="BM96" s="218" t="s">
        <v>503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504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90</v>
      </c>
    </row>
    <row r="98" spans="1:47" s="2" customFormat="1" ht="12">
      <c r="A98" s="40"/>
      <c r="B98" s="41"/>
      <c r="C98" s="42"/>
      <c r="D98" s="225" t="s">
        <v>182</v>
      </c>
      <c r="E98" s="42"/>
      <c r="F98" s="226" t="s">
        <v>505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182</v>
      </c>
      <c r="AU98" s="19" t="s">
        <v>90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494</v>
      </c>
      <c r="G99" s="228"/>
      <c r="H99" s="231">
        <v>2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88</v>
      </c>
      <c r="AY99" s="237" t="s">
        <v>172</v>
      </c>
    </row>
    <row r="100" spans="1:65" s="2" customFormat="1" ht="24.15" customHeight="1">
      <c r="A100" s="40"/>
      <c r="B100" s="41"/>
      <c r="C100" s="207" t="s">
        <v>192</v>
      </c>
      <c r="D100" s="207" t="s">
        <v>174</v>
      </c>
      <c r="E100" s="208" t="s">
        <v>1317</v>
      </c>
      <c r="F100" s="209" t="s">
        <v>1318</v>
      </c>
      <c r="G100" s="210" t="s">
        <v>135</v>
      </c>
      <c r="H100" s="211">
        <v>5.4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1319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1320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1321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1322</v>
      </c>
      <c r="G103" s="228"/>
      <c r="H103" s="231">
        <v>5.4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78</v>
      </c>
      <c r="F104" s="241" t="s">
        <v>186</v>
      </c>
      <c r="G104" s="239"/>
      <c r="H104" s="242">
        <v>5.4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21.75" customHeight="1">
      <c r="A105" s="40"/>
      <c r="B105" s="41"/>
      <c r="C105" s="207" t="s">
        <v>178</v>
      </c>
      <c r="D105" s="207" t="s">
        <v>174</v>
      </c>
      <c r="E105" s="208" t="s">
        <v>512</v>
      </c>
      <c r="F105" s="209" t="s">
        <v>513</v>
      </c>
      <c r="G105" s="210" t="s">
        <v>135</v>
      </c>
      <c r="H105" s="211">
        <v>132</v>
      </c>
      <c r="I105" s="212"/>
      <c r="J105" s="213">
        <f>ROUND(I105*H105,2)</f>
        <v>0</v>
      </c>
      <c r="K105" s="209" t="s">
        <v>177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1323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515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47" s="2" customFormat="1" ht="12">
      <c r="A107" s="40"/>
      <c r="B107" s="41"/>
      <c r="C107" s="42"/>
      <c r="D107" s="225" t="s">
        <v>182</v>
      </c>
      <c r="E107" s="42"/>
      <c r="F107" s="226" t="s">
        <v>516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182</v>
      </c>
      <c r="AU107" s="19" t="s">
        <v>90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1324</v>
      </c>
      <c r="G108" s="228"/>
      <c r="H108" s="231">
        <v>20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1325</v>
      </c>
      <c r="G109" s="228"/>
      <c r="H109" s="231">
        <v>112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80</v>
      </c>
      <c r="AY109" s="237" t="s">
        <v>172</v>
      </c>
    </row>
    <row r="110" spans="1:51" s="14" customFormat="1" ht="12">
      <c r="A110" s="14"/>
      <c r="B110" s="238"/>
      <c r="C110" s="239"/>
      <c r="D110" s="220" t="s">
        <v>184</v>
      </c>
      <c r="E110" s="240" t="s">
        <v>78</v>
      </c>
      <c r="F110" s="241" t="s">
        <v>186</v>
      </c>
      <c r="G110" s="239"/>
      <c r="H110" s="242">
        <v>132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184</v>
      </c>
      <c r="AU110" s="248" t="s">
        <v>90</v>
      </c>
      <c r="AV110" s="14" t="s">
        <v>178</v>
      </c>
      <c r="AW110" s="14" t="s">
        <v>38</v>
      </c>
      <c r="AX110" s="14" t="s">
        <v>88</v>
      </c>
      <c r="AY110" s="248" t="s">
        <v>172</v>
      </c>
    </row>
    <row r="111" spans="1:65" s="2" customFormat="1" ht="16.5" customHeight="1">
      <c r="A111" s="40"/>
      <c r="B111" s="41"/>
      <c r="C111" s="207" t="s">
        <v>206</v>
      </c>
      <c r="D111" s="207" t="s">
        <v>174</v>
      </c>
      <c r="E111" s="208" t="s">
        <v>725</v>
      </c>
      <c r="F111" s="209" t="s">
        <v>726</v>
      </c>
      <c r="G111" s="210" t="s">
        <v>142</v>
      </c>
      <c r="H111" s="211">
        <v>264</v>
      </c>
      <c r="I111" s="212"/>
      <c r="J111" s="213">
        <f>ROUND(I111*H111,2)</f>
        <v>0</v>
      </c>
      <c r="K111" s="209" t="s">
        <v>177</v>
      </c>
      <c r="L111" s="46"/>
      <c r="M111" s="214" t="s">
        <v>78</v>
      </c>
      <c r="N111" s="215" t="s">
        <v>50</v>
      </c>
      <c r="O111" s="86"/>
      <c r="P111" s="216">
        <f>O111*H111</f>
        <v>0</v>
      </c>
      <c r="Q111" s="216">
        <v>0.00084</v>
      </c>
      <c r="R111" s="216">
        <f>Q111*H111</f>
        <v>0.22176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178</v>
      </c>
      <c r="AT111" s="218" t="s">
        <v>174</v>
      </c>
      <c r="AU111" s="218" t="s">
        <v>90</v>
      </c>
      <c r="AY111" s="19" t="s">
        <v>172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88</v>
      </c>
      <c r="BK111" s="219">
        <f>ROUND(I111*H111,2)</f>
        <v>0</v>
      </c>
      <c r="BL111" s="19" t="s">
        <v>178</v>
      </c>
      <c r="BM111" s="218" t="s">
        <v>1326</v>
      </c>
    </row>
    <row r="112" spans="1:47" s="2" customFormat="1" ht="12">
      <c r="A112" s="40"/>
      <c r="B112" s="41"/>
      <c r="C112" s="42"/>
      <c r="D112" s="220" t="s">
        <v>180</v>
      </c>
      <c r="E112" s="42"/>
      <c r="F112" s="221" t="s">
        <v>728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180</v>
      </c>
      <c r="AU112" s="19" t="s">
        <v>90</v>
      </c>
    </row>
    <row r="113" spans="1:47" s="2" customFormat="1" ht="12">
      <c r="A113" s="40"/>
      <c r="B113" s="41"/>
      <c r="C113" s="42"/>
      <c r="D113" s="225" t="s">
        <v>182</v>
      </c>
      <c r="E113" s="42"/>
      <c r="F113" s="226" t="s">
        <v>729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182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1327</v>
      </c>
      <c r="G114" s="228"/>
      <c r="H114" s="231">
        <v>40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1328</v>
      </c>
      <c r="G115" s="228"/>
      <c r="H115" s="231">
        <v>224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4" customFormat="1" ht="12">
      <c r="A116" s="14"/>
      <c r="B116" s="238"/>
      <c r="C116" s="239"/>
      <c r="D116" s="220" t="s">
        <v>184</v>
      </c>
      <c r="E116" s="240" t="s">
        <v>78</v>
      </c>
      <c r="F116" s="241" t="s">
        <v>186</v>
      </c>
      <c r="G116" s="239"/>
      <c r="H116" s="242">
        <v>264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184</v>
      </c>
      <c r="AU116" s="248" t="s">
        <v>90</v>
      </c>
      <c r="AV116" s="14" t="s">
        <v>178</v>
      </c>
      <c r="AW116" s="14" t="s">
        <v>38</v>
      </c>
      <c r="AX116" s="14" t="s">
        <v>88</v>
      </c>
      <c r="AY116" s="248" t="s">
        <v>172</v>
      </c>
    </row>
    <row r="117" spans="1:65" s="2" customFormat="1" ht="16.5" customHeight="1">
      <c r="A117" s="40"/>
      <c r="B117" s="41"/>
      <c r="C117" s="207" t="s">
        <v>212</v>
      </c>
      <c r="D117" s="207" t="s">
        <v>174</v>
      </c>
      <c r="E117" s="208" t="s">
        <v>736</v>
      </c>
      <c r="F117" s="209" t="s">
        <v>737</v>
      </c>
      <c r="G117" s="210" t="s">
        <v>142</v>
      </c>
      <c r="H117" s="211">
        <v>264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1329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739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740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65" s="2" customFormat="1" ht="21.75" customHeight="1">
      <c r="A120" s="40"/>
      <c r="B120" s="41"/>
      <c r="C120" s="207" t="s">
        <v>225</v>
      </c>
      <c r="D120" s="207" t="s">
        <v>174</v>
      </c>
      <c r="E120" s="208" t="s">
        <v>1330</v>
      </c>
      <c r="F120" s="209" t="s">
        <v>1331</v>
      </c>
      <c r="G120" s="210" t="s">
        <v>135</v>
      </c>
      <c r="H120" s="211">
        <v>223</v>
      </c>
      <c r="I120" s="212"/>
      <c r="J120" s="213">
        <f>ROUND(I120*H120,2)</f>
        <v>0</v>
      </c>
      <c r="K120" s="209" t="s">
        <v>177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178</v>
      </c>
      <c r="BM120" s="218" t="s">
        <v>1332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1333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47" s="2" customFormat="1" ht="12">
      <c r="A122" s="40"/>
      <c r="B122" s="41"/>
      <c r="C122" s="42"/>
      <c r="D122" s="225" t="s">
        <v>182</v>
      </c>
      <c r="E122" s="42"/>
      <c r="F122" s="226" t="s">
        <v>1334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182</v>
      </c>
      <c r="AU122" s="19" t="s">
        <v>90</v>
      </c>
    </row>
    <row r="123" spans="1:51" s="13" customFormat="1" ht="12">
      <c r="A123" s="13"/>
      <c r="B123" s="227"/>
      <c r="C123" s="228"/>
      <c r="D123" s="220" t="s">
        <v>184</v>
      </c>
      <c r="E123" s="229" t="s">
        <v>78</v>
      </c>
      <c r="F123" s="230" t="s">
        <v>1335</v>
      </c>
      <c r="G123" s="228"/>
      <c r="H123" s="231">
        <v>223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38</v>
      </c>
      <c r="AX123" s="13" t="s">
        <v>88</v>
      </c>
      <c r="AY123" s="237" t="s">
        <v>172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1336</v>
      </c>
      <c r="F124" s="209" t="s">
        <v>1337</v>
      </c>
      <c r="G124" s="210" t="s">
        <v>135</v>
      </c>
      <c r="H124" s="211">
        <v>223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1338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1339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1340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1335</v>
      </c>
      <c r="G127" s="228"/>
      <c r="H127" s="231">
        <v>223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88</v>
      </c>
      <c r="AY127" s="237" t="s">
        <v>172</v>
      </c>
    </row>
    <row r="128" spans="1:65" s="2" customFormat="1" ht="16.5" customHeight="1">
      <c r="A128" s="40"/>
      <c r="B128" s="41"/>
      <c r="C128" s="207" t="s">
        <v>199</v>
      </c>
      <c r="D128" s="207" t="s">
        <v>174</v>
      </c>
      <c r="E128" s="208" t="s">
        <v>751</v>
      </c>
      <c r="F128" s="209" t="s">
        <v>752</v>
      </c>
      <c r="G128" s="210" t="s">
        <v>135</v>
      </c>
      <c r="H128" s="211">
        <v>91</v>
      </c>
      <c r="I128" s="212"/>
      <c r="J128" s="213">
        <f>ROUND(I128*H128,2)</f>
        <v>0</v>
      </c>
      <c r="K128" s="209" t="s">
        <v>177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178</v>
      </c>
      <c r="AT128" s="218" t="s">
        <v>174</v>
      </c>
      <c r="AU128" s="218" t="s">
        <v>90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178</v>
      </c>
      <c r="BM128" s="218" t="s">
        <v>1341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754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90</v>
      </c>
    </row>
    <row r="130" spans="1:47" s="2" customFormat="1" ht="12">
      <c r="A130" s="40"/>
      <c r="B130" s="41"/>
      <c r="C130" s="42"/>
      <c r="D130" s="225" t="s">
        <v>182</v>
      </c>
      <c r="E130" s="42"/>
      <c r="F130" s="226" t="s">
        <v>755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182</v>
      </c>
      <c r="AU130" s="19" t="s">
        <v>90</v>
      </c>
    </row>
    <row r="131" spans="1:51" s="16" customFormat="1" ht="12">
      <c r="A131" s="16"/>
      <c r="B131" s="265"/>
      <c r="C131" s="266"/>
      <c r="D131" s="220" t="s">
        <v>184</v>
      </c>
      <c r="E131" s="267" t="s">
        <v>78</v>
      </c>
      <c r="F131" s="268" t="s">
        <v>1342</v>
      </c>
      <c r="G131" s="266"/>
      <c r="H131" s="267" t="s">
        <v>78</v>
      </c>
      <c r="I131" s="269"/>
      <c r="J131" s="266"/>
      <c r="K131" s="266"/>
      <c r="L131" s="270"/>
      <c r="M131" s="271"/>
      <c r="N131" s="272"/>
      <c r="O131" s="272"/>
      <c r="P131" s="272"/>
      <c r="Q131" s="272"/>
      <c r="R131" s="272"/>
      <c r="S131" s="272"/>
      <c r="T131" s="273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4" t="s">
        <v>184</v>
      </c>
      <c r="AU131" s="274" t="s">
        <v>90</v>
      </c>
      <c r="AV131" s="16" t="s">
        <v>88</v>
      </c>
      <c r="AW131" s="16" t="s">
        <v>38</v>
      </c>
      <c r="AX131" s="16" t="s">
        <v>80</v>
      </c>
      <c r="AY131" s="274" t="s">
        <v>172</v>
      </c>
    </row>
    <row r="132" spans="1:51" s="13" customFormat="1" ht="12">
      <c r="A132" s="13"/>
      <c r="B132" s="227"/>
      <c r="C132" s="228"/>
      <c r="D132" s="220" t="s">
        <v>184</v>
      </c>
      <c r="E132" s="229" t="s">
        <v>78</v>
      </c>
      <c r="F132" s="230" t="s">
        <v>1343</v>
      </c>
      <c r="G132" s="228"/>
      <c r="H132" s="231">
        <v>91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38</v>
      </c>
      <c r="AX132" s="13" t="s">
        <v>80</v>
      </c>
      <c r="AY132" s="237" t="s">
        <v>172</v>
      </c>
    </row>
    <row r="133" spans="1:51" s="14" customFormat="1" ht="12">
      <c r="A133" s="14"/>
      <c r="B133" s="238"/>
      <c r="C133" s="239"/>
      <c r="D133" s="220" t="s">
        <v>184</v>
      </c>
      <c r="E133" s="240" t="s">
        <v>78</v>
      </c>
      <c r="F133" s="241" t="s">
        <v>186</v>
      </c>
      <c r="G133" s="239"/>
      <c r="H133" s="242">
        <v>91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184</v>
      </c>
      <c r="AU133" s="248" t="s">
        <v>90</v>
      </c>
      <c r="AV133" s="14" t="s">
        <v>178</v>
      </c>
      <c r="AW133" s="14" t="s">
        <v>38</v>
      </c>
      <c r="AX133" s="14" t="s">
        <v>88</v>
      </c>
      <c r="AY133" s="248" t="s">
        <v>172</v>
      </c>
    </row>
    <row r="134" spans="1:65" s="2" customFormat="1" ht="16.5" customHeight="1">
      <c r="A134" s="40"/>
      <c r="B134" s="41"/>
      <c r="C134" s="207" t="s">
        <v>242</v>
      </c>
      <c r="D134" s="207" t="s">
        <v>174</v>
      </c>
      <c r="E134" s="208" t="s">
        <v>561</v>
      </c>
      <c r="F134" s="209" t="s">
        <v>562</v>
      </c>
      <c r="G134" s="210" t="s">
        <v>135</v>
      </c>
      <c r="H134" s="211">
        <v>33</v>
      </c>
      <c r="I134" s="212"/>
      <c r="J134" s="213">
        <f>ROUND(I134*H134,2)</f>
        <v>0</v>
      </c>
      <c r="K134" s="209" t="s">
        <v>177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178</v>
      </c>
      <c r="AT134" s="218" t="s">
        <v>174</v>
      </c>
      <c r="AU134" s="218" t="s">
        <v>90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178</v>
      </c>
      <c r="BM134" s="218" t="s">
        <v>563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564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90</v>
      </c>
    </row>
    <row r="136" spans="1:47" s="2" customFormat="1" ht="12">
      <c r="A136" s="40"/>
      <c r="B136" s="41"/>
      <c r="C136" s="42"/>
      <c r="D136" s="225" t="s">
        <v>182</v>
      </c>
      <c r="E136" s="42"/>
      <c r="F136" s="226" t="s">
        <v>565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182</v>
      </c>
      <c r="AU136" s="19" t="s">
        <v>90</v>
      </c>
    </row>
    <row r="137" spans="1:51" s="13" customFormat="1" ht="12">
      <c r="A137" s="13"/>
      <c r="B137" s="227"/>
      <c r="C137" s="228"/>
      <c r="D137" s="220" t="s">
        <v>184</v>
      </c>
      <c r="E137" s="229" t="s">
        <v>78</v>
      </c>
      <c r="F137" s="230" t="s">
        <v>1344</v>
      </c>
      <c r="G137" s="228"/>
      <c r="H137" s="231">
        <v>5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90</v>
      </c>
      <c r="AV137" s="13" t="s">
        <v>90</v>
      </c>
      <c r="AW137" s="13" t="s">
        <v>38</v>
      </c>
      <c r="AX137" s="13" t="s">
        <v>80</v>
      </c>
      <c r="AY137" s="237" t="s">
        <v>172</v>
      </c>
    </row>
    <row r="138" spans="1:51" s="13" customFormat="1" ht="12">
      <c r="A138" s="13"/>
      <c r="B138" s="227"/>
      <c r="C138" s="228"/>
      <c r="D138" s="220" t="s">
        <v>184</v>
      </c>
      <c r="E138" s="229" t="s">
        <v>78</v>
      </c>
      <c r="F138" s="230" t="s">
        <v>1345</v>
      </c>
      <c r="G138" s="228"/>
      <c r="H138" s="231">
        <v>28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184</v>
      </c>
      <c r="AU138" s="237" t="s">
        <v>90</v>
      </c>
      <c r="AV138" s="13" t="s">
        <v>90</v>
      </c>
      <c r="AW138" s="13" t="s">
        <v>38</v>
      </c>
      <c r="AX138" s="13" t="s">
        <v>80</v>
      </c>
      <c r="AY138" s="237" t="s">
        <v>172</v>
      </c>
    </row>
    <row r="139" spans="1:51" s="14" customFormat="1" ht="12">
      <c r="A139" s="14"/>
      <c r="B139" s="238"/>
      <c r="C139" s="239"/>
      <c r="D139" s="220" t="s">
        <v>184</v>
      </c>
      <c r="E139" s="240" t="s">
        <v>78</v>
      </c>
      <c r="F139" s="241" t="s">
        <v>186</v>
      </c>
      <c r="G139" s="239"/>
      <c r="H139" s="242">
        <v>33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184</v>
      </c>
      <c r="AU139" s="248" t="s">
        <v>90</v>
      </c>
      <c r="AV139" s="14" t="s">
        <v>178</v>
      </c>
      <c r="AW139" s="14" t="s">
        <v>38</v>
      </c>
      <c r="AX139" s="14" t="s">
        <v>88</v>
      </c>
      <c r="AY139" s="248" t="s">
        <v>172</v>
      </c>
    </row>
    <row r="140" spans="1:63" s="12" customFormat="1" ht="22.8" customHeight="1">
      <c r="A140" s="12"/>
      <c r="B140" s="191"/>
      <c r="C140" s="192"/>
      <c r="D140" s="193" t="s">
        <v>79</v>
      </c>
      <c r="E140" s="205" t="s">
        <v>90</v>
      </c>
      <c r="F140" s="205" t="s">
        <v>394</v>
      </c>
      <c r="G140" s="192"/>
      <c r="H140" s="192"/>
      <c r="I140" s="195"/>
      <c r="J140" s="206">
        <f>BK140</f>
        <v>0</v>
      </c>
      <c r="K140" s="192"/>
      <c r="L140" s="197"/>
      <c r="M140" s="198"/>
      <c r="N140" s="199"/>
      <c r="O140" s="199"/>
      <c r="P140" s="200">
        <f>SUM(P141:P144)</f>
        <v>0</v>
      </c>
      <c r="Q140" s="199"/>
      <c r="R140" s="200">
        <f>SUM(R141:R144)</f>
        <v>18.1256</v>
      </c>
      <c r="S140" s="199"/>
      <c r="T140" s="20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88</v>
      </c>
      <c r="AT140" s="203" t="s">
        <v>79</v>
      </c>
      <c r="AU140" s="203" t="s">
        <v>88</v>
      </c>
      <c r="AY140" s="202" t="s">
        <v>172</v>
      </c>
      <c r="BK140" s="204">
        <f>SUM(BK141:BK144)</f>
        <v>0</v>
      </c>
    </row>
    <row r="141" spans="1:65" s="2" customFormat="1" ht="16.5" customHeight="1">
      <c r="A141" s="40"/>
      <c r="B141" s="41"/>
      <c r="C141" s="207" t="s">
        <v>249</v>
      </c>
      <c r="D141" s="207" t="s">
        <v>174</v>
      </c>
      <c r="E141" s="208" t="s">
        <v>571</v>
      </c>
      <c r="F141" s="209" t="s">
        <v>572</v>
      </c>
      <c r="G141" s="210" t="s">
        <v>138</v>
      </c>
      <c r="H141" s="211">
        <v>80</v>
      </c>
      <c r="I141" s="212"/>
      <c r="J141" s="213">
        <f>ROUND(I141*H141,2)</f>
        <v>0</v>
      </c>
      <c r="K141" s="209" t="s">
        <v>78</v>
      </c>
      <c r="L141" s="46"/>
      <c r="M141" s="214" t="s">
        <v>78</v>
      </c>
      <c r="N141" s="215" t="s">
        <v>50</v>
      </c>
      <c r="O141" s="86"/>
      <c r="P141" s="216">
        <f>O141*H141</f>
        <v>0</v>
      </c>
      <c r="Q141" s="216">
        <v>0.22657</v>
      </c>
      <c r="R141" s="216">
        <f>Q141*H141</f>
        <v>18.1256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178</v>
      </c>
      <c r="AT141" s="218" t="s">
        <v>174</v>
      </c>
      <c r="AU141" s="218" t="s">
        <v>90</v>
      </c>
      <c r="AY141" s="19" t="s">
        <v>172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88</v>
      </c>
      <c r="BK141" s="219">
        <f>ROUND(I141*H141,2)</f>
        <v>0</v>
      </c>
      <c r="BL141" s="19" t="s">
        <v>178</v>
      </c>
      <c r="BM141" s="218" t="s">
        <v>573</v>
      </c>
    </row>
    <row r="142" spans="1:47" s="2" customFormat="1" ht="12">
      <c r="A142" s="40"/>
      <c r="B142" s="41"/>
      <c r="C142" s="42"/>
      <c r="D142" s="220" t="s">
        <v>180</v>
      </c>
      <c r="E142" s="42"/>
      <c r="F142" s="221" t="s">
        <v>574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180</v>
      </c>
      <c r="AU142" s="19" t="s">
        <v>90</v>
      </c>
    </row>
    <row r="143" spans="1:51" s="13" customFormat="1" ht="12">
      <c r="A143" s="13"/>
      <c r="B143" s="227"/>
      <c r="C143" s="228"/>
      <c r="D143" s="220" t="s">
        <v>184</v>
      </c>
      <c r="E143" s="229" t="s">
        <v>78</v>
      </c>
      <c r="F143" s="230" t="s">
        <v>1346</v>
      </c>
      <c r="G143" s="228"/>
      <c r="H143" s="231">
        <v>80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184</v>
      </c>
      <c r="AU143" s="237" t="s">
        <v>90</v>
      </c>
      <c r="AV143" s="13" t="s">
        <v>90</v>
      </c>
      <c r="AW143" s="13" t="s">
        <v>38</v>
      </c>
      <c r="AX143" s="13" t="s">
        <v>88</v>
      </c>
      <c r="AY143" s="237" t="s">
        <v>172</v>
      </c>
    </row>
    <row r="144" spans="1:51" s="16" customFormat="1" ht="12">
      <c r="A144" s="16"/>
      <c r="B144" s="265"/>
      <c r="C144" s="266"/>
      <c r="D144" s="220" t="s">
        <v>184</v>
      </c>
      <c r="E144" s="267" t="s">
        <v>78</v>
      </c>
      <c r="F144" s="268" t="s">
        <v>576</v>
      </c>
      <c r="G144" s="266"/>
      <c r="H144" s="267" t="s">
        <v>78</v>
      </c>
      <c r="I144" s="269"/>
      <c r="J144" s="266"/>
      <c r="K144" s="266"/>
      <c r="L144" s="270"/>
      <c r="M144" s="271"/>
      <c r="N144" s="272"/>
      <c r="O144" s="272"/>
      <c r="P144" s="272"/>
      <c r="Q144" s="272"/>
      <c r="R144" s="272"/>
      <c r="S144" s="272"/>
      <c r="T144" s="273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4" t="s">
        <v>184</v>
      </c>
      <c r="AU144" s="274" t="s">
        <v>90</v>
      </c>
      <c r="AV144" s="16" t="s">
        <v>88</v>
      </c>
      <c r="AW144" s="16" t="s">
        <v>38</v>
      </c>
      <c r="AX144" s="16" t="s">
        <v>80</v>
      </c>
      <c r="AY144" s="274" t="s">
        <v>172</v>
      </c>
    </row>
    <row r="145" spans="1:63" s="12" customFormat="1" ht="22.8" customHeight="1">
      <c r="A145" s="12"/>
      <c r="B145" s="191"/>
      <c r="C145" s="192"/>
      <c r="D145" s="193" t="s">
        <v>79</v>
      </c>
      <c r="E145" s="205" t="s">
        <v>192</v>
      </c>
      <c r="F145" s="205" t="s">
        <v>577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SUM(P146:P153)</f>
        <v>0</v>
      </c>
      <c r="Q145" s="199"/>
      <c r="R145" s="200">
        <f>SUM(R146:R153)</f>
        <v>0</v>
      </c>
      <c r="S145" s="199"/>
      <c r="T145" s="201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88</v>
      </c>
      <c r="AT145" s="203" t="s">
        <v>79</v>
      </c>
      <c r="AU145" s="203" t="s">
        <v>88</v>
      </c>
      <c r="AY145" s="202" t="s">
        <v>172</v>
      </c>
      <c r="BK145" s="204">
        <f>SUM(BK146:BK153)</f>
        <v>0</v>
      </c>
    </row>
    <row r="146" spans="1:65" s="2" customFormat="1" ht="16.5" customHeight="1">
      <c r="A146" s="40"/>
      <c r="B146" s="41"/>
      <c r="C146" s="207" t="s">
        <v>254</v>
      </c>
      <c r="D146" s="207" t="s">
        <v>174</v>
      </c>
      <c r="E146" s="208" t="s">
        <v>578</v>
      </c>
      <c r="F146" s="209" t="s">
        <v>579</v>
      </c>
      <c r="G146" s="210" t="s">
        <v>138</v>
      </c>
      <c r="H146" s="211">
        <v>10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580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581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582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51" s="13" customFormat="1" ht="12">
      <c r="A149" s="13"/>
      <c r="B149" s="227"/>
      <c r="C149" s="228"/>
      <c r="D149" s="220" t="s">
        <v>184</v>
      </c>
      <c r="E149" s="229" t="s">
        <v>78</v>
      </c>
      <c r="F149" s="230" t="s">
        <v>242</v>
      </c>
      <c r="G149" s="228"/>
      <c r="H149" s="231">
        <v>10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184</v>
      </c>
      <c r="AU149" s="237" t="s">
        <v>90</v>
      </c>
      <c r="AV149" s="13" t="s">
        <v>90</v>
      </c>
      <c r="AW149" s="13" t="s">
        <v>38</v>
      </c>
      <c r="AX149" s="13" t="s">
        <v>88</v>
      </c>
      <c r="AY149" s="237" t="s">
        <v>172</v>
      </c>
    </row>
    <row r="150" spans="1:65" s="2" customFormat="1" ht="16.5" customHeight="1">
      <c r="A150" s="40"/>
      <c r="B150" s="41"/>
      <c r="C150" s="207" t="s">
        <v>258</v>
      </c>
      <c r="D150" s="207" t="s">
        <v>174</v>
      </c>
      <c r="E150" s="208" t="s">
        <v>584</v>
      </c>
      <c r="F150" s="209" t="s">
        <v>585</v>
      </c>
      <c r="G150" s="210" t="s">
        <v>138</v>
      </c>
      <c r="H150" s="211">
        <v>10</v>
      </c>
      <c r="I150" s="212"/>
      <c r="J150" s="213">
        <f>ROUND(I150*H150,2)</f>
        <v>0</v>
      </c>
      <c r="K150" s="209" t="s">
        <v>177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178</v>
      </c>
      <c r="AT150" s="218" t="s">
        <v>174</v>
      </c>
      <c r="AU150" s="218" t="s">
        <v>90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178</v>
      </c>
      <c r="BM150" s="218" t="s">
        <v>586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587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90</v>
      </c>
    </row>
    <row r="152" spans="1:47" s="2" customFormat="1" ht="12">
      <c r="A152" s="40"/>
      <c r="B152" s="41"/>
      <c r="C152" s="42"/>
      <c r="D152" s="225" t="s">
        <v>182</v>
      </c>
      <c r="E152" s="42"/>
      <c r="F152" s="226" t="s">
        <v>588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182</v>
      </c>
      <c r="AU152" s="19" t="s">
        <v>90</v>
      </c>
    </row>
    <row r="153" spans="1:51" s="13" customFormat="1" ht="12">
      <c r="A153" s="13"/>
      <c r="B153" s="227"/>
      <c r="C153" s="228"/>
      <c r="D153" s="220" t="s">
        <v>184</v>
      </c>
      <c r="E153" s="229" t="s">
        <v>78</v>
      </c>
      <c r="F153" s="230" t="s">
        <v>242</v>
      </c>
      <c r="G153" s="228"/>
      <c r="H153" s="231">
        <v>10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90</v>
      </c>
      <c r="AV153" s="13" t="s">
        <v>90</v>
      </c>
      <c r="AW153" s="13" t="s">
        <v>38</v>
      </c>
      <c r="AX153" s="13" t="s">
        <v>88</v>
      </c>
      <c r="AY153" s="237" t="s">
        <v>172</v>
      </c>
    </row>
    <row r="154" spans="1:63" s="12" customFormat="1" ht="22.8" customHeight="1">
      <c r="A154" s="12"/>
      <c r="B154" s="191"/>
      <c r="C154" s="192"/>
      <c r="D154" s="193" t="s">
        <v>79</v>
      </c>
      <c r="E154" s="205" t="s">
        <v>178</v>
      </c>
      <c r="F154" s="205" t="s">
        <v>409</v>
      </c>
      <c r="G154" s="192"/>
      <c r="H154" s="192"/>
      <c r="I154" s="195"/>
      <c r="J154" s="206">
        <f>BK154</f>
        <v>0</v>
      </c>
      <c r="K154" s="192"/>
      <c r="L154" s="197"/>
      <c r="M154" s="198"/>
      <c r="N154" s="199"/>
      <c r="O154" s="199"/>
      <c r="P154" s="200">
        <f>SUM(P155:P161)</f>
        <v>0</v>
      </c>
      <c r="Q154" s="199"/>
      <c r="R154" s="200">
        <f>SUM(R155:R161)</f>
        <v>15.12616</v>
      </c>
      <c r="S154" s="199"/>
      <c r="T154" s="201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88</v>
      </c>
      <c r="AT154" s="203" t="s">
        <v>79</v>
      </c>
      <c r="AU154" s="203" t="s">
        <v>88</v>
      </c>
      <c r="AY154" s="202" t="s">
        <v>172</v>
      </c>
      <c r="BK154" s="204">
        <f>SUM(BK155:BK161)</f>
        <v>0</v>
      </c>
    </row>
    <row r="155" spans="1:65" s="2" customFormat="1" ht="16.5" customHeight="1">
      <c r="A155" s="40"/>
      <c r="B155" s="41"/>
      <c r="C155" s="207" t="s">
        <v>262</v>
      </c>
      <c r="D155" s="207" t="s">
        <v>174</v>
      </c>
      <c r="E155" s="208" t="s">
        <v>589</v>
      </c>
      <c r="F155" s="209" t="s">
        <v>590</v>
      </c>
      <c r="G155" s="210" t="s">
        <v>135</v>
      </c>
      <c r="H155" s="211">
        <v>8</v>
      </c>
      <c r="I155" s="212"/>
      <c r="J155" s="213">
        <f>ROUND(I155*H155,2)</f>
        <v>0</v>
      </c>
      <c r="K155" s="209" t="s">
        <v>177</v>
      </c>
      <c r="L155" s="46"/>
      <c r="M155" s="214" t="s">
        <v>78</v>
      </c>
      <c r="N155" s="215" t="s">
        <v>50</v>
      </c>
      <c r="O155" s="86"/>
      <c r="P155" s="216">
        <f>O155*H155</f>
        <v>0</v>
      </c>
      <c r="Q155" s="216">
        <v>1.89077</v>
      </c>
      <c r="R155" s="216">
        <f>Q155*H155</f>
        <v>15.12616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178</v>
      </c>
      <c r="AT155" s="218" t="s">
        <v>174</v>
      </c>
      <c r="AU155" s="218" t="s">
        <v>90</v>
      </c>
      <c r="AY155" s="19" t="s">
        <v>172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88</v>
      </c>
      <c r="BK155" s="219">
        <f>ROUND(I155*H155,2)</f>
        <v>0</v>
      </c>
      <c r="BL155" s="19" t="s">
        <v>178</v>
      </c>
      <c r="BM155" s="218" t="s">
        <v>591</v>
      </c>
    </row>
    <row r="156" spans="1:47" s="2" customFormat="1" ht="12">
      <c r="A156" s="40"/>
      <c r="B156" s="41"/>
      <c r="C156" s="42"/>
      <c r="D156" s="220" t="s">
        <v>180</v>
      </c>
      <c r="E156" s="42"/>
      <c r="F156" s="221" t="s">
        <v>592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180</v>
      </c>
      <c r="AU156" s="19" t="s">
        <v>90</v>
      </c>
    </row>
    <row r="157" spans="1:47" s="2" customFormat="1" ht="12">
      <c r="A157" s="40"/>
      <c r="B157" s="41"/>
      <c r="C157" s="42"/>
      <c r="D157" s="225" t="s">
        <v>182</v>
      </c>
      <c r="E157" s="42"/>
      <c r="F157" s="226" t="s">
        <v>593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182</v>
      </c>
      <c r="AU157" s="19" t="s">
        <v>90</v>
      </c>
    </row>
    <row r="158" spans="1:51" s="16" customFormat="1" ht="12">
      <c r="A158" s="16"/>
      <c r="B158" s="265"/>
      <c r="C158" s="266"/>
      <c r="D158" s="220" t="s">
        <v>184</v>
      </c>
      <c r="E158" s="267" t="s">
        <v>78</v>
      </c>
      <c r="F158" s="268" t="s">
        <v>1347</v>
      </c>
      <c r="G158" s="266"/>
      <c r="H158" s="267" t="s">
        <v>78</v>
      </c>
      <c r="I158" s="269"/>
      <c r="J158" s="266"/>
      <c r="K158" s="266"/>
      <c r="L158" s="270"/>
      <c r="M158" s="271"/>
      <c r="N158" s="272"/>
      <c r="O158" s="272"/>
      <c r="P158" s="272"/>
      <c r="Q158" s="272"/>
      <c r="R158" s="272"/>
      <c r="S158" s="272"/>
      <c r="T158" s="273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74" t="s">
        <v>184</v>
      </c>
      <c r="AU158" s="274" t="s">
        <v>90</v>
      </c>
      <c r="AV158" s="16" t="s">
        <v>88</v>
      </c>
      <c r="AW158" s="16" t="s">
        <v>38</v>
      </c>
      <c r="AX158" s="16" t="s">
        <v>80</v>
      </c>
      <c r="AY158" s="274" t="s">
        <v>172</v>
      </c>
    </row>
    <row r="159" spans="1:51" s="16" customFormat="1" ht="12">
      <c r="A159" s="16"/>
      <c r="B159" s="265"/>
      <c r="C159" s="266"/>
      <c r="D159" s="220" t="s">
        <v>184</v>
      </c>
      <c r="E159" s="267" t="s">
        <v>78</v>
      </c>
      <c r="F159" s="268" t="s">
        <v>595</v>
      </c>
      <c r="G159" s="266"/>
      <c r="H159" s="267" t="s">
        <v>78</v>
      </c>
      <c r="I159" s="269"/>
      <c r="J159" s="266"/>
      <c r="K159" s="266"/>
      <c r="L159" s="270"/>
      <c r="M159" s="271"/>
      <c r="N159" s="272"/>
      <c r="O159" s="272"/>
      <c r="P159" s="272"/>
      <c r="Q159" s="272"/>
      <c r="R159" s="272"/>
      <c r="S159" s="272"/>
      <c r="T159" s="27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4" t="s">
        <v>184</v>
      </c>
      <c r="AU159" s="274" t="s">
        <v>90</v>
      </c>
      <c r="AV159" s="16" t="s">
        <v>88</v>
      </c>
      <c r="AW159" s="16" t="s">
        <v>38</v>
      </c>
      <c r="AX159" s="16" t="s">
        <v>80</v>
      </c>
      <c r="AY159" s="274" t="s">
        <v>172</v>
      </c>
    </row>
    <row r="160" spans="1:51" s="13" customFormat="1" ht="12">
      <c r="A160" s="13"/>
      <c r="B160" s="227"/>
      <c r="C160" s="228"/>
      <c r="D160" s="220" t="s">
        <v>184</v>
      </c>
      <c r="E160" s="229" t="s">
        <v>78</v>
      </c>
      <c r="F160" s="230" t="s">
        <v>1348</v>
      </c>
      <c r="G160" s="228"/>
      <c r="H160" s="231">
        <v>8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184</v>
      </c>
      <c r="AU160" s="237" t="s">
        <v>90</v>
      </c>
      <c r="AV160" s="13" t="s">
        <v>90</v>
      </c>
      <c r="AW160" s="13" t="s">
        <v>38</v>
      </c>
      <c r="AX160" s="13" t="s">
        <v>80</v>
      </c>
      <c r="AY160" s="237" t="s">
        <v>172</v>
      </c>
    </row>
    <row r="161" spans="1:51" s="14" customFormat="1" ht="12">
      <c r="A161" s="14"/>
      <c r="B161" s="238"/>
      <c r="C161" s="239"/>
      <c r="D161" s="220" t="s">
        <v>184</v>
      </c>
      <c r="E161" s="240" t="s">
        <v>78</v>
      </c>
      <c r="F161" s="241" t="s">
        <v>186</v>
      </c>
      <c r="G161" s="239"/>
      <c r="H161" s="242">
        <v>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184</v>
      </c>
      <c r="AU161" s="248" t="s">
        <v>90</v>
      </c>
      <c r="AV161" s="14" t="s">
        <v>178</v>
      </c>
      <c r="AW161" s="14" t="s">
        <v>38</v>
      </c>
      <c r="AX161" s="14" t="s">
        <v>88</v>
      </c>
      <c r="AY161" s="248" t="s">
        <v>172</v>
      </c>
    </row>
    <row r="162" spans="1:63" s="12" customFormat="1" ht="22.8" customHeight="1">
      <c r="A162" s="12"/>
      <c r="B162" s="191"/>
      <c r="C162" s="192"/>
      <c r="D162" s="193" t="s">
        <v>79</v>
      </c>
      <c r="E162" s="205" t="s">
        <v>231</v>
      </c>
      <c r="F162" s="205" t="s">
        <v>424</v>
      </c>
      <c r="G162" s="192"/>
      <c r="H162" s="192"/>
      <c r="I162" s="195"/>
      <c r="J162" s="206">
        <f>BK162</f>
        <v>0</v>
      </c>
      <c r="K162" s="192"/>
      <c r="L162" s="197"/>
      <c r="M162" s="198"/>
      <c r="N162" s="199"/>
      <c r="O162" s="199"/>
      <c r="P162" s="200">
        <f>SUM(P163:P185)</f>
        <v>0</v>
      </c>
      <c r="Q162" s="199"/>
      <c r="R162" s="200">
        <f>SUM(R163:R185)</f>
        <v>3.42713</v>
      </c>
      <c r="S162" s="199"/>
      <c r="T162" s="201">
        <f>SUM(T163:T185)</f>
        <v>0.065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88</v>
      </c>
      <c r="AT162" s="203" t="s">
        <v>79</v>
      </c>
      <c r="AU162" s="203" t="s">
        <v>88</v>
      </c>
      <c r="AY162" s="202" t="s">
        <v>172</v>
      </c>
      <c r="BK162" s="204">
        <f>SUM(BK163:BK185)</f>
        <v>0</v>
      </c>
    </row>
    <row r="163" spans="1:65" s="2" customFormat="1" ht="24.15" customHeight="1">
      <c r="A163" s="40"/>
      <c r="B163" s="41"/>
      <c r="C163" s="207" t="s">
        <v>8</v>
      </c>
      <c r="D163" s="207" t="s">
        <v>174</v>
      </c>
      <c r="E163" s="208" t="s">
        <v>605</v>
      </c>
      <c r="F163" s="209" t="s">
        <v>1349</v>
      </c>
      <c r="G163" s="210" t="s">
        <v>464</v>
      </c>
      <c r="H163" s="211">
        <v>1</v>
      </c>
      <c r="I163" s="212"/>
      <c r="J163" s="213">
        <f>ROUND(I163*H163,2)</f>
        <v>0</v>
      </c>
      <c r="K163" s="209" t="s">
        <v>607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0.065</v>
      </c>
      <c r="T163" s="217">
        <f>S163*H163</f>
        <v>0.065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608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1349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65" s="2" customFormat="1" ht="16.5" customHeight="1">
      <c r="A165" s="40"/>
      <c r="B165" s="41"/>
      <c r="C165" s="207" t="s">
        <v>276</v>
      </c>
      <c r="D165" s="207" t="s">
        <v>174</v>
      </c>
      <c r="E165" s="208" t="s">
        <v>620</v>
      </c>
      <c r="F165" s="209" t="s">
        <v>1350</v>
      </c>
      <c r="G165" s="210" t="s">
        <v>427</v>
      </c>
      <c r="H165" s="211">
        <v>1</v>
      </c>
      <c r="I165" s="212"/>
      <c r="J165" s="213">
        <f>ROUND(I165*H165,2)</f>
        <v>0</v>
      </c>
      <c r="K165" s="209" t="s">
        <v>78</v>
      </c>
      <c r="L165" s="46"/>
      <c r="M165" s="214" t="s">
        <v>78</v>
      </c>
      <c r="N165" s="215" t="s">
        <v>50</v>
      </c>
      <c r="O165" s="86"/>
      <c r="P165" s="216">
        <f>O165*H165</f>
        <v>0</v>
      </c>
      <c r="Q165" s="216">
        <v>1.47325</v>
      </c>
      <c r="R165" s="216">
        <f>Q165*H165</f>
        <v>1.47325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178</v>
      </c>
      <c r="AT165" s="218" t="s">
        <v>174</v>
      </c>
      <c r="AU165" s="218" t="s">
        <v>90</v>
      </c>
      <c r="AY165" s="19" t="s">
        <v>172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88</v>
      </c>
      <c r="BK165" s="219">
        <f>ROUND(I165*H165,2)</f>
        <v>0</v>
      </c>
      <c r="BL165" s="19" t="s">
        <v>178</v>
      </c>
      <c r="BM165" s="218" t="s">
        <v>622</v>
      </c>
    </row>
    <row r="166" spans="1:47" s="2" customFormat="1" ht="12">
      <c r="A166" s="40"/>
      <c r="B166" s="41"/>
      <c r="C166" s="42"/>
      <c r="D166" s="220" t="s">
        <v>180</v>
      </c>
      <c r="E166" s="42"/>
      <c r="F166" s="221" t="s">
        <v>1350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180</v>
      </c>
      <c r="AU166" s="19" t="s">
        <v>90</v>
      </c>
    </row>
    <row r="167" spans="1:65" s="2" customFormat="1" ht="16.5" customHeight="1">
      <c r="A167" s="40"/>
      <c r="B167" s="41"/>
      <c r="C167" s="207" t="s">
        <v>283</v>
      </c>
      <c r="D167" s="207" t="s">
        <v>174</v>
      </c>
      <c r="E167" s="208" t="s">
        <v>846</v>
      </c>
      <c r="F167" s="209" t="s">
        <v>847</v>
      </c>
      <c r="G167" s="210" t="s">
        <v>138</v>
      </c>
      <c r="H167" s="211">
        <v>70</v>
      </c>
      <c r="I167" s="212"/>
      <c r="J167" s="213">
        <f>ROUND(I167*H167,2)</f>
        <v>0</v>
      </c>
      <c r="K167" s="209" t="s">
        <v>177</v>
      </c>
      <c r="L167" s="46"/>
      <c r="M167" s="214" t="s">
        <v>78</v>
      </c>
      <c r="N167" s="215" t="s">
        <v>50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178</v>
      </c>
      <c r="AT167" s="218" t="s">
        <v>174</v>
      </c>
      <c r="AU167" s="218" t="s">
        <v>90</v>
      </c>
      <c r="AY167" s="19" t="s">
        <v>172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88</v>
      </c>
      <c r="BK167" s="219">
        <f>ROUND(I167*H167,2)</f>
        <v>0</v>
      </c>
      <c r="BL167" s="19" t="s">
        <v>178</v>
      </c>
      <c r="BM167" s="218" t="s">
        <v>1351</v>
      </c>
    </row>
    <row r="168" spans="1:47" s="2" customFormat="1" ht="12">
      <c r="A168" s="40"/>
      <c r="B168" s="41"/>
      <c r="C168" s="42"/>
      <c r="D168" s="220" t="s">
        <v>180</v>
      </c>
      <c r="E168" s="42"/>
      <c r="F168" s="221" t="s">
        <v>849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180</v>
      </c>
      <c r="AU168" s="19" t="s">
        <v>90</v>
      </c>
    </row>
    <row r="169" spans="1:47" s="2" customFormat="1" ht="12">
      <c r="A169" s="40"/>
      <c r="B169" s="41"/>
      <c r="C169" s="42"/>
      <c r="D169" s="225" t="s">
        <v>182</v>
      </c>
      <c r="E169" s="42"/>
      <c r="F169" s="226" t="s">
        <v>850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182</v>
      </c>
      <c r="AU169" s="19" t="s">
        <v>90</v>
      </c>
    </row>
    <row r="170" spans="1:65" s="2" customFormat="1" ht="16.5" customHeight="1">
      <c r="A170" s="40"/>
      <c r="B170" s="41"/>
      <c r="C170" s="275" t="s">
        <v>290</v>
      </c>
      <c r="D170" s="275" t="s">
        <v>387</v>
      </c>
      <c r="E170" s="277" t="s">
        <v>851</v>
      </c>
      <c r="F170" s="278" t="s">
        <v>852</v>
      </c>
      <c r="G170" s="279" t="s">
        <v>138</v>
      </c>
      <c r="H170" s="280">
        <v>70</v>
      </c>
      <c r="I170" s="281"/>
      <c r="J170" s="282">
        <f>ROUND(I170*H170,2)</f>
        <v>0</v>
      </c>
      <c r="K170" s="278" t="s">
        <v>78</v>
      </c>
      <c r="L170" s="283"/>
      <c r="M170" s="284" t="s">
        <v>78</v>
      </c>
      <c r="N170" s="285" t="s">
        <v>50</v>
      </c>
      <c r="O170" s="86"/>
      <c r="P170" s="216">
        <f>O170*H170</f>
        <v>0</v>
      </c>
      <c r="Q170" s="216">
        <v>0.00106</v>
      </c>
      <c r="R170" s="216">
        <f>Q170*H170</f>
        <v>0.0742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231</v>
      </c>
      <c r="AT170" s="218" t="s">
        <v>387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178</v>
      </c>
      <c r="BM170" s="218" t="s">
        <v>1352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852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65" s="2" customFormat="1" ht="16.5" customHeight="1">
      <c r="A172" s="40"/>
      <c r="B172" s="41"/>
      <c r="C172" s="207" t="s">
        <v>298</v>
      </c>
      <c r="D172" s="207" t="s">
        <v>174</v>
      </c>
      <c r="E172" s="208" t="s">
        <v>1353</v>
      </c>
      <c r="F172" s="209" t="s">
        <v>1354</v>
      </c>
      <c r="G172" s="210" t="s">
        <v>138</v>
      </c>
      <c r="H172" s="211">
        <v>10</v>
      </c>
      <c r="I172" s="212"/>
      <c r="J172" s="213">
        <f>ROUND(I172*H172,2)</f>
        <v>0</v>
      </c>
      <c r="K172" s="209" t="s">
        <v>177</v>
      </c>
      <c r="L172" s="46"/>
      <c r="M172" s="214" t="s">
        <v>78</v>
      </c>
      <c r="N172" s="215" t="s">
        <v>50</v>
      </c>
      <c r="O172" s="86"/>
      <c r="P172" s="216">
        <f>O172*H172</f>
        <v>0</v>
      </c>
      <c r="Q172" s="216">
        <v>0.00422</v>
      </c>
      <c r="R172" s="216">
        <f>Q172*H172</f>
        <v>0.0422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178</v>
      </c>
      <c r="AT172" s="218" t="s">
        <v>174</v>
      </c>
      <c r="AU172" s="218" t="s">
        <v>90</v>
      </c>
      <c r="AY172" s="19" t="s">
        <v>172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88</v>
      </c>
      <c r="BK172" s="219">
        <f>ROUND(I172*H172,2)</f>
        <v>0</v>
      </c>
      <c r="BL172" s="19" t="s">
        <v>178</v>
      </c>
      <c r="BM172" s="218" t="s">
        <v>1355</v>
      </c>
    </row>
    <row r="173" spans="1:47" s="2" customFormat="1" ht="12">
      <c r="A173" s="40"/>
      <c r="B173" s="41"/>
      <c r="C173" s="42"/>
      <c r="D173" s="220" t="s">
        <v>180</v>
      </c>
      <c r="E173" s="42"/>
      <c r="F173" s="221" t="s">
        <v>1356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180</v>
      </c>
      <c r="AU173" s="19" t="s">
        <v>90</v>
      </c>
    </row>
    <row r="174" spans="1:47" s="2" customFormat="1" ht="12">
      <c r="A174" s="40"/>
      <c r="B174" s="41"/>
      <c r="C174" s="42"/>
      <c r="D174" s="225" t="s">
        <v>182</v>
      </c>
      <c r="E174" s="42"/>
      <c r="F174" s="226" t="s">
        <v>1357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182</v>
      </c>
      <c r="AU174" s="19" t="s">
        <v>90</v>
      </c>
    </row>
    <row r="175" spans="1:65" s="2" customFormat="1" ht="33" customHeight="1">
      <c r="A175" s="40"/>
      <c r="B175" s="41"/>
      <c r="C175" s="207" t="s">
        <v>306</v>
      </c>
      <c r="D175" s="207" t="s">
        <v>174</v>
      </c>
      <c r="E175" s="208" t="s">
        <v>1358</v>
      </c>
      <c r="F175" s="209" t="s">
        <v>1359</v>
      </c>
      <c r="G175" s="210" t="s">
        <v>427</v>
      </c>
      <c r="H175" s="211">
        <v>3</v>
      </c>
      <c r="I175" s="212"/>
      <c r="J175" s="213">
        <f>ROUND(I175*H175,2)</f>
        <v>0</v>
      </c>
      <c r="K175" s="209" t="s">
        <v>78</v>
      </c>
      <c r="L175" s="46"/>
      <c r="M175" s="214" t="s">
        <v>78</v>
      </c>
      <c r="N175" s="215" t="s">
        <v>50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178</v>
      </c>
      <c r="AT175" s="218" t="s">
        <v>174</v>
      </c>
      <c r="AU175" s="218" t="s">
        <v>90</v>
      </c>
      <c r="AY175" s="19" t="s">
        <v>172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88</v>
      </c>
      <c r="BK175" s="219">
        <f>ROUND(I175*H175,2)</f>
        <v>0</v>
      </c>
      <c r="BL175" s="19" t="s">
        <v>178</v>
      </c>
      <c r="BM175" s="218" t="s">
        <v>1360</v>
      </c>
    </row>
    <row r="176" spans="1:47" s="2" customFormat="1" ht="12">
      <c r="A176" s="40"/>
      <c r="B176" s="41"/>
      <c r="C176" s="42"/>
      <c r="D176" s="220" t="s">
        <v>180</v>
      </c>
      <c r="E176" s="42"/>
      <c r="F176" s="221" t="s">
        <v>1359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180</v>
      </c>
      <c r="AU176" s="19" t="s">
        <v>90</v>
      </c>
    </row>
    <row r="177" spans="1:65" s="2" customFormat="1" ht="16.5" customHeight="1">
      <c r="A177" s="40"/>
      <c r="B177" s="41"/>
      <c r="C177" s="207" t="s">
        <v>7</v>
      </c>
      <c r="D177" s="207" t="s">
        <v>174</v>
      </c>
      <c r="E177" s="208" t="s">
        <v>969</v>
      </c>
      <c r="F177" s="209" t="s">
        <v>970</v>
      </c>
      <c r="G177" s="210" t="s">
        <v>138</v>
      </c>
      <c r="H177" s="211">
        <v>70</v>
      </c>
      <c r="I177" s="212"/>
      <c r="J177" s="213">
        <f>ROUND(I177*H177,2)</f>
        <v>0</v>
      </c>
      <c r="K177" s="209" t="s">
        <v>177</v>
      </c>
      <c r="L177" s="46"/>
      <c r="M177" s="214" t="s">
        <v>78</v>
      </c>
      <c r="N177" s="215" t="s">
        <v>50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178</v>
      </c>
      <c r="AT177" s="218" t="s">
        <v>174</v>
      </c>
      <c r="AU177" s="218" t="s">
        <v>90</v>
      </c>
      <c r="AY177" s="19" t="s">
        <v>172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88</v>
      </c>
      <c r="BK177" s="219">
        <f>ROUND(I177*H177,2)</f>
        <v>0</v>
      </c>
      <c r="BL177" s="19" t="s">
        <v>178</v>
      </c>
      <c r="BM177" s="218" t="s">
        <v>1361</v>
      </c>
    </row>
    <row r="178" spans="1:47" s="2" customFormat="1" ht="12">
      <c r="A178" s="40"/>
      <c r="B178" s="41"/>
      <c r="C178" s="42"/>
      <c r="D178" s="220" t="s">
        <v>180</v>
      </c>
      <c r="E178" s="42"/>
      <c r="F178" s="221" t="s">
        <v>972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180</v>
      </c>
      <c r="AU178" s="19" t="s">
        <v>90</v>
      </c>
    </row>
    <row r="179" spans="1:47" s="2" customFormat="1" ht="12">
      <c r="A179" s="40"/>
      <c r="B179" s="41"/>
      <c r="C179" s="42"/>
      <c r="D179" s="225" t="s">
        <v>182</v>
      </c>
      <c r="E179" s="42"/>
      <c r="F179" s="226" t="s">
        <v>973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182</v>
      </c>
      <c r="AU179" s="19" t="s">
        <v>90</v>
      </c>
    </row>
    <row r="180" spans="1:65" s="2" customFormat="1" ht="16.5" customHeight="1">
      <c r="A180" s="40"/>
      <c r="B180" s="41"/>
      <c r="C180" s="207" t="s">
        <v>316</v>
      </c>
      <c r="D180" s="207" t="s">
        <v>174</v>
      </c>
      <c r="E180" s="208" t="s">
        <v>982</v>
      </c>
      <c r="F180" s="209" t="s">
        <v>983</v>
      </c>
      <c r="G180" s="210" t="s">
        <v>138</v>
      </c>
      <c r="H180" s="211">
        <v>10</v>
      </c>
      <c r="I180" s="212"/>
      <c r="J180" s="213">
        <f>ROUND(I180*H180,2)</f>
        <v>0</v>
      </c>
      <c r="K180" s="209" t="s">
        <v>177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1362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985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47" s="2" customFormat="1" ht="12">
      <c r="A182" s="40"/>
      <c r="B182" s="41"/>
      <c r="C182" s="42"/>
      <c r="D182" s="225" t="s">
        <v>182</v>
      </c>
      <c r="E182" s="42"/>
      <c r="F182" s="226" t="s">
        <v>986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182</v>
      </c>
      <c r="AU182" s="19" t="s">
        <v>90</v>
      </c>
    </row>
    <row r="183" spans="1:65" s="2" customFormat="1" ht="16.5" customHeight="1">
      <c r="A183" s="40"/>
      <c r="B183" s="41"/>
      <c r="C183" s="207" t="s">
        <v>466</v>
      </c>
      <c r="D183" s="207" t="s">
        <v>174</v>
      </c>
      <c r="E183" s="208" t="s">
        <v>636</v>
      </c>
      <c r="F183" s="209" t="s">
        <v>637</v>
      </c>
      <c r="G183" s="210" t="s">
        <v>427</v>
      </c>
      <c r="H183" s="211">
        <v>4</v>
      </c>
      <c r="I183" s="212"/>
      <c r="J183" s="213">
        <f>ROUND(I183*H183,2)</f>
        <v>0</v>
      </c>
      <c r="K183" s="209" t="s">
        <v>177</v>
      </c>
      <c r="L183" s="46"/>
      <c r="M183" s="214" t="s">
        <v>78</v>
      </c>
      <c r="N183" s="215" t="s">
        <v>50</v>
      </c>
      <c r="O183" s="86"/>
      <c r="P183" s="216">
        <f>O183*H183</f>
        <v>0</v>
      </c>
      <c r="Q183" s="216">
        <v>0.45937</v>
      </c>
      <c r="R183" s="216">
        <f>Q183*H183</f>
        <v>1.83748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178</v>
      </c>
      <c r="AT183" s="218" t="s">
        <v>174</v>
      </c>
      <c r="AU183" s="218" t="s">
        <v>90</v>
      </c>
      <c r="AY183" s="19" t="s">
        <v>172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88</v>
      </c>
      <c r="BK183" s="219">
        <f>ROUND(I183*H183,2)</f>
        <v>0</v>
      </c>
      <c r="BL183" s="19" t="s">
        <v>178</v>
      </c>
      <c r="BM183" s="218" t="s">
        <v>638</v>
      </c>
    </row>
    <row r="184" spans="1:47" s="2" customFormat="1" ht="12">
      <c r="A184" s="40"/>
      <c r="B184" s="41"/>
      <c r="C184" s="42"/>
      <c r="D184" s="220" t="s">
        <v>180</v>
      </c>
      <c r="E184" s="42"/>
      <c r="F184" s="221" t="s">
        <v>639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180</v>
      </c>
      <c r="AU184" s="19" t="s">
        <v>90</v>
      </c>
    </row>
    <row r="185" spans="1:47" s="2" customFormat="1" ht="12">
      <c r="A185" s="40"/>
      <c r="B185" s="41"/>
      <c r="C185" s="42"/>
      <c r="D185" s="225" t="s">
        <v>182</v>
      </c>
      <c r="E185" s="42"/>
      <c r="F185" s="226" t="s">
        <v>640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182</v>
      </c>
      <c r="AU185" s="19" t="s">
        <v>90</v>
      </c>
    </row>
    <row r="186" spans="1:63" s="12" customFormat="1" ht="22.8" customHeight="1">
      <c r="A186" s="12"/>
      <c r="B186" s="191"/>
      <c r="C186" s="192"/>
      <c r="D186" s="193" t="s">
        <v>79</v>
      </c>
      <c r="E186" s="205" t="s">
        <v>199</v>
      </c>
      <c r="F186" s="205" t="s">
        <v>200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v>0</v>
      </c>
      <c r="Q186" s="199"/>
      <c r="R186" s="200">
        <v>0</v>
      </c>
      <c r="S186" s="199"/>
      <c r="T186" s="201"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88</v>
      </c>
      <c r="AT186" s="203" t="s">
        <v>79</v>
      </c>
      <c r="AU186" s="203" t="s">
        <v>88</v>
      </c>
      <c r="AY186" s="202" t="s">
        <v>172</v>
      </c>
      <c r="BK186" s="204">
        <v>0</v>
      </c>
    </row>
    <row r="187" spans="1:63" s="12" customFormat="1" ht="22.8" customHeight="1">
      <c r="A187" s="12"/>
      <c r="B187" s="191"/>
      <c r="C187" s="192"/>
      <c r="D187" s="193" t="s">
        <v>79</v>
      </c>
      <c r="E187" s="205" t="s">
        <v>296</v>
      </c>
      <c r="F187" s="205" t="s">
        <v>297</v>
      </c>
      <c r="G187" s="192"/>
      <c r="H187" s="192"/>
      <c r="I187" s="195"/>
      <c r="J187" s="206">
        <f>BK187</f>
        <v>0</v>
      </c>
      <c r="K187" s="192"/>
      <c r="L187" s="197"/>
      <c r="M187" s="198"/>
      <c r="N187" s="199"/>
      <c r="O187" s="199"/>
      <c r="P187" s="200">
        <f>SUM(P188:P190)</f>
        <v>0</v>
      </c>
      <c r="Q187" s="199"/>
      <c r="R187" s="200">
        <f>SUM(R188:R190)</f>
        <v>0</v>
      </c>
      <c r="S187" s="199"/>
      <c r="T187" s="201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2" t="s">
        <v>88</v>
      </c>
      <c r="AT187" s="203" t="s">
        <v>79</v>
      </c>
      <c r="AU187" s="203" t="s">
        <v>88</v>
      </c>
      <c r="AY187" s="202" t="s">
        <v>172</v>
      </c>
      <c r="BK187" s="204">
        <f>SUM(BK188:BK190)</f>
        <v>0</v>
      </c>
    </row>
    <row r="188" spans="1:65" s="2" customFormat="1" ht="16.5" customHeight="1">
      <c r="A188" s="40"/>
      <c r="B188" s="41"/>
      <c r="C188" s="207" t="s">
        <v>615</v>
      </c>
      <c r="D188" s="207" t="s">
        <v>174</v>
      </c>
      <c r="E188" s="208" t="s">
        <v>675</v>
      </c>
      <c r="F188" s="209" t="s">
        <v>676</v>
      </c>
      <c r="G188" s="210" t="s">
        <v>209</v>
      </c>
      <c r="H188" s="211">
        <v>37.123</v>
      </c>
      <c r="I188" s="212"/>
      <c r="J188" s="213">
        <f>ROUND(I188*H188,2)</f>
        <v>0</v>
      </c>
      <c r="K188" s="209" t="s">
        <v>177</v>
      </c>
      <c r="L188" s="46"/>
      <c r="M188" s="214" t="s">
        <v>78</v>
      </c>
      <c r="N188" s="215" t="s">
        <v>50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178</v>
      </c>
      <c r="AT188" s="218" t="s">
        <v>174</v>
      </c>
      <c r="AU188" s="218" t="s">
        <v>90</v>
      </c>
      <c r="AY188" s="19" t="s">
        <v>172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88</v>
      </c>
      <c r="BK188" s="219">
        <f>ROUND(I188*H188,2)</f>
        <v>0</v>
      </c>
      <c r="BL188" s="19" t="s">
        <v>178</v>
      </c>
      <c r="BM188" s="218" t="s">
        <v>677</v>
      </c>
    </row>
    <row r="189" spans="1:47" s="2" customFormat="1" ht="12">
      <c r="A189" s="40"/>
      <c r="B189" s="41"/>
      <c r="C189" s="42"/>
      <c r="D189" s="220" t="s">
        <v>180</v>
      </c>
      <c r="E189" s="42"/>
      <c r="F189" s="221" t="s">
        <v>678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180</v>
      </c>
      <c r="AU189" s="19" t="s">
        <v>90</v>
      </c>
    </row>
    <row r="190" spans="1:47" s="2" customFormat="1" ht="12">
      <c r="A190" s="40"/>
      <c r="B190" s="41"/>
      <c r="C190" s="42"/>
      <c r="D190" s="225" t="s">
        <v>182</v>
      </c>
      <c r="E190" s="42"/>
      <c r="F190" s="226" t="s">
        <v>679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182</v>
      </c>
      <c r="AU190" s="19" t="s">
        <v>90</v>
      </c>
    </row>
    <row r="191" spans="1:63" s="12" customFormat="1" ht="25.9" customHeight="1">
      <c r="A191" s="12"/>
      <c r="B191" s="191"/>
      <c r="C191" s="192"/>
      <c r="D191" s="193" t="s">
        <v>79</v>
      </c>
      <c r="E191" s="194" t="s">
        <v>304</v>
      </c>
      <c r="F191" s="194" t="s">
        <v>305</v>
      </c>
      <c r="G191" s="192"/>
      <c r="H191" s="192"/>
      <c r="I191" s="195"/>
      <c r="J191" s="196">
        <f>BK191</f>
        <v>0</v>
      </c>
      <c r="K191" s="192"/>
      <c r="L191" s="197"/>
      <c r="M191" s="198"/>
      <c r="N191" s="199"/>
      <c r="O191" s="199"/>
      <c r="P191" s="200">
        <f>P192</f>
        <v>0</v>
      </c>
      <c r="Q191" s="199"/>
      <c r="R191" s="200">
        <f>R192</f>
        <v>0</v>
      </c>
      <c r="S191" s="199"/>
      <c r="T191" s="201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206</v>
      </c>
      <c r="AT191" s="203" t="s">
        <v>79</v>
      </c>
      <c r="AU191" s="203" t="s">
        <v>80</v>
      </c>
      <c r="AY191" s="202" t="s">
        <v>172</v>
      </c>
      <c r="BK191" s="204">
        <f>BK192</f>
        <v>0</v>
      </c>
    </row>
    <row r="192" spans="1:63" s="12" customFormat="1" ht="22.8" customHeight="1">
      <c r="A192" s="12"/>
      <c r="B192" s="191"/>
      <c r="C192" s="192"/>
      <c r="D192" s="193" t="s">
        <v>79</v>
      </c>
      <c r="E192" s="205" t="s">
        <v>688</v>
      </c>
      <c r="F192" s="205" t="s">
        <v>689</v>
      </c>
      <c r="G192" s="192"/>
      <c r="H192" s="192"/>
      <c r="I192" s="195"/>
      <c r="J192" s="206">
        <f>BK192</f>
        <v>0</v>
      </c>
      <c r="K192" s="192"/>
      <c r="L192" s="197"/>
      <c r="M192" s="198"/>
      <c r="N192" s="199"/>
      <c r="O192" s="199"/>
      <c r="P192" s="200">
        <f>SUM(P193:P198)</f>
        <v>0</v>
      </c>
      <c r="Q192" s="199"/>
      <c r="R192" s="200">
        <f>SUM(R193:R198)</f>
        <v>0</v>
      </c>
      <c r="S192" s="199"/>
      <c r="T192" s="201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2" t="s">
        <v>206</v>
      </c>
      <c r="AT192" s="203" t="s">
        <v>79</v>
      </c>
      <c r="AU192" s="203" t="s">
        <v>88</v>
      </c>
      <c r="AY192" s="202" t="s">
        <v>172</v>
      </c>
      <c r="BK192" s="204">
        <f>SUM(BK193:BK198)</f>
        <v>0</v>
      </c>
    </row>
    <row r="193" spans="1:65" s="2" customFormat="1" ht="16.5" customHeight="1">
      <c r="A193" s="40"/>
      <c r="B193" s="41"/>
      <c r="C193" s="207" t="s">
        <v>461</v>
      </c>
      <c r="D193" s="287" t="s">
        <v>174</v>
      </c>
      <c r="E193" s="208" t="s">
        <v>691</v>
      </c>
      <c r="F193" s="209" t="s">
        <v>692</v>
      </c>
      <c r="G193" s="210" t="s">
        <v>464</v>
      </c>
      <c r="H193" s="211">
        <v>1</v>
      </c>
      <c r="I193" s="212"/>
      <c r="J193" s="213">
        <f>ROUND(I193*H193,2)</f>
        <v>0</v>
      </c>
      <c r="K193" s="209" t="s">
        <v>78</v>
      </c>
      <c r="L193" s="46"/>
      <c r="M193" s="214" t="s">
        <v>78</v>
      </c>
      <c r="N193" s="215" t="s">
        <v>50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309</v>
      </c>
      <c r="AT193" s="218" t="s">
        <v>174</v>
      </c>
      <c r="AU193" s="218" t="s">
        <v>90</v>
      </c>
      <c r="AY193" s="19" t="s">
        <v>172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88</v>
      </c>
      <c r="BK193" s="219">
        <f>ROUND(I193*H193,2)</f>
        <v>0</v>
      </c>
      <c r="BL193" s="19" t="s">
        <v>309</v>
      </c>
      <c r="BM193" s="218" t="s">
        <v>1363</v>
      </c>
    </row>
    <row r="194" spans="1:47" s="2" customFormat="1" ht="12">
      <c r="A194" s="40"/>
      <c r="B194" s="41"/>
      <c r="C194" s="42"/>
      <c r="D194" s="220" t="s">
        <v>180</v>
      </c>
      <c r="E194" s="42"/>
      <c r="F194" s="221" t="s">
        <v>692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180</v>
      </c>
      <c r="AU194" s="19" t="s">
        <v>90</v>
      </c>
    </row>
    <row r="195" spans="1:65" s="2" customFormat="1" ht="16.5" customHeight="1">
      <c r="A195" s="40"/>
      <c r="B195" s="41"/>
      <c r="C195" s="207" t="s">
        <v>624</v>
      </c>
      <c r="D195" s="287" t="s">
        <v>174</v>
      </c>
      <c r="E195" s="208" t="s">
        <v>695</v>
      </c>
      <c r="F195" s="209" t="s">
        <v>696</v>
      </c>
      <c r="G195" s="210" t="s">
        <v>697</v>
      </c>
      <c r="H195" s="211">
        <v>3</v>
      </c>
      <c r="I195" s="212"/>
      <c r="J195" s="213">
        <f>ROUND(I195*H195,2)</f>
        <v>0</v>
      </c>
      <c r="K195" s="209" t="s">
        <v>78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309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309</v>
      </c>
      <c r="BM195" s="218" t="s">
        <v>1364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696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65" s="2" customFormat="1" ht="16.5" customHeight="1">
      <c r="A197" s="40"/>
      <c r="B197" s="41"/>
      <c r="C197" s="207" t="s">
        <v>631</v>
      </c>
      <c r="D197" s="287" t="s">
        <v>174</v>
      </c>
      <c r="E197" s="208" t="s">
        <v>700</v>
      </c>
      <c r="F197" s="209" t="s">
        <v>701</v>
      </c>
      <c r="G197" s="210" t="s">
        <v>697</v>
      </c>
      <c r="H197" s="211">
        <v>1</v>
      </c>
      <c r="I197" s="212"/>
      <c r="J197" s="213">
        <f>ROUND(I197*H197,2)</f>
        <v>0</v>
      </c>
      <c r="K197" s="209" t="s">
        <v>78</v>
      </c>
      <c r="L197" s="46"/>
      <c r="M197" s="214" t="s">
        <v>78</v>
      </c>
      <c r="N197" s="215" t="s">
        <v>50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309</v>
      </c>
      <c r="AT197" s="218" t="s">
        <v>174</v>
      </c>
      <c r="AU197" s="218" t="s">
        <v>90</v>
      </c>
      <c r="AY197" s="19" t="s">
        <v>172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88</v>
      </c>
      <c r="BK197" s="219">
        <f>ROUND(I197*H197,2)</f>
        <v>0</v>
      </c>
      <c r="BL197" s="19" t="s">
        <v>309</v>
      </c>
      <c r="BM197" s="218" t="s">
        <v>1365</v>
      </c>
    </row>
    <row r="198" spans="1:47" s="2" customFormat="1" ht="12">
      <c r="A198" s="40"/>
      <c r="B198" s="41"/>
      <c r="C198" s="42"/>
      <c r="D198" s="220" t="s">
        <v>180</v>
      </c>
      <c r="E198" s="42"/>
      <c r="F198" s="221" t="s">
        <v>701</v>
      </c>
      <c r="G198" s="42"/>
      <c r="H198" s="42"/>
      <c r="I198" s="222"/>
      <c r="J198" s="42"/>
      <c r="K198" s="42"/>
      <c r="L198" s="46"/>
      <c r="M198" s="249"/>
      <c r="N198" s="250"/>
      <c r="O198" s="251"/>
      <c r="P198" s="251"/>
      <c r="Q198" s="251"/>
      <c r="R198" s="251"/>
      <c r="S198" s="251"/>
      <c r="T198" s="252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180</v>
      </c>
      <c r="AU198" s="19" t="s">
        <v>90</v>
      </c>
    </row>
    <row r="199" spans="1:31" s="2" customFormat="1" ht="6.95" customHeight="1">
      <c r="A199" s="4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password="CC35" sheet="1" objects="1" scenarios="1" formatColumns="0" formatRows="0" autoFilter="0"/>
  <autoFilter ref="C88:K19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2/115101201"/>
    <hyperlink ref="F98" r:id="rId2" display="https://podminky.urs.cz/item/CS_URS_2022_02/119001423"/>
    <hyperlink ref="F102" r:id="rId3" display="https://podminky.urs.cz/item/CS_URS_2022_02/132312231"/>
    <hyperlink ref="F107" r:id="rId4" display="https://podminky.urs.cz/item/CS_URS_2022_02/132354204"/>
    <hyperlink ref="F113" r:id="rId5" display="https://podminky.urs.cz/item/CS_URS_2022_02/151101101"/>
    <hyperlink ref="F119" r:id="rId6" display="https://podminky.urs.cz/item/CS_URS_2022_02/151101111"/>
    <hyperlink ref="F122" r:id="rId7" display="https://podminky.urs.cz/item/CS_URS_2022_02/162351123"/>
    <hyperlink ref="F126" r:id="rId8" display="https://podminky.urs.cz/item/CS_URS_2022_02/167151112"/>
    <hyperlink ref="F130" r:id="rId9" display="https://podminky.urs.cz/item/CS_URS_2022_02/174111101"/>
    <hyperlink ref="F136" r:id="rId10" display="https://podminky.urs.cz/item/CS_URS_2022_02/175111101"/>
    <hyperlink ref="F148" r:id="rId11" display="https://podminky.urs.cz/item/CS_URS_2022_02/359901111"/>
    <hyperlink ref="F152" r:id="rId12" display="https://podminky.urs.cz/item/CS_URS_2022_02/359901211"/>
    <hyperlink ref="F157" r:id="rId13" display="https://podminky.urs.cz/item/CS_URS_2022_02/451572111"/>
    <hyperlink ref="F169" r:id="rId14" display="https://podminky.urs.cz/item/CS_URS_2022_02/871211211"/>
    <hyperlink ref="F174" r:id="rId15" display="https://podminky.urs.cz/item/CS_URS_2022_02/871315241"/>
    <hyperlink ref="F179" r:id="rId16" display="https://podminky.urs.cz/item/CS_URS_2022_02/892241111"/>
    <hyperlink ref="F182" r:id="rId17" display="https://podminky.urs.cz/item/CS_URS_2022_02/892351111"/>
    <hyperlink ref="F185" r:id="rId18" display="https://podminky.urs.cz/item/CS_URS_2022_02/892372111"/>
    <hyperlink ref="F190" r:id="rId19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1366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ROUND((SUM(BE84:BE119)),2)</f>
        <v>0</v>
      </c>
      <c r="G33" s="40"/>
      <c r="H33" s="40"/>
      <c r="I33" s="151">
        <v>0.21</v>
      </c>
      <c r="J33" s="150">
        <f>ROUND(((SUM(BE84:BE119))*I33),2)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ROUND((SUM(BF84:BF119)),2)</f>
        <v>0</v>
      </c>
      <c r="G34" s="40"/>
      <c r="H34" s="40"/>
      <c r="I34" s="151">
        <v>0.15</v>
      </c>
      <c r="J34" s="150">
        <f>ROUND(((SUM(BF84:BF119))*I34),2)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ROUND((SUM(BG84:BG119)),2)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ROUND((SUM(BH84:BH119)),2)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ROUND((SUM(BI84:BI119)),2)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SO.15.3 - Demolice ZTI obj. U, V, X s dočasným ponecháním VS u obj. U 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1367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1368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1369</v>
      </c>
      <c r="E62" s="177"/>
      <c r="F62" s="177"/>
      <c r="G62" s="177"/>
      <c r="H62" s="177"/>
      <c r="I62" s="177"/>
      <c r="J62" s="178">
        <f>J87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1370</v>
      </c>
      <c r="E63" s="177"/>
      <c r="F63" s="177"/>
      <c r="G63" s="177"/>
      <c r="H63" s="177"/>
      <c r="I63" s="177"/>
      <c r="J63" s="178">
        <f>J100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4"/>
      <c r="C64" s="175"/>
      <c r="D64" s="176" t="s">
        <v>1371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SO.15.3 - Demolice ZTI obj. U, V, X s dočasným ponecháním VS u obj. U 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21. 2. 2023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1372</v>
      </c>
      <c r="F85" s="194" t="s">
        <v>1373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P86+P100</f>
        <v>0</v>
      </c>
      <c r="Q85" s="199"/>
      <c r="R85" s="200">
        <f>R86+R100</f>
        <v>0</v>
      </c>
      <c r="S85" s="199"/>
      <c r="T85" s="201">
        <f>T86+T100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90</v>
      </c>
      <c r="AT85" s="203" t="s">
        <v>79</v>
      </c>
      <c r="AU85" s="203" t="s">
        <v>80</v>
      </c>
      <c r="AY85" s="202" t="s">
        <v>172</v>
      </c>
      <c r="BK85" s="204">
        <f>BK86+BK100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1374</v>
      </c>
      <c r="F86" s="205" t="s">
        <v>1375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P87</f>
        <v>0</v>
      </c>
      <c r="Q86" s="199"/>
      <c r="R86" s="200">
        <f>R87</f>
        <v>0</v>
      </c>
      <c r="S86" s="199"/>
      <c r="T86" s="20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79</v>
      </c>
      <c r="AU86" s="203" t="s">
        <v>88</v>
      </c>
      <c r="AY86" s="202" t="s">
        <v>172</v>
      </c>
      <c r="BK86" s="204">
        <f>BK87</f>
        <v>0</v>
      </c>
    </row>
    <row r="87" spans="1:63" s="12" customFormat="1" ht="20.85" customHeight="1">
      <c r="A87" s="12"/>
      <c r="B87" s="191"/>
      <c r="C87" s="192"/>
      <c r="D87" s="193" t="s">
        <v>79</v>
      </c>
      <c r="E87" s="205" t="s">
        <v>1376</v>
      </c>
      <c r="F87" s="205" t="s">
        <v>1377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SUM(P88:P99)</f>
        <v>0</v>
      </c>
      <c r="Q87" s="199"/>
      <c r="R87" s="200">
        <f>SUM(R88:R99)</f>
        <v>0</v>
      </c>
      <c r="S87" s="199"/>
      <c r="T87" s="201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79</v>
      </c>
      <c r="AU87" s="203" t="s">
        <v>90</v>
      </c>
      <c r="AY87" s="202" t="s">
        <v>172</v>
      </c>
      <c r="BK87" s="204">
        <f>SUM(BK88:BK99)</f>
        <v>0</v>
      </c>
    </row>
    <row r="88" spans="1:65" s="2" customFormat="1" ht="24.15" customHeight="1">
      <c r="A88" s="40"/>
      <c r="B88" s="41"/>
      <c r="C88" s="207" t="s">
        <v>88</v>
      </c>
      <c r="D88" s="207" t="s">
        <v>174</v>
      </c>
      <c r="E88" s="208" t="s">
        <v>1378</v>
      </c>
      <c r="F88" s="209" t="s">
        <v>1379</v>
      </c>
      <c r="G88" s="210" t="s">
        <v>464</v>
      </c>
      <c r="H88" s="211">
        <v>3</v>
      </c>
      <c r="I88" s="212"/>
      <c r="J88" s="213">
        <f>ROUND(I88*H88,2)</f>
        <v>0</v>
      </c>
      <c r="K88" s="209" t="s">
        <v>78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276</v>
      </c>
      <c r="AT88" s="218" t="s">
        <v>174</v>
      </c>
      <c r="AU88" s="218" t="s">
        <v>192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276</v>
      </c>
      <c r="BM88" s="218" t="s">
        <v>1380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1379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192</v>
      </c>
    </row>
    <row r="90" spans="1:51" s="13" customFormat="1" ht="12">
      <c r="A90" s="13"/>
      <c r="B90" s="227"/>
      <c r="C90" s="228"/>
      <c r="D90" s="220" t="s">
        <v>184</v>
      </c>
      <c r="E90" s="229" t="s">
        <v>78</v>
      </c>
      <c r="F90" s="230" t="s">
        <v>1381</v>
      </c>
      <c r="G90" s="228"/>
      <c r="H90" s="231">
        <v>1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184</v>
      </c>
      <c r="AU90" s="237" t="s">
        <v>192</v>
      </c>
      <c r="AV90" s="13" t="s">
        <v>90</v>
      </c>
      <c r="AW90" s="13" t="s">
        <v>38</v>
      </c>
      <c r="AX90" s="13" t="s">
        <v>80</v>
      </c>
      <c r="AY90" s="237" t="s">
        <v>172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1382</v>
      </c>
      <c r="G91" s="228"/>
      <c r="H91" s="231">
        <v>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192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1383</v>
      </c>
      <c r="G92" s="228"/>
      <c r="H92" s="231">
        <v>1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192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78</v>
      </c>
      <c r="F93" s="241" t="s">
        <v>186</v>
      </c>
      <c r="G93" s="239"/>
      <c r="H93" s="242">
        <v>3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192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21.75" customHeight="1">
      <c r="A94" s="40"/>
      <c r="B94" s="41"/>
      <c r="C94" s="207" t="s">
        <v>90</v>
      </c>
      <c r="D94" s="207" t="s">
        <v>174</v>
      </c>
      <c r="E94" s="208" t="s">
        <v>1384</v>
      </c>
      <c r="F94" s="209" t="s">
        <v>1385</v>
      </c>
      <c r="G94" s="210" t="s">
        <v>464</v>
      </c>
      <c r="H94" s="211">
        <v>30</v>
      </c>
      <c r="I94" s="212"/>
      <c r="J94" s="213">
        <f>ROUND(I94*H94,2)</f>
        <v>0</v>
      </c>
      <c r="K94" s="209" t="s">
        <v>78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276</v>
      </c>
      <c r="AT94" s="218" t="s">
        <v>174</v>
      </c>
      <c r="AU94" s="218" t="s">
        <v>192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276</v>
      </c>
      <c r="BM94" s="218" t="s">
        <v>1386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1385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192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1387</v>
      </c>
      <c r="G96" s="228"/>
      <c r="H96" s="231">
        <v>10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192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1388</v>
      </c>
      <c r="G97" s="228"/>
      <c r="H97" s="231">
        <v>10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192</v>
      </c>
      <c r="AV97" s="13" t="s">
        <v>90</v>
      </c>
      <c r="AW97" s="13" t="s">
        <v>38</v>
      </c>
      <c r="AX97" s="13" t="s">
        <v>80</v>
      </c>
      <c r="AY97" s="237" t="s">
        <v>172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1389</v>
      </c>
      <c r="G98" s="228"/>
      <c r="H98" s="231">
        <v>10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192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4" customFormat="1" ht="12">
      <c r="A99" s="14"/>
      <c r="B99" s="238"/>
      <c r="C99" s="239"/>
      <c r="D99" s="220" t="s">
        <v>184</v>
      </c>
      <c r="E99" s="240" t="s">
        <v>78</v>
      </c>
      <c r="F99" s="241" t="s">
        <v>186</v>
      </c>
      <c r="G99" s="239"/>
      <c r="H99" s="242">
        <v>30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184</v>
      </c>
      <c r="AU99" s="248" t="s">
        <v>192</v>
      </c>
      <c r="AV99" s="14" t="s">
        <v>178</v>
      </c>
      <c r="AW99" s="14" t="s">
        <v>38</v>
      </c>
      <c r="AX99" s="14" t="s">
        <v>88</v>
      </c>
      <c r="AY99" s="248" t="s">
        <v>172</v>
      </c>
    </row>
    <row r="100" spans="1:63" s="12" customFormat="1" ht="22.8" customHeight="1">
      <c r="A100" s="12"/>
      <c r="B100" s="191"/>
      <c r="C100" s="192"/>
      <c r="D100" s="193" t="s">
        <v>79</v>
      </c>
      <c r="E100" s="205" t="s">
        <v>1390</v>
      </c>
      <c r="F100" s="205" t="s">
        <v>1391</v>
      </c>
      <c r="G100" s="192"/>
      <c r="H100" s="192"/>
      <c r="I100" s="195"/>
      <c r="J100" s="206">
        <f>BK100</f>
        <v>0</v>
      </c>
      <c r="K100" s="192"/>
      <c r="L100" s="197"/>
      <c r="M100" s="198"/>
      <c r="N100" s="199"/>
      <c r="O100" s="199"/>
      <c r="P100" s="200">
        <f>P101</f>
        <v>0</v>
      </c>
      <c r="Q100" s="199"/>
      <c r="R100" s="200">
        <f>R101</f>
        <v>0</v>
      </c>
      <c r="S100" s="199"/>
      <c r="T100" s="20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90</v>
      </c>
      <c r="AT100" s="203" t="s">
        <v>79</v>
      </c>
      <c r="AU100" s="203" t="s">
        <v>88</v>
      </c>
      <c r="AY100" s="202" t="s">
        <v>172</v>
      </c>
      <c r="BK100" s="204">
        <f>BK101</f>
        <v>0</v>
      </c>
    </row>
    <row r="101" spans="1:63" s="12" customFormat="1" ht="20.85" customHeight="1">
      <c r="A101" s="12"/>
      <c r="B101" s="191"/>
      <c r="C101" s="192"/>
      <c r="D101" s="193" t="s">
        <v>79</v>
      </c>
      <c r="E101" s="205" t="s">
        <v>1392</v>
      </c>
      <c r="F101" s="205" t="s">
        <v>1393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SUM(P102:P119)</f>
        <v>0</v>
      </c>
      <c r="Q101" s="199"/>
      <c r="R101" s="200">
        <f>SUM(R102:R119)</f>
        <v>0</v>
      </c>
      <c r="S101" s="199"/>
      <c r="T101" s="201">
        <f>SUM(T102:T119)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90</v>
      </c>
      <c r="AT101" s="203" t="s">
        <v>79</v>
      </c>
      <c r="AU101" s="203" t="s">
        <v>90</v>
      </c>
      <c r="AY101" s="202" t="s">
        <v>172</v>
      </c>
      <c r="BK101" s="204">
        <f>SUM(BK102:BK119)</f>
        <v>0</v>
      </c>
    </row>
    <row r="102" spans="1:65" s="2" customFormat="1" ht="24.15" customHeight="1">
      <c r="A102" s="40"/>
      <c r="B102" s="41"/>
      <c r="C102" s="207" t="s">
        <v>192</v>
      </c>
      <c r="D102" s="207" t="s">
        <v>174</v>
      </c>
      <c r="E102" s="208" t="s">
        <v>1394</v>
      </c>
      <c r="F102" s="209" t="s">
        <v>1395</v>
      </c>
      <c r="G102" s="210" t="s">
        <v>464</v>
      </c>
      <c r="H102" s="211">
        <v>3</v>
      </c>
      <c r="I102" s="212"/>
      <c r="J102" s="213">
        <f>ROUND(I102*H102,2)</f>
        <v>0</v>
      </c>
      <c r="K102" s="209" t="s">
        <v>78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276</v>
      </c>
      <c r="AT102" s="218" t="s">
        <v>174</v>
      </c>
      <c r="AU102" s="218" t="s">
        <v>192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276</v>
      </c>
      <c r="BM102" s="218" t="s">
        <v>1396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1395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192</v>
      </c>
    </row>
    <row r="104" spans="1:51" s="13" customFormat="1" ht="12">
      <c r="A104" s="13"/>
      <c r="B104" s="227"/>
      <c r="C104" s="228"/>
      <c r="D104" s="220" t="s">
        <v>184</v>
      </c>
      <c r="E104" s="229" t="s">
        <v>78</v>
      </c>
      <c r="F104" s="230" t="s">
        <v>1381</v>
      </c>
      <c r="G104" s="228"/>
      <c r="H104" s="231">
        <v>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184</v>
      </c>
      <c r="AU104" s="237" t="s">
        <v>192</v>
      </c>
      <c r="AV104" s="13" t="s">
        <v>90</v>
      </c>
      <c r="AW104" s="13" t="s">
        <v>38</v>
      </c>
      <c r="AX104" s="13" t="s">
        <v>80</v>
      </c>
      <c r="AY104" s="237" t="s">
        <v>172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1382</v>
      </c>
      <c r="G105" s="228"/>
      <c r="H105" s="231">
        <v>1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192</v>
      </c>
      <c r="AV105" s="13" t="s">
        <v>90</v>
      </c>
      <c r="AW105" s="13" t="s">
        <v>38</v>
      </c>
      <c r="AX105" s="13" t="s">
        <v>80</v>
      </c>
      <c r="AY105" s="237" t="s">
        <v>172</v>
      </c>
    </row>
    <row r="106" spans="1:51" s="13" customFormat="1" ht="12">
      <c r="A106" s="13"/>
      <c r="B106" s="227"/>
      <c r="C106" s="228"/>
      <c r="D106" s="220" t="s">
        <v>184</v>
      </c>
      <c r="E106" s="229" t="s">
        <v>78</v>
      </c>
      <c r="F106" s="230" t="s">
        <v>1383</v>
      </c>
      <c r="G106" s="228"/>
      <c r="H106" s="231">
        <v>1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184</v>
      </c>
      <c r="AU106" s="237" t="s">
        <v>192</v>
      </c>
      <c r="AV106" s="13" t="s">
        <v>90</v>
      </c>
      <c r="AW106" s="13" t="s">
        <v>38</v>
      </c>
      <c r="AX106" s="13" t="s">
        <v>80</v>
      </c>
      <c r="AY106" s="237" t="s">
        <v>172</v>
      </c>
    </row>
    <row r="107" spans="1:51" s="14" customFormat="1" ht="12">
      <c r="A107" s="14"/>
      <c r="B107" s="238"/>
      <c r="C107" s="239"/>
      <c r="D107" s="220" t="s">
        <v>184</v>
      </c>
      <c r="E107" s="240" t="s">
        <v>78</v>
      </c>
      <c r="F107" s="241" t="s">
        <v>186</v>
      </c>
      <c r="G107" s="239"/>
      <c r="H107" s="242">
        <v>3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184</v>
      </c>
      <c r="AU107" s="248" t="s">
        <v>192</v>
      </c>
      <c r="AV107" s="14" t="s">
        <v>178</v>
      </c>
      <c r="AW107" s="14" t="s">
        <v>38</v>
      </c>
      <c r="AX107" s="14" t="s">
        <v>88</v>
      </c>
      <c r="AY107" s="248" t="s">
        <v>172</v>
      </c>
    </row>
    <row r="108" spans="1:65" s="2" customFormat="1" ht="24.15" customHeight="1">
      <c r="A108" s="40"/>
      <c r="B108" s="41"/>
      <c r="C108" s="207" t="s">
        <v>178</v>
      </c>
      <c r="D108" s="207" t="s">
        <v>174</v>
      </c>
      <c r="E108" s="208" t="s">
        <v>1397</v>
      </c>
      <c r="F108" s="209" t="s">
        <v>1398</v>
      </c>
      <c r="G108" s="210" t="s">
        <v>464</v>
      </c>
      <c r="H108" s="211">
        <v>8</v>
      </c>
      <c r="I108" s="212"/>
      <c r="J108" s="213">
        <f>ROUND(I108*H108,2)</f>
        <v>0</v>
      </c>
      <c r="K108" s="209" t="s">
        <v>78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276</v>
      </c>
      <c r="AT108" s="218" t="s">
        <v>174</v>
      </c>
      <c r="AU108" s="218" t="s">
        <v>192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276</v>
      </c>
      <c r="BM108" s="218" t="s">
        <v>1399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1398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192</v>
      </c>
    </row>
    <row r="110" spans="1:51" s="13" customFormat="1" ht="12">
      <c r="A110" s="13"/>
      <c r="B110" s="227"/>
      <c r="C110" s="228"/>
      <c r="D110" s="220" t="s">
        <v>184</v>
      </c>
      <c r="E110" s="229" t="s">
        <v>78</v>
      </c>
      <c r="F110" s="230" t="s">
        <v>1400</v>
      </c>
      <c r="G110" s="228"/>
      <c r="H110" s="231">
        <v>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184</v>
      </c>
      <c r="AU110" s="237" t="s">
        <v>192</v>
      </c>
      <c r="AV110" s="13" t="s">
        <v>90</v>
      </c>
      <c r="AW110" s="13" t="s">
        <v>38</v>
      </c>
      <c r="AX110" s="13" t="s">
        <v>80</v>
      </c>
      <c r="AY110" s="237" t="s">
        <v>172</v>
      </c>
    </row>
    <row r="111" spans="1:51" s="13" customFormat="1" ht="12">
      <c r="A111" s="13"/>
      <c r="B111" s="227"/>
      <c r="C111" s="228"/>
      <c r="D111" s="220" t="s">
        <v>184</v>
      </c>
      <c r="E111" s="229" t="s">
        <v>78</v>
      </c>
      <c r="F111" s="230" t="s">
        <v>1401</v>
      </c>
      <c r="G111" s="228"/>
      <c r="H111" s="231">
        <v>2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184</v>
      </c>
      <c r="AU111" s="237" t="s">
        <v>192</v>
      </c>
      <c r="AV111" s="13" t="s">
        <v>90</v>
      </c>
      <c r="AW111" s="13" t="s">
        <v>38</v>
      </c>
      <c r="AX111" s="13" t="s">
        <v>80</v>
      </c>
      <c r="AY111" s="237" t="s">
        <v>172</v>
      </c>
    </row>
    <row r="112" spans="1:51" s="13" customFormat="1" ht="12">
      <c r="A112" s="13"/>
      <c r="B112" s="227"/>
      <c r="C112" s="228"/>
      <c r="D112" s="220" t="s">
        <v>184</v>
      </c>
      <c r="E112" s="229" t="s">
        <v>78</v>
      </c>
      <c r="F112" s="230" t="s">
        <v>1402</v>
      </c>
      <c r="G112" s="228"/>
      <c r="H112" s="231">
        <v>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192</v>
      </c>
      <c r="AV112" s="13" t="s">
        <v>90</v>
      </c>
      <c r="AW112" s="13" t="s">
        <v>38</v>
      </c>
      <c r="AX112" s="13" t="s">
        <v>80</v>
      </c>
      <c r="AY112" s="237" t="s">
        <v>172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1403</v>
      </c>
      <c r="G113" s="228"/>
      <c r="H113" s="231">
        <v>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192</v>
      </c>
      <c r="AV113" s="13" t="s">
        <v>90</v>
      </c>
      <c r="AW113" s="13" t="s">
        <v>38</v>
      </c>
      <c r="AX113" s="13" t="s">
        <v>80</v>
      </c>
      <c r="AY113" s="237" t="s">
        <v>172</v>
      </c>
    </row>
    <row r="114" spans="1:51" s="14" customFormat="1" ht="12">
      <c r="A114" s="14"/>
      <c r="B114" s="238"/>
      <c r="C114" s="239"/>
      <c r="D114" s="220" t="s">
        <v>184</v>
      </c>
      <c r="E114" s="240" t="s">
        <v>78</v>
      </c>
      <c r="F114" s="241" t="s">
        <v>186</v>
      </c>
      <c r="G114" s="239"/>
      <c r="H114" s="242">
        <v>8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184</v>
      </c>
      <c r="AU114" s="248" t="s">
        <v>192</v>
      </c>
      <c r="AV114" s="14" t="s">
        <v>178</v>
      </c>
      <c r="AW114" s="14" t="s">
        <v>38</v>
      </c>
      <c r="AX114" s="14" t="s">
        <v>88</v>
      </c>
      <c r="AY114" s="248" t="s">
        <v>172</v>
      </c>
    </row>
    <row r="115" spans="1:65" s="2" customFormat="1" ht="16.5" customHeight="1">
      <c r="A115" s="40"/>
      <c r="B115" s="41"/>
      <c r="C115" s="207" t="s">
        <v>206</v>
      </c>
      <c r="D115" s="207" t="s">
        <v>174</v>
      </c>
      <c r="E115" s="208" t="s">
        <v>1404</v>
      </c>
      <c r="F115" s="209" t="s">
        <v>1405</v>
      </c>
      <c r="G115" s="210" t="s">
        <v>464</v>
      </c>
      <c r="H115" s="211">
        <v>3</v>
      </c>
      <c r="I115" s="212"/>
      <c r="J115" s="213">
        <f>ROUND(I115*H115,2)</f>
        <v>0</v>
      </c>
      <c r="K115" s="209" t="s">
        <v>78</v>
      </c>
      <c r="L115" s="46"/>
      <c r="M115" s="214" t="s">
        <v>78</v>
      </c>
      <c r="N115" s="215" t="s">
        <v>50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276</v>
      </c>
      <c r="AT115" s="218" t="s">
        <v>174</v>
      </c>
      <c r="AU115" s="218" t="s">
        <v>192</v>
      </c>
      <c r="AY115" s="19" t="s">
        <v>172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88</v>
      </c>
      <c r="BK115" s="219">
        <f>ROUND(I115*H115,2)</f>
        <v>0</v>
      </c>
      <c r="BL115" s="19" t="s">
        <v>276</v>
      </c>
      <c r="BM115" s="218" t="s">
        <v>1406</v>
      </c>
    </row>
    <row r="116" spans="1:47" s="2" customFormat="1" ht="12">
      <c r="A116" s="40"/>
      <c r="B116" s="41"/>
      <c r="C116" s="42"/>
      <c r="D116" s="220" t="s">
        <v>180</v>
      </c>
      <c r="E116" s="42"/>
      <c r="F116" s="221" t="s">
        <v>1405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180</v>
      </c>
      <c r="AU116" s="19" t="s">
        <v>192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1407</v>
      </c>
      <c r="G117" s="228"/>
      <c r="H117" s="231">
        <v>1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192</v>
      </c>
      <c r="AV117" s="13" t="s">
        <v>90</v>
      </c>
      <c r="AW117" s="13" t="s">
        <v>38</v>
      </c>
      <c r="AX117" s="13" t="s">
        <v>80</v>
      </c>
      <c r="AY117" s="237" t="s">
        <v>172</v>
      </c>
    </row>
    <row r="118" spans="1:51" s="13" customFormat="1" ht="12">
      <c r="A118" s="13"/>
      <c r="B118" s="227"/>
      <c r="C118" s="228"/>
      <c r="D118" s="220" t="s">
        <v>184</v>
      </c>
      <c r="E118" s="229" t="s">
        <v>78</v>
      </c>
      <c r="F118" s="230" t="s">
        <v>1408</v>
      </c>
      <c r="G118" s="228"/>
      <c r="H118" s="231">
        <v>2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192</v>
      </c>
      <c r="AV118" s="13" t="s">
        <v>90</v>
      </c>
      <c r="AW118" s="13" t="s">
        <v>38</v>
      </c>
      <c r="AX118" s="13" t="s">
        <v>80</v>
      </c>
      <c r="AY118" s="237" t="s">
        <v>172</v>
      </c>
    </row>
    <row r="119" spans="1:51" s="14" customFormat="1" ht="12">
      <c r="A119" s="14"/>
      <c r="B119" s="238"/>
      <c r="C119" s="239"/>
      <c r="D119" s="220" t="s">
        <v>184</v>
      </c>
      <c r="E119" s="240" t="s">
        <v>78</v>
      </c>
      <c r="F119" s="241" t="s">
        <v>186</v>
      </c>
      <c r="G119" s="239"/>
      <c r="H119" s="242">
        <v>3</v>
      </c>
      <c r="I119" s="243"/>
      <c r="J119" s="239"/>
      <c r="K119" s="239"/>
      <c r="L119" s="244"/>
      <c r="M119" s="288"/>
      <c r="N119" s="289"/>
      <c r="O119" s="289"/>
      <c r="P119" s="289"/>
      <c r="Q119" s="289"/>
      <c r="R119" s="289"/>
      <c r="S119" s="289"/>
      <c r="T119" s="29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184</v>
      </c>
      <c r="AU119" s="248" t="s">
        <v>192</v>
      </c>
      <c r="AV119" s="14" t="s">
        <v>178</v>
      </c>
      <c r="AW119" s="14" t="s">
        <v>38</v>
      </c>
      <c r="AX119" s="14" t="s">
        <v>88</v>
      </c>
      <c r="AY119" s="248" t="s">
        <v>172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83:K11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1409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ROUND((SUM(BE81:BE86)),2)</f>
        <v>0</v>
      </c>
      <c r="G33" s="40"/>
      <c r="H33" s="40"/>
      <c r="I33" s="151">
        <v>0.21</v>
      </c>
      <c r="J33" s="150">
        <f>ROUND(((SUM(BE81:BE86))*I33),2)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ROUND((SUM(BF81:BF86)),2)</f>
        <v>0</v>
      </c>
      <c r="G34" s="40"/>
      <c r="H34" s="40"/>
      <c r="I34" s="151">
        <v>0.15</v>
      </c>
      <c r="J34" s="150">
        <f>ROUND(((SUM(BF81:BF86))*I34),2)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ROUND((SUM(BG81:BG86)),2)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ROUND((SUM(BH81:BH86)),2)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ROUND((SUM(BI81:BI86)),2)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SO.15.4 - Demolice pro teplovod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475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1410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157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Přípravné práce a demolice MFB 2.LF UK, Praha 5 - Motol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144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SO.15.4 - Demolice pro teplovod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v areálu Fakultní nemocnice v Motole</v>
      </c>
      <c r="G75" s="42"/>
      <c r="H75" s="42"/>
      <c r="I75" s="34" t="s">
        <v>24</v>
      </c>
      <c r="J75" s="74" t="str">
        <f>IF(J12="","",J12)</f>
        <v>21. 2. 2023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26</v>
      </c>
      <c r="D77" s="42"/>
      <c r="E77" s="42"/>
      <c r="F77" s="29" t="str">
        <f>E15</f>
        <v>Univerzita Karlova</v>
      </c>
      <c r="G77" s="42"/>
      <c r="H77" s="42"/>
      <c r="I77" s="34" t="s">
        <v>34</v>
      </c>
      <c r="J77" s="38" t="str">
        <f>E21</f>
        <v>VPÚ DECO PRAHA a.s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32</v>
      </c>
      <c r="D78" s="42"/>
      <c r="E78" s="42"/>
      <c r="F78" s="29" t="str">
        <f>IF(E18="","",E18)</f>
        <v>Vyplň údaj</v>
      </c>
      <c r="G78" s="42"/>
      <c r="H78" s="42"/>
      <c r="I78" s="34" t="s">
        <v>39</v>
      </c>
      <c r="J78" s="38" t="str">
        <f>E24</f>
        <v>QSB, s.r.o.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158</v>
      </c>
      <c r="D80" s="183" t="s">
        <v>64</v>
      </c>
      <c r="E80" s="183" t="s">
        <v>60</v>
      </c>
      <c r="F80" s="183" t="s">
        <v>61</v>
      </c>
      <c r="G80" s="183" t="s">
        <v>159</v>
      </c>
      <c r="H80" s="183" t="s">
        <v>160</v>
      </c>
      <c r="I80" s="183" t="s">
        <v>161</v>
      </c>
      <c r="J80" s="183" t="s">
        <v>149</v>
      </c>
      <c r="K80" s="184" t="s">
        <v>162</v>
      </c>
      <c r="L80" s="185"/>
      <c r="M80" s="94" t="s">
        <v>78</v>
      </c>
      <c r="N80" s="95" t="s">
        <v>49</v>
      </c>
      <c r="O80" s="95" t="s">
        <v>163</v>
      </c>
      <c r="P80" s="95" t="s">
        <v>164</v>
      </c>
      <c r="Q80" s="95" t="s">
        <v>165</v>
      </c>
      <c r="R80" s="95" t="s">
        <v>166</v>
      </c>
      <c r="S80" s="95" t="s">
        <v>167</v>
      </c>
      <c r="T80" s="96" t="s">
        <v>168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169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79</v>
      </c>
      <c r="AU81" s="19" t="s">
        <v>150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79</v>
      </c>
      <c r="E82" s="194" t="s">
        <v>680</v>
      </c>
      <c r="F82" s="194" t="s">
        <v>681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90</v>
      </c>
      <c r="AT82" s="203" t="s">
        <v>79</v>
      </c>
      <c r="AU82" s="203" t="s">
        <v>80</v>
      </c>
      <c r="AY82" s="202" t="s">
        <v>172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79</v>
      </c>
      <c r="E83" s="205" t="s">
        <v>1411</v>
      </c>
      <c r="F83" s="205" t="s">
        <v>1412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SUM(P84:P86)</f>
        <v>0</v>
      </c>
      <c r="Q83" s="199"/>
      <c r="R83" s="200">
        <f>SUM(R84:R86)</f>
        <v>0</v>
      </c>
      <c r="S83" s="199"/>
      <c r="T83" s="20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90</v>
      </c>
      <c r="AT83" s="203" t="s">
        <v>79</v>
      </c>
      <c r="AU83" s="203" t="s">
        <v>88</v>
      </c>
      <c r="AY83" s="202" t="s">
        <v>172</v>
      </c>
      <c r="BK83" s="204">
        <f>SUM(BK84:BK86)</f>
        <v>0</v>
      </c>
    </row>
    <row r="84" spans="1:65" s="2" customFormat="1" ht="37.8" customHeight="1">
      <c r="A84" s="40"/>
      <c r="B84" s="41"/>
      <c r="C84" s="207" t="s">
        <v>88</v>
      </c>
      <c r="D84" s="207" t="s">
        <v>174</v>
      </c>
      <c r="E84" s="208" t="s">
        <v>1413</v>
      </c>
      <c r="F84" s="209" t="s">
        <v>1414</v>
      </c>
      <c r="G84" s="210" t="s">
        <v>464</v>
      </c>
      <c r="H84" s="211">
        <v>1</v>
      </c>
      <c r="I84" s="212"/>
      <c r="J84" s="213">
        <f>ROUND(I84*H84,2)</f>
        <v>0</v>
      </c>
      <c r="K84" s="209" t="s">
        <v>78</v>
      </c>
      <c r="L84" s="46"/>
      <c r="M84" s="214" t="s">
        <v>78</v>
      </c>
      <c r="N84" s="215" t="s">
        <v>50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276</v>
      </c>
      <c r="AT84" s="218" t="s">
        <v>174</v>
      </c>
      <c r="AU84" s="218" t="s">
        <v>90</v>
      </c>
      <c r="AY84" s="19" t="s">
        <v>172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88</v>
      </c>
      <c r="BK84" s="219">
        <f>ROUND(I84*H84,2)</f>
        <v>0</v>
      </c>
      <c r="BL84" s="19" t="s">
        <v>276</v>
      </c>
      <c r="BM84" s="218" t="s">
        <v>1415</v>
      </c>
    </row>
    <row r="85" spans="1:47" s="2" customFormat="1" ht="12">
      <c r="A85" s="40"/>
      <c r="B85" s="41"/>
      <c r="C85" s="42"/>
      <c r="D85" s="220" t="s">
        <v>180</v>
      </c>
      <c r="E85" s="42"/>
      <c r="F85" s="221" t="s">
        <v>1414</v>
      </c>
      <c r="G85" s="42"/>
      <c r="H85" s="42"/>
      <c r="I85" s="222"/>
      <c r="J85" s="42"/>
      <c r="K85" s="42"/>
      <c r="L85" s="46"/>
      <c r="M85" s="223"/>
      <c r="N85" s="22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180</v>
      </c>
      <c r="AU85" s="19" t="s">
        <v>90</v>
      </c>
    </row>
    <row r="86" spans="1:47" s="2" customFormat="1" ht="12">
      <c r="A86" s="40"/>
      <c r="B86" s="41"/>
      <c r="C86" s="42"/>
      <c r="D86" s="220" t="s">
        <v>391</v>
      </c>
      <c r="E86" s="42"/>
      <c r="F86" s="286" t="s">
        <v>1416</v>
      </c>
      <c r="G86" s="42"/>
      <c r="H86" s="42"/>
      <c r="I86" s="222"/>
      <c r="J86" s="42"/>
      <c r="K86" s="42"/>
      <c r="L86" s="46"/>
      <c r="M86" s="249"/>
      <c r="N86" s="250"/>
      <c r="O86" s="251"/>
      <c r="P86" s="251"/>
      <c r="Q86" s="251"/>
      <c r="R86" s="251"/>
      <c r="S86" s="251"/>
      <c r="T86" s="252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391</v>
      </c>
      <c r="AU86" s="19" t="s">
        <v>90</v>
      </c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password="CC35" sheet="1" objects="1" scenarios="1" formatColumns="0" formatRows="0" autoFilter="0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1417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ROUND(J87,2)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ROUND((SUM(BE87:BE149)),2)</f>
        <v>0</v>
      </c>
      <c r="G33" s="40"/>
      <c r="H33" s="40"/>
      <c r="I33" s="151">
        <v>0.21</v>
      </c>
      <c r="J33" s="150">
        <f>ROUND(((SUM(BE87:BE149))*I33),2)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ROUND((SUM(BF87:BF149)),2)</f>
        <v>0</v>
      </c>
      <c r="G34" s="40"/>
      <c r="H34" s="40"/>
      <c r="I34" s="151">
        <v>0.15</v>
      </c>
      <c r="J34" s="150">
        <f>ROUND(((SUM(BF87:BF149))*I34),2)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ROUND((SUM(BG87:BG149)),2)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ROUND((SUM(BH87:BH149)),2)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ROUND((SUM(BI87:BI149)),2)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SO.15.5 - Demolice plynovodu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154</v>
      </c>
      <c r="E62" s="177"/>
      <c r="F62" s="177"/>
      <c r="G62" s="177"/>
      <c r="H62" s="177"/>
      <c r="I62" s="177"/>
      <c r="J62" s="178">
        <f>J120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155</v>
      </c>
      <c r="E63" s="177"/>
      <c r="F63" s="177"/>
      <c r="G63" s="177"/>
      <c r="H63" s="177"/>
      <c r="I63" s="177"/>
      <c r="J63" s="178">
        <f>J134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475</v>
      </c>
      <c r="E64" s="171"/>
      <c r="F64" s="171"/>
      <c r="G64" s="171"/>
      <c r="H64" s="171"/>
      <c r="I64" s="171"/>
      <c r="J64" s="172">
        <f>J138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1418</v>
      </c>
      <c r="E65" s="177"/>
      <c r="F65" s="177"/>
      <c r="G65" s="177"/>
      <c r="H65" s="177"/>
      <c r="I65" s="177"/>
      <c r="J65" s="178">
        <f>J139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706</v>
      </c>
      <c r="E66" s="171"/>
      <c r="F66" s="171"/>
      <c r="G66" s="171"/>
      <c r="H66" s="171"/>
      <c r="I66" s="171"/>
      <c r="J66" s="172">
        <f>J144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1419</v>
      </c>
      <c r="E67" s="177"/>
      <c r="F67" s="177"/>
      <c r="G67" s="177"/>
      <c r="H67" s="177"/>
      <c r="I67" s="177"/>
      <c r="J67" s="178">
        <f>J145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157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Přípravné práce a demolice MFB 2.LF UK, Praha 5 - Motol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144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SO.15.5 - Demolice plynovodu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v areálu Fakultní nemocnice v Motole</v>
      </c>
      <c r="G81" s="42"/>
      <c r="H81" s="42"/>
      <c r="I81" s="34" t="s">
        <v>24</v>
      </c>
      <c r="J81" s="74" t="str">
        <f>IF(J12="","",J12)</f>
        <v>21. 2. 2023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26</v>
      </c>
      <c r="D83" s="42"/>
      <c r="E83" s="42"/>
      <c r="F83" s="29" t="str">
        <f>E15</f>
        <v>Univerzita Karlova</v>
      </c>
      <c r="G83" s="42"/>
      <c r="H83" s="42"/>
      <c r="I83" s="34" t="s">
        <v>34</v>
      </c>
      <c r="J83" s="38" t="str">
        <f>E21</f>
        <v>VPÚ DECO PRAHA a.s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32</v>
      </c>
      <c r="D84" s="42"/>
      <c r="E84" s="42"/>
      <c r="F84" s="29" t="str">
        <f>IF(E18="","",E18)</f>
        <v>Vyplň údaj</v>
      </c>
      <c r="G84" s="42"/>
      <c r="H84" s="42"/>
      <c r="I84" s="34" t="s">
        <v>39</v>
      </c>
      <c r="J84" s="38" t="str">
        <f>E24</f>
        <v>QSB, s.r.o.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158</v>
      </c>
      <c r="D86" s="183" t="s">
        <v>64</v>
      </c>
      <c r="E86" s="183" t="s">
        <v>60</v>
      </c>
      <c r="F86" s="183" t="s">
        <v>61</v>
      </c>
      <c r="G86" s="183" t="s">
        <v>159</v>
      </c>
      <c r="H86" s="183" t="s">
        <v>160</v>
      </c>
      <c r="I86" s="183" t="s">
        <v>161</v>
      </c>
      <c r="J86" s="183" t="s">
        <v>149</v>
      </c>
      <c r="K86" s="184" t="s">
        <v>162</v>
      </c>
      <c r="L86" s="185"/>
      <c r="M86" s="94" t="s">
        <v>78</v>
      </c>
      <c r="N86" s="95" t="s">
        <v>49</v>
      </c>
      <c r="O86" s="95" t="s">
        <v>163</v>
      </c>
      <c r="P86" s="95" t="s">
        <v>164</v>
      </c>
      <c r="Q86" s="95" t="s">
        <v>165</v>
      </c>
      <c r="R86" s="95" t="s">
        <v>166</v>
      </c>
      <c r="S86" s="95" t="s">
        <v>167</v>
      </c>
      <c r="T86" s="96" t="s">
        <v>168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169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P88+P138+P144</f>
        <v>0</v>
      </c>
      <c r="Q87" s="98"/>
      <c r="R87" s="188">
        <f>R88+R138+R144</f>
        <v>0.21041200000000002</v>
      </c>
      <c r="S87" s="98"/>
      <c r="T87" s="189">
        <f>T88+T138+T144</f>
        <v>1.3513600000000001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79</v>
      </c>
      <c r="AU87" s="19" t="s">
        <v>150</v>
      </c>
      <c r="BK87" s="190">
        <f>BK88+BK138+BK144</f>
        <v>0</v>
      </c>
    </row>
    <row r="88" spans="1:63" s="12" customFormat="1" ht="25.9" customHeight="1">
      <c r="A88" s="12"/>
      <c r="B88" s="191"/>
      <c r="C88" s="192"/>
      <c r="D88" s="193" t="s">
        <v>79</v>
      </c>
      <c r="E88" s="194" t="s">
        <v>170</v>
      </c>
      <c r="F88" s="194" t="s">
        <v>171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P89+P120+P134</f>
        <v>0</v>
      </c>
      <c r="Q88" s="199"/>
      <c r="R88" s="200">
        <f>R89+R120+R134</f>
        <v>0.16531200000000001</v>
      </c>
      <c r="S88" s="199"/>
      <c r="T88" s="201">
        <f>T89+T120+T134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88</v>
      </c>
      <c r="AT88" s="203" t="s">
        <v>79</v>
      </c>
      <c r="AU88" s="203" t="s">
        <v>80</v>
      </c>
      <c r="AY88" s="202" t="s">
        <v>172</v>
      </c>
      <c r="BK88" s="204">
        <f>BK89+BK120+BK134</f>
        <v>0</v>
      </c>
    </row>
    <row r="89" spans="1:63" s="12" customFormat="1" ht="22.8" customHeight="1">
      <c r="A89" s="12"/>
      <c r="B89" s="191"/>
      <c r="C89" s="192"/>
      <c r="D89" s="193" t="s">
        <v>79</v>
      </c>
      <c r="E89" s="205" t="s">
        <v>88</v>
      </c>
      <c r="F89" s="205" t="s">
        <v>173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SUM(P90:P119)</f>
        <v>0</v>
      </c>
      <c r="Q89" s="199"/>
      <c r="R89" s="200">
        <f>SUM(R90:R119)</f>
        <v>0.16531200000000001</v>
      </c>
      <c r="S89" s="199"/>
      <c r="T89" s="201">
        <f>SUM(T90:T119)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88</v>
      </c>
      <c r="AT89" s="203" t="s">
        <v>79</v>
      </c>
      <c r="AU89" s="203" t="s">
        <v>88</v>
      </c>
      <c r="AY89" s="202" t="s">
        <v>172</v>
      </c>
      <c r="BK89" s="204">
        <f>SUM(BK90:BK119)</f>
        <v>0</v>
      </c>
    </row>
    <row r="90" spans="1:65" s="2" customFormat="1" ht="21.75" customHeight="1">
      <c r="A90" s="40"/>
      <c r="B90" s="41"/>
      <c r="C90" s="207" t="s">
        <v>88</v>
      </c>
      <c r="D90" s="207" t="s">
        <v>174</v>
      </c>
      <c r="E90" s="208" t="s">
        <v>1420</v>
      </c>
      <c r="F90" s="209" t="s">
        <v>1421</v>
      </c>
      <c r="G90" s="210" t="s">
        <v>135</v>
      </c>
      <c r="H90" s="211">
        <v>29.52</v>
      </c>
      <c r="I90" s="212"/>
      <c r="J90" s="213">
        <f>ROUND(I90*H90,2)</f>
        <v>0</v>
      </c>
      <c r="K90" s="209" t="s">
        <v>177</v>
      </c>
      <c r="L90" s="46"/>
      <c r="M90" s="214" t="s">
        <v>78</v>
      </c>
      <c r="N90" s="215" t="s">
        <v>50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178</v>
      </c>
      <c r="AT90" s="218" t="s">
        <v>174</v>
      </c>
      <c r="AU90" s="218" t="s">
        <v>90</v>
      </c>
      <c r="AY90" s="19" t="s">
        <v>172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88</v>
      </c>
      <c r="BK90" s="219">
        <f>ROUND(I90*H90,2)</f>
        <v>0</v>
      </c>
      <c r="BL90" s="19" t="s">
        <v>178</v>
      </c>
      <c r="BM90" s="218" t="s">
        <v>1422</v>
      </c>
    </row>
    <row r="91" spans="1:47" s="2" customFormat="1" ht="12">
      <c r="A91" s="40"/>
      <c r="B91" s="41"/>
      <c r="C91" s="42"/>
      <c r="D91" s="220" t="s">
        <v>180</v>
      </c>
      <c r="E91" s="42"/>
      <c r="F91" s="221" t="s">
        <v>1423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180</v>
      </c>
      <c r="AU91" s="19" t="s">
        <v>90</v>
      </c>
    </row>
    <row r="92" spans="1:47" s="2" customFormat="1" ht="12">
      <c r="A92" s="40"/>
      <c r="B92" s="41"/>
      <c r="C92" s="42"/>
      <c r="D92" s="225" t="s">
        <v>182</v>
      </c>
      <c r="E92" s="42"/>
      <c r="F92" s="226" t="s">
        <v>1424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182</v>
      </c>
      <c r="AU92" s="19" t="s">
        <v>90</v>
      </c>
    </row>
    <row r="93" spans="1:47" s="2" customFormat="1" ht="12">
      <c r="A93" s="40"/>
      <c r="B93" s="41"/>
      <c r="C93" s="42"/>
      <c r="D93" s="220" t="s">
        <v>391</v>
      </c>
      <c r="E93" s="42"/>
      <c r="F93" s="286" t="s">
        <v>1425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391</v>
      </c>
      <c r="AU93" s="19" t="s">
        <v>90</v>
      </c>
    </row>
    <row r="94" spans="1:51" s="13" customFormat="1" ht="12">
      <c r="A94" s="13"/>
      <c r="B94" s="227"/>
      <c r="C94" s="228"/>
      <c r="D94" s="220" t="s">
        <v>184</v>
      </c>
      <c r="E94" s="229" t="s">
        <v>78</v>
      </c>
      <c r="F94" s="230" t="s">
        <v>1426</v>
      </c>
      <c r="G94" s="228"/>
      <c r="H94" s="231">
        <v>29.52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184</v>
      </c>
      <c r="AU94" s="237" t="s">
        <v>90</v>
      </c>
      <c r="AV94" s="13" t="s">
        <v>90</v>
      </c>
      <c r="AW94" s="13" t="s">
        <v>38</v>
      </c>
      <c r="AX94" s="13" t="s">
        <v>80</v>
      </c>
      <c r="AY94" s="237" t="s">
        <v>172</v>
      </c>
    </row>
    <row r="95" spans="1:51" s="14" customFormat="1" ht="12">
      <c r="A95" s="14"/>
      <c r="B95" s="238"/>
      <c r="C95" s="239"/>
      <c r="D95" s="220" t="s">
        <v>184</v>
      </c>
      <c r="E95" s="240" t="s">
        <v>78</v>
      </c>
      <c r="F95" s="241" t="s">
        <v>186</v>
      </c>
      <c r="G95" s="239"/>
      <c r="H95" s="242">
        <v>29.52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184</v>
      </c>
      <c r="AU95" s="248" t="s">
        <v>90</v>
      </c>
      <c r="AV95" s="14" t="s">
        <v>178</v>
      </c>
      <c r="AW95" s="14" t="s">
        <v>38</v>
      </c>
      <c r="AX95" s="14" t="s">
        <v>88</v>
      </c>
      <c r="AY95" s="248" t="s">
        <v>172</v>
      </c>
    </row>
    <row r="96" spans="1:65" s="2" customFormat="1" ht="21.75" customHeight="1">
      <c r="A96" s="40"/>
      <c r="B96" s="41"/>
      <c r="C96" s="207" t="s">
        <v>90</v>
      </c>
      <c r="D96" s="207" t="s">
        <v>174</v>
      </c>
      <c r="E96" s="208" t="s">
        <v>1427</v>
      </c>
      <c r="F96" s="209" t="s">
        <v>1428</v>
      </c>
      <c r="G96" s="210" t="s">
        <v>135</v>
      </c>
      <c r="H96" s="211">
        <v>29.52</v>
      </c>
      <c r="I96" s="212"/>
      <c r="J96" s="213">
        <f>ROUND(I96*H96,2)</f>
        <v>0</v>
      </c>
      <c r="K96" s="209" t="s">
        <v>177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178</v>
      </c>
      <c r="AT96" s="218" t="s">
        <v>174</v>
      </c>
      <c r="AU96" s="218" t="s">
        <v>90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178</v>
      </c>
      <c r="BM96" s="218" t="s">
        <v>1429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1430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90</v>
      </c>
    </row>
    <row r="98" spans="1:47" s="2" customFormat="1" ht="12">
      <c r="A98" s="40"/>
      <c r="B98" s="41"/>
      <c r="C98" s="42"/>
      <c r="D98" s="225" t="s">
        <v>182</v>
      </c>
      <c r="E98" s="42"/>
      <c r="F98" s="226" t="s">
        <v>1431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182</v>
      </c>
      <c r="AU98" s="19" t="s">
        <v>90</v>
      </c>
    </row>
    <row r="99" spans="1:47" s="2" customFormat="1" ht="12">
      <c r="A99" s="40"/>
      <c r="B99" s="41"/>
      <c r="C99" s="42"/>
      <c r="D99" s="220" t="s">
        <v>391</v>
      </c>
      <c r="E99" s="42"/>
      <c r="F99" s="286" t="s">
        <v>1425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391</v>
      </c>
      <c r="AU99" s="19" t="s">
        <v>90</v>
      </c>
    </row>
    <row r="100" spans="1:51" s="13" customFormat="1" ht="12">
      <c r="A100" s="13"/>
      <c r="B100" s="227"/>
      <c r="C100" s="228"/>
      <c r="D100" s="220" t="s">
        <v>184</v>
      </c>
      <c r="E100" s="229" t="s">
        <v>78</v>
      </c>
      <c r="F100" s="230" t="s">
        <v>1426</v>
      </c>
      <c r="G100" s="228"/>
      <c r="H100" s="231">
        <v>29.52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184</v>
      </c>
      <c r="AU100" s="237" t="s">
        <v>90</v>
      </c>
      <c r="AV100" s="13" t="s">
        <v>90</v>
      </c>
      <c r="AW100" s="13" t="s">
        <v>38</v>
      </c>
      <c r="AX100" s="13" t="s">
        <v>80</v>
      </c>
      <c r="AY100" s="237" t="s">
        <v>172</v>
      </c>
    </row>
    <row r="101" spans="1:51" s="14" customFormat="1" ht="12">
      <c r="A101" s="14"/>
      <c r="B101" s="238"/>
      <c r="C101" s="239"/>
      <c r="D101" s="220" t="s">
        <v>184</v>
      </c>
      <c r="E101" s="240" t="s">
        <v>78</v>
      </c>
      <c r="F101" s="241" t="s">
        <v>186</v>
      </c>
      <c r="G101" s="239"/>
      <c r="H101" s="242">
        <v>29.52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184</v>
      </c>
      <c r="AU101" s="248" t="s">
        <v>90</v>
      </c>
      <c r="AV101" s="14" t="s">
        <v>178</v>
      </c>
      <c r="AW101" s="14" t="s">
        <v>38</v>
      </c>
      <c r="AX101" s="14" t="s">
        <v>88</v>
      </c>
      <c r="AY101" s="248" t="s">
        <v>172</v>
      </c>
    </row>
    <row r="102" spans="1:65" s="2" customFormat="1" ht="16.5" customHeight="1">
      <c r="A102" s="40"/>
      <c r="B102" s="41"/>
      <c r="C102" s="207" t="s">
        <v>192</v>
      </c>
      <c r="D102" s="207" t="s">
        <v>174</v>
      </c>
      <c r="E102" s="208" t="s">
        <v>725</v>
      </c>
      <c r="F102" s="209" t="s">
        <v>726</v>
      </c>
      <c r="G102" s="210" t="s">
        <v>142</v>
      </c>
      <c r="H102" s="211">
        <v>196.8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0.00084</v>
      </c>
      <c r="R102" s="216">
        <f>Q102*H102</f>
        <v>0.16531200000000001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1432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728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729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1433</v>
      </c>
      <c r="G105" s="228"/>
      <c r="H105" s="231">
        <v>196.8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90</v>
      </c>
      <c r="AV105" s="13" t="s">
        <v>90</v>
      </c>
      <c r="AW105" s="13" t="s">
        <v>38</v>
      </c>
      <c r="AX105" s="13" t="s">
        <v>80</v>
      </c>
      <c r="AY105" s="237" t="s">
        <v>172</v>
      </c>
    </row>
    <row r="106" spans="1:51" s="14" customFormat="1" ht="12">
      <c r="A106" s="14"/>
      <c r="B106" s="238"/>
      <c r="C106" s="239"/>
      <c r="D106" s="220" t="s">
        <v>184</v>
      </c>
      <c r="E106" s="240" t="s">
        <v>78</v>
      </c>
      <c r="F106" s="241" t="s">
        <v>186</v>
      </c>
      <c r="G106" s="239"/>
      <c r="H106" s="242">
        <v>196.8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184</v>
      </c>
      <c r="AU106" s="248" t="s">
        <v>90</v>
      </c>
      <c r="AV106" s="14" t="s">
        <v>178</v>
      </c>
      <c r="AW106" s="14" t="s">
        <v>38</v>
      </c>
      <c r="AX106" s="14" t="s">
        <v>88</v>
      </c>
      <c r="AY106" s="248" t="s">
        <v>172</v>
      </c>
    </row>
    <row r="107" spans="1:65" s="2" customFormat="1" ht="16.5" customHeight="1">
      <c r="A107" s="40"/>
      <c r="B107" s="41"/>
      <c r="C107" s="207" t="s">
        <v>178</v>
      </c>
      <c r="D107" s="207" t="s">
        <v>174</v>
      </c>
      <c r="E107" s="208" t="s">
        <v>736</v>
      </c>
      <c r="F107" s="209" t="s">
        <v>737</v>
      </c>
      <c r="G107" s="210" t="s">
        <v>142</v>
      </c>
      <c r="H107" s="211">
        <v>196.8</v>
      </c>
      <c r="I107" s="212"/>
      <c r="J107" s="213">
        <f>ROUND(I107*H107,2)</f>
        <v>0</v>
      </c>
      <c r="K107" s="209" t="s">
        <v>177</v>
      </c>
      <c r="L107" s="46"/>
      <c r="M107" s="214" t="s">
        <v>78</v>
      </c>
      <c r="N107" s="215" t="s">
        <v>50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178</v>
      </c>
      <c r="AT107" s="218" t="s">
        <v>174</v>
      </c>
      <c r="AU107" s="218" t="s">
        <v>90</v>
      </c>
      <c r="AY107" s="19" t="s">
        <v>172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88</v>
      </c>
      <c r="BK107" s="219">
        <f>ROUND(I107*H107,2)</f>
        <v>0</v>
      </c>
      <c r="BL107" s="19" t="s">
        <v>178</v>
      </c>
      <c r="BM107" s="218" t="s">
        <v>1434</v>
      </c>
    </row>
    <row r="108" spans="1:47" s="2" customFormat="1" ht="12">
      <c r="A108" s="40"/>
      <c r="B108" s="41"/>
      <c r="C108" s="42"/>
      <c r="D108" s="220" t="s">
        <v>180</v>
      </c>
      <c r="E108" s="42"/>
      <c r="F108" s="221" t="s">
        <v>739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180</v>
      </c>
      <c r="AU108" s="19" t="s">
        <v>90</v>
      </c>
    </row>
    <row r="109" spans="1:47" s="2" customFormat="1" ht="12">
      <c r="A109" s="40"/>
      <c r="B109" s="41"/>
      <c r="C109" s="42"/>
      <c r="D109" s="225" t="s">
        <v>182</v>
      </c>
      <c r="E109" s="42"/>
      <c r="F109" s="226" t="s">
        <v>740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182</v>
      </c>
      <c r="AU109" s="19" t="s">
        <v>90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549</v>
      </c>
      <c r="F110" s="209" t="s">
        <v>550</v>
      </c>
      <c r="G110" s="210" t="s">
        <v>135</v>
      </c>
      <c r="H110" s="211">
        <v>59.04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1435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552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553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47" s="2" customFormat="1" ht="12">
      <c r="A113" s="40"/>
      <c r="B113" s="41"/>
      <c r="C113" s="42"/>
      <c r="D113" s="220" t="s">
        <v>391</v>
      </c>
      <c r="E113" s="42"/>
      <c r="F113" s="286" t="s">
        <v>1436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391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1437</v>
      </c>
      <c r="G114" s="228"/>
      <c r="H114" s="231">
        <v>59.04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4" customFormat="1" ht="12">
      <c r="A115" s="14"/>
      <c r="B115" s="238"/>
      <c r="C115" s="239"/>
      <c r="D115" s="220" t="s">
        <v>184</v>
      </c>
      <c r="E115" s="240" t="s">
        <v>78</v>
      </c>
      <c r="F115" s="241" t="s">
        <v>186</v>
      </c>
      <c r="G115" s="239"/>
      <c r="H115" s="242">
        <v>59.04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184</v>
      </c>
      <c r="AU115" s="248" t="s">
        <v>90</v>
      </c>
      <c r="AV115" s="14" t="s">
        <v>178</v>
      </c>
      <c r="AW115" s="14" t="s">
        <v>38</v>
      </c>
      <c r="AX115" s="14" t="s">
        <v>88</v>
      </c>
      <c r="AY115" s="248" t="s">
        <v>172</v>
      </c>
    </row>
    <row r="116" spans="1:65" s="2" customFormat="1" ht="16.5" customHeight="1">
      <c r="A116" s="40"/>
      <c r="B116" s="41"/>
      <c r="C116" s="207" t="s">
        <v>212</v>
      </c>
      <c r="D116" s="207" t="s">
        <v>174</v>
      </c>
      <c r="E116" s="208" t="s">
        <v>1438</v>
      </c>
      <c r="F116" s="209" t="s">
        <v>1439</v>
      </c>
      <c r="G116" s="210" t="s">
        <v>142</v>
      </c>
      <c r="H116" s="211">
        <v>82</v>
      </c>
      <c r="I116" s="212"/>
      <c r="J116" s="213">
        <f>ROUND(I116*H116,2)</f>
        <v>0</v>
      </c>
      <c r="K116" s="209" t="s">
        <v>177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178</v>
      </c>
      <c r="AT116" s="218" t="s">
        <v>174</v>
      </c>
      <c r="AU116" s="218" t="s">
        <v>90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178</v>
      </c>
      <c r="BM116" s="218" t="s">
        <v>1440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1441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90</v>
      </c>
    </row>
    <row r="118" spans="1:47" s="2" customFormat="1" ht="12">
      <c r="A118" s="40"/>
      <c r="B118" s="41"/>
      <c r="C118" s="42"/>
      <c r="D118" s="225" t="s">
        <v>182</v>
      </c>
      <c r="E118" s="42"/>
      <c r="F118" s="226" t="s">
        <v>1442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182</v>
      </c>
      <c r="AU118" s="19" t="s">
        <v>90</v>
      </c>
    </row>
    <row r="119" spans="1:51" s="13" customFormat="1" ht="12">
      <c r="A119" s="13"/>
      <c r="B119" s="227"/>
      <c r="C119" s="228"/>
      <c r="D119" s="220" t="s">
        <v>184</v>
      </c>
      <c r="E119" s="229" t="s">
        <v>78</v>
      </c>
      <c r="F119" s="230" t="s">
        <v>1443</v>
      </c>
      <c r="G119" s="228"/>
      <c r="H119" s="231">
        <v>82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90</v>
      </c>
      <c r="AV119" s="13" t="s">
        <v>90</v>
      </c>
      <c r="AW119" s="13" t="s">
        <v>38</v>
      </c>
      <c r="AX119" s="13" t="s">
        <v>88</v>
      </c>
      <c r="AY119" s="237" t="s">
        <v>172</v>
      </c>
    </row>
    <row r="120" spans="1:63" s="12" customFormat="1" ht="22.8" customHeight="1">
      <c r="A120" s="12"/>
      <c r="B120" s="191"/>
      <c r="C120" s="192"/>
      <c r="D120" s="193" t="s">
        <v>79</v>
      </c>
      <c r="E120" s="205" t="s">
        <v>223</v>
      </c>
      <c r="F120" s="205" t="s">
        <v>224</v>
      </c>
      <c r="G120" s="192"/>
      <c r="H120" s="192"/>
      <c r="I120" s="195"/>
      <c r="J120" s="206">
        <f>BK120</f>
        <v>0</v>
      </c>
      <c r="K120" s="192"/>
      <c r="L120" s="197"/>
      <c r="M120" s="198"/>
      <c r="N120" s="199"/>
      <c r="O120" s="199"/>
      <c r="P120" s="200">
        <f>SUM(P121:P133)</f>
        <v>0</v>
      </c>
      <c r="Q120" s="199"/>
      <c r="R120" s="200">
        <f>SUM(R121:R133)</f>
        <v>0</v>
      </c>
      <c r="S120" s="199"/>
      <c r="T120" s="201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88</v>
      </c>
      <c r="AT120" s="203" t="s">
        <v>79</v>
      </c>
      <c r="AU120" s="203" t="s">
        <v>88</v>
      </c>
      <c r="AY120" s="202" t="s">
        <v>172</v>
      </c>
      <c r="BK120" s="204">
        <f>SUM(BK121:BK133)</f>
        <v>0</v>
      </c>
    </row>
    <row r="121" spans="1:65" s="2" customFormat="1" ht="16.5" customHeight="1">
      <c r="A121" s="40"/>
      <c r="B121" s="41"/>
      <c r="C121" s="207" t="s">
        <v>225</v>
      </c>
      <c r="D121" s="207" t="s">
        <v>174</v>
      </c>
      <c r="E121" s="208" t="s">
        <v>1296</v>
      </c>
      <c r="F121" s="209" t="s">
        <v>1297</v>
      </c>
      <c r="G121" s="210" t="s">
        <v>209</v>
      </c>
      <c r="H121" s="211">
        <v>1.351</v>
      </c>
      <c r="I121" s="212"/>
      <c r="J121" s="213">
        <f>ROUND(I121*H121,2)</f>
        <v>0</v>
      </c>
      <c r="K121" s="209" t="s">
        <v>177</v>
      </c>
      <c r="L121" s="46"/>
      <c r="M121" s="214" t="s">
        <v>78</v>
      </c>
      <c r="N121" s="215" t="s">
        <v>50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178</v>
      </c>
      <c r="AT121" s="218" t="s">
        <v>174</v>
      </c>
      <c r="AU121" s="218" t="s">
        <v>90</v>
      </c>
      <c r="AY121" s="19" t="s">
        <v>172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88</v>
      </c>
      <c r="BK121" s="219">
        <f>ROUND(I121*H121,2)</f>
        <v>0</v>
      </c>
      <c r="BL121" s="19" t="s">
        <v>178</v>
      </c>
      <c r="BM121" s="218" t="s">
        <v>1444</v>
      </c>
    </row>
    <row r="122" spans="1:47" s="2" customFormat="1" ht="12">
      <c r="A122" s="40"/>
      <c r="B122" s="41"/>
      <c r="C122" s="42"/>
      <c r="D122" s="220" t="s">
        <v>180</v>
      </c>
      <c r="E122" s="42"/>
      <c r="F122" s="221" t="s">
        <v>1299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180</v>
      </c>
      <c r="AU122" s="19" t="s">
        <v>90</v>
      </c>
    </row>
    <row r="123" spans="1:47" s="2" customFormat="1" ht="12">
      <c r="A123" s="40"/>
      <c r="B123" s="41"/>
      <c r="C123" s="42"/>
      <c r="D123" s="225" t="s">
        <v>182</v>
      </c>
      <c r="E123" s="42"/>
      <c r="F123" s="226" t="s">
        <v>1300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182</v>
      </c>
      <c r="AU123" s="19" t="s">
        <v>90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1301</v>
      </c>
      <c r="F124" s="209" t="s">
        <v>1302</v>
      </c>
      <c r="G124" s="210" t="s">
        <v>209</v>
      </c>
      <c r="H124" s="211">
        <v>25.669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1445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1304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1305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8"/>
      <c r="F127" s="230" t="s">
        <v>1446</v>
      </c>
      <c r="G127" s="228"/>
      <c r="H127" s="231">
        <v>25.669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4</v>
      </c>
      <c r="AX127" s="13" t="s">
        <v>88</v>
      </c>
      <c r="AY127" s="237" t="s">
        <v>172</v>
      </c>
    </row>
    <row r="128" spans="1:65" s="2" customFormat="1" ht="21.75" customHeight="1">
      <c r="A128" s="40"/>
      <c r="B128" s="41"/>
      <c r="C128" s="207" t="s">
        <v>199</v>
      </c>
      <c r="D128" s="207" t="s">
        <v>174</v>
      </c>
      <c r="E128" s="208" t="s">
        <v>270</v>
      </c>
      <c r="F128" s="209" t="s">
        <v>271</v>
      </c>
      <c r="G128" s="210" t="s">
        <v>209</v>
      </c>
      <c r="H128" s="211">
        <v>1.351</v>
      </c>
      <c r="I128" s="212"/>
      <c r="J128" s="213">
        <f>ROUND(I128*H128,2)</f>
        <v>0</v>
      </c>
      <c r="K128" s="209" t="s">
        <v>177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178</v>
      </c>
      <c r="AT128" s="218" t="s">
        <v>174</v>
      </c>
      <c r="AU128" s="218" t="s">
        <v>90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178</v>
      </c>
      <c r="BM128" s="218" t="s">
        <v>1447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273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90</v>
      </c>
    </row>
    <row r="130" spans="1:47" s="2" customFormat="1" ht="12">
      <c r="A130" s="40"/>
      <c r="B130" s="41"/>
      <c r="C130" s="42"/>
      <c r="D130" s="225" t="s">
        <v>182</v>
      </c>
      <c r="E130" s="42"/>
      <c r="F130" s="226" t="s">
        <v>274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182</v>
      </c>
      <c r="AU130" s="19" t="s">
        <v>90</v>
      </c>
    </row>
    <row r="131" spans="1:65" s="2" customFormat="1" ht="16.5" customHeight="1">
      <c r="A131" s="40"/>
      <c r="B131" s="41"/>
      <c r="C131" s="207" t="s">
        <v>242</v>
      </c>
      <c r="D131" s="207" t="s">
        <v>174</v>
      </c>
      <c r="E131" s="208" t="s">
        <v>1448</v>
      </c>
      <c r="F131" s="209" t="s">
        <v>1449</v>
      </c>
      <c r="G131" s="210" t="s">
        <v>209</v>
      </c>
      <c r="H131" s="211">
        <v>1.351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178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178</v>
      </c>
      <c r="BM131" s="218" t="s">
        <v>1450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1451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1452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63" s="12" customFormat="1" ht="22.8" customHeight="1">
      <c r="A134" s="12"/>
      <c r="B134" s="191"/>
      <c r="C134" s="192"/>
      <c r="D134" s="193" t="s">
        <v>79</v>
      </c>
      <c r="E134" s="205" t="s">
        <v>296</v>
      </c>
      <c r="F134" s="205" t="s">
        <v>297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SUM(P135:P137)</f>
        <v>0</v>
      </c>
      <c r="Q134" s="199"/>
      <c r="R134" s="200">
        <f>SUM(R135:R137)</f>
        <v>0</v>
      </c>
      <c r="S134" s="199"/>
      <c r="T134" s="201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88</v>
      </c>
      <c r="AT134" s="203" t="s">
        <v>79</v>
      </c>
      <c r="AU134" s="203" t="s">
        <v>88</v>
      </c>
      <c r="AY134" s="202" t="s">
        <v>172</v>
      </c>
      <c r="BK134" s="204">
        <f>SUM(BK135:BK137)</f>
        <v>0</v>
      </c>
    </row>
    <row r="135" spans="1:65" s="2" customFormat="1" ht="16.5" customHeight="1">
      <c r="A135" s="40"/>
      <c r="B135" s="41"/>
      <c r="C135" s="207" t="s">
        <v>249</v>
      </c>
      <c r="D135" s="207" t="s">
        <v>174</v>
      </c>
      <c r="E135" s="208" t="s">
        <v>1453</v>
      </c>
      <c r="F135" s="209" t="s">
        <v>1454</v>
      </c>
      <c r="G135" s="210" t="s">
        <v>209</v>
      </c>
      <c r="H135" s="211">
        <v>0.165</v>
      </c>
      <c r="I135" s="212"/>
      <c r="J135" s="213">
        <f>ROUND(I135*H135,2)</f>
        <v>0</v>
      </c>
      <c r="K135" s="209" t="s">
        <v>177</v>
      </c>
      <c r="L135" s="46"/>
      <c r="M135" s="214" t="s">
        <v>78</v>
      </c>
      <c r="N135" s="215" t="s">
        <v>50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178</v>
      </c>
      <c r="AT135" s="218" t="s">
        <v>174</v>
      </c>
      <c r="AU135" s="218" t="s">
        <v>90</v>
      </c>
      <c r="AY135" s="19" t="s">
        <v>172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88</v>
      </c>
      <c r="BK135" s="219">
        <f>ROUND(I135*H135,2)</f>
        <v>0</v>
      </c>
      <c r="BL135" s="19" t="s">
        <v>178</v>
      </c>
      <c r="BM135" s="218" t="s">
        <v>1455</v>
      </c>
    </row>
    <row r="136" spans="1:47" s="2" customFormat="1" ht="12">
      <c r="A136" s="40"/>
      <c r="B136" s="41"/>
      <c r="C136" s="42"/>
      <c r="D136" s="220" t="s">
        <v>180</v>
      </c>
      <c r="E136" s="42"/>
      <c r="F136" s="221" t="s">
        <v>1456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180</v>
      </c>
      <c r="AU136" s="19" t="s">
        <v>90</v>
      </c>
    </row>
    <row r="137" spans="1:47" s="2" customFormat="1" ht="12">
      <c r="A137" s="40"/>
      <c r="B137" s="41"/>
      <c r="C137" s="42"/>
      <c r="D137" s="225" t="s">
        <v>182</v>
      </c>
      <c r="E137" s="42"/>
      <c r="F137" s="226" t="s">
        <v>1457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182</v>
      </c>
      <c r="AU137" s="19" t="s">
        <v>90</v>
      </c>
    </row>
    <row r="138" spans="1:63" s="12" customFormat="1" ht="25.9" customHeight="1">
      <c r="A138" s="12"/>
      <c r="B138" s="191"/>
      <c r="C138" s="192"/>
      <c r="D138" s="193" t="s">
        <v>79</v>
      </c>
      <c r="E138" s="194" t="s">
        <v>680</v>
      </c>
      <c r="F138" s="194" t="s">
        <v>681</v>
      </c>
      <c r="G138" s="192"/>
      <c r="H138" s="192"/>
      <c r="I138" s="195"/>
      <c r="J138" s="196">
        <f>BK138</f>
        <v>0</v>
      </c>
      <c r="K138" s="192"/>
      <c r="L138" s="197"/>
      <c r="M138" s="198"/>
      <c r="N138" s="199"/>
      <c r="O138" s="199"/>
      <c r="P138" s="200">
        <f>P139</f>
        <v>0</v>
      </c>
      <c r="Q138" s="199"/>
      <c r="R138" s="200">
        <f>R139</f>
        <v>0.0451</v>
      </c>
      <c r="S138" s="199"/>
      <c r="T138" s="201">
        <f>T139</f>
        <v>1.3513600000000001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90</v>
      </c>
      <c r="AT138" s="203" t="s">
        <v>79</v>
      </c>
      <c r="AU138" s="203" t="s">
        <v>80</v>
      </c>
      <c r="AY138" s="202" t="s">
        <v>172</v>
      </c>
      <c r="BK138" s="204">
        <f>BK139</f>
        <v>0</v>
      </c>
    </row>
    <row r="139" spans="1:63" s="12" customFormat="1" ht="22.8" customHeight="1">
      <c r="A139" s="12"/>
      <c r="B139" s="191"/>
      <c r="C139" s="192"/>
      <c r="D139" s="193" t="s">
        <v>79</v>
      </c>
      <c r="E139" s="205" t="s">
        <v>1458</v>
      </c>
      <c r="F139" s="205" t="s">
        <v>1459</v>
      </c>
      <c r="G139" s="192"/>
      <c r="H139" s="192"/>
      <c r="I139" s="195"/>
      <c r="J139" s="206">
        <f>BK139</f>
        <v>0</v>
      </c>
      <c r="K139" s="192"/>
      <c r="L139" s="197"/>
      <c r="M139" s="198"/>
      <c r="N139" s="199"/>
      <c r="O139" s="199"/>
      <c r="P139" s="200">
        <f>SUM(P140:P143)</f>
        <v>0</v>
      </c>
      <c r="Q139" s="199"/>
      <c r="R139" s="200">
        <f>SUM(R140:R143)</f>
        <v>0.0451</v>
      </c>
      <c r="S139" s="199"/>
      <c r="T139" s="201">
        <f>SUM(T140:T143)</f>
        <v>1.3513600000000001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90</v>
      </c>
      <c r="AT139" s="203" t="s">
        <v>79</v>
      </c>
      <c r="AU139" s="203" t="s">
        <v>88</v>
      </c>
      <c r="AY139" s="202" t="s">
        <v>172</v>
      </c>
      <c r="BK139" s="204">
        <f>SUM(BK140:BK143)</f>
        <v>0</v>
      </c>
    </row>
    <row r="140" spans="1:65" s="2" customFormat="1" ht="24.15" customHeight="1">
      <c r="A140" s="40"/>
      <c r="B140" s="41"/>
      <c r="C140" s="207" t="s">
        <v>254</v>
      </c>
      <c r="D140" s="207" t="s">
        <v>174</v>
      </c>
      <c r="E140" s="208" t="s">
        <v>1460</v>
      </c>
      <c r="F140" s="209" t="s">
        <v>1461</v>
      </c>
      <c r="G140" s="210" t="s">
        <v>138</v>
      </c>
      <c r="H140" s="211">
        <v>82</v>
      </c>
      <c r="I140" s="212"/>
      <c r="J140" s="213">
        <f>ROUND(I140*H140,2)</f>
        <v>0</v>
      </c>
      <c r="K140" s="209" t="s">
        <v>78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0.00055</v>
      </c>
      <c r="R140" s="216">
        <f>Q140*H140</f>
        <v>0.0451</v>
      </c>
      <c r="S140" s="216">
        <v>0.01648</v>
      </c>
      <c r="T140" s="217">
        <f>S140*H140</f>
        <v>1.3513600000000001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276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276</v>
      </c>
      <c r="BM140" s="218" t="s">
        <v>1462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1461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65" s="2" customFormat="1" ht="16.5" customHeight="1">
      <c r="A142" s="40"/>
      <c r="B142" s="41"/>
      <c r="C142" s="207" t="s">
        <v>258</v>
      </c>
      <c r="D142" s="207" t="s">
        <v>174</v>
      </c>
      <c r="E142" s="208" t="s">
        <v>1463</v>
      </c>
      <c r="F142" s="209" t="s">
        <v>1464</v>
      </c>
      <c r="G142" s="210" t="s">
        <v>427</v>
      </c>
      <c r="H142" s="211">
        <v>1</v>
      </c>
      <c r="I142" s="212"/>
      <c r="J142" s="213">
        <f>ROUND(I142*H142,2)</f>
        <v>0</v>
      </c>
      <c r="K142" s="209" t="s">
        <v>78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276</v>
      </c>
      <c r="AT142" s="218" t="s">
        <v>174</v>
      </c>
      <c r="AU142" s="218" t="s">
        <v>90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276</v>
      </c>
      <c r="BM142" s="218" t="s">
        <v>1465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1464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90</v>
      </c>
    </row>
    <row r="144" spans="1:63" s="12" customFormat="1" ht="25.9" customHeight="1">
      <c r="A144" s="12"/>
      <c r="B144" s="191"/>
      <c r="C144" s="192"/>
      <c r="D144" s="193" t="s">
        <v>79</v>
      </c>
      <c r="E144" s="194" t="s">
        <v>387</v>
      </c>
      <c r="F144" s="194" t="s">
        <v>1037</v>
      </c>
      <c r="G144" s="192"/>
      <c r="H144" s="192"/>
      <c r="I144" s="195"/>
      <c r="J144" s="196">
        <f>BK144</f>
        <v>0</v>
      </c>
      <c r="K144" s="192"/>
      <c r="L144" s="197"/>
      <c r="M144" s="198"/>
      <c r="N144" s="199"/>
      <c r="O144" s="199"/>
      <c r="P144" s="200">
        <f>P145</f>
        <v>0</v>
      </c>
      <c r="Q144" s="199"/>
      <c r="R144" s="200">
        <f>R145</f>
        <v>0</v>
      </c>
      <c r="S144" s="199"/>
      <c r="T144" s="20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192</v>
      </c>
      <c r="AT144" s="203" t="s">
        <v>79</v>
      </c>
      <c r="AU144" s="203" t="s">
        <v>80</v>
      </c>
      <c r="AY144" s="202" t="s">
        <v>172</v>
      </c>
      <c r="BK144" s="204">
        <f>BK145</f>
        <v>0</v>
      </c>
    </row>
    <row r="145" spans="1:63" s="12" customFormat="1" ht="22.8" customHeight="1">
      <c r="A145" s="12"/>
      <c r="B145" s="191"/>
      <c r="C145" s="192"/>
      <c r="D145" s="193" t="s">
        <v>79</v>
      </c>
      <c r="E145" s="205" t="s">
        <v>1466</v>
      </c>
      <c r="F145" s="205" t="s">
        <v>1467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SUM(P146:P149)</f>
        <v>0</v>
      </c>
      <c r="Q145" s="199"/>
      <c r="R145" s="200">
        <f>SUM(R146:R149)</f>
        <v>0</v>
      </c>
      <c r="S145" s="199"/>
      <c r="T145" s="201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192</v>
      </c>
      <c r="AT145" s="203" t="s">
        <v>79</v>
      </c>
      <c r="AU145" s="203" t="s">
        <v>88</v>
      </c>
      <c r="AY145" s="202" t="s">
        <v>172</v>
      </c>
      <c r="BK145" s="204">
        <f>SUM(BK146:BK149)</f>
        <v>0</v>
      </c>
    </row>
    <row r="146" spans="1:65" s="2" customFormat="1" ht="16.5" customHeight="1">
      <c r="A146" s="40"/>
      <c r="B146" s="41"/>
      <c r="C146" s="207" t="s">
        <v>262</v>
      </c>
      <c r="D146" s="207" t="s">
        <v>174</v>
      </c>
      <c r="E146" s="208" t="s">
        <v>1468</v>
      </c>
      <c r="F146" s="209" t="s">
        <v>1469</v>
      </c>
      <c r="G146" s="210" t="s">
        <v>697</v>
      </c>
      <c r="H146" s="211">
        <v>1</v>
      </c>
      <c r="I146" s="212"/>
      <c r="J146" s="213">
        <f>ROUND(I146*H146,2)</f>
        <v>0</v>
      </c>
      <c r="K146" s="209" t="s">
        <v>78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968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968</v>
      </c>
      <c r="BM146" s="218" t="s">
        <v>1470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1469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65" s="2" customFormat="1" ht="16.5" customHeight="1">
      <c r="A148" s="40"/>
      <c r="B148" s="41"/>
      <c r="C148" s="207" t="s">
        <v>8</v>
      </c>
      <c r="D148" s="207" t="s">
        <v>174</v>
      </c>
      <c r="E148" s="208" t="s">
        <v>1471</v>
      </c>
      <c r="F148" s="209" t="s">
        <v>1472</v>
      </c>
      <c r="G148" s="210" t="s">
        <v>697</v>
      </c>
      <c r="H148" s="211">
        <v>1</v>
      </c>
      <c r="I148" s="212"/>
      <c r="J148" s="213">
        <f>ROUND(I148*H148,2)</f>
        <v>0</v>
      </c>
      <c r="K148" s="209" t="s">
        <v>78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968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968</v>
      </c>
      <c r="BM148" s="218" t="s">
        <v>1473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1472</v>
      </c>
      <c r="G149" s="42"/>
      <c r="H149" s="42"/>
      <c r="I149" s="222"/>
      <c r="J149" s="42"/>
      <c r="K149" s="42"/>
      <c r="L149" s="46"/>
      <c r="M149" s="249"/>
      <c r="N149" s="250"/>
      <c r="O149" s="251"/>
      <c r="P149" s="251"/>
      <c r="Q149" s="251"/>
      <c r="R149" s="251"/>
      <c r="S149" s="251"/>
      <c r="T149" s="252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86:K14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32212131"/>
    <hyperlink ref="F98" r:id="rId2" display="https://podminky.urs.cz/item/CS_URS_2022_02/132251102"/>
    <hyperlink ref="F104" r:id="rId3" display="https://podminky.urs.cz/item/CS_URS_2022_02/151101101"/>
    <hyperlink ref="F109" r:id="rId4" display="https://podminky.urs.cz/item/CS_URS_2022_02/151101111"/>
    <hyperlink ref="F112" r:id="rId5" display="https://podminky.urs.cz/item/CS_URS_2022_02/174151101"/>
    <hyperlink ref="F118" r:id="rId6" display="https://podminky.urs.cz/item/CS_URS_2022_02/181951112"/>
    <hyperlink ref="F123" r:id="rId7" display="https://podminky.urs.cz/item/CS_URS_2022_02/997013501"/>
    <hyperlink ref="F126" r:id="rId8" display="https://podminky.urs.cz/item/CS_URS_2022_02/997013509"/>
    <hyperlink ref="F130" r:id="rId9" display="https://podminky.urs.cz/item/CS_URS_2022_02/997013631"/>
    <hyperlink ref="F133" r:id="rId10" display="https://podminky.urs.cz/item/CS_URS_2022_02/997221612"/>
    <hyperlink ref="F137" r:id="rId11" display="https://podminky.urs.cz/item/CS_URS_2022_02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1474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ROUND((SUM(BE85:BE133)),2)</f>
        <v>0</v>
      </c>
      <c r="G33" s="40"/>
      <c r="H33" s="40"/>
      <c r="I33" s="151">
        <v>0.21</v>
      </c>
      <c r="J33" s="150">
        <f>ROUND(((SUM(BE85:BE133))*I33),2)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ROUND((SUM(BF85:BF133)),2)</f>
        <v>0</v>
      </c>
      <c r="G34" s="40"/>
      <c r="H34" s="40"/>
      <c r="I34" s="151">
        <v>0.15</v>
      </c>
      <c r="J34" s="150">
        <f>ROUND(((SUM(BF85:BF133))*I34),2)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ROUND((SUM(BG85:BG133)),2)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ROUND((SUM(BH85:BH133)),2)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ROUND((SUM(BI85:BI133)),2)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SO.15.6 - Demolice SLB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155</v>
      </c>
      <c r="E62" s="177"/>
      <c r="F62" s="177"/>
      <c r="G62" s="177"/>
      <c r="H62" s="177"/>
      <c r="I62" s="177"/>
      <c r="J62" s="178">
        <f>J118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706</v>
      </c>
      <c r="E63" s="171"/>
      <c r="F63" s="171"/>
      <c r="G63" s="171"/>
      <c r="H63" s="171"/>
      <c r="I63" s="171"/>
      <c r="J63" s="172">
        <f>J122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1475</v>
      </c>
      <c r="E64" s="177"/>
      <c r="F64" s="177"/>
      <c r="G64" s="177"/>
      <c r="H64" s="177"/>
      <c r="I64" s="177"/>
      <c r="J64" s="178">
        <f>J123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708</v>
      </c>
      <c r="E65" s="177"/>
      <c r="F65" s="177"/>
      <c r="G65" s="177"/>
      <c r="H65" s="177"/>
      <c r="I65" s="177"/>
      <c r="J65" s="178">
        <f>J130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SO.15.6 - Demolice SLB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21. 2. 2023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P86+P122</f>
        <v>0</v>
      </c>
      <c r="Q85" s="98"/>
      <c r="R85" s="188">
        <f>R86+R122</f>
        <v>0.76608</v>
      </c>
      <c r="S85" s="98"/>
      <c r="T85" s="189">
        <f>T86+T122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BK86+BK122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P87+P118</f>
        <v>0</v>
      </c>
      <c r="Q86" s="199"/>
      <c r="R86" s="200">
        <f>R87+R118</f>
        <v>0.76608</v>
      </c>
      <c r="S86" s="199"/>
      <c r="T86" s="201">
        <f>T87+T118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BK87+BK118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SUM(P88:P117)</f>
        <v>0</v>
      </c>
      <c r="Q87" s="199"/>
      <c r="R87" s="200">
        <f>SUM(R88:R117)</f>
        <v>0.76608</v>
      </c>
      <c r="S87" s="199"/>
      <c r="T87" s="201">
        <f>SUM(T88:T117)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SUM(BK88:BK117)</f>
        <v>0</v>
      </c>
    </row>
    <row r="88" spans="1:65" s="2" customFormat="1" ht="21.75" customHeight="1">
      <c r="A88" s="40"/>
      <c r="B88" s="41"/>
      <c r="C88" s="207" t="s">
        <v>88</v>
      </c>
      <c r="D88" s="207" t="s">
        <v>174</v>
      </c>
      <c r="E88" s="208" t="s">
        <v>1420</v>
      </c>
      <c r="F88" s="209" t="s">
        <v>1421</v>
      </c>
      <c r="G88" s="210" t="s">
        <v>135</v>
      </c>
      <c r="H88" s="211">
        <v>136.8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1476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1423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1424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47" s="2" customFormat="1" ht="12">
      <c r="A91" s="40"/>
      <c r="B91" s="41"/>
      <c r="C91" s="42"/>
      <c r="D91" s="220" t="s">
        <v>391</v>
      </c>
      <c r="E91" s="42"/>
      <c r="F91" s="286" t="s">
        <v>1477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391</v>
      </c>
      <c r="AU91" s="19" t="s">
        <v>90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1478</v>
      </c>
      <c r="G92" s="228"/>
      <c r="H92" s="231">
        <v>136.8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78</v>
      </c>
      <c r="F93" s="241" t="s">
        <v>186</v>
      </c>
      <c r="G93" s="239"/>
      <c r="H93" s="242">
        <v>136.8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90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21.75" customHeight="1">
      <c r="A94" s="40"/>
      <c r="B94" s="41"/>
      <c r="C94" s="207" t="s">
        <v>90</v>
      </c>
      <c r="D94" s="207" t="s">
        <v>174</v>
      </c>
      <c r="E94" s="208" t="s">
        <v>1427</v>
      </c>
      <c r="F94" s="209" t="s">
        <v>1428</v>
      </c>
      <c r="G94" s="210" t="s">
        <v>135</v>
      </c>
      <c r="H94" s="211">
        <v>136.8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178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178</v>
      </c>
      <c r="BM94" s="218" t="s">
        <v>1479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1430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1431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47" s="2" customFormat="1" ht="12">
      <c r="A97" s="40"/>
      <c r="B97" s="41"/>
      <c r="C97" s="42"/>
      <c r="D97" s="220" t="s">
        <v>391</v>
      </c>
      <c r="E97" s="42"/>
      <c r="F97" s="286" t="s">
        <v>1477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391</v>
      </c>
      <c r="AU97" s="19" t="s">
        <v>90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1478</v>
      </c>
      <c r="G98" s="228"/>
      <c r="H98" s="231">
        <v>136.8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90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4" customFormat="1" ht="12">
      <c r="A99" s="14"/>
      <c r="B99" s="238"/>
      <c r="C99" s="239"/>
      <c r="D99" s="220" t="s">
        <v>184</v>
      </c>
      <c r="E99" s="240" t="s">
        <v>78</v>
      </c>
      <c r="F99" s="241" t="s">
        <v>186</v>
      </c>
      <c r="G99" s="239"/>
      <c r="H99" s="242">
        <v>136.8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184</v>
      </c>
      <c r="AU99" s="248" t="s">
        <v>90</v>
      </c>
      <c r="AV99" s="14" t="s">
        <v>178</v>
      </c>
      <c r="AW99" s="14" t="s">
        <v>38</v>
      </c>
      <c r="AX99" s="14" t="s">
        <v>88</v>
      </c>
      <c r="AY99" s="248" t="s">
        <v>172</v>
      </c>
    </row>
    <row r="100" spans="1:65" s="2" customFormat="1" ht="16.5" customHeight="1">
      <c r="A100" s="40"/>
      <c r="B100" s="41"/>
      <c r="C100" s="207" t="s">
        <v>192</v>
      </c>
      <c r="D100" s="207" t="s">
        <v>174</v>
      </c>
      <c r="E100" s="208" t="s">
        <v>725</v>
      </c>
      <c r="F100" s="209" t="s">
        <v>726</v>
      </c>
      <c r="G100" s="210" t="s">
        <v>142</v>
      </c>
      <c r="H100" s="211">
        <v>912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0.00084</v>
      </c>
      <c r="R100" s="216">
        <f>Q100*H100</f>
        <v>0.76608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1480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728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729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1481</v>
      </c>
      <c r="G103" s="228"/>
      <c r="H103" s="231">
        <v>912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78</v>
      </c>
      <c r="F104" s="241" t="s">
        <v>186</v>
      </c>
      <c r="G104" s="239"/>
      <c r="H104" s="242">
        <v>912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16.5" customHeight="1">
      <c r="A105" s="40"/>
      <c r="B105" s="41"/>
      <c r="C105" s="207" t="s">
        <v>178</v>
      </c>
      <c r="D105" s="207" t="s">
        <v>174</v>
      </c>
      <c r="E105" s="208" t="s">
        <v>736</v>
      </c>
      <c r="F105" s="209" t="s">
        <v>737</v>
      </c>
      <c r="G105" s="210" t="s">
        <v>142</v>
      </c>
      <c r="H105" s="211">
        <v>912</v>
      </c>
      <c r="I105" s="212"/>
      <c r="J105" s="213">
        <f>ROUND(I105*H105,2)</f>
        <v>0</v>
      </c>
      <c r="K105" s="209" t="s">
        <v>177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1482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739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47" s="2" customFormat="1" ht="12">
      <c r="A107" s="40"/>
      <c r="B107" s="41"/>
      <c r="C107" s="42"/>
      <c r="D107" s="225" t="s">
        <v>182</v>
      </c>
      <c r="E107" s="42"/>
      <c r="F107" s="226" t="s">
        <v>740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182</v>
      </c>
      <c r="AU107" s="19" t="s">
        <v>90</v>
      </c>
    </row>
    <row r="108" spans="1:65" s="2" customFormat="1" ht="16.5" customHeight="1">
      <c r="A108" s="40"/>
      <c r="B108" s="41"/>
      <c r="C108" s="207" t="s">
        <v>206</v>
      </c>
      <c r="D108" s="207" t="s">
        <v>174</v>
      </c>
      <c r="E108" s="208" t="s">
        <v>549</v>
      </c>
      <c r="F108" s="209" t="s">
        <v>550</v>
      </c>
      <c r="G108" s="210" t="s">
        <v>135</v>
      </c>
      <c r="H108" s="211">
        <v>273.6</v>
      </c>
      <c r="I108" s="212"/>
      <c r="J108" s="213">
        <f>ROUND(I108*H108,2)</f>
        <v>0</v>
      </c>
      <c r="K108" s="209" t="s">
        <v>177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178</v>
      </c>
      <c r="AT108" s="218" t="s">
        <v>174</v>
      </c>
      <c r="AU108" s="218" t="s">
        <v>90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178</v>
      </c>
      <c r="BM108" s="218" t="s">
        <v>1483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552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90</v>
      </c>
    </row>
    <row r="110" spans="1:47" s="2" customFormat="1" ht="12">
      <c r="A110" s="40"/>
      <c r="B110" s="41"/>
      <c r="C110" s="42"/>
      <c r="D110" s="225" t="s">
        <v>182</v>
      </c>
      <c r="E110" s="42"/>
      <c r="F110" s="226" t="s">
        <v>553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182</v>
      </c>
      <c r="AU110" s="19" t="s">
        <v>90</v>
      </c>
    </row>
    <row r="111" spans="1:47" s="2" customFormat="1" ht="12">
      <c r="A111" s="40"/>
      <c r="B111" s="41"/>
      <c r="C111" s="42"/>
      <c r="D111" s="220" t="s">
        <v>391</v>
      </c>
      <c r="E111" s="42"/>
      <c r="F111" s="286" t="s">
        <v>1484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391</v>
      </c>
      <c r="AU111" s="19" t="s">
        <v>90</v>
      </c>
    </row>
    <row r="112" spans="1:51" s="13" customFormat="1" ht="12">
      <c r="A112" s="13"/>
      <c r="B112" s="227"/>
      <c r="C112" s="228"/>
      <c r="D112" s="220" t="s">
        <v>184</v>
      </c>
      <c r="E112" s="229" t="s">
        <v>78</v>
      </c>
      <c r="F112" s="230" t="s">
        <v>1485</v>
      </c>
      <c r="G112" s="228"/>
      <c r="H112" s="231">
        <v>273.6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90</v>
      </c>
      <c r="AV112" s="13" t="s">
        <v>90</v>
      </c>
      <c r="AW112" s="13" t="s">
        <v>38</v>
      </c>
      <c r="AX112" s="13" t="s">
        <v>80</v>
      </c>
      <c r="AY112" s="237" t="s">
        <v>172</v>
      </c>
    </row>
    <row r="113" spans="1:51" s="14" customFormat="1" ht="12">
      <c r="A113" s="14"/>
      <c r="B113" s="238"/>
      <c r="C113" s="239"/>
      <c r="D113" s="220" t="s">
        <v>184</v>
      </c>
      <c r="E113" s="240" t="s">
        <v>78</v>
      </c>
      <c r="F113" s="241" t="s">
        <v>186</v>
      </c>
      <c r="G113" s="239"/>
      <c r="H113" s="242">
        <v>273.6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8" t="s">
        <v>184</v>
      </c>
      <c r="AU113" s="248" t="s">
        <v>90</v>
      </c>
      <c r="AV113" s="14" t="s">
        <v>178</v>
      </c>
      <c r="AW113" s="14" t="s">
        <v>38</v>
      </c>
      <c r="AX113" s="14" t="s">
        <v>88</v>
      </c>
      <c r="AY113" s="248" t="s">
        <v>172</v>
      </c>
    </row>
    <row r="114" spans="1:65" s="2" customFormat="1" ht="16.5" customHeight="1">
      <c r="A114" s="40"/>
      <c r="B114" s="41"/>
      <c r="C114" s="207" t="s">
        <v>212</v>
      </c>
      <c r="D114" s="207" t="s">
        <v>174</v>
      </c>
      <c r="E114" s="208" t="s">
        <v>1438</v>
      </c>
      <c r="F114" s="209" t="s">
        <v>1439</v>
      </c>
      <c r="G114" s="210" t="s">
        <v>142</v>
      </c>
      <c r="H114" s="211">
        <v>456</v>
      </c>
      <c r="I114" s="212"/>
      <c r="J114" s="213">
        <f>ROUND(I114*H114,2)</f>
        <v>0</v>
      </c>
      <c r="K114" s="209" t="s">
        <v>177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178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178</v>
      </c>
      <c r="BM114" s="218" t="s">
        <v>1486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1441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47" s="2" customFormat="1" ht="12">
      <c r="A116" s="40"/>
      <c r="B116" s="41"/>
      <c r="C116" s="42"/>
      <c r="D116" s="225" t="s">
        <v>182</v>
      </c>
      <c r="E116" s="42"/>
      <c r="F116" s="226" t="s">
        <v>1442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182</v>
      </c>
      <c r="AU116" s="19" t="s">
        <v>90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1487</v>
      </c>
      <c r="G117" s="228"/>
      <c r="H117" s="231">
        <v>456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90</v>
      </c>
      <c r="AV117" s="13" t="s">
        <v>90</v>
      </c>
      <c r="AW117" s="13" t="s">
        <v>38</v>
      </c>
      <c r="AX117" s="13" t="s">
        <v>88</v>
      </c>
      <c r="AY117" s="237" t="s">
        <v>172</v>
      </c>
    </row>
    <row r="118" spans="1:63" s="12" customFormat="1" ht="22.8" customHeight="1">
      <c r="A118" s="12"/>
      <c r="B118" s="191"/>
      <c r="C118" s="192"/>
      <c r="D118" s="193" t="s">
        <v>79</v>
      </c>
      <c r="E118" s="205" t="s">
        <v>296</v>
      </c>
      <c r="F118" s="205" t="s">
        <v>297</v>
      </c>
      <c r="G118" s="192"/>
      <c r="H118" s="192"/>
      <c r="I118" s="195"/>
      <c r="J118" s="206">
        <f>BK118</f>
        <v>0</v>
      </c>
      <c r="K118" s="192"/>
      <c r="L118" s="197"/>
      <c r="M118" s="198"/>
      <c r="N118" s="199"/>
      <c r="O118" s="199"/>
      <c r="P118" s="200">
        <f>SUM(P119:P121)</f>
        <v>0</v>
      </c>
      <c r="Q118" s="199"/>
      <c r="R118" s="200">
        <f>SUM(R119:R121)</f>
        <v>0</v>
      </c>
      <c r="S118" s="199"/>
      <c r="T118" s="201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88</v>
      </c>
      <c r="AT118" s="203" t="s">
        <v>79</v>
      </c>
      <c r="AU118" s="203" t="s">
        <v>88</v>
      </c>
      <c r="AY118" s="202" t="s">
        <v>172</v>
      </c>
      <c r="BK118" s="204">
        <f>SUM(BK119:BK121)</f>
        <v>0</v>
      </c>
    </row>
    <row r="119" spans="1:65" s="2" customFormat="1" ht="16.5" customHeight="1">
      <c r="A119" s="40"/>
      <c r="B119" s="41"/>
      <c r="C119" s="207" t="s">
        <v>225</v>
      </c>
      <c r="D119" s="207" t="s">
        <v>174</v>
      </c>
      <c r="E119" s="208" t="s">
        <v>1453</v>
      </c>
      <c r="F119" s="209" t="s">
        <v>1454</v>
      </c>
      <c r="G119" s="210" t="s">
        <v>209</v>
      </c>
      <c r="H119" s="211">
        <v>0.766</v>
      </c>
      <c r="I119" s="212"/>
      <c r="J119" s="213">
        <f>ROUND(I119*H119,2)</f>
        <v>0</v>
      </c>
      <c r="K119" s="209" t="s">
        <v>177</v>
      </c>
      <c r="L119" s="46"/>
      <c r="M119" s="214" t="s">
        <v>78</v>
      </c>
      <c r="N119" s="215" t="s">
        <v>50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178</v>
      </c>
      <c r="AT119" s="218" t="s">
        <v>174</v>
      </c>
      <c r="AU119" s="218" t="s">
        <v>90</v>
      </c>
      <c r="AY119" s="19" t="s">
        <v>172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88</v>
      </c>
      <c r="BK119" s="219">
        <f>ROUND(I119*H119,2)</f>
        <v>0</v>
      </c>
      <c r="BL119" s="19" t="s">
        <v>178</v>
      </c>
      <c r="BM119" s="218" t="s">
        <v>1488</v>
      </c>
    </row>
    <row r="120" spans="1:47" s="2" customFormat="1" ht="12">
      <c r="A120" s="40"/>
      <c r="B120" s="41"/>
      <c r="C120" s="42"/>
      <c r="D120" s="220" t="s">
        <v>180</v>
      </c>
      <c r="E120" s="42"/>
      <c r="F120" s="221" t="s">
        <v>1456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180</v>
      </c>
      <c r="AU120" s="19" t="s">
        <v>90</v>
      </c>
    </row>
    <row r="121" spans="1:47" s="2" customFormat="1" ht="12">
      <c r="A121" s="40"/>
      <c r="B121" s="41"/>
      <c r="C121" s="42"/>
      <c r="D121" s="225" t="s">
        <v>182</v>
      </c>
      <c r="E121" s="42"/>
      <c r="F121" s="226" t="s">
        <v>1457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182</v>
      </c>
      <c r="AU121" s="19" t="s">
        <v>90</v>
      </c>
    </row>
    <row r="122" spans="1:63" s="12" customFormat="1" ht="25.9" customHeight="1">
      <c r="A122" s="12"/>
      <c r="B122" s="191"/>
      <c r="C122" s="192"/>
      <c r="D122" s="193" t="s">
        <v>79</v>
      </c>
      <c r="E122" s="194" t="s">
        <v>387</v>
      </c>
      <c r="F122" s="194" t="s">
        <v>1037</v>
      </c>
      <c r="G122" s="192"/>
      <c r="H122" s="192"/>
      <c r="I122" s="195"/>
      <c r="J122" s="196">
        <f>BK122</f>
        <v>0</v>
      </c>
      <c r="K122" s="192"/>
      <c r="L122" s="197"/>
      <c r="M122" s="198"/>
      <c r="N122" s="199"/>
      <c r="O122" s="199"/>
      <c r="P122" s="200">
        <f>P123+P130</f>
        <v>0</v>
      </c>
      <c r="Q122" s="199"/>
      <c r="R122" s="200">
        <f>R123+R130</f>
        <v>0</v>
      </c>
      <c r="S122" s="199"/>
      <c r="T122" s="201">
        <f>T123+T130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192</v>
      </c>
      <c r="AT122" s="203" t="s">
        <v>79</v>
      </c>
      <c r="AU122" s="203" t="s">
        <v>80</v>
      </c>
      <c r="AY122" s="202" t="s">
        <v>172</v>
      </c>
      <c r="BK122" s="204">
        <f>BK123+BK130</f>
        <v>0</v>
      </c>
    </row>
    <row r="123" spans="1:63" s="12" customFormat="1" ht="22.8" customHeight="1">
      <c r="A123" s="12"/>
      <c r="B123" s="191"/>
      <c r="C123" s="192"/>
      <c r="D123" s="193" t="s">
        <v>79</v>
      </c>
      <c r="E123" s="205" t="s">
        <v>1489</v>
      </c>
      <c r="F123" s="205" t="s">
        <v>1490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SUM(P124:P129)</f>
        <v>0</v>
      </c>
      <c r="Q123" s="199"/>
      <c r="R123" s="200">
        <f>SUM(R124:R129)</f>
        <v>0</v>
      </c>
      <c r="S123" s="199"/>
      <c r="T123" s="201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192</v>
      </c>
      <c r="AT123" s="203" t="s">
        <v>79</v>
      </c>
      <c r="AU123" s="203" t="s">
        <v>88</v>
      </c>
      <c r="AY123" s="202" t="s">
        <v>172</v>
      </c>
      <c r="BK123" s="204">
        <f>SUM(BK124:BK129)</f>
        <v>0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1491</v>
      </c>
      <c r="F124" s="209" t="s">
        <v>1492</v>
      </c>
      <c r="G124" s="210" t="s">
        <v>138</v>
      </c>
      <c r="H124" s="211">
        <v>237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968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968</v>
      </c>
      <c r="BM124" s="218" t="s">
        <v>1493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1492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0" t="s">
        <v>391</v>
      </c>
      <c r="E126" s="42"/>
      <c r="F126" s="286" t="s">
        <v>1494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391</v>
      </c>
      <c r="AU126" s="19" t="s">
        <v>90</v>
      </c>
    </row>
    <row r="127" spans="1:65" s="2" customFormat="1" ht="16.5" customHeight="1">
      <c r="A127" s="40"/>
      <c r="B127" s="41"/>
      <c r="C127" s="207" t="s">
        <v>199</v>
      </c>
      <c r="D127" s="207" t="s">
        <v>174</v>
      </c>
      <c r="E127" s="208" t="s">
        <v>1495</v>
      </c>
      <c r="F127" s="209" t="s">
        <v>1496</v>
      </c>
      <c r="G127" s="210" t="s">
        <v>138</v>
      </c>
      <c r="H127" s="211">
        <v>219</v>
      </c>
      <c r="I127" s="212"/>
      <c r="J127" s="213">
        <f>ROUND(I127*H127,2)</f>
        <v>0</v>
      </c>
      <c r="K127" s="209" t="s">
        <v>78</v>
      </c>
      <c r="L127" s="46"/>
      <c r="M127" s="214" t="s">
        <v>78</v>
      </c>
      <c r="N127" s="215" t="s">
        <v>50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968</v>
      </c>
      <c r="AT127" s="218" t="s">
        <v>174</v>
      </c>
      <c r="AU127" s="218" t="s">
        <v>90</v>
      </c>
      <c r="AY127" s="19" t="s">
        <v>172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88</v>
      </c>
      <c r="BK127" s="219">
        <f>ROUND(I127*H127,2)</f>
        <v>0</v>
      </c>
      <c r="BL127" s="19" t="s">
        <v>968</v>
      </c>
      <c r="BM127" s="218" t="s">
        <v>1497</v>
      </c>
    </row>
    <row r="128" spans="1:47" s="2" customFormat="1" ht="12">
      <c r="A128" s="40"/>
      <c r="B128" s="41"/>
      <c r="C128" s="42"/>
      <c r="D128" s="220" t="s">
        <v>180</v>
      </c>
      <c r="E128" s="42"/>
      <c r="F128" s="221" t="s">
        <v>1496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180</v>
      </c>
      <c r="AU128" s="19" t="s">
        <v>90</v>
      </c>
    </row>
    <row r="129" spans="1:47" s="2" customFormat="1" ht="12">
      <c r="A129" s="40"/>
      <c r="B129" s="41"/>
      <c r="C129" s="42"/>
      <c r="D129" s="220" t="s">
        <v>391</v>
      </c>
      <c r="E129" s="42"/>
      <c r="F129" s="286" t="s">
        <v>1494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391</v>
      </c>
      <c r="AU129" s="19" t="s">
        <v>90</v>
      </c>
    </row>
    <row r="130" spans="1:63" s="12" customFormat="1" ht="22.8" customHeight="1">
      <c r="A130" s="12"/>
      <c r="B130" s="191"/>
      <c r="C130" s="192"/>
      <c r="D130" s="193" t="s">
        <v>79</v>
      </c>
      <c r="E130" s="205" t="s">
        <v>1052</v>
      </c>
      <c r="F130" s="205" t="s">
        <v>1053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SUM(P131:P133)</f>
        <v>0</v>
      </c>
      <c r="Q130" s="199"/>
      <c r="R130" s="200">
        <f>SUM(R131:R133)</f>
        <v>0</v>
      </c>
      <c r="S130" s="199"/>
      <c r="T130" s="20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192</v>
      </c>
      <c r="AT130" s="203" t="s">
        <v>79</v>
      </c>
      <c r="AU130" s="203" t="s">
        <v>88</v>
      </c>
      <c r="AY130" s="202" t="s">
        <v>172</v>
      </c>
      <c r="BK130" s="204">
        <f>SUM(BK131:BK133)</f>
        <v>0</v>
      </c>
    </row>
    <row r="131" spans="1:65" s="2" customFormat="1" ht="16.5" customHeight="1">
      <c r="A131" s="40"/>
      <c r="B131" s="41"/>
      <c r="C131" s="207" t="s">
        <v>242</v>
      </c>
      <c r="D131" s="207" t="s">
        <v>174</v>
      </c>
      <c r="E131" s="208" t="s">
        <v>1498</v>
      </c>
      <c r="F131" s="209" t="s">
        <v>1499</v>
      </c>
      <c r="G131" s="210" t="s">
        <v>209</v>
      </c>
      <c r="H131" s="211">
        <v>0.766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968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968</v>
      </c>
      <c r="BM131" s="218" t="s">
        <v>1500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1501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1502</v>
      </c>
      <c r="G133" s="42"/>
      <c r="H133" s="42"/>
      <c r="I133" s="222"/>
      <c r="J133" s="42"/>
      <c r="K133" s="42"/>
      <c r="L133" s="46"/>
      <c r="M133" s="249"/>
      <c r="N133" s="250"/>
      <c r="O133" s="251"/>
      <c r="P133" s="251"/>
      <c r="Q133" s="251"/>
      <c r="R133" s="251"/>
      <c r="S133" s="251"/>
      <c r="T133" s="252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84:K1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32212131"/>
    <hyperlink ref="F96" r:id="rId2" display="https://podminky.urs.cz/item/CS_URS_2022_02/132251102"/>
    <hyperlink ref="F102" r:id="rId3" display="https://podminky.urs.cz/item/CS_URS_2022_02/151101101"/>
    <hyperlink ref="F107" r:id="rId4" display="https://podminky.urs.cz/item/CS_URS_2022_02/151101111"/>
    <hyperlink ref="F110" r:id="rId5" display="https://podminky.urs.cz/item/CS_URS_2022_02/174151101"/>
    <hyperlink ref="F116" r:id="rId6" display="https://podminky.urs.cz/item/CS_URS_2022_02/181951112"/>
    <hyperlink ref="F121" r:id="rId7" display="https://podminky.urs.cz/item/CS_URS_2022_02/998011003"/>
    <hyperlink ref="F133" r:id="rId8" display="https://podminky.urs.cz/item/CS_URS_2022_02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1503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ROUND((SUM(BE83:BE112)),2)</f>
        <v>0</v>
      </c>
      <c r="G33" s="40"/>
      <c r="H33" s="40"/>
      <c r="I33" s="151">
        <v>0.21</v>
      </c>
      <c r="J33" s="150">
        <f>ROUND(((SUM(BE83:BE112))*I33),2)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ROUND((SUM(BF83:BF112)),2)</f>
        <v>0</v>
      </c>
      <c r="G34" s="40"/>
      <c r="H34" s="40"/>
      <c r="I34" s="151">
        <v>0.15</v>
      </c>
      <c r="J34" s="150">
        <f>ROUND(((SUM(BF83:BF112))*I34),2)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ROUND((SUM(BG83:BG112)),2)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ROUND((SUM(BH83:BH112)),2)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ROUND((SUM(BI83:BI112)),2)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SO.15.7 - Demolice SIL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706</v>
      </c>
      <c r="E62" s="171"/>
      <c r="F62" s="171"/>
      <c r="G62" s="171"/>
      <c r="H62" s="171"/>
      <c r="I62" s="171"/>
      <c r="J62" s="172">
        <f>J108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707</v>
      </c>
      <c r="E63" s="177"/>
      <c r="F63" s="177"/>
      <c r="G63" s="177"/>
      <c r="H63" s="177"/>
      <c r="I63" s="177"/>
      <c r="J63" s="178">
        <f>J109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Přípravné práce a demolice MFB 2.LF UK, Praha 5 - Motol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144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SO.15.7 - Demolice SIL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v areálu Fakultní nemocnice v Motole</v>
      </c>
      <c r="G77" s="42"/>
      <c r="H77" s="42"/>
      <c r="I77" s="34" t="s">
        <v>24</v>
      </c>
      <c r="J77" s="74" t="str">
        <f>IF(J12="","",J12)</f>
        <v>21. 2. 2023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Univerzita Karlova</v>
      </c>
      <c r="G79" s="42"/>
      <c r="H79" s="42"/>
      <c r="I79" s="34" t="s">
        <v>34</v>
      </c>
      <c r="J79" s="38" t="str">
        <f>E21</f>
        <v>VPÚ DECO PRAHA a.s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32</v>
      </c>
      <c r="D80" s="42"/>
      <c r="E80" s="42"/>
      <c r="F80" s="29" t="str">
        <f>IF(E18="","",E18)</f>
        <v>Vyplň údaj</v>
      </c>
      <c r="G80" s="42"/>
      <c r="H80" s="42"/>
      <c r="I80" s="34" t="s">
        <v>39</v>
      </c>
      <c r="J80" s="38" t="str">
        <f>E24</f>
        <v>QSB, s.r.o.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158</v>
      </c>
      <c r="D82" s="183" t="s">
        <v>64</v>
      </c>
      <c r="E82" s="183" t="s">
        <v>60</v>
      </c>
      <c r="F82" s="183" t="s">
        <v>61</v>
      </c>
      <c r="G82" s="183" t="s">
        <v>159</v>
      </c>
      <c r="H82" s="183" t="s">
        <v>160</v>
      </c>
      <c r="I82" s="183" t="s">
        <v>161</v>
      </c>
      <c r="J82" s="183" t="s">
        <v>149</v>
      </c>
      <c r="K82" s="184" t="s">
        <v>162</v>
      </c>
      <c r="L82" s="185"/>
      <c r="M82" s="94" t="s">
        <v>78</v>
      </c>
      <c r="N82" s="95" t="s">
        <v>49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P84+P108</f>
        <v>0</v>
      </c>
      <c r="Q83" s="98"/>
      <c r="R83" s="188">
        <f>R84+R108</f>
        <v>0</v>
      </c>
      <c r="S83" s="98"/>
      <c r="T83" s="189">
        <f>T84+T108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79</v>
      </c>
      <c r="AU83" s="19" t="s">
        <v>150</v>
      </c>
      <c r="BK83" s="190">
        <f>BK84+BK108</f>
        <v>0</v>
      </c>
    </row>
    <row r="84" spans="1:63" s="12" customFormat="1" ht="25.9" customHeight="1">
      <c r="A84" s="12"/>
      <c r="B84" s="191"/>
      <c r="C84" s="192"/>
      <c r="D84" s="193" t="s">
        <v>79</v>
      </c>
      <c r="E84" s="194" t="s">
        <v>170</v>
      </c>
      <c r="F84" s="194" t="s">
        <v>171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</f>
        <v>0</v>
      </c>
      <c r="Q84" s="199"/>
      <c r="R84" s="200">
        <f>R85</f>
        <v>0</v>
      </c>
      <c r="S84" s="199"/>
      <c r="T84" s="20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88</v>
      </c>
      <c r="AT84" s="203" t="s">
        <v>79</v>
      </c>
      <c r="AU84" s="203" t="s">
        <v>80</v>
      </c>
      <c r="AY84" s="202" t="s">
        <v>172</v>
      </c>
      <c r="BK84" s="204">
        <f>BK85</f>
        <v>0</v>
      </c>
    </row>
    <row r="85" spans="1:63" s="12" customFormat="1" ht="22.8" customHeight="1">
      <c r="A85" s="12"/>
      <c r="B85" s="191"/>
      <c r="C85" s="192"/>
      <c r="D85" s="193" t="s">
        <v>79</v>
      </c>
      <c r="E85" s="205" t="s">
        <v>88</v>
      </c>
      <c r="F85" s="205" t="s">
        <v>173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SUM(P86:P107)</f>
        <v>0</v>
      </c>
      <c r="Q85" s="199"/>
      <c r="R85" s="200">
        <f>SUM(R86:R107)</f>
        <v>0</v>
      </c>
      <c r="S85" s="199"/>
      <c r="T85" s="201">
        <f>SUM(T86:T107)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88</v>
      </c>
      <c r="AY85" s="202" t="s">
        <v>172</v>
      </c>
      <c r="BK85" s="204">
        <f>SUM(BK86:BK107)</f>
        <v>0</v>
      </c>
    </row>
    <row r="86" spans="1:65" s="2" customFormat="1" ht="21.75" customHeight="1">
      <c r="A86" s="40"/>
      <c r="B86" s="41"/>
      <c r="C86" s="207" t="s">
        <v>88</v>
      </c>
      <c r="D86" s="207" t="s">
        <v>174</v>
      </c>
      <c r="E86" s="208" t="s">
        <v>1420</v>
      </c>
      <c r="F86" s="209" t="s">
        <v>1421</v>
      </c>
      <c r="G86" s="210" t="s">
        <v>135</v>
      </c>
      <c r="H86" s="211">
        <v>49.2</v>
      </c>
      <c r="I86" s="212"/>
      <c r="J86" s="213">
        <f>ROUND(I86*H86,2)</f>
        <v>0</v>
      </c>
      <c r="K86" s="209" t="s">
        <v>177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178</v>
      </c>
      <c r="AT86" s="218" t="s">
        <v>174</v>
      </c>
      <c r="AU86" s="218" t="s">
        <v>90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178</v>
      </c>
      <c r="BM86" s="218" t="s">
        <v>1504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1423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90</v>
      </c>
    </row>
    <row r="88" spans="1:47" s="2" customFormat="1" ht="12">
      <c r="A88" s="40"/>
      <c r="B88" s="41"/>
      <c r="C88" s="42"/>
      <c r="D88" s="225" t="s">
        <v>182</v>
      </c>
      <c r="E88" s="42"/>
      <c r="F88" s="226" t="s">
        <v>1424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182</v>
      </c>
      <c r="AU88" s="19" t="s">
        <v>90</v>
      </c>
    </row>
    <row r="89" spans="1:47" s="2" customFormat="1" ht="12">
      <c r="A89" s="40"/>
      <c r="B89" s="41"/>
      <c r="C89" s="42"/>
      <c r="D89" s="220" t="s">
        <v>391</v>
      </c>
      <c r="E89" s="42"/>
      <c r="F89" s="286" t="s">
        <v>1505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391</v>
      </c>
      <c r="AU89" s="19" t="s">
        <v>90</v>
      </c>
    </row>
    <row r="90" spans="1:51" s="13" customFormat="1" ht="12">
      <c r="A90" s="13"/>
      <c r="B90" s="227"/>
      <c r="C90" s="228"/>
      <c r="D90" s="220" t="s">
        <v>184</v>
      </c>
      <c r="E90" s="229" t="s">
        <v>78</v>
      </c>
      <c r="F90" s="230" t="s">
        <v>1506</v>
      </c>
      <c r="G90" s="228"/>
      <c r="H90" s="231">
        <v>49.2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184</v>
      </c>
      <c r="AU90" s="237" t="s">
        <v>90</v>
      </c>
      <c r="AV90" s="13" t="s">
        <v>90</v>
      </c>
      <c r="AW90" s="13" t="s">
        <v>38</v>
      </c>
      <c r="AX90" s="13" t="s">
        <v>80</v>
      </c>
      <c r="AY90" s="237" t="s">
        <v>172</v>
      </c>
    </row>
    <row r="91" spans="1:51" s="14" customFormat="1" ht="12">
      <c r="A91" s="14"/>
      <c r="B91" s="238"/>
      <c r="C91" s="239"/>
      <c r="D91" s="220" t="s">
        <v>184</v>
      </c>
      <c r="E91" s="240" t="s">
        <v>78</v>
      </c>
      <c r="F91" s="241" t="s">
        <v>186</v>
      </c>
      <c r="G91" s="239"/>
      <c r="H91" s="242">
        <v>49.2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184</v>
      </c>
      <c r="AU91" s="248" t="s">
        <v>90</v>
      </c>
      <c r="AV91" s="14" t="s">
        <v>178</v>
      </c>
      <c r="AW91" s="14" t="s">
        <v>38</v>
      </c>
      <c r="AX91" s="14" t="s">
        <v>88</v>
      </c>
      <c r="AY91" s="248" t="s">
        <v>172</v>
      </c>
    </row>
    <row r="92" spans="1:65" s="2" customFormat="1" ht="21.75" customHeight="1">
      <c r="A92" s="40"/>
      <c r="B92" s="41"/>
      <c r="C92" s="207" t="s">
        <v>90</v>
      </c>
      <c r="D92" s="207" t="s">
        <v>174</v>
      </c>
      <c r="E92" s="208" t="s">
        <v>1427</v>
      </c>
      <c r="F92" s="209" t="s">
        <v>1428</v>
      </c>
      <c r="G92" s="210" t="s">
        <v>135</v>
      </c>
      <c r="H92" s="211">
        <v>49.2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1507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1430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1431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47" s="2" customFormat="1" ht="12">
      <c r="A95" s="40"/>
      <c r="B95" s="41"/>
      <c r="C95" s="42"/>
      <c r="D95" s="220" t="s">
        <v>391</v>
      </c>
      <c r="E95" s="42"/>
      <c r="F95" s="286" t="s">
        <v>1505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391</v>
      </c>
      <c r="AU95" s="19" t="s">
        <v>90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1506</v>
      </c>
      <c r="G96" s="228"/>
      <c r="H96" s="231">
        <v>49.2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90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4" customFormat="1" ht="12">
      <c r="A97" s="14"/>
      <c r="B97" s="238"/>
      <c r="C97" s="239"/>
      <c r="D97" s="220" t="s">
        <v>184</v>
      </c>
      <c r="E97" s="240" t="s">
        <v>78</v>
      </c>
      <c r="F97" s="241" t="s">
        <v>186</v>
      </c>
      <c r="G97" s="239"/>
      <c r="H97" s="242">
        <v>49.2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184</v>
      </c>
      <c r="AU97" s="248" t="s">
        <v>90</v>
      </c>
      <c r="AV97" s="14" t="s">
        <v>178</v>
      </c>
      <c r="AW97" s="14" t="s">
        <v>38</v>
      </c>
      <c r="AX97" s="14" t="s">
        <v>88</v>
      </c>
      <c r="AY97" s="248" t="s">
        <v>172</v>
      </c>
    </row>
    <row r="98" spans="1:65" s="2" customFormat="1" ht="16.5" customHeight="1">
      <c r="A98" s="40"/>
      <c r="B98" s="41"/>
      <c r="C98" s="207" t="s">
        <v>192</v>
      </c>
      <c r="D98" s="207" t="s">
        <v>174</v>
      </c>
      <c r="E98" s="208" t="s">
        <v>549</v>
      </c>
      <c r="F98" s="209" t="s">
        <v>550</v>
      </c>
      <c r="G98" s="210" t="s">
        <v>135</v>
      </c>
      <c r="H98" s="211">
        <v>98.4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1508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552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553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47" s="2" customFormat="1" ht="12">
      <c r="A101" s="40"/>
      <c r="B101" s="41"/>
      <c r="C101" s="42"/>
      <c r="D101" s="220" t="s">
        <v>391</v>
      </c>
      <c r="E101" s="42"/>
      <c r="F101" s="286" t="s">
        <v>1509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391</v>
      </c>
      <c r="AU101" s="19" t="s">
        <v>90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1510</v>
      </c>
      <c r="G102" s="228"/>
      <c r="H102" s="231">
        <v>98.4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4" customFormat="1" ht="12">
      <c r="A103" s="14"/>
      <c r="B103" s="238"/>
      <c r="C103" s="239"/>
      <c r="D103" s="220" t="s">
        <v>184</v>
      </c>
      <c r="E103" s="240" t="s">
        <v>78</v>
      </c>
      <c r="F103" s="241" t="s">
        <v>186</v>
      </c>
      <c r="G103" s="239"/>
      <c r="H103" s="242">
        <v>98.4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184</v>
      </c>
      <c r="AU103" s="248" t="s">
        <v>90</v>
      </c>
      <c r="AV103" s="14" t="s">
        <v>178</v>
      </c>
      <c r="AW103" s="14" t="s">
        <v>38</v>
      </c>
      <c r="AX103" s="14" t="s">
        <v>88</v>
      </c>
      <c r="AY103" s="248" t="s">
        <v>172</v>
      </c>
    </row>
    <row r="104" spans="1:65" s="2" customFormat="1" ht="16.5" customHeight="1">
      <c r="A104" s="40"/>
      <c r="B104" s="41"/>
      <c r="C104" s="207" t="s">
        <v>178</v>
      </c>
      <c r="D104" s="207" t="s">
        <v>174</v>
      </c>
      <c r="E104" s="208" t="s">
        <v>1438</v>
      </c>
      <c r="F104" s="209" t="s">
        <v>1439</v>
      </c>
      <c r="G104" s="210" t="s">
        <v>142</v>
      </c>
      <c r="H104" s="211">
        <v>205</v>
      </c>
      <c r="I104" s="212"/>
      <c r="J104" s="213">
        <f>ROUND(I104*H104,2)</f>
        <v>0</v>
      </c>
      <c r="K104" s="209" t="s">
        <v>177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1511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1441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47" s="2" customFormat="1" ht="12">
      <c r="A106" s="40"/>
      <c r="B106" s="41"/>
      <c r="C106" s="42"/>
      <c r="D106" s="225" t="s">
        <v>182</v>
      </c>
      <c r="E106" s="42"/>
      <c r="F106" s="226" t="s">
        <v>1442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182</v>
      </c>
      <c r="AU106" s="19" t="s">
        <v>90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1512</v>
      </c>
      <c r="G107" s="228"/>
      <c r="H107" s="231">
        <v>205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88</v>
      </c>
      <c r="AY107" s="237" t="s">
        <v>172</v>
      </c>
    </row>
    <row r="108" spans="1:63" s="12" customFormat="1" ht="25.9" customHeight="1">
      <c r="A108" s="12"/>
      <c r="B108" s="191"/>
      <c r="C108" s="192"/>
      <c r="D108" s="193" t="s">
        <v>79</v>
      </c>
      <c r="E108" s="194" t="s">
        <v>387</v>
      </c>
      <c r="F108" s="194" t="s">
        <v>1037</v>
      </c>
      <c r="G108" s="192"/>
      <c r="H108" s="192"/>
      <c r="I108" s="195"/>
      <c r="J108" s="196">
        <f>BK108</f>
        <v>0</v>
      </c>
      <c r="K108" s="192"/>
      <c r="L108" s="197"/>
      <c r="M108" s="198"/>
      <c r="N108" s="199"/>
      <c r="O108" s="199"/>
      <c r="P108" s="200">
        <f>P109</f>
        <v>0</v>
      </c>
      <c r="Q108" s="199"/>
      <c r="R108" s="200">
        <f>R109</f>
        <v>0</v>
      </c>
      <c r="S108" s="199"/>
      <c r="T108" s="20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192</v>
      </c>
      <c r="AT108" s="203" t="s">
        <v>79</v>
      </c>
      <c r="AU108" s="203" t="s">
        <v>80</v>
      </c>
      <c r="AY108" s="202" t="s">
        <v>172</v>
      </c>
      <c r="BK108" s="204">
        <f>BK109</f>
        <v>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1038</v>
      </c>
      <c r="F109" s="205" t="s">
        <v>1039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SUM(P110:P112)</f>
        <v>0</v>
      </c>
      <c r="Q109" s="199"/>
      <c r="R109" s="200">
        <f>SUM(R110:R112)</f>
        <v>0</v>
      </c>
      <c r="S109" s="199"/>
      <c r="T109" s="201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192</v>
      </c>
      <c r="AT109" s="203" t="s">
        <v>79</v>
      </c>
      <c r="AU109" s="203" t="s">
        <v>88</v>
      </c>
      <c r="AY109" s="202" t="s">
        <v>172</v>
      </c>
      <c r="BK109" s="204">
        <f>SUM(BK110:BK112)</f>
        <v>0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1513</v>
      </c>
      <c r="F110" s="209" t="s">
        <v>1514</v>
      </c>
      <c r="G110" s="210" t="s">
        <v>138</v>
      </c>
      <c r="H110" s="211">
        <v>205</v>
      </c>
      <c r="I110" s="212"/>
      <c r="J110" s="213">
        <f>ROUND(I110*H110,2)</f>
        <v>0</v>
      </c>
      <c r="K110" s="209" t="s">
        <v>78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968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1515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1514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0" t="s">
        <v>391</v>
      </c>
      <c r="E112" s="42"/>
      <c r="F112" s="286" t="s">
        <v>1516</v>
      </c>
      <c r="G112" s="42"/>
      <c r="H112" s="42"/>
      <c r="I112" s="222"/>
      <c r="J112" s="42"/>
      <c r="K112" s="42"/>
      <c r="L112" s="46"/>
      <c r="M112" s="249"/>
      <c r="N112" s="250"/>
      <c r="O112" s="251"/>
      <c r="P112" s="251"/>
      <c r="Q112" s="251"/>
      <c r="R112" s="251"/>
      <c r="S112" s="251"/>
      <c r="T112" s="252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391</v>
      </c>
      <c r="AU112" s="19" t="s">
        <v>90</v>
      </c>
    </row>
    <row r="113" spans="1:31" s="2" customFormat="1" ht="6.95" customHeight="1">
      <c r="A113" s="40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46"/>
      <c r="M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</sheetData>
  <sheetProtection password="CC35" sheet="1" objects="1" scenarios="1" formatColumns="0" formatRows="0" autoFilter="0"/>
  <autoFilter ref="C82:K11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32212131"/>
    <hyperlink ref="F94" r:id="rId2" display="https://podminky.urs.cz/item/CS_URS_2022_02/132251102"/>
    <hyperlink ref="F100" r:id="rId3" display="https://podminky.urs.cz/item/CS_URS_2022_02/174151101"/>
    <hyperlink ref="F106" r:id="rId4" display="https://podminky.urs.cz/item/CS_URS_2022_02/181951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1517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ROUND((SUM(BE85:BE175)),2)</f>
        <v>0</v>
      </c>
      <c r="G33" s="40"/>
      <c r="H33" s="40"/>
      <c r="I33" s="151">
        <v>0.21</v>
      </c>
      <c r="J33" s="150">
        <f>ROUND(((SUM(BE85:BE175))*I33),2)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ROUND((SUM(BF85:BF175)),2)</f>
        <v>0</v>
      </c>
      <c r="G34" s="40"/>
      <c r="H34" s="40"/>
      <c r="I34" s="151">
        <v>0.15</v>
      </c>
      <c r="J34" s="150">
        <f>ROUND(((SUM(BF85:BF175))*I34),2)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ROUND((SUM(BG85:BG175)),2)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ROUND((SUM(BH85:BH175)),2)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ROUND((SUM(BI85:BI175)),2)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rozpočtové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156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1518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477</v>
      </c>
      <c r="E62" s="177"/>
      <c r="F62" s="177"/>
      <c r="G62" s="177"/>
      <c r="H62" s="177"/>
      <c r="I62" s="177"/>
      <c r="J62" s="178">
        <f>J109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1519</v>
      </c>
      <c r="E63" s="177"/>
      <c r="F63" s="177"/>
      <c r="G63" s="177"/>
      <c r="H63" s="177"/>
      <c r="I63" s="177"/>
      <c r="J63" s="178">
        <f>J158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1520</v>
      </c>
      <c r="E64" s="177"/>
      <c r="F64" s="177"/>
      <c r="G64" s="177"/>
      <c r="H64" s="177"/>
      <c r="I64" s="177"/>
      <c r="J64" s="178">
        <f>J168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1521</v>
      </c>
      <c r="E65" s="177"/>
      <c r="F65" s="177"/>
      <c r="G65" s="177"/>
      <c r="H65" s="177"/>
      <c r="I65" s="177"/>
      <c r="J65" s="178">
        <f>J172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VON - Vedlejší a ostatní rozpočtové náklady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21. 2. 2023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304</v>
      </c>
      <c r="F86" s="194" t="s">
        <v>305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P87+P109+P158+P168+P172</f>
        <v>0</v>
      </c>
      <c r="Q86" s="199"/>
      <c r="R86" s="200">
        <f>R87+R109+R158+R168+R172</f>
        <v>0</v>
      </c>
      <c r="S86" s="199"/>
      <c r="T86" s="201">
        <f>T87+T109+T158+T168+T172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206</v>
      </c>
      <c r="AT86" s="203" t="s">
        <v>79</v>
      </c>
      <c r="AU86" s="203" t="s">
        <v>80</v>
      </c>
      <c r="AY86" s="202" t="s">
        <v>172</v>
      </c>
      <c r="BK86" s="204">
        <f>BK87+BK109+BK158+BK168+BK172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1522</v>
      </c>
      <c r="F87" s="205" t="s">
        <v>1523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SUM(P88:P108)</f>
        <v>0</v>
      </c>
      <c r="Q87" s="199"/>
      <c r="R87" s="200">
        <f>SUM(R88:R108)</f>
        <v>0</v>
      </c>
      <c r="S87" s="199"/>
      <c r="T87" s="20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206</v>
      </c>
      <c r="AT87" s="203" t="s">
        <v>79</v>
      </c>
      <c r="AU87" s="203" t="s">
        <v>88</v>
      </c>
      <c r="AY87" s="202" t="s">
        <v>172</v>
      </c>
      <c r="BK87" s="204">
        <f>SUM(BK88:BK108)</f>
        <v>0</v>
      </c>
    </row>
    <row r="88" spans="1:65" s="2" customFormat="1" ht="24.15" customHeight="1">
      <c r="A88" s="40"/>
      <c r="B88" s="41"/>
      <c r="C88" s="207" t="s">
        <v>90</v>
      </c>
      <c r="D88" s="207" t="s">
        <v>174</v>
      </c>
      <c r="E88" s="208" t="s">
        <v>1524</v>
      </c>
      <c r="F88" s="209" t="s">
        <v>1525</v>
      </c>
      <c r="G88" s="210" t="s">
        <v>203</v>
      </c>
      <c r="H88" s="211">
        <v>1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309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309</v>
      </c>
      <c r="BM88" s="218" t="s">
        <v>1526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1525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1527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65" s="2" customFormat="1" ht="16.5" customHeight="1">
      <c r="A91" s="40"/>
      <c r="B91" s="41"/>
      <c r="C91" s="207" t="s">
        <v>192</v>
      </c>
      <c r="D91" s="207" t="s">
        <v>174</v>
      </c>
      <c r="E91" s="208" t="s">
        <v>1528</v>
      </c>
      <c r="F91" s="209" t="s">
        <v>1529</v>
      </c>
      <c r="G91" s="210" t="s">
        <v>464</v>
      </c>
      <c r="H91" s="211">
        <v>1</v>
      </c>
      <c r="I91" s="212"/>
      <c r="J91" s="213">
        <f>ROUND(I91*H91,2)</f>
        <v>0</v>
      </c>
      <c r="K91" s="209" t="s">
        <v>177</v>
      </c>
      <c r="L91" s="46"/>
      <c r="M91" s="214" t="s">
        <v>78</v>
      </c>
      <c r="N91" s="215" t="s">
        <v>50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309</v>
      </c>
      <c r="AT91" s="218" t="s">
        <v>174</v>
      </c>
      <c r="AU91" s="218" t="s">
        <v>90</v>
      </c>
      <c r="AY91" s="19" t="s">
        <v>172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88</v>
      </c>
      <c r="BK91" s="219">
        <f>ROUND(I91*H91,2)</f>
        <v>0</v>
      </c>
      <c r="BL91" s="19" t="s">
        <v>309</v>
      </c>
      <c r="BM91" s="218" t="s">
        <v>1530</v>
      </c>
    </row>
    <row r="92" spans="1:47" s="2" customFormat="1" ht="12">
      <c r="A92" s="40"/>
      <c r="B92" s="41"/>
      <c r="C92" s="42"/>
      <c r="D92" s="220" t="s">
        <v>180</v>
      </c>
      <c r="E92" s="42"/>
      <c r="F92" s="221" t="s">
        <v>1529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180</v>
      </c>
      <c r="AU92" s="19" t="s">
        <v>90</v>
      </c>
    </row>
    <row r="93" spans="1:47" s="2" customFormat="1" ht="12">
      <c r="A93" s="40"/>
      <c r="B93" s="41"/>
      <c r="C93" s="42"/>
      <c r="D93" s="225" t="s">
        <v>182</v>
      </c>
      <c r="E93" s="42"/>
      <c r="F93" s="226" t="s">
        <v>1531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182</v>
      </c>
      <c r="AU93" s="19" t="s">
        <v>90</v>
      </c>
    </row>
    <row r="94" spans="1:65" s="2" customFormat="1" ht="16.5" customHeight="1">
      <c r="A94" s="40"/>
      <c r="B94" s="41"/>
      <c r="C94" s="207" t="s">
        <v>178</v>
      </c>
      <c r="D94" s="207" t="s">
        <v>174</v>
      </c>
      <c r="E94" s="208" t="s">
        <v>1532</v>
      </c>
      <c r="F94" s="209" t="s">
        <v>1533</v>
      </c>
      <c r="G94" s="210" t="s">
        <v>464</v>
      </c>
      <c r="H94" s="211">
        <v>1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309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309</v>
      </c>
      <c r="BM94" s="218" t="s">
        <v>1534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1533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1535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65" s="2" customFormat="1" ht="16.5" customHeight="1">
      <c r="A97" s="40"/>
      <c r="B97" s="41"/>
      <c r="C97" s="207" t="s">
        <v>206</v>
      </c>
      <c r="D97" s="207" t="s">
        <v>174</v>
      </c>
      <c r="E97" s="208" t="s">
        <v>1536</v>
      </c>
      <c r="F97" s="209" t="s">
        <v>1537</v>
      </c>
      <c r="G97" s="210" t="s">
        <v>464</v>
      </c>
      <c r="H97" s="211">
        <v>1</v>
      </c>
      <c r="I97" s="212"/>
      <c r="J97" s="213">
        <f>ROUND(I97*H97,2)</f>
        <v>0</v>
      </c>
      <c r="K97" s="209" t="s">
        <v>177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309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309</v>
      </c>
      <c r="BM97" s="218" t="s">
        <v>1538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1537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47" s="2" customFormat="1" ht="12">
      <c r="A99" s="40"/>
      <c r="B99" s="41"/>
      <c r="C99" s="42"/>
      <c r="D99" s="225" t="s">
        <v>182</v>
      </c>
      <c r="E99" s="42"/>
      <c r="F99" s="226" t="s">
        <v>1539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182</v>
      </c>
      <c r="AU99" s="19" t="s">
        <v>90</v>
      </c>
    </row>
    <row r="100" spans="1:65" s="2" customFormat="1" ht="21.75" customHeight="1">
      <c r="A100" s="40"/>
      <c r="B100" s="41"/>
      <c r="C100" s="207" t="s">
        <v>212</v>
      </c>
      <c r="D100" s="207" t="s">
        <v>174</v>
      </c>
      <c r="E100" s="208" t="s">
        <v>1540</v>
      </c>
      <c r="F100" s="209" t="s">
        <v>1541</v>
      </c>
      <c r="G100" s="210" t="s">
        <v>464</v>
      </c>
      <c r="H100" s="211">
        <v>1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309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309</v>
      </c>
      <c r="BM100" s="218" t="s">
        <v>1542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1541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1543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65" s="2" customFormat="1" ht="21.75" customHeight="1">
      <c r="A103" s="40"/>
      <c r="B103" s="41"/>
      <c r="C103" s="207" t="s">
        <v>225</v>
      </c>
      <c r="D103" s="207" t="s">
        <v>174</v>
      </c>
      <c r="E103" s="208" t="s">
        <v>1544</v>
      </c>
      <c r="F103" s="209" t="s">
        <v>1545</v>
      </c>
      <c r="G103" s="210" t="s">
        <v>464</v>
      </c>
      <c r="H103" s="211">
        <v>1</v>
      </c>
      <c r="I103" s="212"/>
      <c r="J103" s="213">
        <f>ROUND(I103*H103,2)</f>
        <v>0</v>
      </c>
      <c r="K103" s="209" t="s">
        <v>177</v>
      </c>
      <c r="L103" s="46"/>
      <c r="M103" s="214" t="s">
        <v>78</v>
      </c>
      <c r="N103" s="215" t="s">
        <v>50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309</v>
      </c>
      <c r="AT103" s="218" t="s">
        <v>174</v>
      </c>
      <c r="AU103" s="218" t="s">
        <v>90</v>
      </c>
      <c r="AY103" s="19" t="s">
        <v>172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88</v>
      </c>
      <c r="BK103" s="219">
        <f>ROUND(I103*H103,2)</f>
        <v>0</v>
      </c>
      <c r="BL103" s="19" t="s">
        <v>309</v>
      </c>
      <c r="BM103" s="218" t="s">
        <v>1546</v>
      </c>
    </row>
    <row r="104" spans="1:47" s="2" customFormat="1" ht="12">
      <c r="A104" s="40"/>
      <c r="B104" s="41"/>
      <c r="C104" s="42"/>
      <c r="D104" s="220" t="s">
        <v>180</v>
      </c>
      <c r="E104" s="42"/>
      <c r="F104" s="221" t="s">
        <v>1547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180</v>
      </c>
      <c r="AU104" s="19" t="s">
        <v>90</v>
      </c>
    </row>
    <row r="105" spans="1:47" s="2" customFormat="1" ht="12">
      <c r="A105" s="40"/>
      <c r="B105" s="41"/>
      <c r="C105" s="42"/>
      <c r="D105" s="225" t="s">
        <v>182</v>
      </c>
      <c r="E105" s="42"/>
      <c r="F105" s="226" t="s">
        <v>1548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182</v>
      </c>
      <c r="AU105" s="19" t="s">
        <v>90</v>
      </c>
    </row>
    <row r="106" spans="1:65" s="2" customFormat="1" ht="16.5" customHeight="1">
      <c r="A106" s="40"/>
      <c r="B106" s="41"/>
      <c r="C106" s="207" t="s">
        <v>231</v>
      </c>
      <c r="D106" s="207" t="s">
        <v>174</v>
      </c>
      <c r="E106" s="208" t="s">
        <v>1549</v>
      </c>
      <c r="F106" s="209" t="s">
        <v>1550</v>
      </c>
      <c r="G106" s="210" t="s">
        <v>464</v>
      </c>
      <c r="H106" s="211">
        <v>1</v>
      </c>
      <c r="I106" s="212"/>
      <c r="J106" s="213">
        <f>ROUND(I106*H106,2)</f>
        <v>0</v>
      </c>
      <c r="K106" s="209" t="s">
        <v>177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309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309</v>
      </c>
      <c r="BM106" s="218" t="s">
        <v>1551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1552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47" s="2" customFormat="1" ht="12">
      <c r="A108" s="40"/>
      <c r="B108" s="41"/>
      <c r="C108" s="42"/>
      <c r="D108" s="225" t="s">
        <v>182</v>
      </c>
      <c r="E108" s="42"/>
      <c r="F108" s="226" t="s">
        <v>1553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182</v>
      </c>
      <c r="AU108" s="19" t="s">
        <v>90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688</v>
      </c>
      <c r="F109" s="205" t="s">
        <v>689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SUM(P110:P157)</f>
        <v>0</v>
      </c>
      <c r="Q109" s="199"/>
      <c r="R109" s="200">
        <f>SUM(R110:R157)</f>
        <v>0</v>
      </c>
      <c r="S109" s="199"/>
      <c r="T109" s="201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206</v>
      </c>
      <c r="AT109" s="203" t="s">
        <v>79</v>
      </c>
      <c r="AU109" s="203" t="s">
        <v>88</v>
      </c>
      <c r="AY109" s="202" t="s">
        <v>172</v>
      </c>
      <c r="BK109" s="204">
        <f>SUM(BK110:BK157)</f>
        <v>0</v>
      </c>
    </row>
    <row r="110" spans="1:65" s="2" customFormat="1" ht="16.5" customHeight="1">
      <c r="A110" s="40"/>
      <c r="B110" s="41"/>
      <c r="C110" s="207" t="s">
        <v>199</v>
      </c>
      <c r="D110" s="253" t="s">
        <v>174</v>
      </c>
      <c r="E110" s="208" t="s">
        <v>317</v>
      </c>
      <c r="F110" s="209" t="s">
        <v>689</v>
      </c>
      <c r="G110" s="210" t="s">
        <v>1554</v>
      </c>
      <c r="H110" s="291"/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309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309</v>
      </c>
      <c r="BM110" s="218" t="s">
        <v>1555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1556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320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47" s="2" customFormat="1" ht="12">
      <c r="A113" s="40"/>
      <c r="B113" s="41"/>
      <c r="C113" s="42"/>
      <c r="D113" s="220" t="s">
        <v>391</v>
      </c>
      <c r="E113" s="42"/>
      <c r="F113" s="286" t="s">
        <v>1557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391</v>
      </c>
      <c r="AU113" s="19" t="s">
        <v>90</v>
      </c>
    </row>
    <row r="114" spans="1:65" s="2" customFormat="1" ht="21.75" customHeight="1">
      <c r="A114" s="40"/>
      <c r="B114" s="41"/>
      <c r="C114" s="207" t="s">
        <v>242</v>
      </c>
      <c r="D114" s="253" t="s">
        <v>174</v>
      </c>
      <c r="E114" s="208" t="s">
        <v>1558</v>
      </c>
      <c r="F114" s="209" t="s">
        <v>1559</v>
      </c>
      <c r="G114" s="210" t="s">
        <v>464</v>
      </c>
      <c r="H114" s="211">
        <v>1</v>
      </c>
      <c r="I114" s="212"/>
      <c r="J114" s="213">
        <f>ROUND(I114*H114,2)</f>
        <v>0</v>
      </c>
      <c r="K114" s="209" t="s">
        <v>177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309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309</v>
      </c>
      <c r="BM114" s="218" t="s">
        <v>1560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1559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47" s="2" customFormat="1" ht="12">
      <c r="A116" s="40"/>
      <c r="B116" s="41"/>
      <c r="C116" s="42"/>
      <c r="D116" s="225" t="s">
        <v>182</v>
      </c>
      <c r="E116" s="42"/>
      <c r="F116" s="226" t="s">
        <v>1561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182</v>
      </c>
      <c r="AU116" s="19" t="s">
        <v>90</v>
      </c>
    </row>
    <row r="117" spans="1:47" s="2" customFormat="1" ht="12">
      <c r="A117" s="40"/>
      <c r="B117" s="41"/>
      <c r="C117" s="42"/>
      <c r="D117" s="220" t="s">
        <v>391</v>
      </c>
      <c r="E117" s="42"/>
      <c r="F117" s="286" t="s">
        <v>1557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391</v>
      </c>
      <c r="AU117" s="19" t="s">
        <v>90</v>
      </c>
    </row>
    <row r="118" spans="1:65" s="2" customFormat="1" ht="21.75" customHeight="1">
      <c r="A118" s="40"/>
      <c r="B118" s="41"/>
      <c r="C118" s="207" t="s">
        <v>615</v>
      </c>
      <c r="D118" s="287" t="s">
        <v>174</v>
      </c>
      <c r="E118" s="208" t="s">
        <v>1562</v>
      </c>
      <c r="F118" s="209" t="s">
        <v>1563</v>
      </c>
      <c r="G118" s="210" t="s">
        <v>138</v>
      </c>
      <c r="H118" s="211">
        <v>550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309</v>
      </c>
      <c r="AT118" s="218" t="s">
        <v>174</v>
      </c>
      <c r="AU118" s="218" t="s">
        <v>90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309</v>
      </c>
      <c r="BM118" s="218" t="s">
        <v>1564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1563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90</v>
      </c>
    </row>
    <row r="120" spans="1:47" s="2" customFormat="1" ht="12">
      <c r="A120" s="40"/>
      <c r="B120" s="41"/>
      <c r="C120" s="42"/>
      <c r="D120" s="220" t="s">
        <v>391</v>
      </c>
      <c r="E120" s="42"/>
      <c r="F120" s="286" t="s">
        <v>1565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391</v>
      </c>
      <c r="AU120" s="19" t="s">
        <v>90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1566</v>
      </c>
      <c r="G121" s="228"/>
      <c r="H121" s="231">
        <v>500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1567</v>
      </c>
      <c r="G122" s="228"/>
      <c r="H122" s="231">
        <v>50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4" customFormat="1" ht="12">
      <c r="A123" s="14"/>
      <c r="B123" s="238"/>
      <c r="C123" s="239"/>
      <c r="D123" s="220" t="s">
        <v>184</v>
      </c>
      <c r="E123" s="240" t="s">
        <v>78</v>
      </c>
      <c r="F123" s="241" t="s">
        <v>186</v>
      </c>
      <c r="G123" s="239"/>
      <c r="H123" s="242">
        <v>550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184</v>
      </c>
      <c r="AU123" s="248" t="s">
        <v>90</v>
      </c>
      <c r="AV123" s="14" t="s">
        <v>178</v>
      </c>
      <c r="AW123" s="14" t="s">
        <v>38</v>
      </c>
      <c r="AX123" s="14" t="s">
        <v>88</v>
      </c>
      <c r="AY123" s="248" t="s">
        <v>172</v>
      </c>
    </row>
    <row r="124" spans="1:65" s="2" customFormat="1" ht="24.15" customHeight="1">
      <c r="A124" s="40"/>
      <c r="B124" s="41"/>
      <c r="C124" s="207" t="s">
        <v>461</v>
      </c>
      <c r="D124" s="287" t="s">
        <v>174</v>
      </c>
      <c r="E124" s="208" t="s">
        <v>1568</v>
      </c>
      <c r="F124" s="209" t="s">
        <v>1569</v>
      </c>
      <c r="G124" s="210" t="s">
        <v>138</v>
      </c>
      <c r="H124" s="211">
        <v>550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309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309</v>
      </c>
      <c r="BM124" s="218" t="s">
        <v>1570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1569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0" t="s">
        <v>391</v>
      </c>
      <c r="E126" s="42"/>
      <c r="F126" s="286" t="s">
        <v>1571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391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1572</v>
      </c>
      <c r="G127" s="228"/>
      <c r="H127" s="231">
        <v>500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80</v>
      </c>
      <c r="AY127" s="237" t="s">
        <v>172</v>
      </c>
    </row>
    <row r="128" spans="1:51" s="13" customFormat="1" ht="12">
      <c r="A128" s="13"/>
      <c r="B128" s="227"/>
      <c r="C128" s="228"/>
      <c r="D128" s="220" t="s">
        <v>184</v>
      </c>
      <c r="E128" s="229" t="s">
        <v>78</v>
      </c>
      <c r="F128" s="230" t="s">
        <v>1573</v>
      </c>
      <c r="G128" s="228"/>
      <c r="H128" s="231">
        <v>50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184</v>
      </c>
      <c r="AU128" s="237" t="s">
        <v>90</v>
      </c>
      <c r="AV128" s="13" t="s">
        <v>90</v>
      </c>
      <c r="AW128" s="13" t="s">
        <v>38</v>
      </c>
      <c r="AX128" s="13" t="s">
        <v>80</v>
      </c>
      <c r="AY128" s="237" t="s">
        <v>172</v>
      </c>
    </row>
    <row r="129" spans="1:51" s="14" customFormat="1" ht="12">
      <c r="A129" s="14"/>
      <c r="B129" s="238"/>
      <c r="C129" s="239"/>
      <c r="D129" s="220" t="s">
        <v>184</v>
      </c>
      <c r="E129" s="240" t="s">
        <v>78</v>
      </c>
      <c r="F129" s="241" t="s">
        <v>186</v>
      </c>
      <c r="G129" s="239"/>
      <c r="H129" s="242">
        <v>550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184</v>
      </c>
      <c r="AU129" s="248" t="s">
        <v>90</v>
      </c>
      <c r="AV129" s="14" t="s">
        <v>178</v>
      </c>
      <c r="AW129" s="14" t="s">
        <v>38</v>
      </c>
      <c r="AX129" s="14" t="s">
        <v>88</v>
      </c>
      <c r="AY129" s="248" t="s">
        <v>172</v>
      </c>
    </row>
    <row r="130" spans="1:65" s="2" customFormat="1" ht="24.15" customHeight="1">
      <c r="A130" s="40"/>
      <c r="B130" s="41"/>
      <c r="C130" s="207" t="s">
        <v>624</v>
      </c>
      <c r="D130" s="287" t="s">
        <v>174</v>
      </c>
      <c r="E130" s="208" t="s">
        <v>1574</v>
      </c>
      <c r="F130" s="209" t="s">
        <v>1575</v>
      </c>
      <c r="G130" s="210" t="s">
        <v>138</v>
      </c>
      <c r="H130" s="211">
        <v>1650</v>
      </c>
      <c r="I130" s="212"/>
      <c r="J130" s="213">
        <f>ROUND(I130*H130,2)</f>
        <v>0</v>
      </c>
      <c r="K130" s="209" t="s">
        <v>78</v>
      </c>
      <c r="L130" s="46"/>
      <c r="M130" s="214" t="s">
        <v>78</v>
      </c>
      <c r="N130" s="215" t="s">
        <v>50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309</v>
      </c>
      <c r="AT130" s="218" t="s">
        <v>174</v>
      </c>
      <c r="AU130" s="218" t="s">
        <v>90</v>
      </c>
      <c r="AY130" s="19" t="s">
        <v>172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88</v>
      </c>
      <c r="BK130" s="219">
        <f>ROUND(I130*H130,2)</f>
        <v>0</v>
      </c>
      <c r="BL130" s="19" t="s">
        <v>309</v>
      </c>
      <c r="BM130" s="218" t="s">
        <v>1576</v>
      </c>
    </row>
    <row r="131" spans="1:47" s="2" customFormat="1" ht="12">
      <c r="A131" s="40"/>
      <c r="B131" s="41"/>
      <c r="C131" s="42"/>
      <c r="D131" s="220" t="s">
        <v>180</v>
      </c>
      <c r="E131" s="42"/>
      <c r="F131" s="221" t="s">
        <v>1575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180</v>
      </c>
      <c r="AU131" s="19" t="s">
        <v>90</v>
      </c>
    </row>
    <row r="132" spans="1:47" s="2" customFormat="1" ht="12">
      <c r="A132" s="40"/>
      <c r="B132" s="41"/>
      <c r="C132" s="42"/>
      <c r="D132" s="220" t="s">
        <v>391</v>
      </c>
      <c r="E132" s="42"/>
      <c r="F132" s="286" t="s">
        <v>1577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391</v>
      </c>
      <c r="AU132" s="19" t="s">
        <v>90</v>
      </c>
    </row>
    <row r="133" spans="1:51" s="13" customFormat="1" ht="12">
      <c r="A133" s="13"/>
      <c r="B133" s="227"/>
      <c r="C133" s="228"/>
      <c r="D133" s="220" t="s">
        <v>184</v>
      </c>
      <c r="E133" s="229" t="s">
        <v>78</v>
      </c>
      <c r="F133" s="230" t="s">
        <v>1578</v>
      </c>
      <c r="G133" s="228"/>
      <c r="H133" s="231">
        <v>1500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184</v>
      </c>
      <c r="AU133" s="237" t="s">
        <v>90</v>
      </c>
      <c r="AV133" s="13" t="s">
        <v>90</v>
      </c>
      <c r="AW133" s="13" t="s">
        <v>38</v>
      </c>
      <c r="AX133" s="13" t="s">
        <v>80</v>
      </c>
      <c r="AY133" s="237" t="s">
        <v>172</v>
      </c>
    </row>
    <row r="134" spans="1:51" s="13" customFormat="1" ht="12">
      <c r="A134" s="13"/>
      <c r="B134" s="227"/>
      <c r="C134" s="228"/>
      <c r="D134" s="220" t="s">
        <v>184</v>
      </c>
      <c r="E134" s="229" t="s">
        <v>78</v>
      </c>
      <c r="F134" s="230" t="s">
        <v>1579</v>
      </c>
      <c r="G134" s="228"/>
      <c r="H134" s="231">
        <v>150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184</v>
      </c>
      <c r="AU134" s="237" t="s">
        <v>90</v>
      </c>
      <c r="AV134" s="13" t="s">
        <v>90</v>
      </c>
      <c r="AW134" s="13" t="s">
        <v>38</v>
      </c>
      <c r="AX134" s="13" t="s">
        <v>80</v>
      </c>
      <c r="AY134" s="237" t="s">
        <v>172</v>
      </c>
    </row>
    <row r="135" spans="1:51" s="14" customFormat="1" ht="12">
      <c r="A135" s="14"/>
      <c r="B135" s="238"/>
      <c r="C135" s="239"/>
      <c r="D135" s="220" t="s">
        <v>184</v>
      </c>
      <c r="E135" s="240" t="s">
        <v>78</v>
      </c>
      <c r="F135" s="241" t="s">
        <v>186</v>
      </c>
      <c r="G135" s="239"/>
      <c r="H135" s="242">
        <v>1650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184</v>
      </c>
      <c r="AU135" s="248" t="s">
        <v>90</v>
      </c>
      <c r="AV135" s="14" t="s">
        <v>178</v>
      </c>
      <c r="AW135" s="14" t="s">
        <v>38</v>
      </c>
      <c r="AX135" s="14" t="s">
        <v>88</v>
      </c>
      <c r="AY135" s="248" t="s">
        <v>172</v>
      </c>
    </row>
    <row r="136" spans="1:65" s="2" customFormat="1" ht="16.5" customHeight="1">
      <c r="A136" s="40"/>
      <c r="B136" s="41"/>
      <c r="C136" s="207" t="s">
        <v>254</v>
      </c>
      <c r="D136" s="207" t="s">
        <v>174</v>
      </c>
      <c r="E136" s="208" t="s">
        <v>1580</v>
      </c>
      <c r="F136" s="209" t="s">
        <v>1581</v>
      </c>
      <c r="G136" s="210" t="s">
        <v>464</v>
      </c>
      <c r="H136" s="211">
        <v>1</v>
      </c>
      <c r="I136" s="212"/>
      <c r="J136" s="213">
        <f>ROUND(I136*H136,2)</f>
        <v>0</v>
      </c>
      <c r="K136" s="209" t="s">
        <v>177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309</v>
      </c>
      <c r="AT136" s="218" t="s">
        <v>174</v>
      </c>
      <c r="AU136" s="218" t="s">
        <v>90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309</v>
      </c>
      <c r="BM136" s="218" t="s">
        <v>1582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1581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90</v>
      </c>
    </row>
    <row r="138" spans="1:47" s="2" customFormat="1" ht="12">
      <c r="A138" s="40"/>
      <c r="B138" s="41"/>
      <c r="C138" s="42"/>
      <c r="D138" s="225" t="s">
        <v>182</v>
      </c>
      <c r="E138" s="42"/>
      <c r="F138" s="226" t="s">
        <v>1583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182</v>
      </c>
      <c r="AU138" s="19" t="s">
        <v>90</v>
      </c>
    </row>
    <row r="139" spans="1:65" s="2" customFormat="1" ht="16.5" customHeight="1">
      <c r="A139" s="40"/>
      <c r="B139" s="41"/>
      <c r="C139" s="207" t="s">
        <v>258</v>
      </c>
      <c r="D139" s="207" t="s">
        <v>174</v>
      </c>
      <c r="E139" s="208" t="s">
        <v>1584</v>
      </c>
      <c r="F139" s="209" t="s">
        <v>1585</v>
      </c>
      <c r="G139" s="210" t="s">
        <v>1586</v>
      </c>
      <c r="H139" s="211">
        <v>1</v>
      </c>
      <c r="I139" s="212"/>
      <c r="J139" s="213">
        <f>ROUND(I139*H139,2)</f>
        <v>0</v>
      </c>
      <c r="K139" s="209" t="s">
        <v>177</v>
      </c>
      <c r="L139" s="46"/>
      <c r="M139" s="214" t="s">
        <v>78</v>
      </c>
      <c r="N139" s="215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178</v>
      </c>
      <c r="AT139" s="218" t="s">
        <v>174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1587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1588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47" s="2" customFormat="1" ht="12">
      <c r="A141" s="40"/>
      <c r="B141" s="41"/>
      <c r="C141" s="42"/>
      <c r="D141" s="225" t="s">
        <v>182</v>
      </c>
      <c r="E141" s="42"/>
      <c r="F141" s="226" t="s">
        <v>1589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182</v>
      </c>
      <c r="AU141" s="19" t="s">
        <v>90</v>
      </c>
    </row>
    <row r="142" spans="1:47" s="2" customFormat="1" ht="12">
      <c r="A142" s="40"/>
      <c r="B142" s="41"/>
      <c r="C142" s="42"/>
      <c r="D142" s="220" t="s">
        <v>391</v>
      </c>
      <c r="E142" s="42"/>
      <c r="F142" s="286" t="s">
        <v>1590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391</v>
      </c>
      <c r="AU142" s="19" t="s">
        <v>90</v>
      </c>
    </row>
    <row r="143" spans="1:65" s="2" customFormat="1" ht="16.5" customHeight="1">
      <c r="A143" s="40"/>
      <c r="B143" s="41"/>
      <c r="C143" s="207" t="s">
        <v>262</v>
      </c>
      <c r="D143" s="207" t="s">
        <v>174</v>
      </c>
      <c r="E143" s="208" t="s">
        <v>1591</v>
      </c>
      <c r="F143" s="209" t="s">
        <v>1592</v>
      </c>
      <c r="G143" s="210" t="s">
        <v>464</v>
      </c>
      <c r="H143" s="211">
        <v>1</v>
      </c>
      <c r="I143" s="212"/>
      <c r="J143" s="213">
        <f>ROUND(I143*H143,2)</f>
        <v>0</v>
      </c>
      <c r="K143" s="209" t="s">
        <v>177</v>
      </c>
      <c r="L143" s="46"/>
      <c r="M143" s="214" t="s">
        <v>78</v>
      </c>
      <c r="N143" s="215" t="s">
        <v>50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178</v>
      </c>
      <c r="AT143" s="218" t="s">
        <v>174</v>
      </c>
      <c r="AU143" s="218" t="s">
        <v>90</v>
      </c>
      <c r="AY143" s="19" t="s">
        <v>172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88</v>
      </c>
      <c r="BK143" s="219">
        <f>ROUND(I143*H143,2)</f>
        <v>0</v>
      </c>
      <c r="BL143" s="19" t="s">
        <v>178</v>
      </c>
      <c r="BM143" s="218" t="s">
        <v>1593</v>
      </c>
    </row>
    <row r="144" spans="1:47" s="2" customFormat="1" ht="12">
      <c r="A144" s="40"/>
      <c r="B144" s="41"/>
      <c r="C144" s="42"/>
      <c r="D144" s="220" t="s">
        <v>180</v>
      </c>
      <c r="E144" s="42"/>
      <c r="F144" s="221" t="s">
        <v>1592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180</v>
      </c>
      <c r="AU144" s="19" t="s">
        <v>90</v>
      </c>
    </row>
    <row r="145" spans="1:47" s="2" customFormat="1" ht="12">
      <c r="A145" s="40"/>
      <c r="B145" s="41"/>
      <c r="C145" s="42"/>
      <c r="D145" s="225" t="s">
        <v>182</v>
      </c>
      <c r="E145" s="42"/>
      <c r="F145" s="226" t="s">
        <v>1594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182</v>
      </c>
      <c r="AU145" s="19" t="s">
        <v>90</v>
      </c>
    </row>
    <row r="146" spans="1:65" s="2" customFormat="1" ht="16.5" customHeight="1">
      <c r="A146" s="40"/>
      <c r="B146" s="41"/>
      <c r="C146" s="207" t="s">
        <v>8</v>
      </c>
      <c r="D146" s="207" t="s">
        <v>174</v>
      </c>
      <c r="E146" s="208" t="s">
        <v>1595</v>
      </c>
      <c r="F146" s="209" t="s">
        <v>1596</v>
      </c>
      <c r="G146" s="210" t="s">
        <v>464</v>
      </c>
      <c r="H146" s="211">
        <v>1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1597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1596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1598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65" s="2" customFormat="1" ht="16.5" customHeight="1">
      <c r="A149" s="40"/>
      <c r="B149" s="41"/>
      <c r="C149" s="207" t="s">
        <v>276</v>
      </c>
      <c r="D149" s="207" t="s">
        <v>174</v>
      </c>
      <c r="E149" s="208" t="s">
        <v>1599</v>
      </c>
      <c r="F149" s="209" t="s">
        <v>1600</v>
      </c>
      <c r="G149" s="210" t="s">
        <v>697</v>
      </c>
      <c r="H149" s="211">
        <v>1</v>
      </c>
      <c r="I149" s="212"/>
      <c r="J149" s="213">
        <f>ROUND(I149*H149,2)</f>
        <v>0</v>
      </c>
      <c r="K149" s="209" t="s">
        <v>177</v>
      </c>
      <c r="L149" s="46"/>
      <c r="M149" s="214" t="s">
        <v>78</v>
      </c>
      <c r="N149" s="215" t="s">
        <v>50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178</v>
      </c>
      <c r="AT149" s="218" t="s">
        <v>174</v>
      </c>
      <c r="AU149" s="218" t="s">
        <v>90</v>
      </c>
      <c r="AY149" s="19" t="s">
        <v>172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88</v>
      </c>
      <c r="BK149" s="219">
        <f>ROUND(I149*H149,2)</f>
        <v>0</v>
      </c>
      <c r="BL149" s="19" t="s">
        <v>178</v>
      </c>
      <c r="BM149" s="218" t="s">
        <v>1601</v>
      </c>
    </row>
    <row r="150" spans="1:47" s="2" customFormat="1" ht="12">
      <c r="A150" s="40"/>
      <c r="B150" s="41"/>
      <c r="C150" s="42"/>
      <c r="D150" s="220" t="s">
        <v>180</v>
      </c>
      <c r="E150" s="42"/>
      <c r="F150" s="221" t="s">
        <v>1600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180</v>
      </c>
      <c r="AU150" s="19" t="s">
        <v>90</v>
      </c>
    </row>
    <row r="151" spans="1:47" s="2" customFormat="1" ht="12">
      <c r="A151" s="40"/>
      <c r="B151" s="41"/>
      <c r="C151" s="42"/>
      <c r="D151" s="225" t="s">
        <v>182</v>
      </c>
      <c r="E151" s="42"/>
      <c r="F151" s="226" t="s">
        <v>1602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182</v>
      </c>
      <c r="AU151" s="19" t="s">
        <v>90</v>
      </c>
    </row>
    <row r="152" spans="1:65" s="2" customFormat="1" ht="16.5" customHeight="1">
      <c r="A152" s="40"/>
      <c r="B152" s="41"/>
      <c r="C152" s="207" t="s">
        <v>283</v>
      </c>
      <c r="D152" s="207" t="s">
        <v>174</v>
      </c>
      <c r="E152" s="208" t="s">
        <v>1603</v>
      </c>
      <c r="F152" s="209" t="s">
        <v>1604</v>
      </c>
      <c r="G152" s="210" t="s">
        <v>464</v>
      </c>
      <c r="H152" s="211">
        <v>1</v>
      </c>
      <c r="I152" s="212"/>
      <c r="J152" s="213">
        <f>ROUND(I152*H152,2)</f>
        <v>0</v>
      </c>
      <c r="K152" s="209" t="s">
        <v>177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178</v>
      </c>
      <c r="AT152" s="218" t="s">
        <v>174</v>
      </c>
      <c r="AU152" s="218" t="s">
        <v>90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178</v>
      </c>
      <c r="BM152" s="218" t="s">
        <v>1605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1604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90</v>
      </c>
    </row>
    <row r="154" spans="1:47" s="2" customFormat="1" ht="12">
      <c r="A154" s="40"/>
      <c r="B154" s="41"/>
      <c r="C154" s="42"/>
      <c r="D154" s="225" t="s">
        <v>182</v>
      </c>
      <c r="E154" s="42"/>
      <c r="F154" s="226" t="s">
        <v>1606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182</v>
      </c>
      <c r="AU154" s="19" t="s">
        <v>90</v>
      </c>
    </row>
    <row r="155" spans="1:65" s="2" customFormat="1" ht="24.15" customHeight="1">
      <c r="A155" s="40"/>
      <c r="B155" s="41"/>
      <c r="C155" s="207" t="s">
        <v>290</v>
      </c>
      <c r="D155" s="207" t="s">
        <v>174</v>
      </c>
      <c r="E155" s="208" t="s">
        <v>1607</v>
      </c>
      <c r="F155" s="209" t="s">
        <v>1608</v>
      </c>
      <c r="G155" s="210" t="s">
        <v>203</v>
      </c>
      <c r="H155" s="211">
        <v>1</v>
      </c>
      <c r="I155" s="212"/>
      <c r="J155" s="213">
        <f>ROUND(I155*H155,2)</f>
        <v>0</v>
      </c>
      <c r="K155" s="209" t="s">
        <v>177</v>
      </c>
      <c r="L155" s="46"/>
      <c r="M155" s="214" t="s">
        <v>78</v>
      </c>
      <c r="N155" s="215" t="s">
        <v>50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309</v>
      </c>
      <c r="AT155" s="218" t="s">
        <v>174</v>
      </c>
      <c r="AU155" s="218" t="s">
        <v>90</v>
      </c>
      <c r="AY155" s="19" t="s">
        <v>172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88</v>
      </c>
      <c r="BK155" s="219">
        <f>ROUND(I155*H155,2)</f>
        <v>0</v>
      </c>
      <c r="BL155" s="19" t="s">
        <v>309</v>
      </c>
      <c r="BM155" s="218" t="s">
        <v>1609</v>
      </c>
    </row>
    <row r="156" spans="1:47" s="2" customFormat="1" ht="12">
      <c r="A156" s="40"/>
      <c r="B156" s="41"/>
      <c r="C156" s="42"/>
      <c r="D156" s="220" t="s">
        <v>180</v>
      </c>
      <c r="E156" s="42"/>
      <c r="F156" s="221" t="s">
        <v>1608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180</v>
      </c>
      <c r="AU156" s="19" t="s">
        <v>90</v>
      </c>
    </row>
    <row r="157" spans="1:47" s="2" customFormat="1" ht="12">
      <c r="A157" s="40"/>
      <c r="B157" s="41"/>
      <c r="C157" s="42"/>
      <c r="D157" s="225" t="s">
        <v>182</v>
      </c>
      <c r="E157" s="42"/>
      <c r="F157" s="226" t="s">
        <v>1610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182</v>
      </c>
      <c r="AU157" s="19" t="s">
        <v>90</v>
      </c>
    </row>
    <row r="158" spans="1:63" s="12" customFormat="1" ht="22.8" customHeight="1">
      <c r="A158" s="12"/>
      <c r="B158" s="191"/>
      <c r="C158" s="192"/>
      <c r="D158" s="193" t="s">
        <v>79</v>
      </c>
      <c r="E158" s="205" t="s">
        <v>1611</v>
      </c>
      <c r="F158" s="205" t="s">
        <v>1612</v>
      </c>
      <c r="G158" s="192"/>
      <c r="H158" s="192"/>
      <c r="I158" s="195"/>
      <c r="J158" s="206">
        <f>BK158</f>
        <v>0</v>
      </c>
      <c r="K158" s="192"/>
      <c r="L158" s="197"/>
      <c r="M158" s="198"/>
      <c r="N158" s="199"/>
      <c r="O158" s="199"/>
      <c r="P158" s="200">
        <f>SUM(P159:P167)</f>
        <v>0</v>
      </c>
      <c r="Q158" s="199"/>
      <c r="R158" s="200">
        <f>SUM(R159:R167)</f>
        <v>0</v>
      </c>
      <c r="S158" s="199"/>
      <c r="T158" s="201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2" t="s">
        <v>206</v>
      </c>
      <c r="AT158" s="203" t="s">
        <v>79</v>
      </c>
      <c r="AU158" s="203" t="s">
        <v>88</v>
      </c>
      <c r="AY158" s="202" t="s">
        <v>172</v>
      </c>
      <c r="BK158" s="204">
        <f>SUM(BK159:BK167)</f>
        <v>0</v>
      </c>
    </row>
    <row r="159" spans="1:65" s="2" customFormat="1" ht="16.5" customHeight="1">
      <c r="A159" s="40"/>
      <c r="B159" s="41"/>
      <c r="C159" s="207" t="s">
        <v>298</v>
      </c>
      <c r="D159" s="207" t="s">
        <v>174</v>
      </c>
      <c r="E159" s="208" t="s">
        <v>1613</v>
      </c>
      <c r="F159" s="209" t="s">
        <v>1614</v>
      </c>
      <c r="G159" s="210" t="s">
        <v>464</v>
      </c>
      <c r="H159" s="211">
        <v>1</v>
      </c>
      <c r="I159" s="212"/>
      <c r="J159" s="213">
        <f>ROUND(I159*H159,2)</f>
        <v>0</v>
      </c>
      <c r="K159" s="209" t="s">
        <v>177</v>
      </c>
      <c r="L159" s="46"/>
      <c r="M159" s="214" t="s">
        <v>78</v>
      </c>
      <c r="N159" s="215" t="s">
        <v>50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309</v>
      </c>
      <c r="AT159" s="218" t="s">
        <v>174</v>
      </c>
      <c r="AU159" s="218" t="s">
        <v>90</v>
      </c>
      <c r="AY159" s="19" t="s">
        <v>172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88</v>
      </c>
      <c r="BK159" s="219">
        <f>ROUND(I159*H159,2)</f>
        <v>0</v>
      </c>
      <c r="BL159" s="19" t="s">
        <v>309</v>
      </c>
      <c r="BM159" s="218" t="s">
        <v>1615</v>
      </c>
    </row>
    <row r="160" spans="1:47" s="2" customFormat="1" ht="12">
      <c r="A160" s="40"/>
      <c r="B160" s="41"/>
      <c r="C160" s="42"/>
      <c r="D160" s="220" t="s">
        <v>180</v>
      </c>
      <c r="E160" s="42"/>
      <c r="F160" s="221" t="s">
        <v>1614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180</v>
      </c>
      <c r="AU160" s="19" t="s">
        <v>90</v>
      </c>
    </row>
    <row r="161" spans="1:47" s="2" customFormat="1" ht="12">
      <c r="A161" s="40"/>
      <c r="B161" s="41"/>
      <c r="C161" s="42"/>
      <c r="D161" s="225" t="s">
        <v>182</v>
      </c>
      <c r="E161" s="42"/>
      <c r="F161" s="226" t="s">
        <v>1616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182</v>
      </c>
      <c r="AU161" s="19" t="s">
        <v>90</v>
      </c>
    </row>
    <row r="162" spans="1:65" s="2" customFormat="1" ht="16.5" customHeight="1">
      <c r="A162" s="40"/>
      <c r="B162" s="41"/>
      <c r="C162" s="207" t="s">
        <v>306</v>
      </c>
      <c r="D162" s="207" t="s">
        <v>174</v>
      </c>
      <c r="E162" s="208" t="s">
        <v>1617</v>
      </c>
      <c r="F162" s="209" t="s">
        <v>1618</v>
      </c>
      <c r="G162" s="210" t="s">
        <v>464</v>
      </c>
      <c r="H162" s="211">
        <v>1</v>
      </c>
      <c r="I162" s="212"/>
      <c r="J162" s="213">
        <f>ROUND(I162*H162,2)</f>
        <v>0</v>
      </c>
      <c r="K162" s="209" t="s">
        <v>177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309</v>
      </c>
      <c r="AT162" s="218" t="s">
        <v>174</v>
      </c>
      <c r="AU162" s="218" t="s">
        <v>90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309</v>
      </c>
      <c r="BM162" s="218" t="s">
        <v>1619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1620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90</v>
      </c>
    </row>
    <row r="164" spans="1:47" s="2" customFormat="1" ht="12">
      <c r="A164" s="40"/>
      <c r="B164" s="41"/>
      <c r="C164" s="42"/>
      <c r="D164" s="225" t="s">
        <v>182</v>
      </c>
      <c r="E164" s="42"/>
      <c r="F164" s="226" t="s">
        <v>1621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182</v>
      </c>
      <c r="AU164" s="19" t="s">
        <v>90</v>
      </c>
    </row>
    <row r="165" spans="1:65" s="2" customFormat="1" ht="16.5" customHeight="1">
      <c r="A165" s="40"/>
      <c r="B165" s="41"/>
      <c r="C165" s="207" t="s">
        <v>7</v>
      </c>
      <c r="D165" s="207" t="s">
        <v>174</v>
      </c>
      <c r="E165" s="208" t="s">
        <v>1622</v>
      </c>
      <c r="F165" s="209" t="s">
        <v>1623</v>
      </c>
      <c r="G165" s="210" t="s">
        <v>1554</v>
      </c>
      <c r="H165" s="291"/>
      <c r="I165" s="212"/>
      <c r="J165" s="213">
        <f>ROUND(I165*H165,2)</f>
        <v>0</v>
      </c>
      <c r="K165" s="209" t="s">
        <v>177</v>
      </c>
      <c r="L165" s="46"/>
      <c r="M165" s="214" t="s">
        <v>78</v>
      </c>
      <c r="N165" s="215" t="s">
        <v>50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309</v>
      </c>
      <c r="AT165" s="218" t="s">
        <v>174</v>
      </c>
      <c r="AU165" s="218" t="s">
        <v>90</v>
      </c>
      <c r="AY165" s="19" t="s">
        <v>172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88</v>
      </c>
      <c r="BK165" s="219">
        <f>ROUND(I165*H165,2)</f>
        <v>0</v>
      </c>
      <c r="BL165" s="19" t="s">
        <v>309</v>
      </c>
      <c r="BM165" s="218" t="s">
        <v>1624</v>
      </c>
    </row>
    <row r="166" spans="1:47" s="2" customFormat="1" ht="12">
      <c r="A166" s="40"/>
      <c r="B166" s="41"/>
      <c r="C166" s="42"/>
      <c r="D166" s="220" t="s">
        <v>180</v>
      </c>
      <c r="E166" s="42"/>
      <c r="F166" s="221" t="s">
        <v>1623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180</v>
      </c>
      <c r="AU166" s="19" t="s">
        <v>90</v>
      </c>
    </row>
    <row r="167" spans="1:47" s="2" customFormat="1" ht="12">
      <c r="A167" s="40"/>
      <c r="B167" s="41"/>
      <c r="C167" s="42"/>
      <c r="D167" s="225" t="s">
        <v>182</v>
      </c>
      <c r="E167" s="42"/>
      <c r="F167" s="226" t="s">
        <v>1625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182</v>
      </c>
      <c r="AU167" s="19" t="s">
        <v>90</v>
      </c>
    </row>
    <row r="168" spans="1:63" s="12" customFormat="1" ht="22.8" customHeight="1">
      <c r="A168" s="12"/>
      <c r="B168" s="191"/>
      <c r="C168" s="192"/>
      <c r="D168" s="193" t="s">
        <v>79</v>
      </c>
      <c r="E168" s="205" t="s">
        <v>1626</v>
      </c>
      <c r="F168" s="205" t="s">
        <v>1627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SUM(P169:P171)</f>
        <v>0</v>
      </c>
      <c r="Q168" s="199"/>
      <c r="R168" s="200">
        <f>SUM(R169:R171)</f>
        <v>0</v>
      </c>
      <c r="S168" s="199"/>
      <c r="T168" s="201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206</v>
      </c>
      <c r="AT168" s="203" t="s">
        <v>79</v>
      </c>
      <c r="AU168" s="203" t="s">
        <v>88</v>
      </c>
      <c r="AY168" s="202" t="s">
        <v>172</v>
      </c>
      <c r="BK168" s="204">
        <f>SUM(BK169:BK171)</f>
        <v>0</v>
      </c>
    </row>
    <row r="169" spans="1:65" s="2" customFormat="1" ht="16.5" customHeight="1">
      <c r="A169" s="40"/>
      <c r="B169" s="41"/>
      <c r="C169" s="207" t="s">
        <v>316</v>
      </c>
      <c r="D169" s="207" t="s">
        <v>174</v>
      </c>
      <c r="E169" s="208" t="s">
        <v>1628</v>
      </c>
      <c r="F169" s="209" t="s">
        <v>1629</v>
      </c>
      <c r="G169" s="210" t="s">
        <v>1554</v>
      </c>
      <c r="H169" s="291"/>
      <c r="I169" s="212"/>
      <c r="J169" s="213">
        <f>ROUND(I169*H169,2)</f>
        <v>0</v>
      </c>
      <c r="K169" s="209" t="s">
        <v>177</v>
      </c>
      <c r="L169" s="46"/>
      <c r="M169" s="214" t="s">
        <v>78</v>
      </c>
      <c r="N169" s="215" t="s">
        <v>50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309</v>
      </c>
      <c r="AT169" s="218" t="s">
        <v>174</v>
      </c>
      <c r="AU169" s="218" t="s">
        <v>90</v>
      </c>
      <c r="AY169" s="19" t="s">
        <v>172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88</v>
      </c>
      <c r="BK169" s="219">
        <f>ROUND(I169*H169,2)</f>
        <v>0</v>
      </c>
      <c r="BL169" s="19" t="s">
        <v>309</v>
      </c>
      <c r="BM169" s="218" t="s">
        <v>1630</v>
      </c>
    </row>
    <row r="170" spans="1:47" s="2" customFormat="1" ht="12">
      <c r="A170" s="40"/>
      <c r="B170" s="41"/>
      <c r="C170" s="42"/>
      <c r="D170" s="220" t="s">
        <v>180</v>
      </c>
      <c r="E170" s="42"/>
      <c r="F170" s="221" t="s">
        <v>1629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180</v>
      </c>
      <c r="AU170" s="19" t="s">
        <v>90</v>
      </c>
    </row>
    <row r="171" spans="1:47" s="2" customFormat="1" ht="12">
      <c r="A171" s="40"/>
      <c r="B171" s="41"/>
      <c r="C171" s="42"/>
      <c r="D171" s="225" t="s">
        <v>182</v>
      </c>
      <c r="E171" s="42"/>
      <c r="F171" s="226" t="s">
        <v>1631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182</v>
      </c>
      <c r="AU171" s="19" t="s">
        <v>90</v>
      </c>
    </row>
    <row r="172" spans="1:63" s="12" customFormat="1" ht="22.8" customHeight="1">
      <c r="A172" s="12"/>
      <c r="B172" s="191"/>
      <c r="C172" s="192"/>
      <c r="D172" s="193" t="s">
        <v>79</v>
      </c>
      <c r="E172" s="205" t="s">
        <v>1632</v>
      </c>
      <c r="F172" s="205" t="s">
        <v>1633</v>
      </c>
      <c r="G172" s="192"/>
      <c r="H172" s="192"/>
      <c r="I172" s="195"/>
      <c r="J172" s="206">
        <f>BK172</f>
        <v>0</v>
      </c>
      <c r="K172" s="192"/>
      <c r="L172" s="197"/>
      <c r="M172" s="198"/>
      <c r="N172" s="199"/>
      <c r="O172" s="199"/>
      <c r="P172" s="200">
        <f>SUM(P173:P175)</f>
        <v>0</v>
      </c>
      <c r="Q172" s="199"/>
      <c r="R172" s="200">
        <f>SUM(R173:R175)</f>
        <v>0</v>
      </c>
      <c r="S172" s="199"/>
      <c r="T172" s="201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206</v>
      </c>
      <c r="AT172" s="203" t="s">
        <v>79</v>
      </c>
      <c r="AU172" s="203" t="s">
        <v>88</v>
      </c>
      <c r="AY172" s="202" t="s">
        <v>172</v>
      </c>
      <c r="BK172" s="204">
        <f>SUM(BK173:BK175)</f>
        <v>0</v>
      </c>
    </row>
    <row r="173" spans="1:65" s="2" customFormat="1" ht="16.5" customHeight="1">
      <c r="A173" s="40"/>
      <c r="B173" s="41"/>
      <c r="C173" s="207" t="s">
        <v>466</v>
      </c>
      <c r="D173" s="207" t="s">
        <v>174</v>
      </c>
      <c r="E173" s="208" t="s">
        <v>1634</v>
      </c>
      <c r="F173" s="209" t="s">
        <v>1635</v>
      </c>
      <c r="G173" s="210" t="s">
        <v>1554</v>
      </c>
      <c r="H173" s="291"/>
      <c r="I173" s="212"/>
      <c r="J173" s="213">
        <f>ROUND(I173*H173,2)</f>
        <v>0</v>
      </c>
      <c r="K173" s="209" t="s">
        <v>177</v>
      </c>
      <c r="L173" s="46"/>
      <c r="M173" s="214" t="s">
        <v>78</v>
      </c>
      <c r="N173" s="215" t="s">
        <v>50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309</v>
      </c>
      <c r="AT173" s="218" t="s">
        <v>174</v>
      </c>
      <c r="AU173" s="218" t="s">
        <v>90</v>
      </c>
      <c r="AY173" s="19" t="s">
        <v>172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88</v>
      </c>
      <c r="BK173" s="219">
        <f>ROUND(I173*H173,2)</f>
        <v>0</v>
      </c>
      <c r="BL173" s="19" t="s">
        <v>309</v>
      </c>
      <c r="BM173" s="218" t="s">
        <v>1636</v>
      </c>
    </row>
    <row r="174" spans="1:47" s="2" customFormat="1" ht="12">
      <c r="A174" s="40"/>
      <c r="B174" s="41"/>
      <c r="C174" s="42"/>
      <c r="D174" s="220" t="s">
        <v>180</v>
      </c>
      <c r="E174" s="42"/>
      <c r="F174" s="221" t="s">
        <v>1637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180</v>
      </c>
      <c r="AU174" s="19" t="s">
        <v>90</v>
      </c>
    </row>
    <row r="175" spans="1:47" s="2" customFormat="1" ht="12">
      <c r="A175" s="40"/>
      <c r="B175" s="41"/>
      <c r="C175" s="42"/>
      <c r="D175" s="225" t="s">
        <v>182</v>
      </c>
      <c r="E175" s="42"/>
      <c r="F175" s="226" t="s">
        <v>1638</v>
      </c>
      <c r="G175" s="42"/>
      <c r="H175" s="42"/>
      <c r="I175" s="222"/>
      <c r="J175" s="42"/>
      <c r="K175" s="42"/>
      <c r="L175" s="46"/>
      <c r="M175" s="249"/>
      <c r="N175" s="250"/>
      <c r="O175" s="251"/>
      <c r="P175" s="251"/>
      <c r="Q175" s="251"/>
      <c r="R175" s="251"/>
      <c r="S175" s="251"/>
      <c r="T175" s="252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182</v>
      </c>
      <c r="AU175" s="19" t="s">
        <v>90</v>
      </c>
    </row>
    <row r="176" spans="1:31" s="2" customFormat="1" ht="6.95" customHeight="1">
      <c r="A176" s="4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46"/>
      <c r="M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sheetProtection password="CC35" sheet="1" objects="1" scenarios="1" formatColumns="0" formatRows="0" autoFilter="0"/>
  <autoFilter ref="C84:K17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011454000"/>
    <hyperlink ref="F93" r:id="rId2" display="https://podminky.urs.cz/item/CS_URS_2022_02/012203000"/>
    <hyperlink ref="F96" r:id="rId3" display="https://podminky.urs.cz/item/CS_URS_2022_02/012203100"/>
    <hyperlink ref="F99" r:id="rId4" display="https://podminky.urs.cz/item/CS_URS_2022_02/012203200"/>
    <hyperlink ref="F102" r:id="rId5" display="https://podminky.urs.cz/item/CS_URS_2022_02/012303000"/>
    <hyperlink ref="F105" r:id="rId6" display="https://podminky.urs.cz/item/CS_URS_2022_02/013254000"/>
    <hyperlink ref="F108" r:id="rId7" display="https://podminky.urs.cz/item/CS_URS_2022_02/013294000"/>
    <hyperlink ref="F112" r:id="rId8" display="https://podminky.urs.cz/item/CS_URS_2022_02/030001000"/>
    <hyperlink ref="F116" r:id="rId9" display="https://podminky.urs.cz/item/CS_URS_2022_02/030002000"/>
    <hyperlink ref="F138" r:id="rId10" display="https://podminky.urs.cz/item/CS_URS_2022_02/030004000"/>
    <hyperlink ref="F141" r:id="rId11" display="https://podminky.urs.cz/item/CS_URS_2022_02/034711000"/>
    <hyperlink ref="F145" r:id="rId12" display="https://podminky.urs.cz/item/CS_URS_2022_02/034712000"/>
    <hyperlink ref="F148" r:id="rId13" display="https://podminky.urs.cz/item/CS_URS_2022_02/034713000"/>
    <hyperlink ref="F151" r:id="rId14" display="https://podminky.urs.cz/item/CS_URS_2022_02/034714000"/>
    <hyperlink ref="F154" r:id="rId15" display="https://podminky.urs.cz/item/CS_URS_2022_02/034715000"/>
    <hyperlink ref="F157" r:id="rId16" display="https://podminky.urs.cz/item/CS_URS_2022_02/035002000"/>
    <hyperlink ref="F161" r:id="rId17" display="https://podminky.urs.cz/item/CS_URS_2022_02/042503000"/>
    <hyperlink ref="F164" r:id="rId18" display="https://podminky.urs.cz/item/CS_URS_2022_02/042603000"/>
    <hyperlink ref="F167" r:id="rId19" display="https://podminky.urs.cz/item/CS_URS_2022_02/045002000"/>
    <hyperlink ref="F171" r:id="rId20" display="https://podminky.urs.cz/item/CS_URS_2022_02/062002000"/>
    <hyperlink ref="F175" r:id="rId21" display="https://podminky.urs.cz/item/CS_URS_2022_02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1639</v>
      </c>
      <c r="H4" s="22"/>
    </row>
    <row r="5" spans="2:8" s="1" customFormat="1" ht="12" customHeight="1">
      <c r="B5" s="22"/>
      <c r="C5" s="292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93" t="s">
        <v>16</v>
      </c>
      <c r="D6" s="294" t="s">
        <v>17</v>
      </c>
      <c r="E6" s="1"/>
      <c r="F6" s="1"/>
      <c r="H6" s="22"/>
    </row>
    <row r="7" spans="2:8" s="1" customFormat="1" ht="16.5" customHeight="1">
      <c r="B7" s="22"/>
      <c r="C7" s="135" t="s">
        <v>24</v>
      </c>
      <c r="D7" s="140" t="str">
        <f>'Rekapitulace stavby'!AN8</f>
        <v>21. 2. 2023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95"/>
      <c r="C9" s="296" t="s">
        <v>60</v>
      </c>
      <c r="D9" s="297" t="s">
        <v>61</v>
      </c>
      <c r="E9" s="297" t="s">
        <v>159</v>
      </c>
      <c r="F9" s="298" t="s">
        <v>1640</v>
      </c>
      <c r="G9" s="180"/>
      <c r="H9" s="295"/>
    </row>
    <row r="10" spans="1:8" s="2" customFormat="1" ht="26.4" customHeight="1">
      <c r="A10" s="40"/>
      <c r="B10" s="46"/>
      <c r="C10" s="299" t="s">
        <v>1641</v>
      </c>
      <c r="D10" s="299" t="s">
        <v>86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0" t="s">
        <v>134</v>
      </c>
      <c r="D11" s="301" t="s">
        <v>78</v>
      </c>
      <c r="E11" s="302" t="s">
        <v>135</v>
      </c>
      <c r="F11" s="303">
        <v>5692.4</v>
      </c>
      <c r="G11" s="40"/>
      <c r="H11" s="46"/>
    </row>
    <row r="12" spans="1:8" s="2" customFormat="1" ht="16.8" customHeight="1">
      <c r="A12" s="40"/>
      <c r="B12" s="46"/>
      <c r="C12" s="304" t="s">
        <v>78</v>
      </c>
      <c r="D12" s="304" t="s">
        <v>218</v>
      </c>
      <c r="E12" s="19" t="s">
        <v>78</v>
      </c>
      <c r="F12" s="305">
        <v>1836</v>
      </c>
      <c r="G12" s="40"/>
      <c r="H12" s="46"/>
    </row>
    <row r="13" spans="1:8" s="2" customFormat="1" ht="16.8" customHeight="1">
      <c r="A13" s="40"/>
      <c r="B13" s="46"/>
      <c r="C13" s="304" t="s">
        <v>78</v>
      </c>
      <c r="D13" s="304" t="s">
        <v>219</v>
      </c>
      <c r="E13" s="19" t="s">
        <v>78</v>
      </c>
      <c r="F13" s="305">
        <v>1836</v>
      </c>
      <c r="G13" s="40"/>
      <c r="H13" s="46"/>
    </row>
    <row r="14" spans="1:8" s="2" customFormat="1" ht="16.8" customHeight="1">
      <c r="A14" s="40"/>
      <c r="B14" s="46"/>
      <c r="C14" s="304" t="s">
        <v>78</v>
      </c>
      <c r="D14" s="304" t="s">
        <v>220</v>
      </c>
      <c r="E14" s="19" t="s">
        <v>78</v>
      </c>
      <c r="F14" s="305">
        <v>54.4</v>
      </c>
      <c r="G14" s="40"/>
      <c r="H14" s="46"/>
    </row>
    <row r="15" spans="1:8" s="2" customFormat="1" ht="16.8" customHeight="1">
      <c r="A15" s="40"/>
      <c r="B15" s="46"/>
      <c r="C15" s="304" t="s">
        <v>78</v>
      </c>
      <c r="D15" s="304" t="s">
        <v>221</v>
      </c>
      <c r="E15" s="19" t="s">
        <v>78</v>
      </c>
      <c r="F15" s="305">
        <v>1836</v>
      </c>
      <c r="G15" s="40"/>
      <c r="H15" s="46"/>
    </row>
    <row r="16" spans="1:8" s="2" customFormat="1" ht="16.8" customHeight="1">
      <c r="A16" s="40"/>
      <c r="B16" s="46"/>
      <c r="C16" s="304" t="s">
        <v>78</v>
      </c>
      <c r="D16" s="304" t="s">
        <v>222</v>
      </c>
      <c r="E16" s="19" t="s">
        <v>78</v>
      </c>
      <c r="F16" s="305">
        <v>130</v>
      </c>
      <c r="G16" s="40"/>
      <c r="H16" s="46"/>
    </row>
    <row r="17" spans="1:8" s="2" customFormat="1" ht="16.8" customHeight="1">
      <c r="A17" s="40"/>
      <c r="B17" s="46"/>
      <c r="C17" s="304" t="s">
        <v>134</v>
      </c>
      <c r="D17" s="304" t="s">
        <v>186</v>
      </c>
      <c r="E17" s="19" t="s">
        <v>78</v>
      </c>
      <c r="F17" s="305">
        <v>5692.4</v>
      </c>
      <c r="G17" s="40"/>
      <c r="H17" s="46"/>
    </row>
    <row r="18" spans="1:8" s="2" customFormat="1" ht="16.8" customHeight="1">
      <c r="A18" s="40"/>
      <c r="B18" s="46"/>
      <c r="C18" s="306" t="s">
        <v>1642</v>
      </c>
      <c r="D18" s="40"/>
      <c r="E18" s="40"/>
      <c r="F18" s="40"/>
      <c r="G18" s="40"/>
      <c r="H18" s="46"/>
    </row>
    <row r="19" spans="1:8" s="2" customFormat="1" ht="16.8" customHeight="1">
      <c r="A19" s="40"/>
      <c r="B19" s="46"/>
      <c r="C19" s="304" t="s">
        <v>213</v>
      </c>
      <c r="D19" s="304" t="s">
        <v>214</v>
      </c>
      <c r="E19" s="19" t="s">
        <v>135</v>
      </c>
      <c r="F19" s="305">
        <v>5692.4</v>
      </c>
      <c r="G19" s="40"/>
      <c r="H19" s="46"/>
    </row>
    <row r="20" spans="1:8" s="2" customFormat="1" ht="16.8" customHeight="1">
      <c r="A20" s="40"/>
      <c r="B20" s="46"/>
      <c r="C20" s="304" t="s">
        <v>270</v>
      </c>
      <c r="D20" s="304" t="s">
        <v>271</v>
      </c>
      <c r="E20" s="19" t="s">
        <v>209</v>
      </c>
      <c r="F20" s="305">
        <v>3227.591</v>
      </c>
      <c r="G20" s="40"/>
      <c r="H20" s="46"/>
    </row>
    <row r="21" spans="1:8" s="2" customFormat="1" ht="16.8" customHeight="1">
      <c r="A21" s="40"/>
      <c r="B21" s="46"/>
      <c r="C21" s="304" t="s">
        <v>284</v>
      </c>
      <c r="D21" s="304" t="s">
        <v>285</v>
      </c>
      <c r="E21" s="19" t="s">
        <v>209</v>
      </c>
      <c r="F21" s="305">
        <v>17.077</v>
      </c>
      <c r="G21" s="40"/>
      <c r="H21" s="46"/>
    </row>
    <row r="22" spans="1:8" s="2" customFormat="1" ht="16.8" customHeight="1">
      <c r="A22" s="40"/>
      <c r="B22" s="46"/>
      <c r="C22" s="300" t="s">
        <v>137</v>
      </c>
      <c r="D22" s="301" t="s">
        <v>78</v>
      </c>
      <c r="E22" s="302" t="s">
        <v>138</v>
      </c>
      <c r="F22" s="303">
        <v>367.6</v>
      </c>
      <c r="G22" s="40"/>
      <c r="H22" s="46"/>
    </row>
    <row r="23" spans="1:8" s="2" customFormat="1" ht="16.8" customHeight="1">
      <c r="A23" s="40"/>
      <c r="B23" s="46"/>
      <c r="C23" s="304" t="s">
        <v>78</v>
      </c>
      <c r="D23" s="304" t="s">
        <v>198</v>
      </c>
      <c r="E23" s="19" t="s">
        <v>78</v>
      </c>
      <c r="F23" s="305">
        <v>367.6</v>
      </c>
      <c r="G23" s="40"/>
      <c r="H23" s="46"/>
    </row>
    <row r="24" spans="1:8" s="2" customFormat="1" ht="16.8" customHeight="1">
      <c r="A24" s="40"/>
      <c r="B24" s="46"/>
      <c r="C24" s="304" t="s">
        <v>137</v>
      </c>
      <c r="D24" s="304" t="s">
        <v>186</v>
      </c>
      <c r="E24" s="19" t="s">
        <v>78</v>
      </c>
      <c r="F24" s="305">
        <v>367.6</v>
      </c>
      <c r="G24" s="40"/>
      <c r="H24" s="46"/>
    </row>
    <row r="25" spans="1:8" s="2" customFormat="1" ht="16.8" customHeight="1">
      <c r="A25" s="40"/>
      <c r="B25" s="46"/>
      <c r="C25" s="306" t="s">
        <v>1642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304" t="s">
        <v>193</v>
      </c>
      <c r="D26" s="304" t="s">
        <v>194</v>
      </c>
      <c r="E26" s="19" t="s">
        <v>138</v>
      </c>
      <c r="F26" s="305">
        <v>367.6</v>
      </c>
      <c r="G26" s="40"/>
      <c r="H26" s="46"/>
    </row>
    <row r="27" spans="1:8" s="2" customFormat="1" ht="16.8" customHeight="1">
      <c r="A27" s="40"/>
      <c r="B27" s="46"/>
      <c r="C27" s="304" t="s">
        <v>263</v>
      </c>
      <c r="D27" s="304" t="s">
        <v>264</v>
      </c>
      <c r="E27" s="19" t="s">
        <v>209</v>
      </c>
      <c r="F27" s="305">
        <v>307.628</v>
      </c>
      <c r="G27" s="40"/>
      <c r="H27" s="46"/>
    </row>
    <row r="28" spans="1:8" s="2" customFormat="1" ht="16.8" customHeight="1">
      <c r="A28" s="40"/>
      <c r="B28" s="46"/>
      <c r="C28" s="300" t="s">
        <v>141</v>
      </c>
      <c r="D28" s="301" t="s">
        <v>78</v>
      </c>
      <c r="E28" s="302" t="s">
        <v>142</v>
      </c>
      <c r="F28" s="303">
        <v>676</v>
      </c>
      <c r="G28" s="40"/>
      <c r="H28" s="46"/>
    </row>
    <row r="29" spans="1:8" s="2" customFormat="1" ht="16.8" customHeight="1">
      <c r="A29" s="40"/>
      <c r="B29" s="46"/>
      <c r="C29" s="304" t="s">
        <v>78</v>
      </c>
      <c r="D29" s="304" t="s">
        <v>185</v>
      </c>
      <c r="E29" s="19" t="s">
        <v>78</v>
      </c>
      <c r="F29" s="305">
        <v>676</v>
      </c>
      <c r="G29" s="40"/>
      <c r="H29" s="46"/>
    </row>
    <row r="30" spans="1:8" s="2" customFormat="1" ht="16.8" customHeight="1">
      <c r="A30" s="40"/>
      <c r="B30" s="46"/>
      <c r="C30" s="304" t="s">
        <v>141</v>
      </c>
      <c r="D30" s="304" t="s">
        <v>186</v>
      </c>
      <c r="E30" s="19" t="s">
        <v>78</v>
      </c>
      <c r="F30" s="305">
        <v>676</v>
      </c>
      <c r="G30" s="40"/>
      <c r="H30" s="46"/>
    </row>
    <row r="31" spans="1:8" s="2" customFormat="1" ht="16.8" customHeight="1">
      <c r="A31" s="40"/>
      <c r="B31" s="46"/>
      <c r="C31" s="306" t="s">
        <v>1642</v>
      </c>
      <c r="D31" s="40"/>
      <c r="E31" s="40"/>
      <c r="F31" s="40"/>
      <c r="G31" s="40"/>
      <c r="H31" s="46"/>
    </row>
    <row r="32" spans="1:8" s="2" customFormat="1" ht="16.8" customHeight="1">
      <c r="A32" s="40"/>
      <c r="B32" s="46"/>
      <c r="C32" s="304" t="s">
        <v>187</v>
      </c>
      <c r="D32" s="304" t="s">
        <v>188</v>
      </c>
      <c r="E32" s="19" t="s">
        <v>142</v>
      </c>
      <c r="F32" s="305">
        <v>676</v>
      </c>
      <c r="G32" s="40"/>
      <c r="H32" s="46"/>
    </row>
    <row r="33" spans="1:8" s="2" customFormat="1" ht="16.8" customHeight="1">
      <c r="A33" s="40"/>
      <c r="B33" s="46"/>
      <c r="C33" s="304" t="s">
        <v>263</v>
      </c>
      <c r="D33" s="304" t="s">
        <v>264</v>
      </c>
      <c r="E33" s="19" t="s">
        <v>209</v>
      </c>
      <c r="F33" s="305">
        <v>307.628</v>
      </c>
      <c r="G33" s="40"/>
      <c r="H33" s="46"/>
    </row>
    <row r="34" spans="1:8" s="2" customFormat="1" ht="16.8" customHeight="1">
      <c r="A34" s="40"/>
      <c r="B34" s="46"/>
      <c r="C34" s="304" t="s">
        <v>277</v>
      </c>
      <c r="D34" s="304" t="s">
        <v>278</v>
      </c>
      <c r="E34" s="19" t="s">
        <v>209</v>
      </c>
      <c r="F34" s="305">
        <v>392.08</v>
      </c>
      <c r="G34" s="40"/>
      <c r="H34" s="46"/>
    </row>
    <row r="35" spans="1:8" s="2" customFormat="1" ht="26.4" customHeight="1">
      <c r="A35" s="40"/>
      <c r="B35" s="46"/>
      <c r="C35" s="299" t="s">
        <v>1643</v>
      </c>
      <c r="D35" s="299" t="s">
        <v>92</v>
      </c>
      <c r="E35" s="40"/>
      <c r="F35" s="40"/>
      <c r="G35" s="40"/>
      <c r="H35" s="46"/>
    </row>
    <row r="36" spans="1:8" s="2" customFormat="1" ht="16.8" customHeight="1">
      <c r="A36" s="40"/>
      <c r="B36" s="46"/>
      <c r="C36" s="300" t="s">
        <v>321</v>
      </c>
      <c r="D36" s="301" t="s">
        <v>78</v>
      </c>
      <c r="E36" s="302" t="s">
        <v>135</v>
      </c>
      <c r="F36" s="303">
        <v>3530.055</v>
      </c>
      <c r="G36" s="40"/>
      <c r="H36" s="46"/>
    </row>
    <row r="37" spans="1:8" s="2" customFormat="1" ht="16.8" customHeight="1">
      <c r="A37" s="40"/>
      <c r="B37" s="46"/>
      <c r="C37" s="304" t="s">
        <v>78</v>
      </c>
      <c r="D37" s="304" t="s">
        <v>343</v>
      </c>
      <c r="E37" s="19" t="s">
        <v>78</v>
      </c>
      <c r="F37" s="305">
        <v>40.6</v>
      </c>
      <c r="G37" s="40"/>
      <c r="H37" s="46"/>
    </row>
    <row r="38" spans="1:8" s="2" customFormat="1" ht="16.8" customHeight="1">
      <c r="A38" s="40"/>
      <c r="B38" s="46"/>
      <c r="C38" s="304" t="s">
        <v>78</v>
      </c>
      <c r="D38" s="304" t="s">
        <v>344</v>
      </c>
      <c r="E38" s="19" t="s">
        <v>78</v>
      </c>
      <c r="F38" s="305">
        <v>66</v>
      </c>
      <c r="G38" s="40"/>
      <c r="H38" s="46"/>
    </row>
    <row r="39" spans="1:8" s="2" customFormat="1" ht="16.8" customHeight="1">
      <c r="A39" s="40"/>
      <c r="B39" s="46"/>
      <c r="C39" s="304" t="s">
        <v>78</v>
      </c>
      <c r="D39" s="304" t="s">
        <v>345</v>
      </c>
      <c r="E39" s="19" t="s">
        <v>78</v>
      </c>
      <c r="F39" s="305">
        <v>346.4</v>
      </c>
      <c r="G39" s="40"/>
      <c r="H39" s="46"/>
    </row>
    <row r="40" spans="1:8" s="2" customFormat="1" ht="16.8" customHeight="1">
      <c r="A40" s="40"/>
      <c r="B40" s="46"/>
      <c r="C40" s="304" t="s">
        <v>78</v>
      </c>
      <c r="D40" s="304" t="s">
        <v>346</v>
      </c>
      <c r="E40" s="19" t="s">
        <v>78</v>
      </c>
      <c r="F40" s="305">
        <v>292.2</v>
      </c>
      <c r="G40" s="40"/>
      <c r="H40" s="46"/>
    </row>
    <row r="41" spans="1:8" s="2" customFormat="1" ht="16.8" customHeight="1">
      <c r="A41" s="40"/>
      <c r="B41" s="46"/>
      <c r="C41" s="304" t="s">
        <v>78</v>
      </c>
      <c r="D41" s="304" t="s">
        <v>347</v>
      </c>
      <c r="E41" s="19" t="s">
        <v>78</v>
      </c>
      <c r="F41" s="305">
        <v>324.1</v>
      </c>
      <c r="G41" s="40"/>
      <c r="H41" s="46"/>
    </row>
    <row r="42" spans="1:8" s="2" customFormat="1" ht="16.8" customHeight="1">
      <c r="A42" s="40"/>
      <c r="B42" s="46"/>
      <c r="C42" s="304" t="s">
        <v>78</v>
      </c>
      <c r="D42" s="304" t="s">
        <v>348</v>
      </c>
      <c r="E42" s="19" t="s">
        <v>78</v>
      </c>
      <c r="F42" s="305">
        <v>403.8</v>
      </c>
      <c r="G42" s="40"/>
      <c r="H42" s="46"/>
    </row>
    <row r="43" spans="1:8" s="2" customFormat="1" ht="16.8" customHeight="1">
      <c r="A43" s="40"/>
      <c r="B43" s="46"/>
      <c r="C43" s="304" t="s">
        <v>78</v>
      </c>
      <c r="D43" s="304" t="s">
        <v>349</v>
      </c>
      <c r="E43" s="19" t="s">
        <v>78</v>
      </c>
      <c r="F43" s="305">
        <v>75</v>
      </c>
      <c r="G43" s="40"/>
      <c r="H43" s="46"/>
    </row>
    <row r="44" spans="1:8" s="2" customFormat="1" ht="16.8" customHeight="1">
      <c r="A44" s="40"/>
      <c r="B44" s="46"/>
      <c r="C44" s="304" t="s">
        <v>78</v>
      </c>
      <c r="D44" s="304" t="s">
        <v>350</v>
      </c>
      <c r="E44" s="19" t="s">
        <v>78</v>
      </c>
      <c r="F44" s="305">
        <v>945</v>
      </c>
      <c r="G44" s="40"/>
      <c r="H44" s="46"/>
    </row>
    <row r="45" spans="1:8" s="2" customFormat="1" ht="16.8" customHeight="1">
      <c r="A45" s="40"/>
      <c r="B45" s="46"/>
      <c r="C45" s="304" t="s">
        <v>78</v>
      </c>
      <c r="D45" s="304" t="s">
        <v>352</v>
      </c>
      <c r="E45" s="19" t="s">
        <v>78</v>
      </c>
      <c r="F45" s="305">
        <v>0</v>
      </c>
      <c r="G45" s="40"/>
      <c r="H45" s="46"/>
    </row>
    <row r="46" spans="1:8" s="2" customFormat="1" ht="16.8" customHeight="1">
      <c r="A46" s="40"/>
      <c r="B46" s="46"/>
      <c r="C46" s="304" t="s">
        <v>78</v>
      </c>
      <c r="D46" s="304" t="s">
        <v>353</v>
      </c>
      <c r="E46" s="19" t="s">
        <v>78</v>
      </c>
      <c r="F46" s="305">
        <v>352.815</v>
      </c>
      <c r="G46" s="40"/>
      <c r="H46" s="46"/>
    </row>
    <row r="47" spans="1:8" s="2" customFormat="1" ht="16.8" customHeight="1">
      <c r="A47" s="40"/>
      <c r="B47" s="46"/>
      <c r="C47" s="304" t="s">
        <v>78</v>
      </c>
      <c r="D47" s="304" t="s">
        <v>354</v>
      </c>
      <c r="E47" s="19" t="s">
        <v>78</v>
      </c>
      <c r="F47" s="305">
        <v>358.43</v>
      </c>
      <c r="G47" s="40"/>
      <c r="H47" s="46"/>
    </row>
    <row r="48" spans="1:8" s="2" customFormat="1" ht="16.8" customHeight="1">
      <c r="A48" s="40"/>
      <c r="B48" s="46"/>
      <c r="C48" s="304" t="s">
        <v>78</v>
      </c>
      <c r="D48" s="304" t="s">
        <v>355</v>
      </c>
      <c r="E48" s="19" t="s">
        <v>78</v>
      </c>
      <c r="F48" s="305">
        <v>325.71</v>
      </c>
      <c r="G48" s="40"/>
      <c r="H48" s="46"/>
    </row>
    <row r="49" spans="1:8" s="2" customFormat="1" ht="16.8" customHeight="1">
      <c r="A49" s="40"/>
      <c r="B49" s="46"/>
      <c r="C49" s="304" t="s">
        <v>321</v>
      </c>
      <c r="D49" s="304" t="s">
        <v>186</v>
      </c>
      <c r="E49" s="19" t="s">
        <v>78</v>
      </c>
      <c r="F49" s="305">
        <v>3530.055</v>
      </c>
      <c r="G49" s="40"/>
      <c r="H49" s="46"/>
    </row>
    <row r="50" spans="1:8" s="2" customFormat="1" ht="16.8" customHeight="1">
      <c r="A50" s="40"/>
      <c r="B50" s="46"/>
      <c r="C50" s="306" t="s">
        <v>1642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04" t="s">
        <v>338</v>
      </c>
      <c r="D51" s="304" t="s">
        <v>339</v>
      </c>
      <c r="E51" s="19" t="s">
        <v>135</v>
      </c>
      <c r="F51" s="305">
        <v>3530.055</v>
      </c>
      <c r="G51" s="40"/>
      <c r="H51" s="46"/>
    </row>
    <row r="52" spans="1:8" s="2" customFormat="1" ht="16.8" customHeight="1">
      <c r="A52" s="40"/>
      <c r="B52" s="46"/>
      <c r="C52" s="304" t="s">
        <v>362</v>
      </c>
      <c r="D52" s="304" t="s">
        <v>363</v>
      </c>
      <c r="E52" s="19" t="s">
        <v>135</v>
      </c>
      <c r="F52" s="305">
        <v>3583.155</v>
      </c>
      <c r="G52" s="40"/>
      <c r="H52" s="46"/>
    </row>
    <row r="53" spans="1:8" s="2" customFormat="1" ht="16.8" customHeight="1">
      <c r="A53" s="40"/>
      <c r="B53" s="46"/>
      <c r="C53" s="304" t="s">
        <v>368</v>
      </c>
      <c r="D53" s="304" t="s">
        <v>369</v>
      </c>
      <c r="E53" s="19" t="s">
        <v>135</v>
      </c>
      <c r="F53" s="305">
        <v>35831.55</v>
      </c>
      <c r="G53" s="40"/>
      <c r="H53" s="46"/>
    </row>
    <row r="54" spans="1:8" s="2" customFormat="1" ht="16.8" customHeight="1">
      <c r="A54" s="40"/>
      <c r="B54" s="46"/>
      <c r="C54" s="304" t="s">
        <v>374</v>
      </c>
      <c r="D54" s="304" t="s">
        <v>375</v>
      </c>
      <c r="E54" s="19" t="s">
        <v>209</v>
      </c>
      <c r="F54" s="305">
        <v>6807.995</v>
      </c>
      <c r="G54" s="40"/>
      <c r="H54" s="46"/>
    </row>
    <row r="55" spans="1:8" s="2" customFormat="1" ht="16.8" customHeight="1">
      <c r="A55" s="40"/>
      <c r="B55" s="46"/>
      <c r="C55" s="300" t="s">
        <v>323</v>
      </c>
      <c r="D55" s="301" t="s">
        <v>78</v>
      </c>
      <c r="E55" s="302" t="s">
        <v>135</v>
      </c>
      <c r="F55" s="303">
        <v>9.9</v>
      </c>
      <c r="G55" s="40"/>
      <c r="H55" s="46"/>
    </row>
    <row r="56" spans="1:8" s="2" customFormat="1" ht="16.8" customHeight="1">
      <c r="A56" s="40"/>
      <c r="B56" s="46"/>
      <c r="C56" s="304" t="s">
        <v>78</v>
      </c>
      <c r="D56" s="304" t="s">
        <v>336</v>
      </c>
      <c r="E56" s="19" t="s">
        <v>78</v>
      </c>
      <c r="F56" s="305">
        <v>4.95</v>
      </c>
      <c r="G56" s="40"/>
      <c r="H56" s="46"/>
    </row>
    <row r="57" spans="1:8" s="2" customFormat="1" ht="16.8" customHeight="1">
      <c r="A57" s="40"/>
      <c r="B57" s="46"/>
      <c r="C57" s="304" t="s">
        <v>78</v>
      </c>
      <c r="D57" s="304" t="s">
        <v>337</v>
      </c>
      <c r="E57" s="19" t="s">
        <v>78</v>
      </c>
      <c r="F57" s="305">
        <v>4.95</v>
      </c>
      <c r="G57" s="40"/>
      <c r="H57" s="46"/>
    </row>
    <row r="58" spans="1:8" s="2" customFormat="1" ht="16.8" customHeight="1">
      <c r="A58" s="40"/>
      <c r="B58" s="46"/>
      <c r="C58" s="304" t="s">
        <v>323</v>
      </c>
      <c r="D58" s="304" t="s">
        <v>186</v>
      </c>
      <c r="E58" s="19" t="s">
        <v>78</v>
      </c>
      <c r="F58" s="305">
        <v>9.9</v>
      </c>
      <c r="G58" s="40"/>
      <c r="H58" s="46"/>
    </row>
    <row r="59" spans="1:8" s="2" customFormat="1" ht="16.8" customHeight="1">
      <c r="A59" s="40"/>
      <c r="B59" s="46"/>
      <c r="C59" s="306" t="s">
        <v>1642</v>
      </c>
      <c r="D59" s="40"/>
      <c r="E59" s="40"/>
      <c r="F59" s="40"/>
      <c r="G59" s="40"/>
      <c r="H59" s="46"/>
    </row>
    <row r="60" spans="1:8" s="2" customFormat="1" ht="16.8" customHeight="1">
      <c r="A60" s="40"/>
      <c r="B60" s="46"/>
      <c r="C60" s="304" t="s">
        <v>331</v>
      </c>
      <c r="D60" s="304" t="s">
        <v>332</v>
      </c>
      <c r="E60" s="19" t="s">
        <v>135</v>
      </c>
      <c r="F60" s="305">
        <v>9.9</v>
      </c>
      <c r="G60" s="40"/>
      <c r="H60" s="46"/>
    </row>
    <row r="61" spans="1:8" s="2" customFormat="1" ht="16.8" customHeight="1">
      <c r="A61" s="40"/>
      <c r="B61" s="46"/>
      <c r="C61" s="304" t="s">
        <v>362</v>
      </c>
      <c r="D61" s="304" t="s">
        <v>363</v>
      </c>
      <c r="E61" s="19" t="s">
        <v>135</v>
      </c>
      <c r="F61" s="305">
        <v>3583.155</v>
      </c>
      <c r="G61" s="40"/>
      <c r="H61" s="46"/>
    </row>
    <row r="62" spans="1:8" s="2" customFormat="1" ht="16.8" customHeight="1">
      <c r="A62" s="40"/>
      <c r="B62" s="46"/>
      <c r="C62" s="304" t="s">
        <v>368</v>
      </c>
      <c r="D62" s="304" t="s">
        <v>369</v>
      </c>
      <c r="E62" s="19" t="s">
        <v>135</v>
      </c>
      <c r="F62" s="305">
        <v>35831.55</v>
      </c>
      <c r="G62" s="40"/>
      <c r="H62" s="46"/>
    </row>
    <row r="63" spans="1:8" s="2" customFormat="1" ht="16.8" customHeight="1">
      <c r="A63" s="40"/>
      <c r="B63" s="46"/>
      <c r="C63" s="304" t="s">
        <v>374</v>
      </c>
      <c r="D63" s="304" t="s">
        <v>375</v>
      </c>
      <c r="E63" s="19" t="s">
        <v>209</v>
      </c>
      <c r="F63" s="305">
        <v>6807.995</v>
      </c>
      <c r="G63" s="40"/>
      <c r="H63" s="46"/>
    </row>
    <row r="64" spans="1:8" s="2" customFormat="1" ht="16.8" customHeight="1">
      <c r="A64" s="40"/>
      <c r="B64" s="46"/>
      <c r="C64" s="300" t="s">
        <v>325</v>
      </c>
      <c r="D64" s="301" t="s">
        <v>78</v>
      </c>
      <c r="E64" s="302" t="s">
        <v>135</v>
      </c>
      <c r="F64" s="303">
        <v>43.2</v>
      </c>
      <c r="G64" s="40"/>
      <c r="H64" s="46"/>
    </row>
    <row r="65" spans="1:8" s="2" customFormat="1" ht="16.8" customHeight="1">
      <c r="A65" s="40"/>
      <c r="B65" s="46"/>
      <c r="C65" s="304" t="s">
        <v>78</v>
      </c>
      <c r="D65" s="304" t="s">
        <v>361</v>
      </c>
      <c r="E65" s="19" t="s">
        <v>78</v>
      </c>
      <c r="F65" s="305">
        <v>43.2</v>
      </c>
      <c r="G65" s="40"/>
      <c r="H65" s="46"/>
    </row>
    <row r="66" spans="1:8" s="2" customFormat="1" ht="16.8" customHeight="1">
      <c r="A66" s="40"/>
      <c r="B66" s="46"/>
      <c r="C66" s="304" t="s">
        <v>325</v>
      </c>
      <c r="D66" s="304" t="s">
        <v>186</v>
      </c>
      <c r="E66" s="19" t="s">
        <v>78</v>
      </c>
      <c r="F66" s="305">
        <v>43.2</v>
      </c>
      <c r="G66" s="40"/>
      <c r="H66" s="46"/>
    </row>
    <row r="67" spans="1:8" s="2" customFormat="1" ht="16.8" customHeight="1">
      <c r="A67" s="40"/>
      <c r="B67" s="46"/>
      <c r="C67" s="306" t="s">
        <v>1642</v>
      </c>
      <c r="D67" s="40"/>
      <c r="E67" s="40"/>
      <c r="F67" s="40"/>
      <c r="G67" s="40"/>
      <c r="H67" s="46"/>
    </row>
    <row r="68" spans="1:8" s="2" customFormat="1" ht="16.8" customHeight="1">
      <c r="A68" s="40"/>
      <c r="B68" s="46"/>
      <c r="C68" s="304" t="s">
        <v>356</v>
      </c>
      <c r="D68" s="304" t="s">
        <v>357</v>
      </c>
      <c r="E68" s="19" t="s">
        <v>135</v>
      </c>
      <c r="F68" s="305">
        <v>43.2</v>
      </c>
      <c r="G68" s="40"/>
      <c r="H68" s="46"/>
    </row>
    <row r="69" spans="1:8" s="2" customFormat="1" ht="16.8" customHeight="1">
      <c r="A69" s="40"/>
      <c r="B69" s="46"/>
      <c r="C69" s="304" t="s">
        <v>362</v>
      </c>
      <c r="D69" s="304" t="s">
        <v>363</v>
      </c>
      <c r="E69" s="19" t="s">
        <v>135</v>
      </c>
      <c r="F69" s="305">
        <v>3583.155</v>
      </c>
      <c r="G69" s="40"/>
      <c r="H69" s="46"/>
    </row>
    <row r="70" spans="1:8" s="2" customFormat="1" ht="16.8" customHeight="1">
      <c r="A70" s="40"/>
      <c r="B70" s="46"/>
      <c r="C70" s="304" t="s">
        <v>368</v>
      </c>
      <c r="D70" s="304" t="s">
        <v>369</v>
      </c>
      <c r="E70" s="19" t="s">
        <v>135</v>
      </c>
      <c r="F70" s="305">
        <v>35831.55</v>
      </c>
      <c r="G70" s="40"/>
      <c r="H70" s="46"/>
    </row>
    <row r="71" spans="1:8" s="2" customFormat="1" ht="16.8" customHeight="1">
      <c r="A71" s="40"/>
      <c r="B71" s="46"/>
      <c r="C71" s="304" t="s">
        <v>374</v>
      </c>
      <c r="D71" s="304" t="s">
        <v>375</v>
      </c>
      <c r="E71" s="19" t="s">
        <v>209</v>
      </c>
      <c r="F71" s="305">
        <v>6807.995</v>
      </c>
      <c r="G71" s="40"/>
      <c r="H71" s="46"/>
    </row>
    <row r="72" spans="1:8" s="2" customFormat="1" ht="16.8" customHeight="1">
      <c r="A72" s="40"/>
      <c r="B72" s="46"/>
      <c r="C72" s="300" t="s">
        <v>1644</v>
      </c>
      <c r="D72" s="301" t="s">
        <v>78</v>
      </c>
      <c r="E72" s="302" t="s">
        <v>135</v>
      </c>
      <c r="F72" s="303">
        <v>3530.055</v>
      </c>
      <c r="G72" s="40"/>
      <c r="H72" s="46"/>
    </row>
    <row r="73" spans="1:8" s="2" customFormat="1" ht="16.8" customHeight="1">
      <c r="A73" s="40"/>
      <c r="B73" s="46"/>
      <c r="C73" s="304" t="s">
        <v>78</v>
      </c>
      <c r="D73" s="304" t="s">
        <v>343</v>
      </c>
      <c r="E73" s="19" t="s">
        <v>78</v>
      </c>
      <c r="F73" s="305">
        <v>40.6</v>
      </c>
      <c r="G73" s="40"/>
      <c r="H73" s="46"/>
    </row>
    <row r="74" spans="1:8" s="2" customFormat="1" ht="16.8" customHeight="1">
      <c r="A74" s="40"/>
      <c r="B74" s="46"/>
      <c r="C74" s="304" t="s">
        <v>78</v>
      </c>
      <c r="D74" s="304" t="s">
        <v>344</v>
      </c>
      <c r="E74" s="19" t="s">
        <v>78</v>
      </c>
      <c r="F74" s="305">
        <v>66</v>
      </c>
      <c r="G74" s="40"/>
      <c r="H74" s="46"/>
    </row>
    <row r="75" spans="1:8" s="2" customFormat="1" ht="16.8" customHeight="1">
      <c r="A75" s="40"/>
      <c r="B75" s="46"/>
      <c r="C75" s="304" t="s">
        <v>78</v>
      </c>
      <c r="D75" s="304" t="s">
        <v>345</v>
      </c>
      <c r="E75" s="19" t="s">
        <v>78</v>
      </c>
      <c r="F75" s="305">
        <v>346.4</v>
      </c>
      <c r="G75" s="40"/>
      <c r="H75" s="46"/>
    </row>
    <row r="76" spans="1:8" s="2" customFormat="1" ht="16.8" customHeight="1">
      <c r="A76" s="40"/>
      <c r="B76" s="46"/>
      <c r="C76" s="304" t="s">
        <v>78</v>
      </c>
      <c r="D76" s="304" t="s">
        <v>346</v>
      </c>
      <c r="E76" s="19" t="s">
        <v>78</v>
      </c>
      <c r="F76" s="305">
        <v>292.2</v>
      </c>
      <c r="G76" s="40"/>
      <c r="H76" s="46"/>
    </row>
    <row r="77" spans="1:8" s="2" customFormat="1" ht="16.8" customHeight="1">
      <c r="A77" s="40"/>
      <c r="B77" s="46"/>
      <c r="C77" s="304" t="s">
        <v>78</v>
      </c>
      <c r="D77" s="304" t="s">
        <v>347</v>
      </c>
      <c r="E77" s="19" t="s">
        <v>78</v>
      </c>
      <c r="F77" s="305">
        <v>324.1</v>
      </c>
      <c r="G77" s="40"/>
      <c r="H77" s="46"/>
    </row>
    <row r="78" spans="1:8" s="2" customFormat="1" ht="16.8" customHeight="1">
      <c r="A78" s="40"/>
      <c r="B78" s="46"/>
      <c r="C78" s="304" t="s">
        <v>78</v>
      </c>
      <c r="D78" s="304" t="s">
        <v>348</v>
      </c>
      <c r="E78" s="19" t="s">
        <v>78</v>
      </c>
      <c r="F78" s="305">
        <v>403.8</v>
      </c>
      <c r="G78" s="40"/>
      <c r="H78" s="46"/>
    </row>
    <row r="79" spans="1:8" s="2" customFormat="1" ht="16.8" customHeight="1">
      <c r="A79" s="40"/>
      <c r="B79" s="46"/>
      <c r="C79" s="304" t="s">
        <v>78</v>
      </c>
      <c r="D79" s="304" t="s">
        <v>349</v>
      </c>
      <c r="E79" s="19" t="s">
        <v>78</v>
      </c>
      <c r="F79" s="305">
        <v>75</v>
      </c>
      <c r="G79" s="40"/>
      <c r="H79" s="46"/>
    </row>
    <row r="80" spans="1:8" s="2" customFormat="1" ht="16.8" customHeight="1">
      <c r="A80" s="40"/>
      <c r="B80" s="46"/>
      <c r="C80" s="304" t="s">
        <v>78</v>
      </c>
      <c r="D80" s="304" t="s">
        <v>350</v>
      </c>
      <c r="E80" s="19" t="s">
        <v>78</v>
      </c>
      <c r="F80" s="305">
        <v>945</v>
      </c>
      <c r="G80" s="40"/>
      <c r="H80" s="46"/>
    </row>
    <row r="81" spans="1:8" s="2" customFormat="1" ht="16.8" customHeight="1">
      <c r="A81" s="40"/>
      <c r="B81" s="46"/>
      <c r="C81" s="304" t="s">
        <v>78</v>
      </c>
      <c r="D81" s="304" t="s">
        <v>352</v>
      </c>
      <c r="E81" s="19" t="s">
        <v>78</v>
      </c>
      <c r="F81" s="305">
        <v>0</v>
      </c>
      <c r="G81" s="40"/>
      <c r="H81" s="46"/>
    </row>
    <row r="82" spans="1:8" s="2" customFormat="1" ht="16.8" customHeight="1">
      <c r="A82" s="40"/>
      <c r="B82" s="46"/>
      <c r="C82" s="304" t="s">
        <v>78</v>
      </c>
      <c r="D82" s="304" t="s">
        <v>353</v>
      </c>
      <c r="E82" s="19" t="s">
        <v>78</v>
      </c>
      <c r="F82" s="305">
        <v>352.815</v>
      </c>
      <c r="G82" s="40"/>
      <c r="H82" s="46"/>
    </row>
    <row r="83" spans="1:8" s="2" customFormat="1" ht="16.8" customHeight="1">
      <c r="A83" s="40"/>
      <c r="B83" s="46"/>
      <c r="C83" s="304" t="s">
        <v>78</v>
      </c>
      <c r="D83" s="304" t="s">
        <v>354</v>
      </c>
      <c r="E83" s="19" t="s">
        <v>78</v>
      </c>
      <c r="F83" s="305">
        <v>358.43</v>
      </c>
      <c r="G83" s="40"/>
      <c r="H83" s="46"/>
    </row>
    <row r="84" spans="1:8" s="2" customFormat="1" ht="16.8" customHeight="1">
      <c r="A84" s="40"/>
      <c r="B84" s="46"/>
      <c r="C84" s="304" t="s">
        <v>78</v>
      </c>
      <c r="D84" s="304" t="s">
        <v>355</v>
      </c>
      <c r="E84" s="19" t="s">
        <v>78</v>
      </c>
      <c r="F84" s="305">
        <v>325.71</v>
      </c>
      <c r="G84" s="40"/>
      <c r="H84" s="46"/>
    </row>
    <row r="85" spans="1:8" s="2" customFormat="1" ht="16.8" customHeight="1">
      <c r="A85" s="40"/>
      <c r="B85" s="46"/>
      <c r="C85" s="304" t="s">
        <v>1644</v>
      </c>
      <c r="D85" s="304" t="s">
        <v>186</v>
      </c>
      <c r="E85" s="19" t="s">
        <v>78</v>
      </c>
      <c r="F85" s="305">
        <v>3530.055</v>
      </c>
      <c r="G85" s="40"/>
      <c r="H85" s="46"/>
    </row>
    <row r="86" spans="1:8" s="2" customFormat="1" ht="26.4" customHeight="1">
      <c r="A86" s="40"/>
      <c r="B86" s="46"/>
      <c r="C86" s="299" t="s">
        <v>1645</v>
      </c>
      <c r="D86" s="299" t="s">
        <v>111</v>
      </c>
      <c r="E86" s="40"/>
      <c r="F86" s="40"/>
      <c r="G86" s="40"/>
      <c r="H86" s="46"/>
    </row>
    <row r="87" spans="1:8" s="2" customFormat="1" ht="16.8" customHeight="1">
      <c r="A87" s="40"/>
      <c r="B87" s="46"/>
      <c r="C87" s="300" t="s">
        <v>1265</v>
      </c>
      <c r="D87" s="301" t="s">
        <v>78</v>
      </c>
      <c r="E87" s="302" t="s">
        <v>135</v>
      </c>
      <c r="F87" s="303">
        <v>13.86</v>
      </c>
      <c r="G87" s="40"/>
      <c r="H87" s="46"/>
    </row>
    <row r="88" spans="1:8" s="2" customFormat="1" ht="16.8" customHeight="1">
      <c r="A88" s="40"/>
      <c r="B88" s="46"/>
      <c r="C88" s="304" t="s">
        <v>78</v>
      </c>
      <c r="D88" s="304" t="s">
        <v>1264</v>
      </c>
      <c r="E88" s="19" t="s">
        <v>78</v>
      </c>
      <c r="F88" s="305">
        <v>13.86</v>
      </c>
      <c r="G88" s="40"/>
      <c r="H88" s="46"/>
    </row>
    <row r="89" spans="1:8" s="2" customFormat="1" ht="16.8" customHeight="1">
      <c r="A89" s="40"/>
      <c r="B89" s="46"/>
      <c r="C89" s="304" t="s">
        <v>1265</v>
      </c>
      <c r="D89" s="304" t="s">
        <v>186</v>
      </c>
      <c r="E89" s="19" t="s">
        <v>78</v>
      </c>
      <c r="F89" s="305">
        <v>13.86</v>
      </c>
      <c r="G89" s="40"/>
      <c r="H89" s="46"/>
    </row>
    <row r="90" spans="1:8" s="2" customFormat="1" ht="16.8" customHeight="1">
      <c r="A90" s="40"/>
      <c r="B90" s="46"/>
      <c r="C90" s="300" t="s">
        <v>1195</v>
      </c>
      <c r="D90" s="301" t="s">
        <v>78</v>
      </c>
      <c r="E90" s="302" t="s">
        <v>135</v>
      </c>
      <c r="F90" s="303">
        <v>37.32</v>
      </c>
      <c r="G90" s="40"/>
      <c r="H90" s="46"/>
    </row>
    <row r="91" spans="1:8" s="2" customFormat="1" ht="16.8" customHeight="1">
      <c r="A91" s="40"/>
      <c r="B91" s="46"/>
      <c r="C91" s="304" t="s">
        <v>78</v>
      </c>
      <c r="D91" s="304" t="s">
        <v>1217</v>
      </c>
      <c r="E91" s="19" t="s">
        <v>78</v>
      </c>
      <c r="F91" s="305">
        <v>0</v>
      </c>
      <c r="G91" s="40"/>
      <c r="H91" s="46"/>
    </row>
    <row r="92" spans="1:8" s="2" customFormat="1" ht="16.8" customHeight="1">
      <c r="A92" s="40"/>
      <c r="B92" s="46"/>
      <c r="C92" s="304" t="s">
        <v>78</v>
      </c>
      <c r="D92" s="304" t="s">
        <v>1218</v>
      </c>
      <c r="E92" s="19" t="s">
        <v>78</v>
      </c>
      <c r="F92" s="305">
        <v>18</v>
      </c>
      <c r="G92" s="40"/>
      <c r="H92" s="46"/>
    </row>
    <row r="93" spans="1:8" s="2" customFormat="1" ht="16.8" customHeight="1">
      <c r="A93" s="40"/>
      <c r="B93" s="46"/>
      <c r="C93" s="304" t="s">
        <v>78</v>
      </c>
      <c r="D93" s="304" t="s">
        <v>1219</v>
      </c>
      <c r="E93" s="19" t="s">
        <v>78</v>
      </c>
      <c r="F93" s="305">
        <v>4.2</v>
      </c>
      <c r="G93" s="40"/>
      <c r="H93" s="46"/>
    </row>
    <row r="94" spans="1:8" s="2" customFormat="1" ht="16.8" customHeight="1">
      <c r="A94" s="40"/>
      <c r="B94" s="46"/>
      <c r="C94" s="304" t="s">
        <v>78</v>
      </c>
      <c r="D94" s="304" t="s">
        <v>1220</v>
      </c>
      <c r="E94" s="19" t="s">
        <v>78</v>
      </c>
      <c r="F94" s="305">
        <v>15.12</v>
      </c>
      <c r="G94" s="40"/>
      <c r="H94" s="46"/>
    </row>
    <row r="95" spans="1:8" s="2" customFormat="1" ht="16.8" customHeight="1">
      <c r="A95" s="40"/>
      <c r="B95" s="46"/>
      <c r="C95" s="304" t="s">
        <v>1195</v>
      </c>
      <c r="D95" s="304" t="s">
        <v>186</v>
      </c>
      <c r="E95" s="19" t="s">
        <v>78</v>
      </c>
      <c r="F95" s="305">
        <v>37.32</v>
      </c>
      <c r="G95" s="40"/>
      <c r="H95" s="46"/>
    </row>
    <row r="96" spans="1:8" s="2" customFormat="1" ht="16.8" customHeight="1">
      <c r="A96" s="40"/>
      <c r="B96" s="46"/>
      <c r="C96" s="306" t="s">
        <v>1642</v>
      </c>
      <c r="D96" s="40"/>
      <c r="E96" s="40"/>
      <c r="F96" s="40"/>
      <c r="G96" s="40"/>
      <c r="H96" s="46"/>
    </row>
    <row r="97" spans="1:8" s="2" customFormat="1" ht="16.8" customHeight="1">
      <c r="A97" s="40"/>
      <c r="B97" s="46"/>
      <c r="C97" s="304" t="s">
        <v>1212</v>
      </c>
      <c r="D97" s="304" t="s">
        <v>1213</v>
      </c>
      <c r="E97" s="19" t="s">
        <v>135</v>
      </c>
      <c r="F97" s="305">
        <v>37.32</v>
      </c>
      <c r="G97" s="40"/>
      <c r="H97" s="46"/>
    </row>
    <row r="98" spans="1:8" s="2" customFormat="1" ht="16.8" customHeight="1">
      <c r="A98" s="40"/>
      <c r="B98" s="46"/>
      <c r="C98" s="304" t="s">
        <v>1307</v>
      </c>
      <c r="D98" s="304" t="s">
        <v>1308</v>
      </c>
      <c r="E98" s="19" t="s">
        <v>209</v>
      </c>
      <c r="F98" s="305">
        <v>93.3</v>
      </c>
      <c r="G98" s="40"/>
      <c r="H98" s="46"/>
    </row>
    <row r="99" spans="1:8" s="2" customFormat="1" ht="16.8" customHeight="1">
      <c r="A99" s="40"/>
      <c r="B99" s="46"/>
      <c r="C99" s="304" t="s">
        <v>270</v>
      </c>
      <c r="D99" s="304" t="s">
        <v>271</v>
      </c>
      <c r="E99" s="19" t="s">
        <v>209</v>
      </c>
      <c r="F99" s="305">
        <v>150.713</v>
      </c>
      <c r="G99" s="40"/>
      <c r="H99" s="46"/>
    </row>
    <row r="100" spans="1:8" s="2" customFormat="1" ht="16.8" customHeight="1">
      <c r="A100" s="40"/>
      <c r="B100" s="46"/>
      <c r="C100" s="300" t="s">
        <v>1646</v>
      </c>
      <c r="D100" s="301" t="s">
        <v>78</v>
      </c>
      <c r="E100" s="302" t="s">
        <v>135</v>
      </c>
      <c r="F100" s="303">
        <v>7487.662</v>
      </c>
      <c r="G100" s="40"/>
      <c r="H100" s="46"/>
    </row>
    <row r="101" spans="1:8" s="2" customFormat="1" ht="16.8" customHeight="1">
      <c r="A101" s="40"/>
      <c r="B101" s="46"/>
      <c r="C101" s="300" t="s">
        <v>1197</v>
      </c>
      <c r="D101" s="301" t="s">
        <v>78</v>
      </c>
      <c r="E101" s="302" t="s">
        <v>142</v>
      </c>
      <c r="F101" s="303">
        <v>7030</v>
      </c>
      <c r="G101" s="40"/>
      <c r="H101" s="46"/>
    </row>
    <row r="102" spans="1:8" s="2" customFormat="1" ht="16.8" customHeight="1">
      <c r="A102" s="40"/>
      <c r="B102" s="46"/>
      <c r="C102" s="304" t="s">
        <v>78</v>
      </c>
      <c r="D102" s="304" t="s">
        <v>1208</v>
      </c>
      <c r="E102" s="19" t="s">
        <v>78</v>
      </c>
      <c r="F102" s="305">
        <v>480</v>
      </c>
      <c r="G102" s="40"/>
      <c r="H102" s="46"/>
    </row>
    <row r="103" spans="1:8" s="2" customFormat="1" ht="16.8" customHeight="1">
      <c r="A103" s="40"/>
      <c r="B103" s="46"/>
      <c r="C103" s="304" t="s">
        <v>78</v>
      </c>
      <c r="D103" s="304" t="s">
        <v>1209</v>
      </c>
      <c r="E103" s="19" t="s">
        <v>78</v>
      </c>
      <c r="F103" s="305">
        <v>140</v>
      </c>
      <c r="G103" s="40"/>
      <c r="H103" s="46"/>
    </row>
    <row r="104" spans="1:8" s="2" customFormat="1" ht="16.8" customHeight="1">
      <c r="A104" s="40"/>
      <c r="B104" s="46"/>
      <c r="C104" s="304" t="s">
        <v>78</v>
      </c>
      <c r="D104" s="304" t="s">
        <v>1210</v>
      </c>
      <c r="E104" s="19" t="s">
        <v>78</v>
      </c>
      <c r="F104" s="305">
        <v>610</v>
      </c>
      <c r="G104" s="40"/>
      <c r="H104" s="46"/>
    </row>
    <row r="105" spans="1:8" s="2" customFormat="1" ht="16.8" customHeight="1">
      <c r="A105" s="40"/>
      <c r="B105" s="46"/>
      <c r="C105" s="304" t="s">
        <v>78</v>
      </c>
      <c r="D105" s="304" t="s">
        <v>1211</v>
      </c>
      <c r="E105" s="19" t="s">
        <v>78</v>
      </c>
      <c r="F105" s="305">
        <v>5800</v>
      </c>
      <c r="G105" s="40"/>
      <c r="H105" s="46"/>
    </row>
    <row r="106" spans="1:8" s="2" customFormat="1" ht="16.8" customHeight="1">
      <c r="A106" s="40"/>
      <c r="B106" s="46"/>
      <c r="C106" s="304" t="s">
        <v>1197</v>
      </c>
      <c r="D106" s="304" t="s">
        <v>186</v>
      </c>
      <c r="E106" s="19" t="s">
        <v>78</v>
      </c>
      <c r="F106" s="305">
        <v>7030</v>
      </c>
      <c r="G106" s="40"/>
      <c r="H106" s="46"/>
    </row>
    <row r="107" spans="1:8" s="2" customFormat="1" ht="16.8" customHeight="1">
      <c r="A107" s="40"/>
      <c r="B107" s="46"/>
      <c r="C107" s="306" t="s">
        <v>1642</v>
      </c>
      <c r="D107" s="40"/>
      <c r="E107" s="40"/>
      <c r="F107" s="40"/>
      <c r="G107" s="40"/>
      <c r="H107" s="46"/>
    </row>
    <row r="108" spans="1:8" s="2" customFormat="1" ht="16.8" customHeight="1">
      <c r="A108" s="40"/>
      <c r="B108" s="46"/>
      <c r="C108" s="304" t="s">
        <v>1203</v>
      </c>
      <c r="D108" s="304" t="s">
        <v>1204</v>
      </c>
      <c r="E108" s="19" t="s">
        <v>142</v>
      </c>
      <c r="F108" s="305">
        <v>7030</v>
      </c>
      <c r="G108" s="40"/>
      <c r="H108" s="46"/>
    </row>
    <row r="109" spans="1:8" s="2" customFormat="1" ht="16.8" customHeight="1">
      <c r="A109" s="40"/>
      <c r="B109" s="46"/>
      <c r="C109" s="304" t="s">
        <v>362</v>
      </c>
      <c r="D109" s="304" t="s">
        <v>363</v>
      </c>
      <c r="E109" s="19" t="s">
        <v>135</v>
      </c>
      <c r="F109" s="305">
        <v>5624</v>
      </c>
      <c r="G109" s="40"/>
      <c r="H109" s="46"/>
    </row>
    <row r="110" spans="1:8" s="2" customFormat="1" ht="12">
      <c r="A110" s="40"/>
      <c r="B110" s="46"/>
      <c r="C110" s="304" t="s">
        <v>1224</v>
      </c>
      <c r="D110" s="304" t="s">
        <v>1225</v>
      </c>
      <c r="E110" s="19" t="s">
        <v>135</v>
      </c>
      <c r="F110" s="305">
        <v>5624</v>
      </c>
      <c r="G110" s="40"/>
      <c r="H110" s="46"/>
    </row>
    <row r="111" spans="1:8" s="2" customFormat="1" ht="16.8" customHeight="1">
      <c r="A111" s="40"/>
      <c r="B111" s="46"/>
      <c r="C111" s="304" t="s">
        <v>1228</v>
      </c>
      <c r="D111" s="304" t="s">
        <v>1229</v>
      </c>
      <c r="E111" s="19" t="s">
        <v>135</v>
      </c>
      <c r="F111" s="305">
        <v>2812</v>
      </c>
      <c r="G111" s="40"/>
      <c r="H111" s="46"/>
    </row>
    <row r="112" spans="1:8" s="2" customFormat="1" ht="16.8" customHeight="1">
      <c r="A112" s="40"/>
      <c r="B112" s="46"/>
      <c r="C112" s="304" t="s">
        <v>1231</v>
      </c>
      <c r="D112" s="304" t="s">
        <v>1232</v>
      </c>
      <c r="E112" s="19" t="s">
        <v>135</v>
      </c>
      <c r="F112" s="305">
        <v>2812</v>
      </c>
      <c r="G112" s="40"/>
      <c r="H112" s="46"/>
    </row>
    <row r="113" spans="1:8" s="2" customFormat="1" ht="16.8" customHeight="1">
      <c r="A113" s="40"/>
      <c r="B113" s="46"/>
      <c r="C113" s="304" t="s">
        <v>1237</v>
      </c>
      <c r="D113" s="304" t="s">
        <v>1238</v>
      </c>
      <c r="E113" s="19" t="s">
        <v>135</v>
      </c>
      <c r="F113" s="305">
        <v>2812</v>
      </c>
      <c r="G113" s="40"/>
      <c r="H113" s="46"/>
    </row>
    <row r="114" spans="1:8" s="2" customFormat="1" ht="7.4" customHeight="1">
      <c r="A114" s="40"/>
      <c r="B114" s="159"/>
      <c r="C114" s="160"/>
      <c r="D114" s="160"/>
      <c r="E114" s="160"/>
      <c r="F114" s="160"/>
      <c r="G114" s="160"/>
      <c r="H114" s="46"/>
    </row>
    <row r="115" spans="1:8" s="2" customFormat="1" ht="12">
      <c r="A115" s="40"/>
      <c r="B115" s="40"/>
      <c r="C115" s="40"/>
      <c r="D115" s="40"/>
      <c r="E115" s="40"/>
      <c r="F115" s="40"/>
      <c r="G115" s="40"/>
      <c r="H11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7" customWidth="1"/>
    <col min="2" max="2" width="1.7109375" style="307" customWidth="1"/>
    <col min="3" max="4" width="5.00390625" style="307" customWidth="1"/>
    <col min="5" max="5" width="11.7109375" style="307" customWidth="1"/>
    <col min="6" max="6" width="9.140625" style="307" customWidth="1"/>
    <col min="7" max="7" width="5.00390625" style="307" customWidth="1"/>
    <col min="8" max="8" width="77.8515625" style="307" customWidth="1"/>
    <col min="9" max="10" width="20.00390625" style="307" customWidth="1"/>
    <col min="11" max="11" width="1.7109375" style="307" customWidth="1"/>
  </cols>
  <sheetData>
    <row r="1" s="1" customFormat="1" ht="37.5" customHeight="1"/>
    <row r="2" spans="2:11" s="1" customFormat="1" ht="7.5" customHeight="1">
      <c r="B2" s="308"/>
      <c r="C2" s="309"/>
      <c r="D2" s="309"/>
      <c r="E2" s="309"/>
      <c r="F2" s="309"/>
      <c r="G2" s="309"/>
      <c r="H2" s="309"/>
      <c r="I2" s="309"/>
      <c r="J2" s="309"/>
      <c r="K2" s="310"/>
    </row>
    <row r="3" spans="2:11" s="17" customFormat="1" ht="45" customHeight="1">
      <c r="B3" s="311"/>
      <c r="C3" s="312" t="s">
        <v>1647</v>
      </c>
      <c r="D3" s="312"/>
      <c r="E3" s="312"/>
      <c r="F3" s="312"/>
      <c r="G3" s="312"/>
      <c r="H3" s="312"/>
      <c r="I3" s="312"/>
      <c r="J3" s="312"/>
      <c r="K3" s="313"/>
    </row>
    <row r="4" spans="2:11" s="1" customFormat="1" ht="25.5" customHeight="1">
      <c r="B4" s="314"/>
      <c r="C4" s="315" t="s">
        <v>1648</v>
      </c>
      <c r="D4" s="315"/>
      <c r="E4" s="315"/>
      <c r="F4" s="315"/>
      <c r="G4" s="315"/>
      <c r="H4" s="315"/>
      <c r="I4" s="315"/>
      <c r="J4" s="315"/>
      <c r="K4" s="316"/>
    </row>
    <row r="5" spans="2:11" s="1" customFormat="1" ht="5.25" customHeight="1">
      <c r="B5" s="314"/>
      <c r="C5" s="317"/>
      <c r="D5" s="317"/>
      <c r="E5" s="317"/>
      <c r="F5" s="317"/>
      <c r="G5" s="317"/>
      <c r="H5" s="317"/>
      <c r="I5" s="317"/>
      <c r="J5" s="317"/>
      <c r="K5" s="316"/>
    </row>
    <row r="6" spans="2:11" s="1" customFormat="1" ht="15" customHeight="1">
      <c r="B6" s="314"/>
      <c r="C6" s="318" t="s">
        <v>1649</v>
      </c>
      <c r="D6" s="318"/>
      <c r="E6" s="318"/>
      <c r="F6" s="318"/>
      <c r="G6" s="318"/>
      <c r="H6" s="318"/>
      <c r="I6" s="318"/>
      <c r="J6" s="318"/>
      <c r="K6" s="316"/>
    </row>
    <row r="7" spans="2:11" s="1" customFormat="1" ht="15" customHeight="1">
      <c r="B7" s="319"/>
      <c r="C7" s="318" t="s">
        <v>1650</v>
      </c>
      <c r="D7" s="318"/>
      <c r="E7" s="318"/>
      <c r="F7" s="318"/>
      <c r="G7" s="318"/>
      <c r="H7" s="318"/>
      <c r="I7" s="318"/>
      <c r="J7" s="318"/>
      <c r="K7" s="316"/>
    </row>
    <row r="8" spans="2:11" s="1" customFormat="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s="1" customFormat="1" ht="15" customHeight="1">
      <c r="B9" s="319"/>
      <c r="C9" s="318" t="s">
        <v>1651</v>
      </c>
      <c r="D9" s="318"/>
      <c r="E9" s="318"/>
      <c r="F9" s="318"/>
      <c r="G9" s="318"/>
      <c r="H9" s="318"/>
      <c r="I9" s="318"/>
      <c r="J9" s="318"/>
      <c r="K9" s="316"/>
    </row>
    <row r="10" spans="2:11" s="1" customFormat="1" ht="15" customHeight="1">
      <c r="B10" s="319"/>
      <c r="C10" s="318"/>
      <c r="D10" s="318" t="s">
        <v>1652</v>
      </c>
      <c r="E10" s="318"/>
      <c r="F10" s="318"/>
      <c r="G10" s="318"/>
      <c r="H10" s="318"/>
      <c r="I10" s="318"/>
      <c r="J10" s="318"/>
      <c r="K10" s="316"/>
    </row>
    <row r="11" spans="2:11" s="1" customFormat="1" ht="15" customHeight="1">
      <c r="B11" s="319"/>
      <c r="C11" s="320"/>
      <c r="D11" s="318" t="s">
        <v>1653</v>
      </c>
      <c r="E11" s="318"/>
      <c r="F11" s="318"/>
      <c r="G11" s="318"/>
      <c r="H11" s="318"/>
      <c r="I11" s="318"/>
      <c r="J11" s="318"/>
      <c r="K11" s="316"/>
    </row>
    <row r="12" spans="2:11" s="1" customFormat="1" ht="15" customHeight="1">
      <c r="B12" s="319"/>
      <c r="C12" s="320"/>
      <c r="D12" s="318"/>
      <c r="E12" s="318"/>
      <c r="F12" s="318"/>
      <c r="G12" s="318"/>
      <c r="H12" s="318"/>
      <c r="I12" s="318"/>
      <c r="J12" s="318"/>
      <c r="K12" s="316"/>
    </row>
    <row r="13" spans="2:11" s="1" customFormat="1" ht="15" customHeight="1">
      <c r="B13" s="319"/>
      <c r="C13" s="320"/>
      <c r="D13" s="321" t="s">
        <v>1654</v>
      </c>
      <c r="E13" s="318"/>
      <c r="F13" s="318"/>
      <c r="G13" s="318"/>
      <c r="H13" s="318"/>
      <c r="I13" s="318"/>
      <c r="J13" s="318"/>
      <c r="K13" s="316"/>
    </row>
    <row r="14" spans="2:11" s="1" customFormat="1" ht="12.7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16"/>
    </row>
    <row r="15" spans="2:11" s="1" customFormat="1" ht="15" customHeight="1">
      <c r="B15" s="319"/>
      <c r="C15" s="320"/>
      <c r="D15" s="318" t="s">
        <v>1655</v>
      </c>
      <c r="E15" s="318"/>
      <c r="F15" s="318"/>
      <c r="G15" s="318"/>
      <c r="H15" s="318"/>
      <c r="I15" s="318"/>
      <c r="J15" s="318"/>
      <c r="K15" s="316"/>
    </row>
    <row r="16" spans="2:11" s="1" customFormat="1" ht="15" customHeight="1">
      <c r="B16" s="319"/>
      <c r="C16" s="320"/>
      <c r="D16" s="318" t="s">
        <v>1656</v>
      </c>
      <c r="E16" s="318"/>
      <c r="F16" s="318"/>
      <c r="G16" s="318"/>
      <c r="H16" s="318"/>
      <c r="I16" s="318"/>
      <c r="J16" s="318"/>
      <c r="K16" s="316"/>
    </row>
    <row r="17" spans="2:11" s="1" customFormat="1" ht="15" customHeight="1">
      <c r="B17" s="319"/>
      <c r="C17" s="320"/>
      <c r="D17" s="318" t="s">
        <v>1657</v>
      </c>
      <c r="E17" s="318"/>
      <c r="F17" s="318"/>
      <c r="G17" s="318"/>
      <c r="H17" s="318"/>
      <c r="I17" s="318"/>
      <c r="J17" s="318"/>
      <c r="K17" s="316"/>
    </row>
    <row r="18" spans="2:11" s="1" customFormat="1" ht="15" customHeight="1">
      <c r="B18" s="319"/>
      <c r="C18" s="320"/>
      <c r="D18" s="320"/>
      <c r="E18" s="322" t="s">
        <v>87</v>
      </c>
      <c r="F18" s="318" t="s">
        <v>1658</v>
      </c>
      <c r="G18" s="318"/>
      <c r="H18" s="318"/>
      <c r="I18" s="318"/>
      <c r="J18" s="318"/>
      <c r="K18" s="316"/>
    </row>
    <row r="19" spans="2:11" s="1" customFormat="1" ht="15" customHeight="1">
      <c r="B19" s="319"/>
      <c r="C19" s="320"/>
      <c r="D19" s="320"/>
      <c r="E19" s="322" t="s">
        <v>93</v>
      </c>
      <c r="F19" s="318" t="s">
        <v>1659</v>
      </c>
      <c r="G19" s="318"/>
      <c r="H19" s="318"/>
      <c r="I19" s="318"/>
      <c r="J19" s="318"/>
      <c r="K19" s="316"/>
    </row>
    <row r="20" spans="2:11" s="1" customFormat="1" ht="15" customHeight="1">
      <c r="B20" s="319"/>
      <c r="C20" s="320"/>
      <c r="D20" s="320"/>
      <c r="E20" s="322" t="s">
        <v>1660</v>
      </c>
      <c r="F20" s="318" t="s">
        <v>1661</v>
      </c>
      <c r="G20" s="318"/>
      <c r="H20" s="318"/>
      <c r="I20" s="318"/>
      <c r="J20" s="318"/>
      <c r="K20" s="316"/>
    </row>
    <row r="21" spans="2:11" s="1" customFormat="1" ht="15" customHeight="1">
      <c r="B21" s="319"/>
      <c r="C21" s="320"/>
      <c r="D21" s="320"/>
      <c r="E21" s="322" t="s">
        <v>131</v>
      </c>
      <c r="F21" s="318" t="s">
        <v>1662</v>
      </c>
      <c r="G21" s="318"/>
      <c r="H21" s="318"/>
      <c r="I21" s="318"/>
      <c r="J21" s="318"/>
      <c r="K21" s="316"/>
    </row>
    <row r="22" spans="2:11" s="1" customFormat="1" ht="15" customHeight="1">
      <c r="B22" s="319"/>
      <c r="C22" s="320"/>
      <c r="D22" s="320"/>
      <c r="E22" s="322" t="s">
        <v>1663</v>
      </c>
      <c r="F22" s="318" t="s">
        <v>1664</v>
      </c>
      <c r="G22" s="318"/>
      <c r="H22" s="318"/>
      <c r="I22" s="318"/>
      <c r="J22" s="318"/>
      <c r="K22" s="316"/>
    </row>
    <row r="23" spans="2:11" s="1" customFormat="1" ht="15" customHeight="1">
      <c r="B23" s="319"/>
      <c r="C23" s="320"/>
      <c r="D23" s="320"/>
      <c r="E23" s="322" t="s">
        <v>1665</v>
      </c>
      <c r="F23" s="318" t="s">
        <v>1666</v>
      </c>
      <c r="G23" s="318"/>
      <c r="H23" s="318"/>
      <c r="I23" s="318"/>
      <c r="J23" s="318"/>
      <c r="K23" s="316"/>
    </row>
    <row r="24" spans="2:11" s="1" customFormat="1" ht="12.7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16"/>
    </row>
    <row r="25" spans="2:11" s="1" customFormat="1" ht="15" customHeight="1">
      <c r="B25" s="319"/>
      <c r="C25" s="318" t="s">
        <v>1667</v>
      </c>
      <c r="D25" s="318"/>
      <c r="E25" s="318"/>
      <c r="F25" s="318"/>
      <c r="G25" s="318"/>
      <c r="H25" s="318"/>
      <c r="I25" s="318"/>
      <c r="J25" s="318"/>
      <c r="K25" s="316"/>
    </row>
    <row r="26" spans="2:11" s="1" customFormat="1" ht="15" customHeight="1">
      <c r="B26" s="319"/>
      <c r="C26" s="318" t="s">
        <v>1668</v>
      </c>
      <c r="D26" s="318"/>
      <c r="E26" s="318"/>
      <c r="F26" s="318"/>
      <c r="G26" s="318"/>
      <c r="H26" s="318"/>
      <c r="I26" s="318"/>
      <c r="J26" s="318"/>
      <c r="K26" s="316"/>
    </row>
    <row r="27" spans="2:11" s="1" customFormat="1" ht="15" customHeight="1">
      <c r="B27" s="319"/>
      <c r="C27" s="318"/>
      <c r="D27" s="318" t="s">
        <v>1669</v>
      </c>
      <c r="E27" s="318"/>
      <c r="F27" s="318"/>
      <c r="G27" s="318"/>
      <c r="H27" s="318"/>
      <c r="I27" s="318"/>
      <c r="J27" s="318"/>
      <c r="K27" s="316"/>
    </row>
    <row r="28" spans="2:11" s="1" customFormat="1" ht="15" customHeight="1">
      <c r="B28" s="319"/>
      <c r="C28" s="320"/>
      <c r="D28" s="318" t="s">
        <v>1670</v>
      </c>
      <c r="E28" s="318"/>
      <c r="F28" s="318"/>
      <c r="G28" s="318"/>
      <c r="H28" s="318"/>
      <c r="I28" s="318"/>
      <c r="J28" s="318"/>
      <c r="K28" s="316"/>
    </row>
    <row r="29" spans="2:11" s="1" customFormat="1" ht="12.7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16"/>
    </row>
    <row r="30" spans="2:11" s="1" customFormat="1" ht="15" customHeight="1">
      <c r="B30" s="319"/>
      <c r="C30" s="320"/>
      <c r="D30" s="318" t="s">
        <v>1671</v>
      </c>
      <c r="E30" s="318"/>
      <c r="F30" s="318"/>
      <c r="G30" s="318"/>
      <c r="H30" s="318"/>
      <c r="I30" s="318"/>
      <c r="J30" s="318"/>
      <c r="K30" s="316"/>
    </row>
    <row r="31" spans="2:11" s="1" customFormat="1" ht="15" customHeight="1">
      <c r="B31" s="319"/>
      <c r="C31" s="320"/>
      <c r="D31" s="318" t="s">
        <v>1672</v>
      </c>
      <c r="E31" s="318"/>
      <c r="F31" s="318"/>
      <c r="G31" s="318"/>
      <c r="H31" s="318"/>
      <c r="I31" s="318"/>
      <c r="J31" s="318"/>
      <c r="K31" s="316"/>
    </row>
    <row r="32" spans="2:11" s="1" customFormat="1" ht="12.7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16"/>
    </row>
    <row r="33" spans="2:11" s="1" customFormat="1" ht="15" customHeight="1">
      <c r="B33" s="319"/>
      <c r="C33" s="320"/>
      <c r="D33" s="318" t="s">
        <v>1673</v>
      </c>
      <c r="E33" s="318"/>
      <c r="F33" s="318"/>
      <c r="G33" s="318"/>
      <c r="H33" s="318"/>
      <c r="I33" s="318"/>
      <c r="J33" s="318"/>
      <c r="K33" s="316"/>
    </row>
    <row r="34" spans="2:11" s="1" customFormat="1" ht="15" customHeight="1">
      <c r="B34" s="319"/>
      <c r="C34" s="320"/>
      <c r="D34" s="318" t="s">
        <v>1674</v>
      </c>
      <c r="E34" s="318"/>
      <c r="F34" s="318"/>
      <c r="G34" s="318"/>
      <c r="H34" s="318"/>
      <c r="I34" s="318"/>
      <c r="J34" s="318"/>
      <c r="K34" s="316"/>
    </row>
    <row r="35" spans="2:11" s="1" customFormat="1" ht="15" customHeight="1">
      <c r="B35" s="319"/>
      <c r="C35" s="320"/>
      <c r="D35" s="318" t="s">
        <v>1675</v>
      </c>
      <c r="E35" s="318"/>
      <c r="F35" s="318"/>
      <c r="G35" s="318"/>
      <c r="H35" s="318"/>
      <c r="I35" s="318"/>
      <c r="J35" s="318"/>
      <c r="K35" s="316"/>
    </row>
    <row r="36" spans="2:11" s="1" customFormat="1" ht="15" customHeight="1">
      <c r="B36" s="319"/>
      <c r="C36" s="320"/>
      <c r="D36" s="318"/>
      <c r="E36" s="321" t="s">
        <v>158</v>
      </c>
      <c r="F36" s="318"/>
      <c r="G36" s="318" t="s">
        <v>1676</v>
      </c>
      <c r="H36" s="318"/>
      <c r="I36" s="318"/>
      <c r="J36" s="318"/>
      <c r="K36" s="316"/>
    </row>
    <row r="37" spans="2:11" s="1" customFormat="1" ht="30.75" customHeight="1">
      <c r="B37" s="319"/>
      <c r="C37" s="320"/>
      <c r="D37" s="318"/>
      <c r="E37" s="321" t="s">
        <v>1677</v>
      </c>
      <c r="F37" s="318"/>
      <c r="G37" s="318" t="s">
        <v>1678</v>
      </c>
      <c r="H37" s="318"/>
      <c r="I37" s="318"/>
      <c r="J37" s="318"/>
      <c r="K37" s="316"/>
    </row>
    <row r="38" spans="2:11" s="1" customFormat="1" ht="15" customHeight="1">
      <c r="B38" s="319"/>
      <c r="C38" s="320"/>
      <c r="D38" s="318"/>
      <c r="E38" s="321" t="s">
        <v>60</v>
      </c>
      <c r="F38" s="318"/>
      <c r="G38" s="318" t="s">
        <v>1679</v>
      </c>
      <c r="H38" s="318"/>
      <c r="I38" s="318"/>
      <c r="J38" s="318"/>
      <c r="K38" s="316"/>
    </row>
    <row r="39" spans="2:11" s="1" customFormat="1" ht="15" customHeight="1">
      <c r="B39" s="319"/>
      <c r="C39" s="320"/>
      <c r="D39" s="318"/>
      <c r="E39" s="321" t="s">
        <v>61</v>
      </c>
      <c r="F39" s="318"/>
      <c r="G39" s="318" t="s">
        <v>1680</v>
      </c>
      <c r="H39" s="318"/>
      <c r="I39" s="318"/>
      <c r="J39" s="318"/>
      <c r="K39" s="316"/>
    </row>
    <row r="40" spans="2:11" s="1" customFormat="1" ht="15" customHeight="1">
      <c r="B40" s="319"/>
      <c r="C40" s="320"/>
      <c r="D40" s="318"/>
      <c r="E40" s="321" t="s">
        <v>159</v>
      </c>
      <c r="F40" s="318"/>
      <c r="G40" s="318" t="s">
        <v>1681</v>
      </c>
      <c r="H40" s="318"/>
      <c r="I40" s="318"/>
      <c r="J40" s="318"/>
      <c r="K40" s="316"/>
    </row>
    <row r="41" spans="2:11" s="1" customFormat="1" ht="15" customHeight="1">
      <c r="B41" s="319"/>
      <c r="C41" s="320"/>
      <c r="D41" s="318"/>
      <c r="E41" s="321" t="s">
        <v>160</v>
      </c>
      <c r="F41" s="318"/>
      <c r="G41" s="318" t="s">
        <v>1682</v>
      </c>
      <c r="H41" s="318"/>
      <c r="I41" s="318"/>
      <c r="J41" s="318"/>
      <c r="K41" s="316"/>
    </row>
    <row r="42" spans="2:11" s="1" customFormat="1" ht="15" customHeight="1">
      <c r="B42" s="319"/>
      <c r="C42" s="320"/>
      <c r="D42" s="318"/>
      <c r="E42" s="321" t="s">
        <v>1683</v>
      </c>
      <c r="F42" s="318"/>
      <c r="G42" s="318" t="s">
        <v>1684</v>
      </c>
      <c r="H42" s="318"/>
      <c r="I42" s="318"/>
      <c r="J42" s="318"/>
      <c r="K42" s="316"/>
    </row>
    <row r="43" spans="2:11" s="1" customFormat="1" ht="15" customHeight="1">
      <c r="B43" s="319"/>
      <c r="C43" s="320"/>
      <c r="D43" s="318"/>
      <c r="E43" s="321"/>
      <c r="F43" s="318"/>
      <c r="G43" s="318" t="s">
        <v>1685</v>
      </c>
      <c r="H43" s="318"/>
      <c r="I43" s="318"/>
      <c r="J43" s="318"/>
      <c r="K43" s="316"/>
    </row>
    <row r="44" spans="2:11" s="1" customFormat="1" ht="15" customHeight="1">
      <c r="B44" s="319"/>
      <c r="C44" s="320"/>
      <c r="D44" s="318"/>
      <c r="E44" s="321" t="s">
        <v>1686</v>
      </c>
      <c r="F44" s="318"/>
      <c r="G44" s="318" t="s">
        <v>1687</v>
      </c>
      <c r="H44" s="318"/>
      <c r="I44" s="318"/>
      <c r="J44" s="318"/>
      <c r="K44" s="316"/>
    </row>
    <row r="45" spans="2:11" s="1" customFormat="1" ht="15" customHeight="1">
      <c r="B45" s="319"/>
      <c r="C45" s="320"/>
      <c r="D45" s="318"/>
      <c r="E45" s="321" t="s">
        <v>162</v>
      </c>
      <c r="F45" s="318"/>
      <c r="G45" s="318" t="s">
        <v>1688</v>
      </c>
      <c r="H45" s="318"/>
      <c r="I45" s="318"/>
      <c r="J45" s="318"/>
      <c r="K45" s="316"/>
    </row>
    <row r="46" spans="2:11" s="1" customFormat="1" ht="12.75" customHeight="1">
      <c r="B46" s="319"/>
      <c r="C46" s="320"/>
      <c r="D46" s="318"/>
      <c r="E46" s="318"/>
      <c r="F46" s="318"/>
      <c r="G46" s="318"/>
      <c r="H46" s="318"/>
      <c r="I46" s="318"/>
      <c r="J46" s="318"/>
      <c r="K46" s="316"/>
    </row>
    <row r="47" spans="2:11" s="1" customFormat="1" ht="15" customHeight="1">
      <c r="B47" s="319"/>
      <c r="C47" s="320"/>
      <c r="D47" s="318" t="s">
        <v>1689</v>
      </c>
      <c r="E47" s="318"/>
      <c r="F47" s="318"/>
      <c r="G47" s="318"/>
      <c r="H47" s="318"/>
      <c r="I47" s="318"/>
      <c r="J47" s="318"/>
      <c r="K47" s="316"/>
    </row>
    <row r="48" spans="2:11" s="1" customFormat="1" ht="15" customHeight="1">
      <c r="B48" s="319"/>
      <c r="C48" s="320"/>
      <c r="D48" s="320"/>
      <c r="E48" s="318" t="s">
        <v>1690</v>
      </c>
      <c r="F48" s="318"/>
      <c r="G48" s="318"/>
      <c r="H48" s="318"/>
      <c r="I48" s="318"/>
      <c r="J48" s="318"/>
      <c r="K48" s="316"/>
    </row>
    <row r="49" spans="2:11" s="1" customFormat="1" ht="15" customHeight="1">
      <c r="B49" s="319"/>
      <c r="C49" s="320"/>
      <c r="D49" s="320"/>
      <c r="E49" s="318" t="s">
        <v>1691</v>
      </c>
      <c r="F49" s="318"/>
      <c r="G49" s="318"/>
      <c r="H49" s="318"/>
      <c r="I49" s="318"/>
      <c r="J49" s="318"/>
      <c r="K49" s="316"/>
    </row>
    <row r="50" spans="2:11" s="1" customFormat="1" ht="15" customHeight="1">
      <c r="B50" s="319"/>
      <c r="C50" s="320"/>
      <c r="D50" s="320"/>
      <c r="E50" s="318" t="s">
        <v>1692</v>
      </c>
      <c r="F50" s="318"/>
      <c r="G50" s="318"/>
      <c r="H50" s="318"/>
      <c r="I50" s="318"/>
      <c r="J50" s="318"/>
      <c r="K50" s="316"/>
    </row>
    <row r="51" spans="2:11" s="1" customFormat="1" ht="15" customHeight="1">
      <c r="B51" s="319"/>
      <c r="C51" s="320"/>
      <c r="D51" s="318" t="s">
        <v>1693</v>
      </c>
      <c r="E51" s="318"/>
      <c r="F51" s="318"/>
      <c r="G51" s="318"/>
      <c r="H51" s="318"/>
      <c r="I51" s="318"/>
      <c r="J51" s="318"/>
      <c r="K51" s="316"/>
    </row>
    <row r="52" spans="2:11" s="1" customFormat="1" ht="25.5" customHeight="1">
      <c r="B52" s="314"/>
      <c r="C52" s="315" t="s">
        <v>1694</v>
      </c>
      <c r="D52" s="315"/>
      <c r="E52" s="315"/>
      <c r="F52" s="315"/>
      <c r="G52" s="315"/>
      <c r="H52" s="315"/>
      <c r="I52" s="315"/>
      <c r="J52" s="315"/>
      <c r="K52" s="316"/>
    </row>
    <row r="53" spans="2:11" s="1" customFormat="1" ht="5.25" customHeight="1">
      <c r="B53" s="314"/>
      <c r="C53" s="317"/>
      <c r="D53" s="317"/>
      <c r="E53" s="317"/>
      <c r="F53" s="317"/>
      <c r="G53" s="317"/>
      <c r="H53" s="317"/>
      <c r="I53" s="317"/>
      <c r="J53" s="317"/>
      <c r="K53" s="316"/>
    </row>
    <row r="54" spans="2:11" s="1" customFormat="1" ht="15" customHeight="1">
      <c r="B54" s="314"/>
      <c r="C54" s="318" t="s">
        <v>1695</v>
      </c>
      <c r="D54" s="318"/>
      <c r="E54" s="318"/>
      <c r="F54" s="318"/>
      <c r="G54" s="318"/>
      <c r="H54" s="318"/>
      <c r="I54" s="318"/>
      <c r="J54" s="318"/>
      <c r="K54" s="316"/>
    </row>
    <row r="55" spans="2:11" s="1" customFormat="1" ht="15" customHeight="1">
      <c r="B55" s="314"/>
      <c r="C55" s="318" t="s">
        <v>1696</v>
      </c>
      <c r="D55" s="318"/>
      <c r="E55" s="318"/>
      <c r="F55" s="318"/>
      <c r="G55" s="318"/>
      <c r="H55" s="318"/>
      <c r="I55" s="318"/>
      <c r="J55" s="318"/>
      <c r="K55" s="316"/>
    </row>
    <row r="56" spans="2:11" s="1" customFormat="1" ht="12.75" customHeight="1">
      <c r="B56" s="314"/>
      <c r="C56" s="318"/>
      <c r="D56" s="318"/>
      <c r="E56" s="318"/>
      <c r="F56" s="318"/>
      <c r="G56" s="318"/>
      <c r="H56" s="318"/>
      <c r="I56" s="318"/>
      <c r="J56" s="318"/>
      <c r="K56" s="316"/>
    </row>
    <row r="57" spans="2:11" s="1" customFormat="1" ht="15" customHeight="1">
      <c r="B57" s="314"/>
      <c r="C57" s="318" t="s">
        <v>1697</v>
      </c>
      <c r="D57" s="318"/>
      <c r="E57" s="318"/>
      <c r="F57" s="318"/>
      <c r="G57" s="318"/>
      <c r="H57" s="318"/>
      <c r="I57" s="318"/>
      <c r="J57" s="318"/>
      <c r="K57" s="316"/>
    </row>
    <row r="58" spans="2:11" s="1" customFormat="1" ht="15" customHeight="1">
      <c r="B58" s="314"/>
      <c r="C58" s="320"/>
      <c r="D58" s="318" t="s">
        <v>1698</v>
      </c>
      <c r="E58" s="318"/>
      <c r="F58" s="318"/>
      <c r="G58" s="318"/>
      <c r="H58" s="318"/>
      <c r="I58" s="318"/>
      <c r="J58" s="318"/>
      <c r="K58" s="316"/>
    </row>
    <row r="59" spans="2:11" s="1" customFormat="1" ht="15" customHeight="1">
      <c r="B59" s="314"/>
      <c r="C59" s="320"/>
      <c r="D59" s="318" t="s">
        <v>1699</v>
      </c>
      <c r="E59" s="318"/>
      <c r="F59" s="318"/>
      <c r="G59" s="318"/>
      <c r="H59" s="318"/>
      <c r="I59" s="318"/>
      <c r="J59" s="318"/>
      <c r="K59" s="316"/>
    </row>
    <row r="60" spans="2:11" s="1" customFormat="1" ht="15" customHeight="1">
      <c r="B60" s="314"/>
      <c r="C60" s="320"/>
      <c r="D60" s="318" t="s">
        <v>1700</v>
      </c>
      <c r="E60" s="318"/>
      <c r="F60" s="318"/>
      <c r="G60" s="318"/>
      <c r="H60" s="318"/>
      <c r="I60" s="318"/>
      <c r="J60" s="318"/>
      <c r="K60" s="316"/>
    </row>
    <row r="61" spans="2:11" s="1" customFormat="1" ht="15" customHeight="1">
      <c r="B61" s="314"/>
      <c r="C61" s="320"/>
      <c r="D61" s="318" t="s">
        <v>1701</v>
      </c>
      <c r="E61" s="318"/>
      <c r="F61" s="318"/>
      <c r="G61" s="318"/>
      <c r="H61" s="318"/>
      <c r="I61" s="318"/>
      <c r="J61" s="318"/>
      <c r="K61" s="316"/>
    </row>
    <row r="62" spans="2:11" s="1" customFormat="1" ht="15" customHeight="1">
      <c r="B62" s="314"/>
      <c r="C62" s="320"/>
      <c r="D62" s="323" t="s">
        <v>1702</v>
      </c>
      <c r="E62" s="323"/>
      <c r="F62" s="323"/>
      <c r="G62" s="323"/>
      <c r="H62" s="323"/>
      <c r="I62" s="323"/>
      <c r="J62" s="323"/>
      <c r="K62" s="316"/>
    </row>
    <row r="63" spans="2:11" s="1" customFormat="1" ht="15" customHeight="1">
      <c r="B63" s="314"/>
      <c r="C63" s="320"/>
      <c r="D63" s="318" t="s">
        <v>1703</v>
      </c>
      <c r="E63" s="318"/>
      <c r="F63" s="318"/>
      <c r="G63" s="318"/>
      <c r="H63" s="318"/>
      <c r="I63" s="318"/>
      <c r="J63" s="318"/>
      <c r="K63" s="316"/>
    </row>
    <row r="64" spans="2:11" s="1" customFormat="1" ht="12.75" customHeight="1">
      <c r="B64" s="314"/>
      <c r="C64" s="320"/>
      <c r="D64" s="320"/>
      <c r="E64" s="324"/>
      <c r="F64" s="320"/>
      <c r="G64" s="320"/>
      <c r="H64" s="320"/>
      <c r="I64" s="320"/>
      <c r="J64" s="320"/>
      <c r="K64" s="316"/>
    </row>
    <row r="65" spans="2:11" s="1" customFormat="1" ht="15" customHeight="1">
      <c r="B65" s="314"/>
      <c r="C65" s="320"/>
      <c r="D65" s="318" t="s">
        <v>1704</v>
      </c>
      <c r="E65" s="318"/>
      <c r="F65" s="318"/>
      <c r="G65" s="318"/>
      <c r="H65" s="318"/>
      <c r="I65" s="318"/>
      <c r="J65" s="318"/>
      <c r="K65" s="316"/>
    </row>
    <row r="66" spans="2:11" s="1" customFormat="1" ht="15" customHeight="1">
      <c r="B66" s="314"/>
      <c r="C66" s="320"/>
      <c r="D66" s="323" t="s">
        <v>1705</v>
      </c>
      <c r="E66" s="323"/>
      <c r="F66" s="323"/>
      <c r="G66" s="323"/>
      <c r="H66" s="323"/>
      <c r="I66" s="323"/>
      <c r="J66" s="323"/>
      <c r="K66" s="316"/>
    </row>
    <row r="67" spans="2:11" s="1" customFormat="1" ht="15" customHeight="1">
      <c r="B67" s="314"/>
      <c r="C67" s="320"/>
      <c r="D67" s="318" t="s">
        <v>1706</v>
      </c>
      <c r="E67" s="318"/>
      <c r="F67" s="318"/>
      <c r="G67" s="318"/>
      <c r="H67" s="318"/>
      <c r="I67" s="318"/>
      <c r="J67" s="318"/>
      <c r="K67" s="316"/>
    </row>
    <row r="68" spans="2:11" s="1" customFormat="1" ht="15" customHeight="1">
      <c r="B68" s="314"/>
      <c r="C68" s="320"/>
      <c r="D68" s="318" t="s">
        <v>1707</v>
      </c>
      <c r="E68" s="318"/>
      <c r="F68" s="318"/>
      <c r="G68" s="318"/>
      <c r="H68" s="318"/>
      <c r="I68" s="318"/>
      <c r="J68" s="318"/>
      <c r="K68" s="316"/>
    </row>
    <row r="69" spans="2:11" s="1" customFormat="1" ht="15" customHeight="1">
      <c r="B69" s="314"/>
      <c r="C69" s="320"/>
      <c r="D69" s="318" t="s">
        <v>1708</v>
      </c>
      <c r="E69" s="318"/>
      <c r="F69" s="318"/>
      <c r="G69" s="318"/>
      <c r="H69" s="318"/>
      <c r="I69" s="318"/>
      <c r="J69" s="318"/>
      <c r="K69" s="316"/>
    </row>
    <row r="70" spans="2:11" s="1" customFormat="1" ht="15" customHeight="1">
      <c r="B70" s="314"/>
      <c r="C70" s="320"/>
      <c r="D70" s="318" t="s">
        <v>1709</v>
      </c>
      <c r="E70" s="318"/>
      <c r="F70" s="318"/>
      <c r="G70" s="318"/>
      <c r="H70" s="318"/>
      <c r="I70" s="318"/>
      <c r="J70" s="318"/>
      <c r="K70" s="316"/>
    </row>
    <row r="71" spans="2:11" s="1" customFormat="1" ht="12.75" customHeight="1">
      <c r="B71" s="325"/>
      <c r="C71" s="326"/>
      <c r="D71" s="326"/>
      <c r="E71" s="326"/>
      <c r="F71" s="326"/>
      <c r="G71" s="326"/>
      <c r="H71" s="326"/>
      <c r="I71" s="326"/>
      <c r="J71" s="326"/>
      <c r="K71" s="327"/>
    </row>
    <row r="72" spans="2:11" s="1" customFormat="1" ht="18.75" customHeight="1"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pans="2:11" s="1" customFormat="1" ht="18.75" customHeight="1">
      <c r="B73" s="329"/>
      <c r="C73" s="329"/>
      <c r="D73" s="329"/>
      <c r="E73" s="329"/>
      <c r="F73" s="329"/>
      <c r="G73" s="329"/>
      <c r="H73" s="329"/>
      <c r="I73" s="329"/>
      <c r="J73" s="329"/>
      <c r="K73" s="329"/>
    </row>
    <row r="74" spans="2:11" s="1" customFormat="1" ht="7.5" customHeight="1">
      <c r="B74" s="330"/>
      <c r="C74" s="331"/>
      <c r="D74" s="331"/>
      <c r="E74" s="331"/>
      <c r="F74" s="331"/>
      <c r="G74" s="331"/>
      <c r="H74" s="331"/>
      <c r="I74" s="331"/>
      <c r="J74" s="331"/>
      <c r="K74" s="332"/>
    </row>
    <row r="75" spans="2:11" s="1" customFormat="1" ht="45" customHeight="1">
      <c r="B75" s="333"/>
      <c r="C75" s="334" t="s">
        <v>1710</v>
      </c>
      <c r="D75" s="334"/>
      <c r="E75" s="334"/>
      <c r="F75" s="334"/>
      <c r="G75" s="334"/>
      <c r="H75" s="334"/>
      <c r="I75" s="334"/>
      <c r="J75" s="334"/>
      <c r="K75" s="335"/>
    </row>
    <row r="76" spans="2:11" s="1" customFormat="1" ht="17.25" customHeight="1">
      <c r="B76" s="333"/>
      <c r="C76" s="336" t="s">
        <v>1711</v>
      </c>
      <c r="D76" s="336"/>
      <c r="E76" s="336"/>
      <c r="F76" s="336" t="s">
        <v>1712</v>
      </c>
      <c r="G76" s="337"/>
      <c r="H76" s="336" t="s">
        <v>61</v>
      </c>
      <c r="I76" s="336" t="s">
        <v>64</v>
      </c>
      <c r="J76" s="336" t="s">
        <v>1713</v>
      </c>
      <c r="K76" s="335"/>
    </row>
    <row r="77" spans="2:11" s="1" customFormat="1" ht="17.25" customHeight="1">
      <c r="B77" s="333"/>
      <c r="C77" s="338" t="s">
        <v>1714</v>
      </c>
      <c r="D77" s="338"/>
      <c r="E77" s="338"/>
      <c r="F77" s="339" t="s">
        <v>1715</v>
      </c>
      <c r="G77" s="340"/>
      <c r="H77" s="338"/>
      <c r="I77" s="338"/>
      <c r="J77" s="338" t="s">
        <v>1716</v>
      </c>
      <c r="K77" s="335"/>
    </row>
    <row r="78" spans="2:11" s="1" customFormat="1" ht="5.25" customHeight="1">
      <c r="B78" s="333"/>
      <c r="C78" s="341"/>
      <c r="D78" s="341"/>
      <c r="E78" s="341"/>
      <c r="F78" s="341"/>
      <c r="G78" s="342"/>
      <c r="H78" s="341"/>
      <c r="I78" s="341"/>
      <c r="J78" s="341"/>
      <c r="K78" s="335"/>
    </row>
    <row r="79" spans="2:11" s="1" customFormat="1" ht="15" customHeight="1">
      <c r="B79" s="333"/>
      <c r="C79" s="321" t="s">
        <v>60</v>
      </c>
      <c r="D79" s="343"/>
      <c r="E79" s="343"/>
      <c r="F79" s="344" t="s">
        <v>1717</v>
      </c>
      <c r="G79" s="345"/>
      <c r="H79" s="321" t="s">
        <v>1718</v>
      </c>
      <c r="I79" s="321" t="s">
        <v>1719</v>
      </c>
      <c r="J79" s="321">
        <v>20</v>
      </c>
      <c r="K79" s="335"/>
    </row>
    <row r="80" spans="2:11" s="1" customFormat="1" ht="15" customHeight="1">
      <c r="B80" s="333"/>
      <c r="C80" s="321" t="s">
        <v>1720</v>
      </c>
      <c r="D80" s="321"/>
      <c r="E80" s="321"/>
      <c r="F80" s="344" t="s">
        <v>1717</v>
      </c>
      <c r="G80" s="345"/>
      <c r="H80" s="321" t="s">
        <v>1721</v>
      </c>
      <c r="I80" s="321" t="s">
        <v>1719</v>
      </c>
      <c r="J80" s="321">
        <v>120</v>
      </c>
      <c r="K80" s="335"/>
    </row>
    <row r="81" spans="2:11" s="1" customFormat="1" ht="15" customHeight="1">
      <c r="B81" s="346"/>
      <c r="C81" s="321" t="s">
        <v>1722</v>
      </c>
      <c r="D81" s="321"/>
      <c r="E81" s="321"/>
      <c r="F81" s="344" t="s">
        <v>1723</v>
      </c>
      <c r="G81" s="345"/>
      <c r="H81" s="321" t="s">
        <v>1724</v>
      </c>
      <c r="I81" s="321" t="s">
        <v>1719</v>
      </c>
      <c r="J81" s="321">
        <v>50</v>
      </c>
      <c r="K81" s="335"/>
    </row>
    <row r="82" spans="2:11" s="1" customFormat="1" ht="15" customHeight="1">
      <c r="B82" s="346"/>
      <c r="C82" s="321" t="s">
        <v>1725</v>
      </c>
      <c r="D82" s="321"/>
      <c r="E82" s="321"/>
      <c r="F82" s="344" t="s">
        <v>1717</v>
      </c>
      <c r="G82" s="345"/>
      <c r="H82" s="321" t="s">
        <v>1726</v>
      </c>
      <c r="I82" s="321" t="s">
        <v>1727</v>
      </c>
      <c r="J82" s="321"/>
      <c r="K82" s="335"/>
    </row>
    <row r="83" spans="2:11" s="1" customFormat="1" ht="15" customHeight="1">
      <c r="B83" s="346"/>
      <c r="C83" s="347" t="s">
        <v>1728</v>
      </c>
      <c r="D83" s="347"/>
      <c r="E83" s="347"/>
      <c r="F83" s="348" t="s">
        <v>1723</v>
      </c>
      <c r="G83" s="347"/>
      <c r="H83" s="347" t="s">
        <v>1729</v>
      </c>
      <c r="I83" s="347" t="s">
        <v>1719</v>
      </c>
      <c r="J83" s="347">
        <v>15</v>
      </c>
      <c r="K83" s="335"/>
    </row>
    <row r="84" spans="2:11" s="1" customFormat="1" ht="15" customHeight="1">
      <c r="B84" s="346"/>
      <c r="C84" s="347" t="s">
        <v>1730</v>
      </c>
      <c r="D84" s="347"/>
      <c r="E84" s="347"/>
      <c r="F84" s="348" t="s">
        <v>1723</v>
      </c>
      <c r="G84" s="347"/>
      <c r="H84" s="347" t="s">
        <v>1731</v>
      </c>
      <c r="I84" s="347" t="s">
        <v>1719</v>
      </c>
      <c r="J84" s="347">
        <v>15</v>
      </c>
      <c r="K84" s="335"/>
    </row>
    <row r="85" spans="2:11" s="1" customFormat="1" ht="15" customHeight="1">
      <c r="B85" s="346"/>
      <c r="C85" s="347" t="s">
        <v>1732</v>
      </c>
      <c r="D85" s="347"/>
      <c r="E85" s="347"/>
      <c r="F85" s="348" t="s">
        <v>1723</v>
      </c>
      <c r="G85" s="347"/>
      <c r="H85" s="347" t="s">
        <v>1733</v>
      </c>
      <c r="I85" s="347" t="s">
        <v>1719</v>
      </c>
      <c r="J85" s="347">
        <v>20</v>
      </c>
      <c r="K85" s="335"/>
    </row>
    <row r="86" spans="2:11" s="1" customFormat="1" ht="15" customHeight="1">
      <c r="B86" s="346"/>
      <c r="C86" s="347" t="s">
        <v>1734</v>
      </c>
      <c r="D86" s="347"/>
      <c r="E86" s="347"/>
      <c r="F86" s="348" t="s">
        <v>1723</v>
      </c>
      <c r="G86" s="347"/>
      <c r="H86" s="347" t="s">
        <v>1735</v>
      </c>
      <c r="I86" s="347" t="s">
        <v>1719</v>
      </c>
      <c r="J86" s="347">
        <v>20</v>
      </c>
      <c r="K86" s="335"/>
    </row>
    <row r="87" spans="2:11" s="1" customFormat="1" ht="15" customHeight="1">
      <c r="B87" s="346"/>
      <c r="C87" s="321" t="s">
        <v>1736</v>
      </c>
      <c r="D87" s="321"/>
      <c r="E87" s="321"/>
      <c r="F87" s="344" t="s">
        <v>1723</v>
      </c>
      <c r="G87" s="345"/>
      <c r="H87" s="321" t="s">
        <v>1737</v>
      </c>
      <c r="I87" s="321" t="s">
        <v>1719</v>
      </c>
      <c r="J87" s="321">
        <v>50</v>
      </c>
      <c r="K87" s="335"/>
    </row>
    <row r="88" spans="2:11" s="1" customFormat="1" ht="15" customHeight="1">
      <c r="B88" s="346"/>
      <c r="C88" s="321" t="s">
        <v>1738</v>
      </c>
      <c r="D88" s="321"/>
      <c r="E88" s="321"/>
      <c r="F88" s="344" t="s">
        <v>1723</v>
      </c>
      <c r="G88" s="345"/>
      <c r="H88" s="321" t="s">
        <v>1739</v>
      </c>
      <c r="I88" s="321" t="s">
        <v>1719</v>
      </c>
      <c r="J88" s="321">
        <v>20</v>
      </c>
      <c r="K88" s="335"/>
    </row>
    <row r="89" spans="2:11" s="1" customFormat="1" ht="15" customHeight="1">
      <c r="B89" s="346"/>
      <c r="C89" s="321" t="s">
        <v>1740</v>
      </c>
      <c r="D89" s="321"/>
      <c r="E89" s="321"/>
      <c r="F89" s="344" t="s">
        <v>1723</v>
      </c>
      <c r="G89" s="345"/>
      <c r="H89" s="321" t="s">
        <v>1741</v>
      </c>
      <c r="I89" s="321" t="s">
        <v>1719</v>
      </c>
      <c r="J89" s="321">
        <v>20</v>
      </c>
      <c r="K89" s="335"/>
    </row>
    <row r="90" spans="2:11" s="1" customFormat="1" ht="15" customHeight="1">
      <c r="B90" s="346"/>
      <c r="C90" s="321" t="s">
        <v>1742</v>
      </c>
      <c r="D90" s="321"/>
      <c r="E90" s="321"/>
      <c r="F90" s="344" t="s">
        <v>1723</v>
      </c>
      <c r="G90" s="345"/>
      <c r="H90" s="321" t="s">
        <v>1743</v>
      </c>
      <c r="I90" s="321" t="s">
        <v>1719</v>
      </c>
      <c r="J90" s="321">
        <v>50</v>
      </c>
      <c r="K90" s="335"/>
    </row>
    <row r="91" spans="2:11" s="1" customFormat="1" ht="15" customHeight="1">
      <c r="B91" s="346"/>
      <c r="C91" s="321" t="s">
        <v>1744</v>
      </c>
      <c r="D91" s="321"/>
      <c r="E91" s="321"/>
      <c r="F91" s="344" t="s">
        <v>1723</v>
      </c>
      <c r="G91" s="345"/>
      <c r="H91" s="321" t="s">
        <v>1744</v>
      </c>
      <c r="I91" s="321" t="s">
        <v>1719</v>
      </c>
      <c r="J91" s="321">
        <v>50</v>
      </c>
      <c r="K91" s="335"/>
    </row>
    <row r="92" spans="2:11" s="1" customFormat="1" ht="15" customHeight="1">
      <c r="B92" s="346"/>
      <c r="C92" s="321" t="s">
        <v>1745</v>
      </c>
      <c r="D92" s="321"/>
      <c r="E92" s="321"/>
      <c r="F92" s="344" t="s">
        <v>1723</v>
      </c>
      <c r="G92" s="345"/>
      <c r="H92" s="321" t="s">
        <v>1746</v>
      </c>
      <c r="I92" s="321" t="s">
        <v>1719</v>
      </c>
      <c r="J92" s="321">
        <v>255</v>
      </c>
      <c r="K92" s="335"/>
    </row>
    <row r="93" spans="2:11" s="1" customFormat="1" ht="15" customHeight="1">
      <c r="B93" s="346"/>
      <c r="C93" s="321" t="s">
        <v>1747</v>
      </c>
      <c r="D93" s="321"/>
      <c r="E93" s="321"/>
      <c r="F93" s="344" t="s">
        <v>1717</v>
      </c>
      <c r="G93" s="345"/>
      <c r="H93" s="321" t="s">
        <v>1748</v>
      </c>
      <c r="I93" s="321" t="s">
        <v>1749</v>
      </c>
      <c r="J93" s="321"/>
      <c r="K93" s="335"/>
    </row>
    <row r="94" spans="2:11" s="1" customFormat="1" ht="15" customHeight="1">
      <c r="B94" s="346"/>
      <c r="C94" s="321" t="s">
        <v>1750</v>
      </c>
      <c r="D94" s="321"/>
      <c r="E94" s="321"/>
      <c r="F94" s="344" t="s">
        <v>1717</v>
      </c>
      <c r="G94" s="345"/>
      <c r="H94" s="321" t="s">
        <v>1751</v>
      </c>
      <c r="I94" s="321" t="s">
        <v>1752</v>
      </c>
      <c r="J94" s="321"/>
      <c r="K94" s="335"/>
    </row>
    <row r="95" spans="2:11" s="1" customFormat="1" ht="15" customHeight="1">
      <c r="B95" s="346"/>
      <c r="C95" s="321" t="s">
        <v>1753</v>
      </c>
      <c r="D95" s="321"/>
      <c r="E95" s="321"/>
      <c r="F95" s="344" t="s">
        <v>1717</v>
      </c>
      <c r="G95" s="345"/>
      <c r="H95" s="321" t="s">
        <v>1753</v>
      </c>
      <c r="I95" s="321" t="s">
        <v>1752</v>
      </c>
      <c r="J95" s="321"/>
      <c r="K95" s="335"/>
    </row>
    <row r="96" spans="2:11" s="1" customFormat="1" ht="15" customHeight="1">
      <c r="B96" s="346"/>
      <c r="C96" s="321" t="s">
        <v>45</v>
      </c>
      <c r="D96" s="321"/>
      <c r="E96" s="321"/>
      <c r="F96" s="344" t="s">
        <v>1717</v>
      </c>
      <c r="G96" s="345"/>
      <c r="H96" s="321" t="s">
        <v>1754</v>
      </c>
      <c r="I96" s="321" t="s">
        <v>1752</v>
      </c>
      <c r="J96" s="321"/>
      <c r="K96" s="335"/>
    </row>
    <row r="97" spans="2:11" s="1" customFormat="1" ht="15" customHeight="1">
      <c r="B97" s="346"/>
      <c r="C97" s="321" t="s">
        <v>55</v>
      </c>
      <c r="D97" s="321"/>
      <c r="E97" s="321"/>
      <c r="F97" s="344" t="s">
        <v>1717</v>
      </c>
      <c r="G97" s="345"/>
      <c r="H97" s="321" t="s">
        <v>1755</v>
      </c>
      <c r="I97" s="321" t="s">
        <v>1752</v>
      </c>
      <c r="J97" s="321"/>
      <c r="K97" s="335"/>
    </row>
    <row r="98" spans="2:11" s="1" customFormat="1" ht="15" customHeight="1">
      <c r="B98" s="349"/>
      <c r="C98" s="350"/>
      <c r="D98" s="350"/>
      <c r="E98" s="350"/>
      <c r="F98" s="350"/>
      <c r="G98" s="350"/>
      <c r="H98" s="350"/>
      <c r="I98" s="350"/>
      <c r="J98" s="350"/>
      <c r="K98" s="351"/>
    </row>
    <row r="99" spans="2:11" s="1" customFormat="1" ht="18.75" customHeight="1">
      <c r="B99" s="352"/>
      <c r="C99" s="353"/>
      <c r="D99" s="353"/>
      <c r="E99" s="353"/>
      <c r="F99" s="353"/>
      <c r="G99" s="353"/>
      <c r="H99" s="353"/>
      <c r="I99" s="353"/>
      <c r="J99" s="353"/>
      <c r="K99" s="352"/>
    </row>
    <row r="100" spans="2:11" s="1" customFormat="1" ht="18.75" customHeight="1"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</row>
    <row r="101" spans="2:11" s="1" customFormat="1" ht="7.5" customHeight="1">
      <c r="B101" s="330"/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pans="2:11" s="1" customFormat="1" ht="45" customHeight="1">
      <c r="B102" s="333"/>
      <c r="C102" s="334" t="s">
        <v>1756</v>
      </c>
      <c r="D102" s="334"/>
      <c r="E102" s="334"/>
      <c r="F102" s="334"/>
      <c r="G102" s="334"/>
      <c r="H102" s="334"/>
      <c r="I102" s="334"/>
      <c r="J102" s="334"/>
      <c r="K102" s="335"/>
    </row>
    <row r="103" spans="2:11" s="1" customFormat="1" ht="17.25" customHeight="1">
      <c r="B103" s="333"/>
      <c r="C103" s="336" t="s">
        <v>1711</v>
      </c>
      <c r="D103" s="336"/>
      <c r="E103" s="336"/>
      <c r="F103" s="336" t="s">
        <v>1712</v>
      </c>
      <c r="G103" s="337"/>
      <c r="H103" s="336" t="s">
        <v>61</v>
      </c>
      <c r="I103" s="336" t="s">
        <v>64</v>
      </c>
      <c r="J103" s="336" t="s">
        <v>1713</v>
      </c>
      <c r="K103" s="335"/>
    </row>
    <row r="104" spans="2:11" s="1" customFormat="1" ht="17.25" customHeight="1">
      <c r="B104" s="333"/>
      <c r="C104" s="338" t="s">
        <v>1714</v>
      </c>
      <c r="D104" s="338"/>
      <c r="E104" s="338"/>
      <c r="F104" s="339" t="s">
        <v>1715</v>
      </c>
      <c r="G104" s="340"/>
      <c r="H104" s="338"/>
      <c r="I104" s="338"/>
      <c r="J104" s="338" t="s">
        <v>1716</v>
      </c>
      <c r="K104" s="335"/>
    </row>
    <row r="105" spans="2:11" s="1" customFormat="1" ht="5.25" customHeight="1">
      <c r="B105" s="333"/>
      <c r="C105" s="336"/>
      <c r="D105" s="336"/>
      <c r="E105" s="336"/>
      <c r="F105" s="336"/>
      <c r="G105" s="354"/>
      <c r="H105" s="336"/>
      <c r="I105" s="336"/>
      <c r="J105" s="336"/>
      <c r="K105" s="335"/>
    </row>
    <row r="106" spans="2:11" s="1" customFormat="1" ht="15" customHeight="1">
      <c r="B106" s="333"/>
      <c r="C106" s="321" t="s">
        <v>60</v>
      </c>
      <c r="D106" s="343"/>
      <c r="E106" s="343"/>
      <c r="F106" s="344" t="s">
        <v>1717</v>
      </c>
      <c r="G106" s="321"/>
      <c r="H106" s="321" t="s">
        <v>1757</v>
      </c>
      <c r="I106" s="321" t="s">
        <v>1719</v>
      </c>
      <c r="J106" s="321">
        <v>20</v>
      </c>
      <c r="K106" s="335"/>
    </row>
    <row r="107" spans="2:11" s="1" customFormat="1" ht="15" customHeight="1">
      <c r="B107" s="333"/>
      <c r="C107" s="321" t="s">
        <v>1720</v>
      </c>
      <c r="D107" s="321"/>
      <c r="E107" s="321"/>
      <c r="F107" s="344" t="s">
        <v>1717</v>
      </c>
      <c r="G107" s="321"/>
      <c r="H107" s="321" t="s">
        <v>1757</v>
      </c>
      <c r="I107" s="321" t="s">
        <v>1719</v>
      </c>
      <c r="J107" s="321">
        <v>120</v>
      </c>
      <c r="K107" s="335"/>
    </row>
    <row r="108" spans="2:11" s="1" customFormat="1" ht="15" customHeight="1">
      <c r="B108" s="346"/>
      <c r="C108" s="321" t="s">
        <v>1722</v>
      </c>
      <c r="D108" s="321"/>
      <c r="E108" s="321"/>
      <c r="F108" s="344" t="s">
        <v>1723</v>
      </c>
      <c r="G108" s="321"/>
      <c r="H108" s="321" t="s">
        <v>1757</v>
      </c>
      <c r="I108" s="321" t="s">
        <v>1719</v>
      </c>
      <c r="J108" s="321">
        <v>50</v>
      </c>
      <c r="K108" s="335"/>
    </row>
    <row r="109" spans="2:11" s="1" customFormat="1" ht="15" customHeight="1">
      <c r="B109" s="346"/>
      <c r="C109" s="321" t="s">
        <v>1725</v>
      </c>
      <c r="D109" s="321"/>
      <c r="E109" s="321"/>
      <c r="F109" s="344" t="s">
        <v>1717</v>
      </c>
      <c r="G109" s="321"/>
      <c r="H109" s="321" t="s">
        <v>1757</v>
      </c>
      <c r="I109" s="321" t="s">
        <v>1727</v>
      </c>
      <c r="J109" s="321"/>
      <c r="K109" s="335"/>
    </row>
    <row r="110" spans="2:11" s="1" customFormat="1" ht="15" customHeight="1">
      <c r="B110" s="346"/>
      <c r="C110" s="321" t="s">
        <v>1736</v>
      </c>
      <c r="D110" s="321"/>
      <c r="E110" s="321"/>
      <c r="F110" s="344" t="s">
        <v>1723</v>
      </c>
      <c r="G110" s="321"/>
      <c r="H110" s="321" t="s">
        <v>1757</v>
      </c>
      <c r="I110" s="321" t="s">
        <v>1719</v>
      </c>
      <c r="J110" s="321">
        <v>50</v>
      </c>
      <c r="K110" s="335"/>
    </row>
    <row r="111" spans="2:11" s="1" customFormat="1" ht="15" customHeight="1">
      <c r="B111" s="346"/>
      <c r="C111" s="321" t="s">
        <v>1744</v>
      </c>
      <c r="D111" s="321"/>
      <c r="E111" s="321"/>
      <c r="F111" s="344" t="s">
        <v>1723</v>
      </c>
      <c r="G111" s="321"/>
      <c r="H111" s="321" t="s">
        <v>1757</v>
      </c>
      <c r="I111" s="321" t="s">
        <v>1719</v>
      </c>
      <c r="J111" s="321">
        <v>50</v>
      </c>
      <c r="K111" s="335"/>
    </row>
    <row r="112" spans="2:11" s="1" customFormat="1" ht="15" customHeight="1">
      <c r="B112" s="346"/>
      <c r="C112" s="321" t="s">
        <v>1742</v>
      </c>
      <c r="D112" s="321"/>
      <c r="E112" s="321"/>
      <c r="F112" s="344" t="s">
        <v>1723</v>
      </c>
      <c r="G112" s="321"/>
      <c r="H112" s="321" t="s">
        <v>1757</v>
      </c>
      <c r="I112" s="321" t="s">
        <v>1719</v>
      </c>
      <c r="J112" s="321">
        <v>50</v>
      </c>
      <c r="K112" s="335"/>
    </row>
    <row r="113" spans="2:11" s="1" customFormat="1" ht="15" customHeight="1">
      <c r="B113" s="346"/>
      <c r="C113" s="321" t="s">
        <v>60</v>
      </c>
      <c r="D113" s="321"/>
      <c r="E113" s="321"/>
      <c r="F113" s="344" t="s">
        <v>1717</v>
      </c>
      <c r="G113" s="321"/>
      <c r="H113" s="321" t="s">
        <v>1758</v>
      </c>
      <c r="I113" s="321" t="s">
        <v>1719</v>
      </c>
      <c r="J113" s="321">
        <v>20</v>
      </c>
      <c r="K113" s="335"/>
    </row>
    <row r="114" spans="2:11" s="1" customFormat="1" ht="15" customHeight="1">
      <c r="B114" s="346"/>
      <c r="C114" s="321" t="s">
        <v>1759</v>
      </c>
      <c r="D114" s="321"/>
      <c r="E114" s="321"/>
      <c r="F114" s="344" t="s">
        <v>1717</v>
      </c>
      <c r="G114" s="321"/>
      <c r="H114" s="321" t="s">
        <v>1760</v>
      </c>
      <c r="I114" s="321" t="s">
        <v>1719</v>
      </c>
      <c r="J114" s="321">
        <v>120</v>
      </c>
      <c r="K114" s="335"/>
    </row>
    <row r="115" spans="2:11" s="1" customFormat="1" ht="15" customHeight="1">
      <c r="B115" s="346"/>
      <c r="C115" s="321" t="s">
        <v>45</v>
      </c>
      <c r="D115" s="321"/>
      <c r="E115" s="321"/>
      <c r="F115" s="344" t="s">
        <v>1717</v>
      </c>
      <c r="G115" s="321"/>
      <c r="H115" s="321" t="s">
        <v>1761</v>
      </c>
      <c r="I115" s="321" t="s">
        <v>1752</v>
      </c>
      <c r="J115" s="321"/>
      <c r="K115" s="335"/>
    </row>
    <row r="116" spans="2:11" s="1" customFormat="1" ht="15" customHeight="1">
      <c r="B116" s="346"/>
      <c r="C116" s="321" t="s">
        <v>55</v>
      </c>
      <c r="D116" s="321"/>
      <c r="E116" s="321"/>
      <c r="F116" s="344" t="s">
        <v>1717</v>
      </c>
      <c r="G116" s="321"/>
      <c r="H116" s="321" t="s">
        <v>1762</v>
      </c>
      <c r="I116" s="321" t="s">
        <v>1752</v>
      </c>
      <c r="J116" s="321"/>
      <c r="K116" s="335"/>
    </row>
    <row r="117" spans="2:11" s="1" customFormat="1" ht="15" customHeight="1">
      <c r="B117" s="346"/>
      <c r="C117" s="321" t="s">
        <v>64</v>
      </c>
      <c r="D117" s="321"/>
      <c r="E117" s="321"/>
      <c r="F117" s="344" t="s">
        <v>1717</v>
      </c>
      <c r="G117" s="321"/>
      <c r="H117" s="321" t="s">
        <v>1763</v>
      </c>
      <c r="I117" s="321" t="s">
        <v>1764</v>
      </c>
      <c r="J117" s="321"/>
      <c r="K117" s="335"/>
    </row>
    <row r="118" spans="2:11" s="1" customFormat="1" ht="15" customHeight="1">
      <c r="B118" s="349"/>
      <c r="C118" s="355"/>
      <c r="D118" s="355"/>
      <c r="E118" s="355"/>
      <c r="F118" s="355"/>
      <c r="G118" s="355"/>
      <c r="H118" s="355"/>
      <c r="I118" s="355"/>
      <c r="J118" s="355"/>
      <c r="K118" s="351"/>
    </row>
    <row r="119" spans="2:11" s="1" customFormat="1" ht="18.75" customHeight="1">
      <c r="B119" s="356"/>
      <c r="C119" s="357"/>
      <c r="D119" s="357"/>
      <c r="E119" s="357"/>
      <c r="F119" s="358"/>
      <c r="G119" s="357"/>
      <c r="H119" s="357"/>
      <c r="I119" s="357"/>
      <c r="J119" s="357"/>
      <c r="K119" s="356"/>
    </row>
    <row r="120" spans="2:11" s="1" customFormat="1" ht="18.75" customHeight="1"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</row>
    <row r="121" spans="2:11" s="1" customFormat="1" ht="7.5" customHeight="1">
      <c r="B121" s="359"/>
      <c r="C121" s="360"/>
      <c r="D121" s="360"/>
      <c r="E121" s="360"/>
      <c r="F121" s="360"/>
      <c r="G121" s="360"/>
      <c r="H121" s="360"/>
      <c r="I121" s="360"/>
      <c r="J121" s="360"/>
      <c r="K121" s="361"/>
    </row>
    <row r="122" spans="2:11" s="1" customFormat="1" ht="45" customHeight="1">
      <c r="B122" s="362"/>
      <c r="C122" s="312" t="s">
        <v>1765</v>
      </c>
      <c r="D122" s="312"/>
      <c r="E122" s="312"/>
      <c r="F122" s="312"/>
      <c r="G122" s="312"/>
      <c r="H122" s="312"/>
      <c r="I122" s="312"/>
      <c r="J122" s="312"/>
      <c r="K122" s="363"/>
    </row>
    <row r="123" spans="2:11" s="1" customFormat="1" ht="17.25" customHeight="1">
      <c r="B123" s="364"/>
      <c r="C123" s="336" t="s">
        <v>1711</v>
      </c>
      <c r="D123" s="336"/>
      <c r="E123" s="336"/>
      <c r="F123" s="336" t="s">
        <v>1712</v>
      </c>
      <c r="G123" s="337"/>
      <c r="H123" s="336" t="s">
        <v>61</v>
      </c>
      <c r="I123" s="336" t="s">
        <v>64</v>
      </c>
      <c r="J123" s="336" t="s">
        <v>1713</v>
      </c>
      <c r="K123" s="365"/>
    </row>
    <row r="124" spans="2:11" s="1" customFormat="1" ht="17.25" customHeight="1">
      <c r="B124" s="364"/>
      <c r="C124" s="338" t="s">
        <v>1714</v>
      </c>
      <c r="D124" s="338"/>
      <c r="E124" s="338"/>
      <c r="F124" s="339" t="s">
        <v>1715</v>
      </c>
      <c r="G124" s="340"/>
      <c r="H124" s="338"/>
      <c r="I124" s="338"/>
      <c r="J124" s="338" t="s">
        <v>1716</v>
      </c>
      <c r="K124" s="365"/>
    </row>
    <row r="125" spans="2:11" s="1" customFormat="1" ht="5.25" customHeight="1">
      <c r="B125" s="366"/>
      <c r="C125" s="341"/>
      <c r="D125" s="341"/>
      <c r="E125" s="341"/>
      <c r="F125" s="341"/>
      <c r="G125" s="367"/>
      <c r="H125" s="341"/>
      <c r="I125" s="341"/>
      <c r="J125" s="341"/>
      <c r="K125" s="368"/>
    </row>
    <row r="126" spans="2:11" s="1" customFormat="1" ht="15" customHeight="1">
      <c r="B126" s="366"/>
      <c r="C126" s="321" t="s">
        <v>1720</v>
      </c>
      <c r="D126" s="343"/>
      <c r="E126" s="343"/>
      <c r="F126" s="344" t="s">
        <v>1717</v>
      </c>
      <c r="G126" s="321"/>
      <c r="H126" s="321" t="s">
        <v>1757</v>
      </c>
      <c r="I126" s="321" t="s">
        <v>1719</v>
      </c>
      <c r="J126" s="321">
        <v>120</v>
      </c>
      <c r="K126" s="369"/>
    </row>
    <row r="127" spans="2:11" s="1" customFormat="1" ht="15" customHeight="1">
      <c r="B127" s="366"/>
      <c r="C127" s="321" t="s">
        <v>1766</v>
      </c>
      <c r="D127" s="321"/>
      <c r="E127" s="321"/>
      <c r="F127" s="344" t="s">
        <v>1717</v>
      </c>
      <c r="G127" s="321"/>
      <c r="H127" s="321" t="s">
        <v>1767</v>
      </c>
      <c r="I127" s="321" t="s">
        <v>1719</v>
      </c>
      <c r="J127" s="321" t="s">
        <v>1768</v>
      </c>
      <c r="K127" s="369"/>
    </row>
    <row r="128" spans="2:11" s="1" customFormat="1" ht="15" customHeight="1">
      <c r="B128" s="366"/>
      <c r="C128" s="321" t="s">
        <v>1665</v>
      </c>
      <c r="D128" s="321"/>
      <c r="E128" s="321"/>
      <c r="F128" s="344" t="s">
        <v>1717</v>
      </c>
      <c r="G128" s="321"/>
      <c r="H128" s="321" t="s">
        <v>1769</v>
      </c>
      <c r="I128" s="321" t="s">
        <v>1719</v>
      </c>
      <c r="J128" s="321" t="s">
        <v>1768</v>
      </c>
      <c r="K128" s="369"/>
    </row>
    <row r="129" spans="2:11" s="1" customFormat="1" ht="15" customHeight="1">
      <c r="B129" s="366"/>
      <c r="C129" s="321" t="s">
        <v>1728</v>
      </c>
      <c r="D129" s="321"/>
      <c r="E129" s="321"/>
      <c r="F129" s="344" t="s">
        <v>1723</v>
      </c>
      <c r="G129" s="321"/>
      <c r="H129" s="321" t="s">
        <v>1729</v>
      </c>
      <c r="I129" s="321" t="s">
        <v>1719</v>
      </c>
      <c r="J129" s="321">
        <v>15</v>
      </c>
      <c r="K129" s="369"/>
    </row>
    <row r="130" spans="2:11" s="1" customFormat="1" ht="15" customHeight="1">
      <c r="B130" s="366"/>
      <c r="C130" s="347" t="s">
        <v>1730</v>
      </c>
      <c r="D130" s="347"/>
      <c r="E130" s="347"/>
      <c r="F130" s="348" t="s">
        <v>1723</v>
      </c>
      <c r="G130" s="347"/>
      <c r="H130" s="347" t="s">
        <v>1731</v>
      </c>
      <c r="I130" s="347" t="s">
        <v>1719</v>
      </c>
      <c r="J130" s="347">
        <v>15</v>
      </c>
      <c r="K130" s="369"/>
    </row>
    <row r="131" spans="2:11" s="1" customFormat="1" ht="15" customHeight="1">
      <c r="B131" s="366"/>
      <c r="C131" s="347" t="s">
        <v>1732</v>
      </c>
      <c r="D131" s="347"/>
      <c r="E131" s="347"/>
      <c r="F131" s="348" t="s">
        <v>1723</v>
      </c>
      <c r="G131" s="347"/>
      <c r="H131" s="347" t="s">
        <v>1733</v>
      </c>
      <c r="I131" s="347" t="s">
        <v>1719</v>
      </c>
      <c r="J131" s="347">
        <v>20</v>
      </c>
      <c r="K131" s="369"/>
    </row>
    <row r="132" spans="2:11" s="1" customFormat="1" ht="15" customHeight="1">
      <c r="B132" s="366"/>
      <c r="C132" s="347" t="s">
        <v>1734</v>
      </c>
      <c r="D132" s="347"/>
      <c r="E132" s="347"/>
      <c r="F132" s="348" t="s">
        <v>1723</v>
      </c>
      <c r="G132" s="347"/>
      <c r="H132" s="347" t="s">
        <v>1735</v>
      </c>
      <c r="I132" s="347" t="s">
        <v>1719</v>
      </c>
      <c r="J132" s="347">
        <v>20</v>
      </c>
      <c r="K132" s="369"/>
    </row>
    <row r="133" spans="2:11" s="1" customFormat="1" ht="15" customHeight="1">
      <c r="B133" s="366"/>
      <c r="C133" s="321" t="s">
        <v>1722</v>
      </c>
      <c r="D133" s="321"/>
      <c r="E133" s="321"/>
      <c r="F133" s="344" t="s">
        <v>1723</v>
      </c>
      <c r="G133" s="321"/>
      <c r="H133" s="321" t="s">
        <v>1757</v>
      </c>
      <c r="I133" s="321" t="s">
        <v>1719</v>
      </c>
      <c r="J133" s="321">
        <v>50</v>
      </c>
      <c r="K133" s="369"/>
    </row>
    <row r="134" spans="2:11" s="1" customFormat="1" ht="15" customHeight="1">
      <c r="B134" s="366"/>
      <c r="C134" s="321" t="s">
        <v>1736</v>
      </c>
      <c r="D134" s="321"/>
      <c r="E134" s="321"/>
      <c r="F134" s="344" t="s">
        <v>1723</v>
      </c>
      <c r="G134" s="321"/>
      <c r="H134" s="321" t="s">
        <v>1757</v>
      </c>
      <c r="I134" s="321" t="s">
        <v>1719</v>
      </c>
      <c r="J134" s="321">
        <v>50</v>
      </c>
      <c r="K134" s="369"/>
    </row>
    <row r="135" spans="2:11" s="1" customFormat="1" ht="15" customHeight="1">
      <c r="B135" s="366"/>
      <c r="C135" s="321" t="s">
        <v>1742</v>
      </c>
      <c r="D135" s="321"/>
      <c r="E135" s="321"/>
      <c r="F135" s="344" t="s">
        <v>1723</v>
      </c>
      <c r="G135" s="321"/>
      <c r="H135" s="321" t="s">
        <v>1757</v>
      </c>
      <c r="I135" s="321" t="s">
        <v>1719</v>
      </c>
      <c r="J135" s="321">
        <v>50</v>
      </c>
      <c r="K135" s="369"/>
    </row>
    <row r="136" spans="2:11" s="1" customFormat="1" ht="15" customHeight="1">
      <c r="B136" s="366"/>
      <c r="C136" s="321" t="s">
        <v>1744</v>
      </c>
      <c r="D136" s="321"/>
      <c r="E136" s="321"/>
      <c r="F136" s="344" t="s">
        <v>1723</v>
      </c>
      <c r="G136" s="321"/>
      <c r="H136" s="321" t="s">
        <v>1757</v>
      </c>
      <c r="I136" s="321" t="s">
        <v>1719</v>
      </c>
      <c r="J136" s="321">
        <v>50</v>
      </c>
      <c r="K136" s="369"/>
    </row>
    <row r="137" spans="2:11" s="1" customFormat="1" ht="15" customHeight="1">
      <c r="B137" s="366"/>
      <c r="C137" s="321" t="s">
        <v>1745</v>
      </c>
      <c r="D137" s="321"/>
      <c r="E137" s="321"/>
      <c r="F137" s="344" t="s">
        <v>1723</v>
      </c>
      <c r="G137" s="321"/>
      <c r="H137" s="321" t="s">
        <v>1770</v>
      </c>
      <c r="I137" s="321" t="s">
        <v>1719</v>
      </c>
      <c r="J137" s="321">
        <v>255</v>
      </c>
      <c r="K137" s="369"/>
    </row>
    <row r="138" spans="2:11" s="1" customFormat="1" ht="15" customHeight="1">
      <c r="B138" s="366"/>
      <c r="C138" s="321" t="s">
        <v>1747</v>
      </c>
      <c r="D138" s="321"/>
      <c r="E138" s="321"/>
      <c r="F138" s="344" t="s">
        <v>1717</v>
      </c>
      <c r="G138" s="321"/>
      <c r="H138" s="321" t="s">
        <v>1771</v>
      </c>
      <c r="I138" s="321" t="s">
        <v>1749</v>
      </c>
      <c r="J138" s="321"/>
      <c r="K138" s="369"/>
    </row>
    <row r="139" spans="2:11" s="1" customFormat="1" ht="15" customHeight="1">
      <c r="B139" s="366"/>
      <c r="C139" s="321" t="s">
        <v>1750</v>
      </c>
      <c r="D139" s="321"/>
      <c r="E139" s="321"/>
      <c r="F139" s="344" t="s">
        <v>1717</v>
      </c>
      <c r="G139" s="321"/>
      <c r="H139" s="321" t="s">
        <v>1772</v>
      </c>
      <c r="I139" s="321" t="s">
        <v>1752</v>
      </c>
      <c r="J139" s="321"/>
      <c r="K139" s="369"/>
    </row>
    <row r="140" spans="2:11" s="1" customFormat="1" ht="15" customHeight="1">
      <c r="B140" s="366"/>
      <c r="C140" s="321" t="s">
        <v>1753</v>
      </c>
      <c r="D140" s="321"/>
      <c r="E140" s="321"/>
      <c r="F140" s="344" t="s">
        <v>1717</v>
      </c>
      <c r="G140" s="321"/>
      <c r="H140" s="321" t="s">
        <v>1753</v>
      </c>
      <c r="I140" s="321" t="s">
        <v>1752</v>
      </c>
      <c r="J140" s="321"/>
      <c r="K140" s="369"/>
    </row>
    <row r="141" spans="2:11" s="1" customFormat="1" ht="15" customHeight="1">
      <c r="B141" s="366"/>
      <c r="C141" s="321" t="s">
        <v>45</v>
      </c>
      <c r="D141" s="321"/>
      <c r="E141" s="321"/>
      <c r="F141" s="344" t="s">
        <v>1717</v>
      </c>
      <c r="G141" s="321"/>
      <c r="H141" s="321" t="s">
        <v>1773</v>
      </c>
      <c r="I141" s="321" t="s">
        <v>1752</v>
      </c>
      <c r="J141" s="321"/>
      <c r="K141" s="369"/>
    </row>
    <row r="142" spans="2:11" s="1" customFormat="1" ht="15" customHeight="1">
      <c r="B142" s="366"/>
      <c r="C142" s="321" t="s">
        <v>1774</v>
      </c>
      <c r="D142" s="321"/>
      <c r="E142" s="321"/>
      <c r="F142" s="344" t="s">
        <v>1717</v>
      </c>
      <c r="G142" s="321"/>
      <c r="H142" s="321" t="s">
        <v>1775</v>
      </c>
      <c r="I142" s="321" t="s">
        <v>1752</v>
      </c>
      <c r="J142" s="321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57"/>
      <c r="C144" s="357"/>
      <c r="D144" s="357"/>
      <c r="E144" s="357"/>
      <c r="F144" s="358"/>
      <c r="G144" s="357"/>
      <c r="H144" s="357"/>
      <c r="I144" s="357"/>
      <c r="J144" s="357"/>
      <c r="K144" s="357"/>
    </row>
    <row r="145" spans="2:11" s="1" customFormat="1" ht="18.75" customHeight="1"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</row>
    <row r="146" spans="2:11" s="1" customFormat="1" ht="7.5" customHeight="1">
      <c r="B146" s="330"/>
      <c r="C146" s="331"/>
      <c r="D146" s="331"/>
      <c r="E146" s="331"/>
      <c r="F146" s="331"/>
      <c r="G146" s="331"/>
      <c r="H146" s="331"/>
      <c r="I146" s="331"/>
      <c r="J146" s="331"/>
      <c r="K146" s="332"/>
    </row>
    <row r="147" spans="2:11" s="1" customFormat="1" ht="45" customHeight="1">
      <c r="B147" s="333"/>
      <c r="C147" s="334" t="s">
        <v>1776</v>
      </c>
      <c r="D147" s="334"/>
      <c r="E147" s="334"/>
      <c r="F147" s="334"/>
      <c r="G147" s="334"/>
      <c r="H147" s="334"/>
      <c r="I147" s="334"/>
      <c r="J147" s="334"/>
      <c r="K147" s="335"/>
    </row>
    <row r="148" spans="2:11" s="1" customFormat="1" ht="17.25" customHeight="1">
      <c r="B148" s="333"/>
      <c r="C148" s="336" t="s">
        <v>1711</v>
      </c>
      <c r="D148" s="336"/>
      <c r="E148" s="336"/>
      <c r="F148" s="336" t="s">
        <v>1712</v>
      </c>
      <c r="G148" s="337"/>
      <c r="H148" s="336" t="s">
        <v>61</v>
      </c>
      <c r="I148" s="336" t="s">
        <v>64</v>
      </c>
      <c r="J148" s="336" t="s">
        <v>1713</v>
      </c>
      <c r="K148" s="335"/>
    </row>
    <row r="149" spans="2:11" s="1" customFormat="1" ht="17.25" customHeight="1">
      <c r="B149" s="333"/>
      <c r="C149" s="338" t="s">
        <v>1714</v>
      </c>
      <c r="D149" s="338"/>
      <c r="E149" s="338"/>
      <c r="F149" s="339" t="s">
        <v>1715</v>
      </c>
      <c r="G149" s="340"/>
      <c r="H149" s="338"/>
      <c r="I149" s="338"/>
      <c r="J149" s="338" t="s">
        <v>1716</v>
      </c>
      <c r="K149" s="335"/>
    </row>
    <row r="150" spans="2:11" s="1" customFormat="1" ht="5.25" customHeight="1">
      <c r="B150" s="346"/>
      <c r="C150" s="341"/>
      <c r="D150" s="341"/>
      <c r="E150" s="341"/>
      <c r="F150" s="341"/>
      <c r="G150" s="342"/>
      <c r="H150" s="341"/>
      <c r="I150" s="341"/>
      <c r="J150" s="341"/>
      <c r="K150" s="369"/>
    </row>
    <row r="151" spans="2:11" s="1" customFormat="1" ht="15" customHeight="1">
      <c r="B151" s="346"/>
      <c r="C151" s="373" t="s">
        <v>1720</v>
      </c>
      <c r="D151" s="321"/>
      <c r="E151" s="321"/>
      <c r="F151" s="374" t="s">
        <v>1717</v>
      </c>
      <c r="G151" s="321"/>
      <c r="H151" s="373" t="s">
        <v>1757</v>
      </c>
      <c r="I151" s="373" t="s">
        <v>1719</v>
      </c>
      <c r="J151" s="373">
        <v>120</v>
      </c>
      <c r="K151" s="369"/>
    </row>
    <row r="152" spans="2:11" s="1" customFormat="1" ht="15" customHeight="1">
      <c r="B152" s="346"/>
      <c r="C152" s="373" t="s">
        <v>1766</v>
      </c>
      <c r="D152" s="321"/>
      <c r="E152" s="321"/>
      <c r="F152" s="374" t="s">
        <v>1717</v>
      </c>
      <c r="G152" s="321"/>
      <c r="H152" s="373" t="s">
        <v>1777</v>
      </c>
      <c r="I152" s="373" t="s">
        <v>1719</v>
      </c>
      <c r="J152" s="373" t="s">
        <v>1768</v>
      </c>
      <c r="K152" s="369"/>
    </row>
    <row r="153" spans="2:11" s="1" customFormat="1" ht="15" customHeight="1">
      <c r="B153" s="346"/>
      <c r="C153" s="373" t="s">
        <v>1665</v>
      </c>
      <c r="D153" s="321"/>
      <c r="E153" s="321"/>
      <c r="F153" s="374" t="s">
        <v>1717</v>
      </c>
      <c r="G153" s="321"/>
      <c r="H153" s="373" t="s">
        <v>1778</v>
      </c>
      <c r="I153" s="373" t="s">
        <v>1719</v>
      </c>
      <c r="J153" s="373" t="s">
        <v>1768</v>
      </c>
      <c r="K153" s="369"/>
    </row>
    <row r="154" spans="2:11" s="1" customFormat="1" ht="15" customHeight="1">
      <c r="B154" s="346"/>
      <c r="C154" s="373" t="s">
        <v>1722</v>
      </c>
      <c r="D154" s="321"/>
      <c r="E154" s="321"/>
      <c r="F154" s="374" t="s">
        <v>1723</v>
      </c>
      <c r="G154" s="321"/>
      <c r="H154" s="373" t="s">
        <v>1757</v>
      </c>
      <c r="I154" s="373" t="s">
        <v>1719</v>
      </c>
      <c r="J154" s="373">
        <v>50</v>
      </c>
      <c r="K154" s="369"/>
    </row>
    <row r="155" spans="2:11" s="1" customFormat="1" ht="15" customHeight="1">
      <c r="B155" s="346"/>
      <c r="C155" s="373" t="s">
        <v>1725</v>
      </c>
      <c r="D155" s="321"/>
      <c r="E155" s="321"/>
      <c r="F155" s="374" t="s">
        <v>1717</v>
      </c>
      <c r="G155" s="321"/>
      <c r="H155" s="373" t="s">
        <v>1757</v>
      </c>
      <c r="I155" s="373" t="s">
        <v>1727</v>
      </c>
      <c r="J155" s="373"/>
      <c r="K155" s="369"/>
    </row>
    <row r="156" spans="2:11" s="1" customFormat="1" ht="15" customHeight="1">
      <c r="B156" s="346"/>
      <c r="C156" s="373" t="s">
        <v>1736</v>
      </c>
      <c r="D156" s="321"/>
      <c r="E156" s="321"/>
      <c r="F156" s="374" t="s">
        <v>1723</v>
      </c>
      <c r="G156" s="321"/>
      <c r="H156" s="373" t="s">
        <v>1757</v>
      </c>
      <c r="I156" s="373" t="s">
        <v>1719</v>
      </c>
      <c r="J156" s="373">
        <v>50</v>
      </c>
      <c r="K156" s="369"/>
    </row>
    <row r="157" spans="2:11" s="1" customFormat="1" ht="15" customHeight="1">
      <c r="B157" s="346"/>
      <c r="C157" s="373" t="s">
        <v>1744</v>
      </c>
      <c r="D157" s="321"/>
      <c r="E157" s="321"/>
      <c r="F157" s="374" t="s">
        <v>1723</v>
      </c>
      <c r="G157" s="321"/>
      <c r="H157" s="373" t="s">
        <v>1757</v>
      </c>
      <c r="I157" s="373" t="s">
        <v>1719</v>
      </c>
      <c r="J157" s="373">
        <v>50</v>
      </c>
      <c r="K157" s="369"/>
    </row>
    <row r="158" spans="2:11" s="1" customFormat="1" ht="15" customHeight="1">
      <c r="B158" s="346"/>
      <c r="C158" s="373" t="s">
        <v>1742</v>
      </c>
      <c r="D158" s="321"/>
      <c r="E158" s="321"/>
      <c r="F158" s="374" t="s">
        <v>1723</v>
      </c>
      <c r="G158" s="321"/>
      <c r="H158" s="373" t="s">
        <v>1757</v>
      </c>
      <c r="I158" s="373" t="s">
        <v>1719</v>
      </c>
      <c r="J158" s="373">
        <v>50</v>
      </c>
      <c r="K158" s="369"/>
    </row>
    <row r="159" spans="2:11" s="1" customFormat="1" ht="15" customHeight="1">
      <c r="B159" s="346"/>
      <c r="C159" s="373" t="s">
        <v>148</v>
      </c>
      <c r="D159" s="321"/>
      <c r="E159" s="321"/>
      <c r="F159" s="374" t="s">
        <v>1717</v>
      </c>
      <c r="G159" s="321"/>
      <c r="H159" s="373" t="s">
        <v>1779</v>
      </c>
      <c r="I159" s="373" t="s">
        <v>1719</v>
      </c>
      <c r="J159" s="373" t="s">
        <v>1780</v>
      </c>
      <c r="K159" s="369"/>
    </row>
    <row r="160" spans="2:11" s="1" customFormat="1" ht="15" customHeight="1">
      <c r="B160" s="346"/>
      <c r="C160" s="373" t="s">
        <v>1781</v>
      </c>
      <c r="D160" s="321"/>
      <c r="E160" s="321"/>
      <c r="F160" s="374" t="s">
        <v>1717</v>
      </c>
      <c r="G160" s="321"/>
      <c r="H160" s="373" t="s">
        <v>1782</v>
      </c>
      <c r="I160" s="373" t="s">
        <v>1752</v>
      </c>
      <c r="J160" s="373"/>
      <c r="K160" s="369"/>
    </row>
    <row r="161" spans="2:11" s="1" customFormat="1" ht="15" customHeight="1">
      <c r="B161" s="375"/>
      <c r="C161" s="355"/>
      <c r="D161" s="355"/>
      <c r="E161" s="355"/>
      <c r="F161" s="355"/>
      <c r="G161" s="355"/>
      <c r="H161" s="355"/>
      <c r="I161" s="355"/>
      <c r="J161" s="355"/>
      <c r="K161" s="376"/>
    </row>
    <row r="162" spans="2:11" s="1" customFormat="1" ht="18.75" customHeight="1">
      <c r="B162" s="357"/>
      <c r="C162" s="367"/>
      <c r="D162" s="367"/>
      <c r="E162" s="367"/>
      <c r="F162" s="377"/>
      <c r="G162" s="367"/>
      <c r="H162" s="367"/>
      <c r="I162" s="367"/>
      <c r="J162" s="367"/>
      <c r="K162" s="357"/>
    </row>
    <row r="163" spans="2:11" s="1" customFormat="1" ht="18.75" customHeight="1"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</row>
    <row r="164" spans="2:11" s="1" customFormat="1" ht="7.5" customHeight="1">
      <c r="B164" s="308"/>
      <c r="C164" s="309"/>
      <c r="D164" s="309"/>
      <c r="E164" s="309"/>
      <c r="F164" s="309"/>
      <c r="G164" s="309"/>
      <c r="H164" s="309"/>
      <c r="I164" s="309"/>
      <c r="J164" s="309"/>
      <c r="K164" s="310"/>
    </row>
    <row r="165" spans="2:11" s="1" customFormat="1" ht="45" customHeight="1">
      <c r="B165" s="311"/>
      <c r="C165" s="312" t="s">
        <v>1783</v>
      </c>
      <c r="D165" s="312"/>
      <c r="E165" s="312"/>
      <c r="F165" s="312"/>
      <c r="G165" s="312"/>
      <c r="H165" s="312"/>
      <c r="I165" s="312"/>
      <c r="J165" s="312"/>
      <c r="K165" s="313"/>
    </row>
    <row r="166" spans="2:11" s="1" customFormat="1" ht="17.25" customHeight="1">
      <c r="B166" s="311"/>
      <c r="C166" s="336" t="s">
        <v>1711</v>
      </c>
      <c r="D166" s="336"/>
      <c r="E166" s="336"/>
      <c r="F166" s="336" t="s">
        <v>1712</v>
      </c>
      <c r="G166" s="378"/>
      <c r="H166" s="379" t="s">
        <v>61</v>
      </c>
      <c r="I166" s="379" t="s">
        <v>64</v>
      </c>
      <c r="J166" s="336" t="s">
        <v>1713</v>
      </c>
      <c r="K166" s="313"/>
    </row>
    <row r="167" spans="2:11" s="1" customFormat="1" ht="17.25" customHeight="1">
      <c r="B167" s="314"/>
      <c r="C167" s="338" t="s">
        <v>1714</v>
      </c>
      <c r="D167" s="338"/>
      <c r="E167" s="338"/>
      <c r="F167" s="339" t="s">
        <v>1715</v>
      </c>
      <c r="G167" s="380"/>
      <c r="H167" s="381"/>
      <c r="I167" s="381"/>
      <c r="J167" s="338" t="s">
        <v>1716</v>
      </c>
      <c r="K167" s="316"/>
    </row>
    <row r="168" spans="2:11" s="1" customFormat="1" ht="5.25" customHeight="1">
      <c r="B168" s="346"/>
      <c r="C168" s="341"/>
      <c r="D168" s="341"/>
      <c r="E168" s="341"/>
      <c r="F168" s="341"/>
      <c r="G168" s="342"/>
      <c r="H168" s="341"/>
      <c r="I168" s="341"/>
      <c r="J168" s="341"/>
      <c r="K168" s="369"/>
    </row>
    <row r="169" spans="2:11" s="1" customFormat="1" ht="15" customHeight="1">
      <c r="B169" s="346"/>
      <c r="C169" s="321" t="s">
        <v>1720</v>
      </c>
      <c r="D169" s="321"/>
      <c r="E169" s="321"/>
      <c r="F169" s="344" t="s">
        <v>1717</v>
      </c>
      <c r="G169" s="321"/>
      <c r="H169" s="321" t="s">
        <v>1757</v>
      </c>
      <c r="I169" s="321" t="s">
        <v>1719</v>
      </c>
      <c r="J169" s="321">
        <v>120</v>
      </c>
      <c r="K169" s="369"/>
    </row>
    <row r="170" spans="2:11" s="1" customFormat="1" ht="15" customHeight="1">
      <c r="B170" s="346"/>
      <c r="C170" s="321" t="s">
        <v>1766</v>
      </c>
      <c r="D170" s="321"/>
      <c r="E170" s="321"/>
      <c r="F170" s="344" t="s">
        <v>1717</v>
      </c>
      <c r="G170" s="321"/>
      <c r="H170" s="321" t="s">
        <v>1767</v>
      </c>
      <c r="I170" s="321" t="s">
        <v>1719</v>
      </c>
      <c r="J170" s="321" t="s">
        <v>1768</v>
      </c>
      <c r="K170" s="369"/>
    </row>
    <row r="171" spans="2:11" s="1" customFormat="1" ht="15" customHeight="1">
      <c r="B171" s="346"/>
      <c r="C171" s="321" t="s">
        <v>1665</v>
      </c>
      <c r="D171" s="321"/>
      <c r="E171" s="321"/>
      <c r="F171" s="344" t="s">
        <v>1717</v>
      </c>
      <c r="G171" s="321"/>
      <c r="H171" s="321" t="s">
        <v>1784</v>
      </c>
      <c r="I171" s="321" t="s">
        <v>1719</v>
      </c>
      <c r="J171" s="321" t="s">
        <v>1768</v>
      </c>
      <c r="K171" s="369"/>
    </row>
    <row r="172" spans="2:11" s="1" customFormat="1" ht="15" customHeight="1">
      <c r="B172" s="346"/>
      <c r="C172" s="321" t="s">
        <v>1722</v>
      </c>
      <c r="D172" s="321"/>
      <c r="E172" s="321"/>
      <c r="F172" s="344" t="s">
        <v>1723</v>
      </c>
      <c r="G172" s="321"/>
      <c r="H172" s="321" t="s">
        <v>1784</v>
      </c>
      <c r="I172" s="321" t="s">
        <v>1719</v>
      </c>
      <c r="J172" s="321">
        <v>50</v>
      </c>
      <c r="K172" s="369"/>
    </row>
    <row r="173" spans="2:11" s="1" customFormat="1" ht="15" customHeight="1">
      <c r="B173" s="346"/>
      <c r="C173" s="321" t="s">
        <v>1725</v>
      </c>
      <c r="D173" s="321"/>
      <c r="E173" s="321"/>
      <c r="F173" s="344" t="s">
        <v>1717</v>
      </c>
      <c r="G173" s="321"/>
      <c r="H173" s="321" t="s">
        <v>1784</v>
      </c>
      <c r="I173" s="321" t="s">
        <v>1727</v>
      </c>
      <c r="J173" s="321"/>
      <c r="K173" s="369"/>
    </row>
    <row r="174" spans="2:11" s="1" customFormat="1" ht="15" customHeight="1">
      <c r="B174" s="346"/>
      <c r="C174" s="321" t="s">
        <v>1736</v>
      </c>
      <c r="D174" s="321"/>
      <c r="E174" s="321"/>
      <c r="F174" s="344" t="s">
        <v>1723</v>
      </c>
      <c r="G174" s="321"/>
      <c r="H174" s="321" t="s">
        <v>1784</v>
      </c>
      <c r="I174" s="321" t="s">
        <v>1719</v>
      </c>
      <c r="J174" s="321">
        <v>50</v>
      </c>
      <c r="K174" s="369"/>
    </row>
    <row r="175" spans="2:11" s="1" customFormat="1" ht="15" customHeight="1">
      <c r="B175" s="346"/>
      <c r="C175" s="321" t="s">
        <v>1744</v>
      </c>
      <c r="D175" s="321"/>
      <c r="E175" s="321"/>
      <c r="F175" s="344" t="s">
        <v>1723</v>
      </c>
      <c r="G175" s="321"/>
      <c r="H175" s="321" t="s">
        <v>1784</v>
      </c>
      <c r="I175" s="321" t="s">
        <v>1719</v>
      </c>
      <c r="J175" s="321">
        <v>50</v>
      </c>
      <c r="K175" s="369"/>
    </row>
    <row r="176" spans="2:11" s="1" customFormat="1" ht="15" customHeight="1">
      <c r="B176" s="346"/>
      <c r="C176" s="321" t="s">
        <v>1742</v>
      </c>
      <c r="D176" s="321"/>
      <c r="E176" s="321"/>
      <c r="F176" s="344" t="s">
        <v>1723</v>
      </c>
      <c r="G176" s="321"/>
      <c r="H176" s="321" t="s">
        <v>1784</v>
      </c>
      <c r="I176" s="321" t="s">
        <v>1719</v>
      </c>
      <c r="J176" s="321">
        <v>50</v>
      </c>
      <c r="K176" s="369"/>
    </row>
    <row r="177" spans="2:11" s="1" customFormat="1" ht="15" customHeight="1">
      <c r="B177" s="346"/>
      <c r="C177" s="321" t="s">
        <v>158</v>
      </c>
      <c r="D177" s="321"/>
      <c r="E177" s="321"/>
      <c r="F177" s="344" t="s">
        <v>1717</v>
      </c>
      <c r="G177" s="321"/>
      <c r="H177" s="321" t="s">
        <v>1785</v>
      </c>
      <c r="I177" s="321" t="s">
        <v>1786</v>
      </c>
      <c r="J177" s="321"/>
      <c r="K177" s="369"/>
    </row>
    <row r="178" spans="2:11" s="1" customFormat="1" ht="15" customHeight="1">
      <c r="B178" s="346"/>
      <c r="C178" s="321" t="s">
        <v>64</v>
      </c>
      <c r="D178" s="321"/>
      <c r="E178" s="321"/>
      <c r="F178" s="344" t="s">
        <v>1717</v>
      </c>
      <c r="G178" s="321"/>
      <c r="H178" s="321" t="s">
        <v>1787</v>
      </c>
      <c r="I178" s="321" t="s">
        <v>1788</v>
      </c>
      <c r="J178" s="321">
        <v>1</v>
      </c>
      <c r="K178" s="369"/>
    </row>
    <row r="179" spans="2:11" s="1" customFormat="1" ht="15" customHeight="1">
      <c r="B179" s="346"/>
      <c r="C179" s="321" t="s">
        <v>60</v>
      </c>
      <c r="D179" s="321"/>
      <c r="E179" s="321"/>
      <c r="F179" s="344" t="s">
        <v>1717</v>
      </c>
      <c r="G179" s="321"/>
      <c r="H179" s="321" t="s">
        <v>1789</v>
      </c>
      <c r="I179" s="321" t="s">
        <v>1719</v>
      </c>
      <c r="J179" s="321">
        <v>20</v>
      </c>
      <c r="K179" s="369"/>
    </row>
    <row r="180" spans="2:11" s="1" customFormat="1" ht="15" customHeight="1">
      <c r="B180" s="346"/>
      <c r="C180" s="321" t="s">
        <v>61</v>
      </c>
      <c r="D180" s="321"/>
      <c r="E180" s="321"/>
      <c r="F180" s="344" t="s">
        <v>1717</v>
      </c>
      <c r="G180" s="321"/>
      <c r="H180" s="321" t="s">
        <v>1790</v>
      </c>
      <c r="I180" s="321" t="s">
        <v>1719</v>
      </c>
      <c r="J180" s="321">
        <v>255</v>
      </c>
      <c r="K180" s="369"/>
    </row>
    <row r="181" spans="2:11" s="1" customFormat="1" ht="15" customHeight="1">
      <c r="B181" s="346"/>
      <c r="C181" s="321" t="s">
        <v>159</v>
      </c>
      <c r="D181" s="321"/>
      <c r="E181" s="321"/>
      <c r="F181" s="344" t="s">
        <v>1717</v>
      </c>
      <c r="G181" s="321"/>
      <c r="H181" s="321" t="s">
        <v>1681</v>
      </c>
      <c r="I181" s="321" t="s">
        <v>1719</v>
      </c>
      <c r="J181" s="321">
        <v>10</v>
      </c>
      <c r="K181" s="369"/>
    </row>
    <row r="182" spans="2:11" s="1" customFormat="1" ht="15" customHeight="1">
      <c r="B182" s="346"/>
      <c r="C182" s="321" t="s">
        <v>160</v>
      </c>
      <c r="D182" s="321"/>
      <c r="E182" s="321"/>
      <c r="F182" s="344" t="s">
        <v>1717</v>
      </c>
      <c r="G182" s="321"/>
      <c r="H182" s="321" t="s">
        <v>1791</v>
      </c>
      <c r="I182" s="321" t="s">
        <v>1752</v>
      </c>
      <c r="J182" s="321"/>
      <c r="K182" s="369"/>
    </row>
    <row r="183" spans="2:11" s="1" customFormat="1" ht="15" customHeight="1">
      <c r="B183" s="346"/>
      <c r="C183" s="321" t="s">
        <v>1792</v>
      </c>
      <c r="D183" s="321"/>
      <c r="E183" s="321"/>
      <c r="F183" s="344" t="s">
        <v>1717</v>
      </c>
      <c r="G183" s="321"/>
      <c r="H183" s="321" t="s">
        <v>1793</v>
      </c>
      <c r="I183" s="321" t="s">
        <v>1752</v>
      </c>
      <c r="J183" s="321"/>
      <c r="K183" s="369"/>
    </row>
    <row r="184" spans="2:11" s="1" customFormat="1" ht="15" customHeight="1">
      <c r="B184" s="346"/>
      <c r="C184" s="321" t="s">
        <v>1781</v>
      </c>
      <c r="D184" s="321"/>
      <c r="E184" s="321"/>
      <c r="F184" s="344" t="s">
        <v>1717</v>
      </c>
      <c r="G184" s="321"/>
      <c r="H184" s="321" t="s">
        <v>1794</v>
      </c>
      <c r="I184" s="321" t="s">
        <v>1752</v>
      </c>
      <c r="J184" s="321"/>
      <c r="K184" s="369"/>
    </row>
    <row r="185" spans="2:11" s="1" customFormat="1" ht="15" customHeight="1">
      <c r="B185" s="346"/>
      <c r="C185" s="321" t="s">
        <v>162</v>
      </c>
      <c r="D185" s="321"/>
      <c r="E185" s="321"/>
      <c r="F185" s="344" t="s">
        <v>1723</v>
      </c>
      <c r="G185" s="321"/>
      <c r="H185" s="321" t="s">
        <v>1795</v>
      </c>
      <c r="I185" s="321" t="s">
        <v>1719</v>
      </c>
      <c r="J185" s="321">
        <v>50</v>
      </c>
      <c r="K185" s="369"/>
    </row>
    <row r="186" spans="2:11" s="1" customFormat="1" ht="15" customHeight="1">
      <c r="B186" s="346"/>
      <c r="C186" s="321" t="s">
        <v>1796</v>
      </c>
      <c r="D186" s="321"/>
      <c r="E186" s="321"/>
      <c r="F186" s="344" t="s">
        <v>1723</v>
      </c>
      <c r="G186" s="321"/>
      <c r="H186" s="321" t="s">
        <v>1797</v>
      </c>
      <c r="I186" s="321" t="s">
        <v>1798</v>
      </c>
      <c r="J186" s="321"/>
      <c r="K186" s="369"/>
    </row>
    <row r="187" spans="2:11" s="1" customFormat="1" ht="15" customHeight="1">
      <c r="B187" s="346"/>
      <c r="C187" s="321" t="s">
        <v>1799</v>
      </c>
      <c r="D187" s="321"/>
      <c r="E187" s="321"/>
      <c r="F187" s="344" t="s">
        <v>1723</v>
      </c>
      <c r="G187" s="321"/>
      <c r="H187" s="321" t="s">
        <v>1800</v>
      </c>
      <c r="I187" s="321" t="s">
        <v>1798</v>
      </c>
      <c r="J187" s="321"/>
      <c r="K187" s="369"/>
    </row>
    <row r="188" spans="2:11" s="1" customFormat="1" ht="15" customHeight="1">
      <c r="B188" s="346"/>
      <c r="C188" s="321" t="s">
        <v>1801</v>
      </c>
      <c r="D188" s="321"/>
      <c r="E188" s="321"/>
      <c r="F188" s="344" t="s">
        <v>1723</v>
      </c>
      <c r="G188" s="321"/>
      <c r="H188" s="321" t="s">
        <v>1802</v>
      </c>
      <c r="I188" s="321" t="s">
        <v>1798</v>
      </c>
      <c r="J188" s="321"/>
      <c r="K188" s="369"/>
    </row>
    <row r="189" spans="2:11" s="1" customFormat="1" ht="15" customHeight="1">
      <c r="B189" s="346"/>
      <c r="C189" s="382" t="s">
        <v>1803</v>
      </c>
      <c r="D189" s="321"/>
      <c r="E189" s="321"/>
      <c r="F189" s="344" t="s">
        <v>1723</v>
      </c>
      <c r="G189" s="321"/>
      <c r="H189" s="321" t="s">
        <v>1804</v>
      </c>
      <c r="I189" s="321" t="s">
        <v>1805</v>
      </c>
      <c r="J189" s="383" t="s">
        <v>1806</v>
      </c>
      <c r="K189" s="369"/>
    </row>
    <row r="190" spans="2:11" s="1" customFormat="1" ht="15" customHeight="1">
      <c r="B190" s="346"/>
      <c r="C190" s="382" t="s">
        <v>49</v>
      </c>
      <c r="D190" s="321"/>
      <c r="E190" s="321"/>
      <c r="F190" s="344" t="s">
        <v>1717</v>
      </c>
      <c r="G190" s="321"/>
      <c r="H190" s="318" t="s">
        <v>1807</v>
      </c>
      <c r="I190" s="321" t="s">
        <v>1808</v>
      </c>
      <c r="J190" s="321"/>
      <c r="K190" s="369"/>
    </row>
    <row r="191" spans="2:11" s="1" customFormat="1" ht="15" customHeight="1">
      <c r="B191" s="346"/>
      <c r="C191" s="382" t="s">
        <v>1809</v>
      </c>
      <c r="D191" s="321"/>
      <c r="E191" s="321"/>
      <c r="F191" s="344" t="s">
        <v>1717</v>
      </c>
      <c r="G191" s="321"/>
      <c r="H191" s="321" t="s">
        <v>1810</v>
      </c>
      <c r="I191" s="321" t="s">
        <v>1752</v>
      </c>
      <c r="J191" s="321"/>
      <c r="K191" s="369"/>
    </row>
    <row r="192" spans="2:11" s="1" customFormat="1" ht="15" customHeight="1">
      <c r="B192" s="346"/>
      <c r="C192" s="382" t="s">
        <v>1811</v>
      </c>
      <c r="D192" s="321"/>
      <c r="E192" s="321"/>
      <c r="F192" s="344" t="s">
        <v>1717</v>
      </c>
      <c r="G192" s="321"/>
      <c r="H192" s="321" t="s">
        <v>1812</v>
      </c>
      <c r="I192" s="321" t="s">
        <v>1752</v>
      </c>
      <c r="J192" s="321"/>
      <c r="K192" s="369"/>
    </row>
    <row r="193" spans="2:11" s="1" customFormat="1" ht="15" customHeight="1">
      <c r="B193" s="346"/>
      <c r="C193" s="382" t="s">
        <v>1813</v>
      </c>
      <c r="D193" s="321"/>
      <c r="E193" s="321"/>
      <c r="F193" s="344" t="s">
        <v>1723</v>
      </c>
      <c r="G193" s="321"/>
      <c r="H193" s="321" t="s">
        <v>1814</v>
      </c>
      <c r="I193" s="321" t="s">
        <v>1752</v>
      </c>
      <c r="J193" s="321"/>
      <c r="K193" s="369"/>
    </row>
    <row r="194" spans="2:11" s="1" customFormat="1" ht="15" customHeight="1">
      <c r="B194" s="375"/>
      <c r="C194" s="384"/>
      <c r="D194" s="355"/>
      <c r="E194" s="355"/>
      <c r="F194" s="355"/>
      <c r="G194" s="355"/>
      <c r="H194" s="355"/>
      <c r="I194" s="355"/>
      <c r="J194" s="355"/>
      <c r="K194" s="376"/>
    </row>
    <row r="195" spans="2:11" s="1" customFormat="1" ht="18.75" customHeight="1">
      <c r="B195" s="357"/>
      <c r="C195" s="367"/>
      <c r="D195" s="367"/>
      <c r="E195" s="367"/>
      <c r="F195" s="377"/>
      <c r="G195" s="367"/>
      <c r="H195" s="367"/>
      <c r="I195" s="367"/>
      <c r="J195" s="367"/>
      <c r="K195" s="357"/>
    </row>
    <row r="196" spans="2:11" s="1" customFormat="1" ht="18.75" customHeight="1">
      <c r="B196" s="357"/>
      <c r="C196" s="367"/>
      <c r="D196" s="367"/>
      <c r="E196" s="367"/>
      <c r="F196" s="377"/>
      <c r="G196" s="367"/>
      <c r="H196" s="367"/>
      <c r="I196" s="367"/>
      <c r="J196" s="367"/>
      <c r="K196" s="357"/>
    </row>
    <row r="197" spans="2:11" s="1" customFormat="1" ht="18.75" customHeight="1"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</row>
    <row r="198" spans="2:11" s="1" customFormat="1" ht="13.5">
      <c r="B198" s="308"/>
      <c r="C198" s="309"/>
      <c r="D198" s="309"/>
      <c r="E198" s="309"/>
      <c r="F198" s="309"/>
      <c r="G198" s="309"/>
      <c r="H198" s="309"/>
      <c r="I198" s="309"/>
      <c r="J198" s="309"/>
      <c r="K198" s="310"/>
    </row>
    <row r="199" spans="2:11" s="1" customFormat="1" ht="21">
      <c r="B199" s="311"/>
      <c r="C199" s="312" t="s">
        <v>1815</v>
      </c>
      <c r="D199" s="312"/>
      <c r="E199" s="312"/>
      <c r="F199" s="312"/>
      <c r="G199" s="312"/>
      <c r="H199" s="312"/>
      <c r="I199" s="312"/>
      <c r="J199" s="312"/>
      <c r="K199" s="313"/>
    </row>
    <row r="200" spans="2:11" s="1" customFormat="1" ht="25.5" customHeight="1">
      <c r="B200" s="311"/>
      <c r="C200" s="385" t="s">
        <v>1816</v>
      </c>
      <c r="D200" s="385"/>
      <c r="E200" s="385"/>
      <c r="F200" s="385" t="s">
        <v>1817</v>
      </c>
      <c r="G200" s="386"/>
      <c r="H200" s="385" t="s">
        <v>1818</v>
      </c>
      <c r="I200" s="385"/>
      <c r="J200" s="385"/>
      <c r="K200" s="313"/>
    </row>
    <row r="201" spans="2:11" s="1" customFormat="1" ht="5.25" customHeight="1">
      <c r="B201" s="346"/>
      <c r="C201" s="341"/>
      <c r="D201" s="341"/>
      <c r="E201" s="341"/>
      <c r="F201" s="341"/>
      <c r="G201" s="367"/>
      <c r="H201" s="341"/>
      <c r="I201" s="341"/>
      <c r="J201" s="341"/>
      <c r="K201" s="369"/>
    </row>
    <row r="202" spans="2:11" s="1" customFormat="1" ht="15" customHeight="1">
      <c r="B202" s="346"/>
      <c r="C202" s="321" t="s">
        <v>1808</v>
      </c>
      <c r="D202" s="321"/>
      <c r="E202" s="321"/>
      <c r="F202" s="344" t="s">
        <v>50</v>
      </c>
      <c r="G202" s="321"/>
      <c r="H202" s="321" t="s">
        <v>1819</v>
      </c>
      <c r="I202" s="321"/>
      <c r="J202" s="321"/>
      <c r="K202" s="369"/>
    </row>
    <row r="203" spans="2:11" s="1" customFormat="1" ht="15" customHeight="1">
      <c r="B203" s="346"/>
      <c r="C203" s="321"/>
      <c r="D203" s="321"/>
      <c r="E203" s="321"/>
      <c r="F203" s="344" t="s">
        <v>51</v>
      </c>
      <c r="G203" s="321"/>
      <c r="H203" s="321" t="s">
        <v>1820</v>
      </c>
      <c r="I203" s="321"/>
      <c r="J203" s="321"/>
      <c r="K203" s="369"/>
    </row>
    <row r="204" spans="2:11" s="1" customFormat="1" ht="15" customHeight="1">
      <c r="B204" s="346"/>
      <c r="C204" s="321"/>
      <c r="D204" s="321"/>
      <c r="E204" s="321"/>
      <c r="F204" s="344" t="s">
        <v>54</v>
      </c>
      <c r="G204" s="321"/>
      <c r="H204" s="321" t="s">
        <v>1821</v>
      </c>
      <c r="I204" s="321"/>
      <c r="J204" s="321"/>
      <c r="K204" s="369"/>
    </row>
    <row r="205" spans="2:11" s="1" customFormat="1" ht="15" customHeight="1">
      <c r="B205" s="346"/>
      <c r="C205" s="321"/>
      <c r="D205" s="321"/>
      <c r="E205" s="321"/>
      <c r="F205" s="344" t="s">
        <v>52</v>
      </c>
      <c r="G205" s="321"/>
      <c r="H205" s="321" t="s">
        <v>1822</v>
      </c>
      <c r="I205" s="321"/>
      <c r="J205" s="321"/>
      <c r="K205" s="369"/>
    </row>
    <row r="206" spans="2:11" s="1" customFormat="1" ht="15" customHeight="1">
      <c r="B206" s="346"/>
      <c r="C206" s="321"/>
      <c r="D206" s="321"/>
      <c r="E206" s="321"/>
      <c r="F206" s="344" t="s">
        <v>53</v>
      </c>
      <c r="G206" s="321"/>
      <c r="H206" s="321" t="s">
        <v>1823</v>
      </c>
      <c r="I206" s="321"/>
      <c r="J206" s="321"/>
      <c r="K206" s="369"/>
    </row>
    <row r="207" spans="2:11" s="1" customFormat="1" ht="15" customHeight="1">
      <c r="B207" s="346"/>
      <c r="C207" s="321"/>
      <c r="D207" s="321"/>
      <c r="E207" s="321"/>
      <c r="F207" s="344"/>
      <c r="G207" s="321"/>
      <c r="H207" s="321"/>
      <c r="I207" s="321"/>
      <c r="J207" s="321"/>
      <c r="K207" s="369"/>
    </row>
    <row r="208" spans="2:11" s="1" customFormat="1" ht="15" customHeight="1">
      <c r="B208" s="346"/>
      <c r="C208" s="321" t="s">
        <v>1764</v>
      </c>
      <c r="D208" s="321"/>
      <c r="E208" s="321"/>
      <c r="F208" s="344" t="s">
        <v>87</v>
      </c>
      <c r="G208" s="321"/>
      <c r="H208" s="321" t="s">
        <v>1824</v>
      </c>
      <c r="I208" s="321"/>
      <c r="J208" s="321"/>
      <c r="K208" s="369"/>
    </row>
    <row r="209" spans="2:11" s="1" customFormat="1" ht="15" customHeight="1">
      <c r="B209" s="346"/>
      <c r="C209" s="321"/>
      <c r="D209" s="321"/>
      <c r="E209" s="321"/>
      <c r="F209" s="344" t="s">
        <v>1660</v>
      </c>
      <c r="G209" s="321"/>
      <c r="H209" s="321" t="s">
        <v>1661</v>
      </c>
      <c r="I209" s="321"/>
      <c r="J209" s="321"/>
      <c r="K209" s="369"/>
    </row>
    <row r="210" spans="2:11" s="1" customFormat="1" ht="15" customHeight="1">
      <c r="B210" s="346"/>
      <c r="C210" s="321"/>
      <c r="D210" s="321"/>
      <c r="E210" s="321"/>
      <c r="F210" s="344" t="s">
        <v>93</v>
      </c>
      <c r="G210" s="321"/>
      <c r="H210" s="321" t="s">
        <v>1825</v>
      </c>
      <c r="I210" s="321"/>
      <c r="J210" s="321"/>
      <c r="K210" s="369"/>
    </row>
    <row r="211" spans="2:11" s="1" customFormat="1" ht="15" customHeight="1">
      <c r="B211" s="387"/>
      <c r="C211" s="321"/>
      <c r="D211" s="321"/>
      <c r="E211" s="321"/>
      <c r="F211" s="344" t="s">
        <v>131</v>
      </c>
      <c r="G211" s="382"/>
      <c r="H211" s="373" t="s">
        <v>1662</v>
      </c>
      <c r="I211" s="373"/>
      <c r="J211" s="373"/>
      <c r="K211" s="388"/>
    </row>
    <row r="212" spans="2:11" s="1" customFormat="1" ht="15" customHeight="1">
      <c r="B212" s="387"/>
      <c r="C212" s="321"/>
      <c r="D212" s="321"/>
      <c r="E212" s="321"/>
      <c r="F212" s="344" t="s">
        <v>1663</v>
      </c>
      <c r="G212" s="382"/>
      <c r="H212" s="373" t="s">
        <v>1826</v>
      </c>
      <c r="I212" s="373"/>
      <c r="J212" s="373"/>
      <c r="K212" s="388"/>
    </row>
    <row r="213" spans="2:11" s="1" customFormat="1" ht="15" customHeight="1">
      <c r="B213" s="387"/>
      <c r="C213" s="321"/>
      <c r="D213" s="321"/>
      <c r="E213" s="321"/>
      <c r="F213" s="344"/>
      <c r="G213" s="382"/>
      <c r="H213" s="373"/>
      <c r="I213" s="373"/>
      <c r="J213" s="373"/>
      <c r="K213" s="388"/>
    </row>
    <row r="214" spans="2:11" s="1" customFormat="1" ht="15" customHeight="1">
      <c r="B214" s="387"/>
      <c r="C214" s="321" t="s">
        <v>1788</v>
      </c>
      <c r="D214" s="321"/>
      <c r="E214" s="321"/>
      <c r="F214" s="344">
        <v>1</v>
      </c>
      <c r="G214" s="382"/>
      <c r="H214" s="373" t="s">
        <v>1827</v>
      </c>
      <c r="I214" s="373"/>
      <c r="J214" s="373"/>
      <c r="K214" s="388"/>
    </row>
    <row r="215" spans="2:11" s="1" customFormat="1" ht="15" customHeight="1">
      <c r="B215" s="387"/>
      <c r="C215" s="321"/>
      <c r="D215" s="321"/>
      <c r="E215" s="321"/>
      <c r="F215" s="344">
        <v>2</v>
      </c>
      <c r="G215" s="382"/>
      <c r="H215" s="373" t="s">
        <v>1828</v>
      </c>
      <c r="I215" s="373"/>
      <c r="J215" s="373"/>
      <c r="K215" s="388"/>
    </row>
    <row r="216" spans="2:11" s="1" customFormat="1" ht="15" customHeight="1">
      <c r="B216" s="387"/>
      <c r="C216" s="321"/>
      <c r="D216" s="321"/>
      <c r="E216" s="321"/>
      <c r="F216" s="344">
        <v>3</v>
      </c>
      <c r="G216" s="382"/>
      <c r="H216" s="373" t="s">
        <v>1829</v>
      </c>
      <c r="I216" s="373"/>
      <c r="J216" s="373"/>
      <c r="K216" s="388"/>
    </row>
    <row r="217" spans="2:11" s="1" customFormat="1" ht="15" customHeight="1">
      <c r="B217" s="387"/>
      <c r="C217" s="321"/>
      <c r="D217" s="321"/>
      <c r="E217" s="321"/>
      <c r="F217" s="344">
        <v>4</v>
      </c>
      <c r="G217" s="382"/>
      <c r="H217" s="373" t="s">
        <v>1830</v>
      </c>
      <c r="I217" s="373"/>
      <c r="J217" s="373"/>
      <c r="K217" s="388"/>
    </row>
    <row r="218" spans="2:11" s="1" customFormat="1" ht="12.75" customHeight="1">
      <c r="B218" s="389"/>
      <c r="C218" s="390"/>
      <c r="D218" s="390"/>
      <c r="E218" s="390"/>
      <c r="F218" s="390"/>
      <c r="G218" s="390"/>
      <c r="H218" s="390"/>
      <c r="I218" s="390"/>
      <c r="J218" s="390"/>
      <c r="K218" s="39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0" t="s">
        <v>134</v>
      </c>
      <c r="BA2" s="130" t="s">
        <v>78</v>
      </c>
      <c r="BB2" s="130" t="s">
        <v>135</v>
      </c>
      <c r="BC2" s="130" t="s">
        <v>136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137</v>
      </c>
      <c r="BA3" s="130" t="s">
        <v>78</v>
      </c>
      <c r="BB3" s="130" t="s">
        <v>138</v>
      </c>
      <c r="BC3" s="130" t="s">
        <v>139</v>
      </c>
      <c r="BD3" s="130" t="s">
        <v>90</v>
      </c>
    </row>
    <row r="4" spans="2:5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  <c r="AZ4" s="130" t="s">
        <v>141</v>
      </c>
      <c r="BA4" s="130" t="s">
        <v>78</v>
      </c>
      <c r="BB4" s="130" t="s">
        <v>142</v>
      </c>
      <c r="BC4" s="130" t="s">
        <v>143</v>
      </c>
      <c r="BD4" s="130" t="s">
        <v>90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ROUND((SUM(BE85:BE181)),2)</f>
        <v>0</v>
      </c>
      <c r="G33" s="40"/>
      <c r="H33" s="40"/>
      <c r="I33" s="151">
        <v>0.21</v>
      </c>
      <c r="J33" s="150">
        <f>ROUND(((SUM(BE85:BE181))*I33),2)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ROUND((SUM(BF85:BF181)),2)</f>
        <v>0</v>
      </c>
      <c r="G34" s="40"/>
      <c r="H34" s="40"/>
      <c r="I34" s="151">
        <v>0.15</v>
      </c>
      <c r="J34" s="150">
        <f>ROUND(((SUM(BF85:BF181))*I34),2)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ROUND((SUM(BG85:BG181)),2)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ROUND((SUM(BH85:BH181)),2)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ROUND((SUM(BI85:BI181)),2)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DBP - Demoliční a bourací práce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153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154</v>
      </c>
      <c r="E63" s="177"/>
      <c r="F63" s="177"/>
      <c r="G63" s="177"/>
      <c r="H63" s="177"/>
      <c r="I63" s="177"/>
      <c r="J63" s="178">
        <f>J119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155</v>
      </c>
      <c r="E64" s="177"/>
      <c r="F64" s="177"/>
      <c r="G64" s="177"/>
      <c r="H64" s="177"/>
      <c r="I64" s="177"/>
      <c r="J64" s="178">
        <f>J168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156</v>
      </c>
      <c r="E65" s="171"/>
      <c r="F65" s="171"/>
      <c r="G65" s="171"/>
      <c r="H65" s="171"/>
      <c r="I65" s="171"/>
      <c r="J65" s="172">
        <f>J172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DBP - Demoliční a bourací práce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21. 2. 2023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P86+P172</f>
        <v>0</v>
      </c>
      <c r="Q85" s="98"/>
      <c r="R85" s="188">
        <f>R86+R172</f>
        <v>0</v>
      </c>
      <c r="S85" s="98"/>
      <c r="T85" s="189">
        <f>T86+T172</f>
        <v>3944.3759999999997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BK86+BK172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P87+P103+P119+P168</f>
        <v>0</v>
      </c>
      <c r="Q86" s="199"/>
      <c r="R86" s="200">
        <f>R87+R103+R119+R168</f>
        <v>0</v>
      </c>
      <c r="S86" s="199"/>
      <c r="T86" s="201">
        <f>T87+T103+T119+T168</f>
        <v>3944.3759999999997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BK87+BK103+BK119+BK168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SUM(P88:P102)</f>
        <v>0</v>
      </c>
      <c r="Q87" s="199"/>
      <c r="R87" s="200">
        <f>SUM(R88:R102)</f>
        <v>0</v>
      </c>
      <c r="S87" s="199"/>
      <c r="T87" s="201">
        <f>SUM(T88:T102)</f>
        <v>699.708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SUM(BK88:BK102)</f>
        <v>0</v>
      </c>
    </row>
    <row r="88" spans="1:65" s="2" customFormat="1" ht="16.5" customHeight="1">
      <c r="A88" s="40"/>
      <c r="B88" s="41"/>
      <c r="C88" s="207" t="s">
        <v>88</v>
      </c>
      <c r="D88" s="207" t="s">
        <v>174</v>
      </c>
      <c r="E88" s="208" t="s">
        <v>175</v>
      </c>
      <c r="F88" s="209" t="s">
        <v>176</v>
      </c>
      <c r="G88" s="210" t="s">
        <v>142</v>
      </c>
      <c r="H88" s="211">
        <v>676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0.58</v>
      </c>
      <c r="T88" s="217">
        <f>S88*H88</f>
        <v>392.08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179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181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183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185</v>
      </c>
      <c r="G91" s="228"/>
      <c r="H91" s="231">
        <v>676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90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4" customFormat="1" ht="12">
      <c r="A92" s="14"/>
      <c r="B92" s="238"/>
      <c r="C92" s="239"/>
      <c r="D92" s="220" t="s">
        <v>184</v>
      </c>
      <c r="E92" s="240" t="s">
        <v>78</v>
      </c>
      <c r="F92" s="241" t="s">
        <v>186</v>
      </c>
      <c r="G92" s="239"/>
      <c r="H92" s="242">
        <v>676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184</v>
      </c>
      <c r="AU92" s="248" t="s">
        <v>90</v>
      </c>
      <c r="AV92" s="14" t="s">
        <v>178</v>
      </c>
      <c r="AW92" s="14" t="s">
        <v>38</v>
      </c>
      <c r="AX92" s="14" t="s">
        <v>88</v>
      </c>
      <c r="AY92" s="248" t="s">
        <v>172</v>
      </c>
    </row>
    <row r="93" spans="1:65" s="2" customFormat="1" ht="21.75" customHeight="1">
      <c r="A93" s="40"/>
      <c r="B93" s="41"/>
      <c r="C93" s="207" t="s">
        <v>90</v>
      </c>
      <c r="D93" s="207" t="s">
        <v>174</v>
      </c>
      <c r="E93" s="208" t="s">
        <v>187</v>
      </c>
      <c r="F93" s="209" t="s">
        <v>188</v>
      </c>
      <c r="G93" s="210" t="s">
        <v>142</v>
      </c>
      <c r="H93" s="211">
        <v>676</v>
      </c>
      <c r="I93" s="212"/>
      <c r="J93" s="213">
        <f>ROUND(I93*H93,2)</f>
        <v>0</v>
      </c>
      <c r="K93" s="209" t="s">
        <v>177</v>
      </c>
      <c r="L93" s="46"/>
      <c r="M93" s="214" t="s">
        <v>78</v>
      </c>
      <c r="N93" s="215" t="s">
        <v>50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0.33</v>
      </c>
      <c r="T93" s="217">
        <f>S93*H93</f>
        <v>223.08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178</v>
      </c>
      <c r="AT93" s="218" t="s">
        <v>174</v>
      </c>
      <c r="AU93" s="218" t="s">
        <v>90</v>
      </c>
      <c r="AY93" s="19" t="s">
        <v>172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88</v>
      </c>
      <c r="BK93" s="219">
        <f>ROUND(I93*H93,2)</f>
        <v>0</v>
      </c>
      <c r="BL93" s="19" t="s">
        <v>178</v>
      </c>
      <c r="BM93" s="218" t="s">
        <v>189</v>
      </c>
    </row>
    <row r="94" spans="1:47" s="2" customFormat="1" ht="12">
      <c r="A94" s="40"/>
      <c r="B94" s="41"/>
      <c r="C94" s="42"/>
      <c r="D94" s="220" t="s">
        <v>180</v>
      </c>
      <c r="E94" s="42"/>
      <c r="F94" s="221" t="s">
        <v>190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180</v>
      </c>
      <c r="AU94" s="19" t="s">
        <v>90</v>
      </c>
    </row>
    <row r="95" spans="1:47" s="2" customFormat="1" ht="12">
      <c r="A95" s="40"/>
      <c r="B95" s="41"/>
      <c r="C95" s="42"/>
      <c r="D95" s="225" t="s">
        <v>182</v>
      </c>
      <c r="E95" s="42"/>
      <c r="F95" s="226" t="s">
        <v>191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182</v>
      </c>
      <c r="AU95" s="19" t="s">
        <v>90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185</v>
      </c>
      <c r="G96" s="228"/>
      <c r="H96" s="231">
        <v>676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90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4" customFormat="1" ht="12">
      <c r="A97" s="14"/>
      <c r="B97" s="238"/>
      <c r="C97" s="239"/>
      <c r="D97" s="220" t="s">
        <v>184</v>
      </c>
      <c r="E97" s="240" t="s">
        <v>141</v>
      </c>
      <c r="F97" s="241" t="s">
        <v>186</v>
      </c>
      <c r="G97" s="239"/>
      <c r="H97" s="242">
        <v>676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184</v>
      </c>
      <c r="AU97" s="248" t="s">
        <v>90</v>
      </c>
      <c r="AV97" s="14" t="s">
        <v>178</v>
      </c>
      <c r="AW97" s="14" t="s">
        <v>38</v>
      </c>
      <c r="AX97" s="14" t="s">
        <v>88</v>
      </c>
      <c r="AY97" s="248" t="s">
        <v>172</v>
      </c>
    </row>
    <row r="98" spans="1:65" s="2" customFormat="1" ht="16.5" customHeight="1">
      <c r="A98" s="40"/>
      <c r="B98" s="41"/>
      <c r="C98" s="207" t="s">
        <v>192</v>
      </c>
      <c r="D98" s="207" t="s">
        <v>174</v>
      </c>
      <c r="E98" s="208" t="s">
        <v>193</v>
      </c>
      <c r="F98" s="209" t="s">
        <v>194</v>
      </c>
      <c r="G98" s="210" t="s">
        <v>138</v>
      </c>
      <c r="H98" s="211">
        <v>367.6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0.23</v>
      </c>
      <c r="T98" s="217">
        <f>S98*H98</f>
        <v>84.548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195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196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197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198</v>
      </c>
      <c r="G101" s="228"/>
      <c r="H101" s="231">
        <v>367.6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4" customFormat="1" ht="12">
      <c r="A102" s="14"/>
      <c r="B102" s="238"/>
      <c r="C102" s="239"/>
      <c r="D102" s="220" t="s">
        <v>184</v>
      </c>
      <c r="E102" s="240" t="s">
        <v>137</v>
      </c>
      <c r="F102" s="241" t="s">
        <v>186</v>
      </c>
      <c r="G102" s="239"/>
      <c r="H102" s="242">
        <v>367.6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184</v>
      </c>
      <c r="AU102" s="248" t="s">
        <v>90</v>
      </c>
      <c r="AV102" s="14" t="s">
        <v>178</v>
      </c>
      <c r="AW102" s="14" t="s">
        <v>38</v>
      </c>
      <c r="AX102" s="14" t="s">
        <v>88</v>
      </c>
      <c r="AY102" s="248" t="s">
        <v>172</v>
      </c>
    </row>
    <row r="103" spans="1:63" s="12" customFormat="1" ht="22.8" customHeight="1">
      <c r="A103" s="12"/>
      <c r="B103" s="191"/>
      <c r="C103" s="192"/>
      <c r="D103" s="193" t="s">
        <v>79</v>
      </c>
      <c r="E103" s="205" t="s">
        <v>199</v>
      </c>
      <c r="F103" s="205" t="s">
        <v>200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SUM(P104:P118)</f>
        <v>0</v>
      </c>
      <c r="Q103" s="199"/>
      <c r="R103" s="200">
        <f>SUM(R104:R118)</f>
        <v>0</v>
      </c>
      <c r="S103" s="199"/>
      <c r="T103" s="201">
        <f>SUM(T104:T118)</f>
        <v>3244.6679999999997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88</v>
      </c>
      <c r="AT103" s="203" t="s">
        <v>79</v>
      </c>
      <c r="AU103" s="203" t="s">
        <v>88</v>
      </c>
      <c r="AY103" s="202" t="s">
        <v>172</v>
      </c>
      <c r="BK103" s="204">
        <f>SUM(BK104:BK118)</f>
        <v>0</v>
      </c>
    </row>
    <row r="104" spans="1:65" s="2" customFormat="1" ht="24.15" customHeight="1">
      <c r="A104" s="40"/>
      <c r="B104" s="41"/>
      <c r="C104" s="207" t="s">
        <v>178</v>
      </c>
      <c r="D104" s="207" t="s">
        <v>174</v>
      </c>
      <c r="E104" s="208" t="s">
        <v>201</v>
      </c>
      <c r="F104" s="209" t="s">
        <v>202</v>
      </c>
      <c r="G104" s="210" t="s">
        <v>203</v>
      </c>
      <c r="H104" s="211">
        <v>1</v>
      </c>
      <c r="I104" s="212"/>
      <c r="J104" s="213">
        <f>ROUND(I104*H104,2)</f>
        <v>0</v>
      </c>
      <c r="K104" s="209" t="s">
        <v>78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204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205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65" s="2" customFormat="1" ht="21.75" customHeight="1">
      <c r="A106" s="40"/>
      <c r="B106" s="41"/>
      <c r="C106" s="207" t="s">
        <v>206</v>
      </c>
      <c r="D106" s="207" t="s">
        <v>174</v>
      </c>
      <c r="E106" s="208" t="s">
        <v>207</v>
      </c>
      <c r="F106" s="209" t="s">
        <v>208</v>
      </c>
      <c r="G106" s="210" t="s">
        <v>209</v>
      </c>
      <c r="H106" s="211">
        <v>3</v>
      </c>
      <c r="I106" s="212"/>
      <c r="J106" s="213">
        <f>ROUND(I106*H106,2)</f>
        <v>0</v>
      </c>
      <c r="K106" s="209" t="s">
        <v>78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178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178</v>
      </c>
      <c r="BM106" s="218" t="s">
        <v>210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208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211</v>
      </c>
      <c r="G108" s="228"/>
      <c r="H108" s="231">
        <v>3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4" customFormat="1" ht="12">
      <c r="A109" s="14"/>
      <c r="B109" s="238"/>
      <c r="C109" s="239"/>
      <c r="D109" s="220" t="s">
        <v>184</v>
      </c>
      <c r="E109" s="240" t="s">
        <v>78</v>
      </c>
      <c r="F109" s="241" t="s">
        <v>186</v>
      </c>
      <c r="G109" s="239"/>
      <c r="H109" s="242">
        <v>3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184</v>
      </c>
      <c r="AU109" s="248" t="s">
        <v>90</v>
      </c>
      <c r="AV109" s="14" t="s">
        <v>178</v>
      </c>
      <c r="AW109" s="14" t="s">
        <v>38</v>
      </c>
      <c r="AX109" s="14" t="s">
        <v>88</v>
      </c>
      <c r="AY109" s="248" t="s">
        <v>172</v>
      </c>
    </row>
    <row r="110" spans="1:65" s="2" customFormat="1" ht="21.75" customHeight="1">
      <c r="A110" s="40"/>
      <c r="B110" s="41"/>
      <c r="C110" s="207" t="s">
        <v>212</v>
      </c>
      <c r="D110" s="207" t="s">
        <v>174</v>
      </c>
      <c r="E110" s="208" t="s">
        <v>213</v>
      </c>
      <c r="F110" s="209" t="s">
        <v>214</v>
      </c>
      <c r="G110" s="210" t="s">
        <v>135</v>
      </c>
      <c r="H110" s="211">
        <v>5692.4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0.57</v>
      </c>
      <c r="T110" s="217">
        <f>S110*H110</f>
        <v>3244.6679999999997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215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216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217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218</v>
      </c>
      <c r="G113" s="228"/>
      <c r="H113" s="231">
        <v>1836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90</v>
      </c>
      <c r="AV113" s="13" t="s">
        <v>90</v>
      </c>
      <c r="AW113" s="13" t="s">
        <v>38</v>
      </c>
      <c r="AX113" s="13" t="s">
        <v>80</v>
      </c>
      <c r="AY113" s="237" t="s">
        <v>172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219</v>
      </c>
      <c r="G114" s="228"/>
      <c r="H114" s="231">
        <v>1836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220</v>
      </c>
      <c r="G115" s="228"/>
      <c r="H115" s="231">
        <v>54.4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3" customFormat="1" ht="12">
      <c r="A116" s="13"/>
      <c r="B116" s="227"/>
      <c r="C116" s="228"/>
      <c r="D116" s="220" t="s">
        <v>184</v>
      </c>
      <c r="E116" s="229" t="s">
        <v>78</v>
      </c>
      <c r="F116" s="230" t="s">
        <v>221</v>
      </c>
      <c r="G116" s="228"/>
      <c r="H116" s="231">
        <v>1836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184</v>
      </c>
      <c r="AU116" s="237" t="s">
        <v>90</v>
      </c>
      <c r="AV116" s="13" t="s">
        <v>90</v>
      </c>
      <c r="AW116" s="13" t="s">
        <v>38</v>
      </c>
      <c r="AX116" s="13" t="s">
        <v>80</v>
      </c>
      <c r="AY116" s="237" t="s">
        <v>172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222</v>
      </c>
      <c r="G117" s="228"/>
      <c r="H117" s="231">
        <v>130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90</v>
      </c>
      <c r="AV117" s="13" t="s">
        <v>90</v>
      </c>
      <c r="AW117" s="13" t="s">
        <v>38</v>
      </c>
      <c r="AX117" s="13" t="s">
        <v>80</v>
      </c>
      <c r="AY117" s="237" t="s">
        <v>172</v>
      </c>
    </row>
    <row r="118" spans="1:51" s="14" customFormat="1" ht="12">
      <c r="A118" s="14"/>
      <c r="B118" s="238"/>
      <c r="C118" s="239"/>
      <c r="D118" s="220" t="s">
        <v>184</v>
      </c>
      <c r="E118" s="240" t="s">
        <v>134</v>
      </c>
      <c r="F118" s="241" t="s">
        <v>186</v>
      </c>
      <c r="G118" s="239"/>
      <c r="H118" s="242">
        <v>5692.4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184</v>
      </c>
      <c r="AU118" s="248" t="s">
        <v>90</v>
      </c>
      <c r="AV118" s="14" t="s">
        <v>178</v>
      </c>
      <c r="AW118" s="14" t="s">
        <v>38</v>
      </c>
      <c r="AX118" s="14" t="s">
        <v>88</v>
      </c>
      <c r="AY118" s="248" t="s">
        <v>172</v>
      </c>
    </row>
    <row r="119" spans="1:63" s="12" customFormat="1" ht="22.8" customHeight="1">
      <c r="A119" s="12"/>
      <c r="B119" s="191"/>
      <c r="C119" s="192"/>
      <c r="D119" s="193" t="s">
        <v>79</v>
      </c>
      <c r="E119" s="205" t="s">
        <v>223</v>
      </c>
      <c r="F119" s="205" t="s">
        <v>224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SUM(P120:P167)</f>
        <v>0</v>
      </c>
      <c r="Q119" s="199"/>
      <c r="R119" s="200">
        <f>SUM(R120:R167)</f>
        <v>0</v>
      </c>
      <c r="S119" s="199"/>
      <c r="T119" s="201">
        <f>SUM(T120:T167)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88</v>
      </c>
      <c r="AT119" s="203" t="s">
        <v>79</v>
      </c>
      <c r="AU119" s="203" t="s">
        <v>88</v>
      </c>
      <c r="AY119" s="202" t="s">
        <v>172</v>
      </c>
      <c r="BK119" s="204">
        <f>SUM(BK120:BK167)</f>
        <v>0</v>
      </c>
    </row>
    <row r="120" spans="1:65" s="2" customFormat="1" ht="16.5" customHeight="1">
      <c r="A120" s="40"/>
      <c r="B120" s="41"/>
      <c r="C120" s="207" t="s">
        <v>225</v>
      </c>
      <c r="D120" s="207" t="s">
        <v>174</v>
      </c>
      <c r="E120" s="208" t="s">
        <v>226</v>
      </c>
      <c r="F120" s="209" t="s">
        <v>227</v>
      </c>
      <c r="G120" s="210" t="s">
        <v>209</v>
      </c>
      <c r="H120" s="211">
        <v>3944.376</v>
      </c>
      <c r="I120" s="212"/>
      <c r="J120" s="213">
        <f>ROUND(I120*H120,2)</f>
        <v>0</v>
      </c>
      <c r="K120" s="209" t="s">
        <v>177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178</v>
      </c>
      <c r="BM120" s="218" t="s">
        <v>228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229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47" s="2" customFormat="1" ht="12">
      <c r="A122" s="40"/>
      <c r="B122" s="41"/>
      <c r="C122" s="42"/>
      <c r="D122" s="225" t="s">
        <v>182</v>
      </c>
      <c r="E122" s="42"/>
      <c r="F122" s="226" t="s">
        <v>230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182</v>
      </c>
      <c r="AU122" s="19" t="s">
        <v>90</v>
      </c>
    </row>
    <row r="123" spans="1:65" s="2" customFormat="1" ht="16.5" customHeight="1">
      <c r="A123" s="40"/>
      <c r="B123" s="41"/>
      <c r="C123" s="207" t="s">
        <v>231</v>
      </c>
      <c r="D123" s="207" t="s">
        <v>174</v>
      </c>
      <c r="E123" s="208" t="s">
        <v>232</v>
      </c>
      <c r="F123" s="209" t="s">
        <v>233</v>
      </c>
      <c r="G123" s="210" t="s">
        <v>209</v>
      </c>
      <c r="H123" s="211">
        <v>3944.376</v>
      </c>
      <c r="I123" s="212"/>
      <c r="J123" s="213">
        <f>ROUND(I123*H123,2)</f>
        <v>0</v>
      </c>
      <c r="K123" s="209" t="s">
        <v>177</v>
      </c>
      <c r="L123" s="46"/>
      <c r="M123" s="214" t="s">
        <v>78</v>
      </c>
      <c r="N123" s="215" t="s">
        <v>50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178</v>
      </c>
      <c r="AT123" s="218" t="s">
        <v>174</v>
      </c>
      <c r="AU123" s="218" t="s">
        <v>90</v>
      </c>
      <c r="AY123" s="19" t="s">
        <v>172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88</v>
      </c>
      <c r="BK123" s="219">
        <f>ROUND(I123*H123,2)</f>
        <v>0</v>
      </c>
      <c r="BL123" s="19" t="s">
        <v>178</v>
      </c>
      <c r="BM123" s="218" t="s">
        <v>234</v>
      </c>
    </row>
    <row r="124" spans="1:47" s="2" customFormat="1" ht="12">
      <c r="A124" s="40"/>
      <c r="B124" s="41"/>
      <c r="C124" s="42"/>
      <c r="D124" s="220" t="s">
        <v>180</v>
      </c>
      <c r="E124" s="42"/>
      <c r="F124" s="221" t="s">
        <v>235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180</v>
      </c>
      <c r="AU124" s="19" t="s">
        <v>90</v>
      </c>
    </row>
    <row r="125" spans="1:47" s="2" customFormat="1" ht="12">
      <c r="A125" s="40"/>
      <c r="B125" s="41"/>
      <c r="C125" s="42"/>
      <c r="D125" s="225" t="s">
        <v>182</v>
      </c>
      <c r="E125" s="42"/>
      <c r="F125" s="226" t="s">
        <v>236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182</v>
      </c>
      <c r="AU125" s="19" t="s">
        <v>90</v>
      </c>
    </row>
    <row r="126" spans="1:65" s="2" customFormat="1" ht="16.5" customHeight="1">
      <c r="A126" s="40"/>
      <c r="B126" s="41"/>
      <c r="C126" s="207" t="s">
        <v>199</v>
      </c>
      <c r="D126" s="207" t="s">
        <v>174</v>
      </c>
      <c r="E126" s="208" t="s">
        <v>237</v>
      </c>
      <c r="F126" s="209" t="s">
        <v>238</v>
      </c>
      <c r="G126" s="210" t="s">
        <v>209</v>
      </c>
      <c r="H126" s="211">
        <v>3944.376</v>
      </c>
      <c r="I126" s="212"/>
      <c r="J126" s="213">
        <f>ROUND(I126*H126,2)</f>
        <v>0</v>
      </c>
      <c r="K126" s="209" t="s">
        <v>177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178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178</v>
      </c>
      <c r="BM126" s="218" t="s">
        <v>239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240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47" s="2" customFormat="1" ht="12">
      <c r="A128" s="40"/>
      <c r="B128" s="41"/>
      <c r="C128" s="42"/>
      <c r="D128" s="225" t="s">
        <v>182</v>
      </c>
      <c r="E128" s="42"/>
      <c r="F128" s="226" t="s">
        <v>241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182</v>
      </c>
      <c r="AU128" s="19" t="s">
        <v>90</v>
      </c>
    </row>
    <row r="129" spans="1:65" s="2" customFormat="1" ht="16.5" customHeight="1">
      <c r="A129" s="40"/>
      <c r="B129" s="41"/>
      <c r="C129" s="207" t="s">
        <v>242</v>
      </c>
      <c r="D129" s="207" t="s">
        <v>174</v>
      </c>
      <c r="E129" s="208" t="s">
        <v>243</v>
      </c>
      <c r="F129" s="209" t="s">
        <v>244</v>
      </c>
      <c r="G129" s="210" t="s">
        <v>209</v>
      </c>
      <c r="H129" s="211">
        <v>74943.144</v>
      </c>
      <c r="I129" s="212"/>
      <c r="J129" s="213">
        <f>ROUND(I129*H129,2)</f>
        <v>0</v>
      </c>
      <c r="K129" s="209" t="s">
        <v>177</v>
      </c>
      <c r="L129" s="46"/>
      <c r="M129" s="214" t="s">
        <v>78</v>
      </c>
      <c r="N129" s="215" t="s">
        <v>50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178</v>
      </c>
      <c r="AT129" s="218" t="s">
        <v>174</v>
      </c>
      <c r="AU129" s="218" t="s">
        <v>90</v>
      </c>
      <c r="AY129" s="19" t="s">
        <v>172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88</v>
      </c>
      <c r="BK129" s="219">
        <f>ROUND(I129*H129,2)</f>
        <v>0</v>
      </c>
      <c r="BL129" s="19" t="s">
        <v>178</v>
      </c>
      <c r="BM129" s="218" t="s">
        <v>245</v>
      </c>
    </row>
    <row r="130" spans="1:47" s="2" customFormat="1" ht="12">
      <c r="A130" s="40"/>
      <c r="B130" s="41"/>
      <c r="C130" s="42"/>
      <c r="D130" s="220" t="s">
        <v>180</v>
      </c>
      <c r="E130" s="42"/>
      <c r="F130" s="221" t="s">
        <v>246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180</v>
      </c>
      <c r="AU130" s="19" t="s">
        <v>90</v>
      </c>
    </row>
    <row r="131" spans="1:47" s="2" customFormat="1" ht="12">
      <c r="A131" s="40"/>
      <c r="B131" s="41"/>
      <c r="C131" s="42"/>
      <c r="D131" s="225" t="s">
        <v>182</v>
      </c>
      <c r="E131" s="42"/>
      <c r="F131" s="226" t="s">
        <v>247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182</v>
      </c>
      <c r="AU131" s="19" t="s">
        <v>90</v>
      </c>
    </row>
    <row r="132" spans="1:51" s="13" customFormat="1" ht="12">
      <c r="A132" s="13"/>
      <c r="B132" s="227"/>
      <c r="C132" s="228"/>
      <c r="D132" s="220" t="s">
        <v>184</v>
      </c>
      <c r="E132" s="228"/>
      <c r="F132" s="230" t="s">
        <v>248</v>
      </c>
      <c r="G132" s="228"/>
      <c r="H132" s="231">
        <v>74943.144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4</v>
      </c>
      <c r="AX132" s="13" t="s">
        <v>88</v>
      </c>
      <c r="AY132" s="237" t="s">
        <v>172</v>
      </c>
    </row>
    <row r="133" spans="1:65" s="2" customFormat="1" ht="16.5" customHeight="1">
      <c r="A133" s="40"/>
      <c r="B133" s="41"/>
      <c r="C133" s="207" t="s">
        <v>249</v>
      </c>
      <c r="D133" s="207" t="s">
        <v>174</v>
      </c>
      <c r="E133" s="208" t="s">
        <v>250</v>
      </c>
      <c r="F133" s="209" t="s">
        <v>251</v>
      </c>
      <c r="G133" s="210" t="s">
        <v>209</v>
      </c>
      <c r="H133" s="211">
        <v>3944.376</v>
      </c>
      <c r="I133" s="212"/>
      <c r="J133" s="213">
        <f>ROUND(I133*H133,2)</f>
        <v>0</v>
      </c>
      <c r="K133" s="209" t="s">
        <v>177</v>
      </c>
      <c r="L133" s="46"/>
      <c r="M133" s="214" t="s">
        <v>78</v>
      </c>
      <c r="N133" s="215" t="s">
        <v>50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178</v>
      </c>
      <c r="AT133" s="218" t="s">
        <v>174</v>
      </c>
      <c r="AU133" s="218" t="s">
        <v>90</v>
      </c>
      <c r="AY133" s="19" t="s">
        <v>172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88</v>
      </c>
      <c r="BK133" s="219">
        <f>ROUND(I133*H133,2)</f>
        <v>0</v>
      </c>
      <c r="BL133" s="19" t="s">
        <v>178</v>
      </c>
      <c r="BM133" s="218" t="s">
        <v>252</v>
      </c>
    </row>
    <row r="134" spans="1:47" s="2" customFormat="1" ht="12">
      <c r="A134" s="40"/>
      <c r="B134" s="41"/>
      <c r="C134" s="42"/>
      <c r="D134" s="220" t="s">
        <v>180</v>
      </c>
      <c r="E134" s="42"/>
      <c r="F134" s="221" t="s">
        <v>251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180</v>
      </c>
      <c r="AU134" s="19" t="s">
        <v>90</v>
      </c>
    </row>
    <row r="135" spans="1:47" s="2" customFormat="1" ht="12">
      <c r="A135" s="40"/>
      <c r="B135" s="41"/>
      <c r="C135" s="42"/>
      <c r="D135" s="225" t="s">
        <v>182</v>
      </c>
      <c r="E135" s="42"/>
      <c r="F135" s="226" t="s">
        <v>253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182</v>
      </c>
      <c r="AU135" s="19" t="s">
        <v>90</v>
      </c>
    </row>
    <row r="136" spans="1:65" s="2" customFormat="1" ht="16.5" customHeight="1">
      <c r="A136" s="40"/>
      <c r="B136" s="41"/>
      <c r="C136" s="207" t="s">
        <v>254</v>
      </c>
      <c r="D136" s="207" t="s">
        <v>174</v>
      </c>
      <c r="E136" s="208" t="s">
        <v>255</v>
      </c>
      <c r="F136" s="209" t="s">
        <v>256</v>
      </c>
      <c r="G136" s="210" t="s">
        <v>209</v>
      </c>
      <c r="H136" s="211">
        <v>3</v>
      </c>
      <c r="I136" s="212"/>
      <c r="J136" s="213">
        <f>ROUND(I136*H136,2)</f>
        <v>0</v>
      </c>
      <c r="K136" s="209" t="s">
        <v>78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178</v>
      </c>
      <c r="AT136" s="218" t="s">
        <v>174</v>
      </c>
      <c r="AU136" s="218" t="s">
        <v>90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178</v>
      </c>
      <c r="BM136" s="218" t="s">
        <v>257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256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90</v>
      </c>
    </row>
    <row r="138" spans="1:51" s="13" customFormat="1" ht="12">
      <c r="A138" s="13"/>
      <c r="B138" s="227"/>
      <c r="C138" s="228"/>
      <c r="D138" s="220" t="s">
        <v>184</v>
      </c>
      <c r="E138" s="229" t="s">
        <v>78</v>
      </c>
      <c r="F138" s="230" t="s">
        <v>211</v>
      </c>
      <c r="G138" s="228"/>
      <c r="H138" s="231">
        <v>3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184</v>
      </c>
      <c r="AU138" s="237" t="s">
        <v>90</v>
      </c>
      <c r="AV138" s="13" t="s">
        <v>90</v>
      </c>
      <c r="AW138" s="13" t="s">
        <v>38</v>
      </c>
      <c r="AX138" s="13" t="s">
        <v>88</v>
      </c>
      <c r="AY138" s="237" t="s">
        <v>172</v>
      </c>
    </row>
    <row r="139" spans="1:65" s="2" customFormat="1" ht="16.5" customHeight="1">
      <c r="A139" s="40"/>
      <c r="B139" s="41"/>
      <c r="C139" s="207" t="s">
        <v>258</v>
      </c>
      <c r="D139" s="207" t="s">
        <v>174</v>
      </c>
      <c r="E139" s="208" t="s">
        <v>259</v>
      </c>
      <c r="F139" s="209" t="s">
        <v>260</v>
      </c>
      <c r="G139" s="210" t="s">
        <v>209</v>
      </c>
      <c r="H139" s="211">
        <v>3</v>
      </c>
      <c r="I139" s="212"/>
      <c r="J139" s="213">
        <f>ROUND(I139*H139,2)</f>
        <v>0</v>
      </c>
      <c r="K139" s="209" t="s">
        <v>78</v>
      </c>
      <c r="L139" s="46"/>
      <c r="M139" s="214" t="s">
        <v>78</v>
      </c>
      <c r="N139" s="215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178</v>
      </c>
      <c r="AT139" s="218" t="s">
        <v>174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261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260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51" s="13" customFormat="1" ht="12">
      <c r="A141" s="13"/>
      <c r="B141" s="227"/>
      <c r="C141" s="228"/>
      <c r="D141" s="220" t="s">
        <v>184</v>
      </c>
      <c r="E141" s="229" t="s">
        <v>78</v>
      </c>
      <c r="F141" s="230" t="s">
        <v>211</v>
      </c>
      <c r="G141" s="228"/>
      <c r="H141" s="231">
        <v>3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184</v>
      </c>
      <c r="AU141" s="237" t="s">
        <v>90</v>
      </c>
      <c r="AV141" s="13" t="s">
        <v>90</v>
      </c>
      <c r="AW141" s="13" t="s">
        <v>38</v>
      </c>
      <c r="AX141" s="13" t="s">
        <v>88</v>
      </c>
      <c r="AY141" s="237" t="s">
        <v>172</v>
      </c>
    </row>
    <row r="142" spans="1:65" s="2" customFormat="1" ht="21.75" customHeight="1">
      <c r="A142" s="40"/>
      <c r="B142" s="41"/>
      <c r="C142" s="207" t="s">
        <v>262</v>
      </c>
      <c r="D142" s="207" t="s">
        <v>174</v>
      </c>
      <c r="E142" s="208" t="s">
        <v>263</v>
      </c>
      <c r="F142" s="209" t="s">
        <v>264</v>
      </c>
      <c r="G142" s="210" t="s">
        <v>209</v>
      </c>
      <c r="H142" s="211">
        <v>307.628</v>
      </c>
      <c r="I142" s="212"/>
      <c r="J142" s="213">
        <f>ROUND(I142*H142,2)</f>
        <v>0</v>
      </c>
      <c r="K142" s="209" t="s">
        <v>177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178</v>
      </c>
      <c r="AT142" s="218" t="s">
        <v>174</v>
      </c>
      <c r="AU142" s="218" t="s">
        <v>90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178</v>
      </c>
      <c r="BM142" s="218" t="s">
        <v>265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266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90</v>
      </c>
    </row>
    <row r="144" spans="1:47" s="2" customFormat="1" ht="12">
      <c r="A144" s="40"/>
      <c r="B144" s="41"/>
      <c r="C144" s="42"/>
      <c r="D144" s="225" t="s">
        <v>182</v>
      </c>
      <c r="E144" s="42"/>
      <c r="F144" s="226" t="s">
        <v>267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182</v>
      </c>
      <c r="AU144" s="19" t="s">
        <v>90</v>
      </c>
    </row>
    <row r="145" spans="1:51" s="13" customFormat="1" ht="12">
      <c r="A145" s="13"/>
      <c r="B145" s="227"/>
      <c r="C145" s="228"/>
      <c r="D145" s="220" t="s">
        <v>184</v>
      </c>
      <c r="E145" s="229" t="s">
        <v>78</v>
      </c>
      <c r="F145" s="230" t="s">
        <v>268</v>
      </c>
      <c r="G145" s="228"/>
      <c r="H145" s="231">
        <v>84.548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184</v>
      </c>
      <c r="AU145" s="237" t="s">
        <v>90</v>
      </c>
      <c r="AV145" s="13" t="s">
        <v>90</v>
      </c>
      <c r="AW145" s="13" t="s">
        <v>38</v>
      </c>
      <c r="AX145" s="13" t="s">
        <v>80</v>
      </c>
      <c r="AY145" s="237" t="s">
        <v>172</v>
      </c>
    </row>
    <row r="146" spans="1:51" s="13" customFormat="1" ht="12">
      <c r="A146" s="13"/>
      <c r="B146" s="227"/>
      <c r="C146" s="228"/>
      <c r="D146" s="220" t="s">
        <v>184</v>
      </c>
      <c r="E146" s="229" t="s">
        <v>78</v>
      </c>
      <c r="F146" s="230" t="s">
        <v>269</v>
      </c>
      <c r="G146" s="228"/>
      <c r="H146" s="231">
        <v>223.08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184</v>
      </c>
      <c r="AU146" s="237" t="s">
        <v>90</v>
      </c>
      <c r="AV146" s="13" t="s">
        <v>90</v>
      </c>
      <c r="AW146" s="13" t="s">
        <v>38</v>
      </c>
      <c r="AX146" s="13" t="s">
        <v>80</v>
      </c>
      <c r="AY146" s="237" t="s">
        <v>172</v>
      </c>
    </row>
    <row r="147" spans="1:51" s="14" customFormat="1" ht="12">
      <c r="A147" s="14"/>
      <c r="B147" s="238"/>
      <c r="C147" s="239"/>
      <c r="D147" s="220" t="s">
        <v>184</v>
      </c>
      <c r="E147" s="240" t="s">
        <v>78</v>
      </c>
      <c r="F147" s="241" t="s">
        <v>186</v>
      </c>
      <c r="G147" s="239"/>
      <c r="H147" s="242">
        <v>307.628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184</v>
      </c>
      <c r="AU147" s="248" t="s">
        <v>90</v>
      </c>
      <c r="AV147" s="14" t="s">
        <v>178</v>
      </c>
      <c r="AW147" s="14" t="s">
        <v>38</v>
      </c>
      <c r="AX147" s="14" t="s">
        <v>88</v>
      </c>
      <c r="AY147" s="248" t="s">
        <v>172</v>
      </c>
    </row>
    <row r="148" spans="1:65" s="2" customFormat="1" ht="21.75" customHeight="1">
      <c r="A148" s="40"/>
      <c r="B148" s="41"/>
      <c r="C148" s="207" t="s">
        <v>8</v>
      </c>
      <c r="D148" s="207" t="s">
        <v>174</v>
      </c>
      <c r="E148" s="208" t="s">
        <v>270</v>
      </c>
      <c r="F148" s="209" t="s">
        <v>271</v>
      </c>
      <c r="G148" s="210" t="s">
        <v>209</v>
      </c>
      <c r="H148" s="211">
        <v>3227.591</v>
      </c>
      <c r="I148" s="212"/>
      <c r="J148" s="213">
        <f>ROUND(I148*H148,2)</f>
        <v>0</v>
      </c>
      <c r="K148" s="209" t="s">
        <v>177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178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178</v>
      </c>
      <c r="BM148" s="218" t="s">
        <v>272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273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47" s="2" customFormat="1" ht="12">
      <c r="A150" s="40"/>
      <c r="B150" s="41"/>
      <c r="C150" s="42"/>
      <c r="D150" s="225" t="s">
        <v>182</v>
      </c>
      <c r="E150" s="42"/>
      <c r="F150" s="226" t="s">
        <v>274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182</v>
      </c>
      <c r="AU150" s="19" t="s">
        <v>90</v>
      </c>
    </row>
    <row r="151" spans="1:51" s="13" customFormat="1" ht="12">
      <c r="A151" s="13"/>
      <c r="B151" s="227"/>
      <c r="C151" s="228"/>
      <c r="D151" s="220" t="s">
        <v>184</v>
      </c>
      <c r="E151" s="229" t="s">
        <v>78</v>
      </c>
      <c r="F151" s="230" t="s">
        <v>275</v>
      </c>
      <c r="G151" s="228"/>
      <c r="H151" s="231">
        <v>3227.591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90</v>
      </c>
      <c r="AV151" s="13" t="s">
        <v>90</v>
      </c>
      <c r="AW151" s="13" t="s">
        <v>38</v>
      </c>
      <c r="AX151" s="13" t="s">
        <v>80</v>
      </c>
      <c r="AY151" s="237" t="s">
        <v>172</v>
      </c>
    </row>
    <row r="152" spans="1:51" s="14" customFormat="1" ht="12">
      <c r="A152" s="14"/>
      <c r="B152" s="238"/>
      <c r="C152" s="239"/>
      <c r="D152" s="220" t="s">
        <v>184</v>
      </c>
      <c r="E152" s="240" t="s">
        <v>78</v>
      </c>
      <c r="F152" s="241" t="s">
        <v>186</v>
      </c>
      <c r="G152" s="239"/>
      <c r="H152" s="242">
        <v>3227.591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184</v>
      </c>
      <c r="AU152" s="248" t="s">
        <v>90</v>
      </c>
      <c r="AV152" s="14" t="s">
        <v>178</v>
      </c>
      <c r="AW152" s="14" t="s">
        <v>38</v>
      </c>
      <c r="AX152" s="14" t="s">
        <v>88</v>
      </c>
      <c r="AY152" s="248" t="s">
        <v>172</v>
      </c>
    </row>
    <row r="153" spans="1:65" s="2" customFormat="1" ht="16.5" customHeight="1">
      <c r="A153" s="40"/>
      <c r="B153" s="41"/>
      <c r="C153" s="207" t="s">
        <v>276</v>
      </c>
      <c r="D153" s="207" t="s">
        <v>174</v>
      </c>
      <c r="E153" s="208" t="s">
        <v>277</v>
      </c>
      <c r="F153" s="209" t="s">
        <v>278</v>
      </c>
      <c r="G153" s="210" t="s">
        <v>209</v>
      </c>
      <c r="H153" s="211">
        <v>392.08</v>
      </c>
      <c r="I153" s="212"/>
      <c r="J153" s="213">
        <f>ROUND(I153*H153,2)</f>
        <v>0</v>
      </c>
      <c r="K153" s="209" t="s">
        <v>177</v>
      </c>
      <c r="L153" s="46"/>
      <c r="M153" s="214" t="s">
        <v>78</v>
      </c>
      <c r="N153" s="215" t="s">
        <v>50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178</v>
      </c>
      <c r="AT153" s="218" t="s">
        <v>174</v>
      </c>
      <c r="AU153" s="218" t="s">
        <v>90</v>
      </c>
      <c r="AY153" s="19" t="s">
        <v>172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88</v>
      </c>
      <c r="BK153" s="219">
        <f>ROUND(I153*H153,2)</f>
        <v>0</v>
      </c>
      <c r="BL153" s="19" t="s">
        <v>178</v>
      </c>
      <c r="BM153" s="218" t="s">
        <v>279</v>
      </c>
    </row>
    <row r="154" spans="1:47" s="2" customFormat="1" ht="12">
      <c r="A154" s="40"/>
      <c r="B154" s="41"/>
      <c r="C154" s="42"/>
      <c r="D154" s="220" t="s">
        <v>180</v>
      </c>
      <c r="E154" s="42"/>
      <c r="F154" s="221" t="s">
        <v>280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180</v>
      </c>
      <c r="AU154" s="19" t="s">
        <v>90</v>
      </c>
    </row>
    <row r="155" spans="1:47" s="2" customFormat="1" ht="12">
      <c r="A155" s="40"/>
      <c r="B155" s="41"/>
      <c r="C155" s="42"/>
      <c r="D155" s="225" t="s">
        <v>182</v>
      </c>
      <c r="E155" s="42"/>
      <c r="F155" s="226" t="s">
        <v>281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182</v>
      </c>
      <c r="AU155" s="19" t="s">
        <v>90</v>
      </c>
    </row>
    <row r="156" spans="1:51" s="13" customFormat="1" ht="12">
      <c r="A156" s="13"/>
      <c r="B156" s="227"/>
      <c r="C156" s="228"/>
      <c r="D156" s="220" t="s">
        <v>184</v>
      </c>
      <c r="E156" s="229" t="s">
        <v>78</v>
      </c>
      <c r="F156" s="230" t="s">
        <v>282</v>
      </c>
      <c r="G156" s="228"/>
      <c r="H156" s="231">
        <v>392.08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184</v>
      </c>
      <c r="AU156" s="237" t="s">
        <v>90</v>
      </c>
      <c r="AV156" s="13" t="s">
        <v>90</v>
      </c>
      <c r="AW156" s="13" t="s">
        <v>38</v>
      </c>
      <c r="AX156" s="13" t="s">
        <v>80</v>
      </c>
      <c r="AY156" s="237" t="s">
        <v>172</v>
      </c>
    </row>
    <row r="157" spans="1:51" s="14" customFormat="1" ht="12">
      <c r="A157" s="14"/>
      <c r="B157" s="238"/>
      <c r="C157" s="239"/>
      <c r="D157" s="220" t="s">
        <v>184</v>
      </c>
      <c r="E157" s="240" t="s">
        <v>78</v>
      </c>
      <c r="F157" s="241" t="s">
        <v>186</v>
      </c>
      <c r="G157" s="239"/>
      <c r="H157" s="242">
        <v>392.08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184</v>
      </c>
      <c r="AU157" s="248" t="s">
        <v>90</v>
      </c>
      <c r="AV157" s="14" t="s">
        <v>178</v>
      </c>
      <c r="AW157" s="14" t="s">
        <v>38</v>
      </c>
      <c r="AX157" s="14" t="s">
        <v>88</v>
      </c>
      <c r="AY157" s="248" t="s">
        <v>172</v>
      </c>
    </row>
    <row r="158" spans="1:65" s="2" customFormat="1" ht="21.75" customHeight="1">
      <c r="A158" s="40"/>
      <c r="B158" s="41"/>
      <c r="C158" s="207" t="s">
        <v>283</v>
      </c>
      <c r="D158" s="207" t="s">
        <v>174</v>
      </c>
      <c r="E158" s="208" t="s">
        <v>284</v>
      </c>
      <c r="F158" s="209" t="s">
        <v>285</v>
      </c>
      <c r="G158" s="210" t="s">
        <v>209</v>
      </c>
      <c r="H158" s="211">
        <v>17.077</v>
      </c>
      <c r="I158" s="212"/>
      <c r="J158" s="213">
        <f>ROUND(I158*H158,2)</f>
        <v>0</v>
      </c>
      <c r="K158" s="209" t="s">
        <v>177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178</v>
      </c>
      <c r="AT158" s="218" t="s">
        <v>174</v>
      </c>
      <c r="AU158" s="218" t="s">
        <v>90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178</v>
      </c>
      <c r="BM158" s="218" t="s">
        <v>286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287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90</v>
      </c>
    </row>
    <row r="160" spans="1:47" s="2" customFormat="1" ht="12">
      <c r="A160" s="40"/>
      <c r="B160" s="41"/>
      <c r="C160" s="42"/>
      <c r="D160" s="225" t="s">
        <v>182</v>
      </c>
      <c r="E160" s="42"/>
      <c r="F160" s="226" t="s">
        <v>288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182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289</v>
      </c>
      <c r="G161" s="228"/>
      <c r="H161" s="231">
        <v>17.077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17.077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07" t="s">
        <v>290</v>
      </c>
      <c r="D163" s="207" t="s">
        <v>174</v>
      </c>
      <c r="E163" s="208" t="s">
        <v>291</v>
      </c>
      <c r="F163" s="209" t="s">
        <v>292</v>
      </c>
      <c r="G163" s="210" t="s">
        <v>209</v>
      </c>
      <c r="H163" s="211">
        <v>3</v>
      </c>
      <c r="I163" s="212"/>
      <c r="J163" s="213">
        <f>ROUND(I163*H163,2)</f>
        <v>0</v>
      </c>
      <c r="K163" s="209" t="s">
        <v>177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293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294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47" s="2" customFormat="1" ht="12">
      <c r="A165" s="40"/>
      <c r="B165" s="41"/>
      <c r="C165" s="42"/>
      <c r="D165" s="225" t="s">
        <v>182</v>
      </c>
      <c r="E165" s="42"/>
      <c r="F165" s="226" t="s">
        <v>295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182</v>
      </c>
      <c r="AU165" s="19" t="s">
        <v>90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211</v>
      </c>
      <c r="G166" s="228"/>
      <c r="H166" s="231">
        <v>3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3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63" s="12" customFormat="1" ht="22.8" customHeight="1">
      <c r="A168" s="12"/>
      <c r="B168" s="191"/>
      <c r="C168" s="192"/>
      <c r="D168" s="193" t="s">
        <v>79</v>
      </c>
      <c r="E168" s="205" t="s">
        <v>296</v>
      </c>
      <c r="F168" s="205" t="s">
        <v>297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SUM(P169:P171)</f>
        <v>0</v>
      </c>
      <c r="Q168" s="199"/>
      <c r="R168" s="200">
        <f>SUM(R169:R171)</f>
        <v>0</v>
      </c>
      <c r="S168" s="199"/>
      <c r="T168" s="201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88</v>
      </c>
      <c r="AT168" s="203" t="s">
        <v>79</v>
      </c>
      <c r="AU168" s="203" t="s">
        <v>88</v>
      </c>
      <c r="AY168" s="202" t="s">
        <v>172</v>
      </c>
      <c r="BK168" s="204">
        <f>SUM(BK169:BK171)</f>
        <v>0</v>
      </c>
    </row>
    <row r="169" spans="1:65" s="2" customFormat="1" ht="16.5" customHeight="1">
      <c r="A169" s="40"/>
      <c r="B169" s="41"/>
      <c r="C169" s="207" t="s">
        <v>298</v>
      </c>
      <c r="D169" s="207" t="s">
        <v>174</v>
      </c>
      <c r="E169" s="208" t="s">
        <v>299</v>
      </c>
      <c r="F169" s="209" t="s">
        <v>300</v>
      </c>
      <c r="G169" s="210" t="s">
        <v>209</v>
      </c>
      <c r="H169" s="211">
        <v>3944.376</v>
      </c>
      <c r="I169" s="212"/>
      <c r="J169" s="213">
        <f>ROUND(I169*H169,2)</f>
        <v>0</v>
      </c>
      <c r="K169" s="209" t="s">
        <v>177</v>
      </c>
      <c r="L169" s="46"/>
      <c r="M169" s="214" t="s">
        <v>78</v>
      </c>
      <c r="N169" s="215" t="s">
        <v>50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178</v>
      </c>
      <c r="AT169" s="218" t="s">
        <v>174</v>
      </c>
      <c r="AU169" s="218" t="s">
        <v>90</v>
      </c>
      <c r="AY169" s="19" t="s">
        <v>172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88</v>
      </c>
      <c r="BK169" s="219">
        <f>ROUND(I169*H169,2)</f>
        <v>0</v>
      </c>
      <c r="BL169" s="19" t="s">
        <v>178</v>
      </c>
      <c r="BM169" s="218" t="s">
        <v>301</v>
      </c>
    </row>
    <row r="170" spans="1:47" s="2" customFormat="1" ht="12">
      <c r="A170" s="40"/>
      <c r="B170" s="41"/>
      <c r="C170" s="42"/>
      <c r="D170" s="220" t="s">
        <v>180</v>
      </c>
      <c r="E170" s="42"/>
      <c r="F170" s="221" t="s">
        <v>302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180</v>
      </c>
      <c r="AU170" s="19" t="s">
        <v>90</v>
      </c>
    </row>
    <row r="171" spans="1:47" s="2" customFormat="1" ht="12">
      <c r="A171" s="40"/>
      <c r="B171" s="41"/>
      <c r="C171" s="42"/>
      <c r="D171" s="225" t="s">
        <v>182</v>
      </c>
      <c r="E171" s="42"/>
      <c r="F171" s="226" t="s">
        <v>303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182</v>
      </c>
      <c r="AU171" s="19" t="s">
        <v>90</v>
      </c>
    </row>
    <row r="172" spans="1:63" s="12" customFormat="1" ht="25.9" customHeight="1">
      <c r="A172" s="12"/>
      <c r="B172" s="191"/>
      <c r="C172" s="192"/>
      <c r="D172" s="193" t="s">
        <v>79</v>
      </c>
      <c r="E172" s="194" t="s">
        <v>304</v>
      </c>
      <c r="F172" s="194" t="s">
        <v>305</v>
      </c>
      <c r="G172" s="192"/>
      <c r="H172" s="192"/>
      <c r="I172" s="195"/>
      <c r="J172" s="196">
        <f>BK172</f>
        <v>0</v>
      </c>
      <c r="K172" s="192"/>
      <c r="L172" s="197"/>
      <c r="M172" s="198"/>
      <c r="N172" s="199"/>
      <c r="O172" s="199"/>
      <c r="P172" s="200">
        <f>SUM(P173:P181)</f>
        <v>0</v>
      </c>
      <c r="Q172" s="199"/>
      <c r="R172" s="200">
        <f>SUM(R173:R181)</f>
        <v>0</v>
      </c>
      <c r="S172" s="199"/>
      <c r="T172" s="201">
        <f>SUM(T173:T181)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206</v>
      </c>
      <c r="AT172" s="203" t="s">
        <v>79</v>
      </c>
      <c r="AU172" s="203" t="s">
        <v>80</v>
      </c>
      <c r="AY172" s="202" t="s">
        <v>172</v>
      </c>
      <c r="BK172" s="204">
        <f>SUM(BK173:BK181)</f>
        <v>0</v>
      </c>
    </row>
    <row r="173" spans="1:65" s="2" customFormat="1" ht="16.5" customHeight="1">
      <c r="A173" s="40"/>
      <c r="B173" s="41"/>
      <c r="C173" s="207" t="s">
        <v>306</v>
      </c>
      <c r="D173" s="207" t="s">
        <v>174</v>
      </c>
      <c r="E173" s="208" t="s">
        <v>307</v>
      </c>
      <c r="F173" s="209" t="s">
        <v>308</v>
      </c>
      <c r="G173" s="210" t="s">
        <v>203</v>
      </c>
      <c r="H173" s="211">
        <v>1</v>
      </c>
      <c r="I173" s="212"/>
      <c r="J173" s="213">
        <f>ROUND(I173*H173,2)</f>
        <v>0</v>
      </c>
      <c r="K173" s="209" t="s">
        <v>177</v>
      </c>
      <c r="L173" s="46"/>
      <c r="M173" s="214" t="s">
        <v>78</v>
      </c>
      <c r="N173" s="215" t="s">
        <v>50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309</v>
      </c>
      <c r="AT173" s="218" t="s">
        <v>174</v>
      </c>
      <c r="AU173" s="218" t="s">
        <v>88</v>
      </c>
      <c r="AY173" s="19" t="s">
        <v>172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88</v>
      </c>
      <c r="BK173" s="219">
        <f>ROUND(I173*H173,2)</f>
        <v>0</v>
      </c>
      <c r="BL173" s="19" t="s">
        <v>309</v>
      </c>
      <c r="BM173" s="218" t="s">
        <v>310</v>
      </c>
    </row>
    <row r="174" spans="1:47" s="2" customFormat="1" ht="12">
      <c r="A174" s="40"/>
      <c r="B174" s="41"/>
      <c r="C174" s="42"/>
      <c r="D174" s="220" t="s">
        <v>180</v>
      </c>
      <c r="E174" s="42"/>
      <c r="F174" s="221" t="s">
        <v>308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180</v>
      </c>
      <c r="AU174" s="19" t="s">
        <v>88</v>
      </c>
    </row>
    <row r="175" spans="1:47" s="2" customFormat="1" ht="12">
      <c r="A175" s="40"/>
      <c r="B175" s="41"/>
      <c r="C175" s="42"/>
      <c r="D175" s="225" t="s">
        <v>182</v>
      </c>
      <c r="E175" s="42"/>
      <c r="F175" s="226" t="s">
        <v>311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182</v>
      </c>
      <c r="AU175" s="19" t="s">
        <v>88</v>
      </c>
    </row>
    <row r="176" spans="1:65" s="2" customFormat="1" ht="16.5" customHeight="1">
      <c r="A176" s="40"/>
      <c r="B176" s="41"/>
      <c r="C176" s="207" t="s">
        <v>7</v>
      </c>
      <c r="D176" s="207" t="s">
        <v>174</v>
      </c>
      <c r="E176" s="208" t="s">
        <v>312</v>
      </c>
      <c r="F176" s="209" t="s">
        <v>313</v>
      </c>
      <c r="G176" s="210" t="s">
        <v>203</v>
      </c>
      <c r="H176" s="211">
        <v>1</v>
      </c>
      <c r="I176" s="212"/>
      <c r="J176" s="213">
        <f>ROUND(I176*H176,2)</f>
        <v>0</v>
      </c>
      <c r="K176" s="209" t="s">
        <v>177</v>
      </c>
      <c r="L176" s="46"/>
      <c r="M176" s="214" t="s">
        <v>78</v>
      </c>
      <c r="N176" s="215" t="s">
        <v>50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309</v>
      </c>
      <c r="AT176" s="218" t="s">
        <v>174</v>
      </c>
      <c r="AU176" s="218" t="s">
        <v>88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309</v>
      </c>
      <c r="BM176" s="218" t="s">
        <v>314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313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88</v>
      </c>
    </row>
    <row r="178" spans="1:47" s="2" customFormat="1" ht="12">
      <c r="A178" s="40"/>
      <c r="B178" s="41"/>
      <c r="C178" s="42"/>
      <c r="D178" s="225" t="s">
        <v>182</v>
      </c>
      <c r="E178" s="42"/>
      <c r="F178" s="226" t="s">
        <v>315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182</v>
      </c>
      <c r="AU178" s="19" t="s">
        <v>88</v>
      </c>
    </row>
    <row r="179" spans="1:65" s="2" customFormat="1" ht="16.5" customHeight="1">
      <c r="A179" s="40"/>
      <c r="B179" s="41"/>
      <c r="C179" s="207" t="s">
        <v>316</v>
      </c>
      <c r="D179" s="207" t="s">
        <v>174</v>
      </c>
      <c r="E179" s="208" t="s">
        <v>317</v>
      </c>
      <c r="F179" s="209" t="s">
        <v>318</v>
      </c>
      <c r="G179" s="210" t="s">
        <v>203</v>
      </c>
      <c r="H179" s="211">
        <v>1</v>
      </c>
      <c r="I179" s="212"/>
      <c r="J179" s="213">
        <f>ROUND(I179*H179,2)</f>
        <v>0</v>
      </c>
      <c r="K179" s="209" t="s">
        <v>177</v>
      </c>
      <c r="L179" s="46"/>
      <c r="M179" s="214" t="s">
        <v>78</v>
      </c>
      <c r="N179" s="215" t="s">
        <v>50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309</v>
      </c>
      <c r="AT179" s="218" t="s">
        <v>174</v>
      </c>
      <c r="AU179" s="218" t="s">
        <v>88</v>
      </c>
      <c r="AY179" s="19" t="s">
        <v>172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88</v>
      </c>
      <c r="BK179" s="219">
        <f>ROUND(I179*H179,2)</f>
        <v>0</v>
      </c>
      <c r="BL179" s="19" t="s">
        <v>309</v>
      </c>
      <c r="BM179" s="218" t="s">
        <v>319</v>
      </c>
    </row>
    <row r="180" spans="1:47" s="2" customFormat="1" ht="12">
      <c r="A180" s="40"/>
      <c r="B180" s="41"/>
      <c r="C180" s="42"/>
      <c r="D180" s="220" t="s">
        <v>180</v>
      </c>
      <c r="E180" s="42"/>
      <c r="F180" s="221" t="s">
        <v>318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180</v>
      </c>
      <c r="AU180" s="19" t="s">
        <v>88</v>
      </c>
    </row>
    <row r="181" spans="1:47" s="2" customFormat="1" ht="12">
      <c r="A181" s="40"/>
      <c r="B181" s="41"/>
      <c r="C181" s="42"/>
      <c r="D181" s="225" t="s">
        <v>182</v>
      </c>
      <c r="E181" s="42"/>
      <c r="F181" s="226" t="s">
        <v>320</v>
      </c>
      <c r="G181" s="42"/>
      <c r="H181" s="42"/>
      <c r="I181" s="222"/>
      <c r="J181" s="42"/>
      <c r="K181" s="42"/>
      <c r="L181" s="46"/>
      <c r="M181" s="249"/>
      <c r="N181" s="250"/>
      <c r="O181" s="251"/>
      <c r="P181" s="251"/>
      <c r="Q181" s="251"/>
      <c r="R181" s="251"/>
      <c r="S181" s="251"/>
      <c r="T181" s="252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182</v>
      </c>
      <c r="AU181" s="19" t="s">
        <v>88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84:K1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13107224"/>
    <hyperlink ref="F95" r:id="rId2" display="https://podminky.urs.cz/item/CS_URS_2022_02/113107236"/>
    <hyperlink ref="F100" r:id="rId3" display="https://podminky.urs.cz/item/CS_URS_2022_02/113201111"/>
    <hyperlink ref="F112" r:id="rId4" display="https://podminky.urs.cz/item/CS_URS_2022_02/981011415"/>
    <hyperlink ref="F122" r:id="rId5" display="https://podminky.urs.cz/item/CS_URS_2022_02/997006002"/>
    <hyperlink ref="F125" r:id="rId6" display="https://podminky.urs.cz/item/CS_URS_2022_02/997006005"/>
    <hyperlink ref="F128" r:id="rId7" display="https://podminky.urs.cz/item/CS_URS_2022_02/997006512"/>
    <hyperlink ref="F131" r:id="rId8" display="https://podminky.urs.cz/item/CS_URS_2022_02/997006519"/>
    <hyperlink ref="F135" r:id="rId9" display="https://podminky.urs.cz/item/CS_URS_2022_02/997006551"/>
    <hyperlink ref="F144" r:id="rId10" display="https://podminky.urs.cz/item/CS_URS_2022_02/997013601"/>
    <hyperlink ref="F150" r:id="rId11" display="https://podminky.urs.cz/item/CS_URS_2022_02/997013631"/>
    <hyperlink ref="F155" r:id="rId12" display="https://podminky.urs.cz/item/CS_URS_2022_02/997013655"/>
    <hyperlink ref="F160" r:id="rId13" display="https://podminky.urs.cz/item/CS_URS_2022_02/997013847"/>
    <hyperlink ref="F165" r:id="rId14" display="https://podminky.urs.cz/item/CS_URS_2022_02/997013900.R"/>
    <hyperlink ref="F171" r:id="rId15" display="https://podminky.urs.cz/item/CS_URS_2022_02/998001123"/>
    <hyperlink ref="F175" r:id="rId16" display="https://podminky.urs.cz/item/CS_URS_2022_02/012103000"/>
    <hyperlink ref="F178" r:id="rId17" display="https://podminky.urs.cz/item/CS_URS_2022_02/091204000"/>
    <hyperlink ref="F181" r:id="rId18" display="https://podminky.urs.cz/item/CS_URS_2022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130" t="s">
        <v>321</v>
      </c>
      <c r="BA2" s="130" t="s">
        <v>78</v>
      </c>
      <c r="BB2" s="130" t="s">
        <v>135</v>
      </c>
      <c r="BC2" s="130" t="s">
        <v>322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323</v>
      </c>
      <c r="BA3" s="130" t="s">
        <v>78</v>
      </c>
      <c r="BB3" s="130" t="s">
        <v>135</v>
      </c>
      <c r="BC3" s="130" t="s">
        <v>324</v>
      </c>
      <c r="BD3" s="130" t="s">
        <v>90</v>
      </c>
    </row>
    <row r="4" spans="2:5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  <c r="AZ4" s="130" t="s">
        <v>325</v>
      </c>
      <c r="BA4" s="130" t="s">
        <v>78</v>
      </c>
      <c r="BB4" s="130" t="s">
        <v>135</v>
      </c>
      <c r="BC4" s="130" t="s">
        <v>326</v>
      </c>
      <c r="BD4" s="130" t="s">
        <v>90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327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ROUND((SUM(BE85:BE181)),2)</f>
        <v>0</v>
      </c>
      <c r="G33" s="40"/>
      <c r="H33" s="40"/>
      <c r="I33" s="151">
        <v>0.21</v>
      </c>
      <c r="J33" s="150">
        <f>ROUND(((SUM(BE85:BE181))*I33),2)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ROUND((SUM(BF85:BF181)),2)</f>
        <v>0</v>
      </c>
      <c r="G34" s="40"/>
      <c r="H34" s="40"/>
      <c r="I34" s="151">
        <v>0.15</v>
      </c>
      <c r="J34" s="150">
        <f>ROUND(((SUM(BF85:BF181))*I34),2)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ROUND((SUM(BG85:BG181)),2)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ROUND((SUM(BH85:BH181)),2)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ROUND((SUM(BI85:BI181)),2)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SO.02 - HTÚ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J143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329</v>
      </c>
      <c r="E63" s="177"/>
      <c r="F63" s="177"/>
      <c r="G63" s="177"/>
      <c r="H63" s="177"/>
      <c r="I63" s="177"/>
      <c r="J63" s="178">
        <f>J156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330</v>
      </c>
      <c r="E64" s="177"/>
      <c r="F64" s="177"/>
      <c r="G64" s="177"/>
      <c r="H64" s="177"/>
      <c r="I64" s="177"/>
      <c r="J64" s="178">
        <f>J169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155</v>
      </c>
      <c r="E65" s="177"/>
      <c r="F65" s="177"/>
      <c r="G65" s="177"/>
      <c r="H65" s="177"/>
      <c r="I65" s="177"/>
      <c r="J65" s="178">
        <f>J178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SO.02 - HTÚ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21. 2. 2023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38.152060000000006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P87+P143+P156+P169+P178</f>
        <v>0</v>
      </c>
      <c r="Q86" s="199"/>
      <c r="R86" s="200">
        <f>R87+R143+R156+R169+R178</f>
        <v>38.152060000000006</v>
      </c>
      <c r="S86" s="199"/>
      <c r="T86" s="201">
        <f>T87+T143+T156+T169+T178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BK87+BK143+BK156+BK169+BK178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SUM(P88:P142)</f>
        <v>0</v>
      </c>
      <c r="Q87" s="199"/>
      <c r="R87" s="200">
        <f>SUM(R88:R142)</f>
        <v>0</v>
      </c>
      <c r="S87" s="199"/>
      <c r="T87" s="201">
        <f>SUM(T88:T142)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SUM(BK88:BK142)</f>
        <v>0</v>
      </c>
    </row>
    <row r="88" spans="1:65" s="2" customFormat="1" ht="16.5" customHeight="1">
      <c r="A88" s="40"/>
      <c r="B88" s="41"/>
      <c r="C88" s="207" t="s">
        <v>88</v>
      </c>
      <c r="D88" s="253" t="s">
        <v>174</v>
      </c>
      <c r="E88" s="208" t="s">
        <v>331</v>
      </c>
      <c r="F88" s="209" t="s">
        <v>332</v>
      </c>
      <c r="G88" s="210" t="s">
        <v>135</v>
      </c>
      <c r="H88" s="211">
        <v>9.9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333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334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335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336</v>
      </c>
      <c r="G91" s="228"/>
      <c r="H91" s="231">
        <v>4.95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90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337</v>
      </c>
      <c r="G92" s="228"/>
      <c r="H92" s="231">
        <v>4.95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323</v>
      </c>
      <c r="F93" s="241" t="s">
        <v>186</v>
      </c>
      <c r="G93" s="239"/>
      <c r="H93" s="242">
        <v>9.9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90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16.5" customHeight="1">
      <c r="A94" s="40"/>
      <c r="B94" s="41"/>
      <c r="C94" s="207" t="s">
        <v>90</v>
      </c>
      <c r="D94" s="253" t="s">
        <v>174</v>
      </c>
      <c r="E94" s="208" t="s">
        <v>338</v>
      </c>
      <c r="F94" s="209" t="s">
        <v>339</v>
      </c>
      <c r="G94" s="210" t="s">
        <v>135</v>
      </c>
      <c r="H94" s="211">
        <v>3530.055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178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178</v>
      </c>
      <c r="BM94" s="218" t="s">
        <v>340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341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342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343</v>
      </c>
      <c r="G97" s="228"/>
      <c r="H97" s="231">
        <v>40.6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90</v>
      </c>
      <c r="AV97" s="13" t="s">
        <v>90</v>
      </c>
      <c r="AW97" s="13" t="s">
        <v>38</v>
      </c>
      <c r="AX97" s="13" t="s">
        <v>80</v>
      </c>
      <c r="AY97" s="237" t="s">
        <v>172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344</v>
      </c>
      <c r="G98" s="228"/>
      <c r="H98" s="231">
        <v>66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90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345</v>
      </c>
      <c r="G99" s="228"/>
      <c r="H99" s="231">
        <v>346.4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80</v>
      </c>
      <c r="AY99" s="237" t="s">
        <v>172</v>
      </c>
    </row>
    <row r="100" spans="1:51" s="13" customFormat="1" ht="12">
      <c r="A100" s="13"/>
      <c r="B100" s="227"/>
      <c r="C100" s="228"/>
      <c r="D100" s="220" t="s">
        <v>184</v>
      </c>
      <c r="E100" s="229" t="s">
        <v>78</v>
      </c>
      <c r="F100" s="230" t="s">
        <v>346</v>
      </c>
      <c r="G100" s="228"/>
      <c r="H100" s="231">
        <v>292.2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184</v>
      </c>
      <c r="AU100" s="237" t="s">
        <v>90</v>
      </c>
      <c r="AV100" s="13" t="s">
        <v>90</v>
      </c>
      <c r="AW100" s="13" t="s">
        <v>38</v>
      </c>
      <c r="AX100" s="13" t="s">
        <v>80</v>
      </c>
      <c r="AY100" s="237" t="s">
        <v>172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347</v>
      </c>
      <c r="G101" s="228"/>
      <c r="H101" s="231">
        <v>324.1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348</v>
      </c>
      <c r="G102" s="228"/>
      <c r="H102" s="231">
        <v>403.8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349</v>
      </c>
      <c r="G103" s="228"/>
      <c r="H103" s="231">
        <v>75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3" customFormat="1" ht="12">
      <c r="A104" s="13"/>
      <c r="B104" s="227"/>
      <c r="C104" s="228"/>
      <c r="D104" s="220" t="s">
        <v>184</v>
      </c>
      <c r="E104" s="229" t="s">
        <v>78</v>
      </c>
      <c r="F104" s="230" t="s">
        <v>350</v>
      </c>
      <c r="G104" s="228"/>
      <c r="H104" s="231">
        <v>945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184</v>
      </c>
      <c r="AU104" s="237" t="s">
        <v>90</v>
      </c>
      <c r="AV104" s="13" t="s">
        <v>90</v>
      </c>
      <c r="AW104" s="13" t="s">
        <v>38</v>
      </c>
      <c r="AX104" s="13" t="s">
        <v>80</v>
      </c>
      <c r="AY104" s="237" t="s">
        <v>172</v>
      </c>
    </row>
    <row r="105" spans="1:51" s="15" customFormat="1" ht="12">
      <c r="A105" s="15"/>
      <c r="B105" s="254"/>
      <c r="C105" s="255"/>
      <c r="D105" s="220" t="s">
        <v>184</v>
      </c>
      <c r="E105" s="256" t="s">
        <v>78</v>
      </c>
      <c r="F105" s="257" t="s">
        <v>351</v>
      </c>
      <c r="G105" s="255"/>
      <c r="H105" s="258">
        <v>2493.1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184</v>
      </c>
      <c r="AU105" s="264" t="s">
        <v>90</v>
      </c>
      <c r="AV105" s="15" t="s">
        <v>192</v>
      </c>
      <c r="AW105" s="15" t="s">
        <v>38</v>
      </c>
      <c r="AX105" s="15" t="s">
        <v>80</v>
      </c>
      <c r="AY105" s="264" t="s">
        <v>172</v>
      </c>
    </row>
    <row r="106" spans="1:51" s="16" customFormat="1" ht="12">
      <c r="A106" s="16"/>
      <c r="B106" s="265"/>
      <c r="C106" s="266"/>
      <c r="D106" s="220" t="s">
        <v>184</v>
      </c>
      <c r="E106" s="267" t="s">
        <v>78</v>
      </c>
      <c r="F106" s="268" t="s">
        <v>352</v>
      </c>
      <c r="G106" s="266"/>
      <c r="H106" s="267" t="s">
        <v>78</v>
      </c>
      <c r="I106" s="269"/>
      <c r="J106" s="266"/>
      <c r="K106" s="266"/>
      <c r="L106" s="270"/>
      <c r="M106" s="271"/>
      <c r="N106" s="272"/>
      <c r="O106" s="272"/>
      <c r="P106" s="272"/>
      <c r="Q106" s="272"/>
      <c r="R106" s="272"/>
      <c r="S106" s="272"/>
      <c r="T106" s="273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74" t="s">
        <v>184</v>
      </c>
      <c r="AU106" s="274" t="s">
        <v>90</v>
      </c>
      <c r="AV106" s="16" t="s">
        <v>88</v>
      </c>
      <c r="AW106" s="16" t="s">
        <v>38</v>
      </c>
      <c r="AX106" s="16" t="s">
        <v>80</v>
      </c>
      <c r="AY106" s="274" t="s">
        <v>172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353</v>
      </c>
      <c r="G107" s="228"/>
      <c r="H107" s="231">
        <v>352.815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80</v>
      </c>
      <c r="AY107" s="237" t="s">
        <v>172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354</v>
      </c>
      <c r="G108" s="228"/>
      <c r="H108" s="231">
        <v>358.43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355</v>
      </c>
      <c r="G109" s="228"/>
      <c r="H109" s="231">
        <v>325.71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80</v>
      </c>
      <c r="AY109" s="237" t="s">
        <v>172</v>
      </c>
    </row>
    <row r="110" spans="1:51" s="15" customFormat="1" ht="12">
      <c r="A110" s="15"/>
      <c r="B110" s="254"/>
      <c r="C110" s="255"/>
      <c r="D110" s="220" t="s">
        <v>184</v>
      </c>
      <c r="E110" s="256" t="s">
        <v>78</v>
      </c>
      <c r="F110" s="257" t="s">
        <v>351</v>
      </c>
      <c r="G110" s="255"/>
      <c r="H110" s="258">
        <v>1036.955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184</v>
      </c>
      <c r="AU110" s="264" t="s">
        <v>90</v>
      </c>
      <c r="AV110" s="15" t="s">
        <v>192</v>
      </c>
      <c r="AW110" s="15" t="s">
        <v>38</v>
      </c>
      <c r="AX110" s="15" t="s">
        <v>80</v>
      </c>
      <c r="AY110" s="264" t="s">
        <v>172</v>
      </c>
    </row>
    <row r="111" spans="1:51" s="14" customFormat="1" ht="12">
      <c r="A111" s="14"/>
      <c r="B111" s="238"/>
      <c r="C111" s="239"/>
      <c r="D111" s="220" t="s">
        <v>184</v>
      </c>
      <c r="E111" s="240" t="s">
        <v>321</v>
      </c>
      <c r="F111" s="241" t="s">
        <v>186</v>
      </c>
      <c r="G111" s="239"/>
      <c r="H111" s="242">
        <v>3530.055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184</v>
      </c>
      <c r="AU111" s="248" t="s">
        <v>90</v>
      </c>
      <c r="AV111" s="14" t="s">
        <v>178</v>
      </c>
      <c r="AW111" s="14" t="s">
        <v>38</v>
      </c>
      <c r="AX111" s="14" t="s">
        <v>88</v>
      </c>
      <c r="AY111" s="248" t="s">
        <v>172</v>
      </c>
    </row>
    <row r="112" spans="1:65" s="2" customFormat="1" ht="21.75" customHeight="1">
      <c r="A112" s="40"/>
      <c r="B112" s="41"/>
      <c r="C112" s="207" t="s">
        <v>192</v>
      </c>
      <c r="D112" s="253" t="s">
        <v>174</v>
      </c>
      <c r="E112" s="208" t="s">
        <v>356</v>
      </c>
      <c r="F112" s="209" t="s">
        <v>357</v>
      </c>
      <c r="G112" s="210" t="s">
        <v>135</v>
      </c>
      <c r="H112" s="211">
        <v>43.2</v>
      </c>
      <c r="I112" s="212"/>
      <c r="J112" s="213">
        <f>ROUND(I112*H112,2)</f>
        <v>0</v>
      </c>
      <c r="K112" s="209" t="s">
        <v>177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178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178</v>
      </c>
      <c r="BM112" s="218" t="s">
        <v>358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359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47" s="2" customFormat="1" ht="12">
      <c r="A114" s="40"/>
      <c r="B114" s="41"/>
      <c r="C114" s="42"/>
      <c r="D114" s="225" t="s">
        <v>182</v>
      </c>
      <c r="E114" s="42"/>
      <c r="F114" s="226" t="s">
        <v>360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182</v>
      </c>
      <c r="AU114" s="19" t="s">
        <v>90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361</v>
      </c>
      <c r="G115" s="228"/>
      <c r="H115" s="231">
        <v>43.2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4" customFormat="1" ht="12">
      <c r="A116" s="14"/>
      <c r="B116" s="238"/>
      <c r="C116" s="239"/>
      <c r="D116" s="220" t="s">
        <v>184</v>
      </c>
      <c r="E116" s="240" t="s">
        <v>325</v>
      </c>
      <c r="F116" s="241" t="s">
        <v>186</v>
      </c>
      <c r="G116" s="239"/>
      <c r="H116" s="242">
        <v>43.2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184</v>
      </c>
      <c r="AU116" s="248" t="s">
        <v>90</v>
      </c>
      <c r="AV116" s="14" t="s">
        <v>178</v>
      </c>
      <c r="AW116" s="14" t="s">
        <v>38</v>
      </c>
      <c r="AX116" s="14" t="s">
        <v>88</v>
      </c>
      <c r="AY116" s="248" t="s">
        <v>172</v>
      </c>
    </row>
    <row r="117" spans="1:65" s="2" customFormat="1" ht="21.75" customHeight="1">
      <c r="A117" s="40"/>
      <c r="B117" s="41"/>
      <c r="C117" s="207" t="s">
        <v>178</v>
      </c>
      <c r="D117" s="253" t="s">
        <v>174</v>
      </c>
      <c r="E117" s="208" t="s">
        <v>362</v>
      </c>
      <c r="F117" s="209" t="s">
        <v>363</v>
      </c>
      <c r="G117" s="210" t="s">
        <v>135</v>
      </c>
      <c r="H117" s="211">
        <v>3583.155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364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365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366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367</v>
      </c>
      <c r="G120" s="228"/>
      <c r="H120" s="231">
        <v>3583.155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4" customFormat="1" ht="12">
      <c r="A121" s="14"/>
      <c r="B121" s="238"/>
      <c r="C121" s="239"/>
      <c r="D121" s="220" t="s">
        <v>184</v>
      </c>
      <c r="E121" s="240" t="s">
        <v>78</v>
      </c>
      <c r="F121" s="241" t="s">
        <v>186</v>
      </c>
      <c r="G121" s="239"/>
      <c r="H121" s="242">
        <v>3583.155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184</v>
      </c>
      <c r="AU121" s="248" t="s">
        <v>90</v>
      </c>
      <c r="AV121" s="14" t="s">
        <v>178</v>
      </c>
      <c r="AW121" s="14" t="s">
        <v>38</v>
      </c>
      <c r="AX121" s="14" t="s">
        <v>88</v>
      </c>
      <c r="AY121" s="248" t="s">
        <v>172</v>
      </c>
    </row>
    <row r="122" spans="1:65" s="2" customFormat="1" ht="24.15" customHeight="1">
      <c r="A122" s="40"/>
      <c r="B122" s="41"/>
      <c r="C122" s="207" t="s">
        <v>206</v>
      </c>
      <c r="D122" s="253" t="s">
        <v>174</v>
      </c>
      <c r="E122" s="208" t="s">
        <v>368</v>
      </c>
      <c r="F122" s="209" t="s">
        <v>369</v>
      </c>
      <c r="G122" s="210" t="s">
        <v>135</v>
      </c>
      <c r="H122" s="211">
        <v>35831.55</v>
      </c>
      <c r="I122" s="212"/>
      <c r="J122" s="213">
        <f>ROUND(I122*H122,2)</f>
        <v>0</v>
      </c>
      <c r="K122" s="209" t="s">
        <v>177</v>
      </c>
      <c r="L122" s="46"/>
      <c r="M122" s="214" t="s">
        <v>78</v>
      </c>
      <c r="N122" s="215" t="s">
        <v>50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178</v>
      </c>
      <c r="AT122" s="218" t="s">
        <v>174</v>
      </c>
      <c r="AU122" s="218" t="s">
        <v>90</v>
      </c>
      <c r="AY122" s="19" t="s">
        <v>172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88</v>
      </c>
      <c r="BK122" s="219">
        <f>ROUND(I122*H122,2)</f>
        <v>0</v>
      </c>
      <c r="BL122" s="19" t="s">
        <v>178</v>
      </c>
      <c r="BM122" s="218" t="s">
        <v>370</v>
      </c>
    </row>
    <row r="123" spans="1:47" s="2" customFormat="1" ht="12">
      <c r="A123" s="40"/>
      <c r="B123" s="41"/>
      <c r="C123" s="42"/>
      <c r="D123" s="220" t="s">
        <v>180</v>
      </c>
      <c r="E123" s="42"/>
      <c r="F123" s="221" t="s">
        <v>371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180</v>
      </c>
      <c r="AU123" s="19" t="s">
        <v>90</v>
      </c>
    </row>
    <row r="124" spans="1:47" s="2" customFormat="1" ht="12">
      <c r="A124" s="40"/>
      <c r="B124" s="41"/>
      <c r="C124" s="42"/>
      <c r="D124" s="225" t="s">
        <v>182</v>
      </c>
      <c r="E124" s="42"/>
      <c r="F124" s="226" t="s">
        <v>372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182</v>
      </c>
      <c r="AU124" s="19" t="s">
        <v>90</v>
      </c>
    </row>
    <row r="125" spans="1:51" s="13" customFormat="1" ht="12">
      <c r="A125" s="13"/>
      <c r="B125" s="227"/>
      <c r="C125" s="228"/>
      <c r="D125" s="220" t="s">
        <v>184</v>
      </c>
      <c r="E125" s="229" t="s">
        <v>78</v>
      </c>
      <c r="F125" s="230" t="s">
        <v>373</v>
      </c>
      <c r="G125" s="228"/>
      <c r="H125" s="231">
        <v>35831.55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184</v>
      </c>
      <c r="AU125" s="237" t="s">
        <v>90</v>
      </c>
      <c r="AV125" s="13" t="s">
        <v>90</v>
      </c>
      <c r="AW125" s="13" t="s">
        <v>38</v>
      </c>
      <c r="AX125" s="13" t="s">
        <v>80</v>
      </c>
      <c r="AY125" s="237" t="s">
        <v>172</v>
      </c>
    </row>
    <row r="126" spans="1:51" s="14" customFormat="1" ht="12">
      <c r="A126" s="14"/>
      <c r="B126" s="238"/>
      <c r="C126" s="239"/>
      <c r="D126" s="220" t="s">
        <v>184</v>
      </c>
      <c r="E126" s="240" t="s">
        <v>78</v>
      </c>
      <c r="F126" s="241" t="s">
        <v>186</v>
      </c>
      <c r="G126" s="239"/>
      <c r="H126" s="242">
        <v>35831.55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184</v>
      </c>
      <c r="AU126" s="248" t="s">
        <v>90</v>
      </c>
      <c r="AV126" s="14" t="s">
        <v>178</v>
      </c>
      <c r="AW126" s="14" t="s">
        <v>38</v>
      </c>
      <c r="AX126" s="14" t="s">
        <v>88</v>
      </c>
      <c r="AY126" s="248" t="s">
        <v>172</v>
      </c>
    </row>
    <row r="127" spans="1:65" s="2" customFormat="1" ht="16.5" customHeight="1">
      <c r="A127" s="40"/>
      <c r="B127" s="41"/>
      <c r="C127" s="207" t="s">
        <v>212</v>
      </c>
      <c r="D127" s="253" t="s">
        <v>174</v>
      </c>
      <c r="E127" s="208" t="s">
        <v>374</v>
      </c>
      <c r="F127" s="209" t="s">
        <v>375</v>
      </c>
      <c r="G127" s="210" t="s">
        <v>209</v>
      </c>
      <c r="H127" s="211">
        <v>6807.995</v>
      </c>
      <c r="I127" s="212"/>
      <c r="J127" s="213">
        <f>ROUND(I127*H127,2)</f>
        <v>0</v>
      </c>
      <c r="K127" s="209" t="s">
        <v>177</v>
      </c>
      <c r="L127" s="46"/>
      <c r="M127" s="214" t="s">
        <v>78</v>
      </c>
      <c r="N127" s="215" t="s">
        <v>50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178</v>
      </c>
      <c r="AT127" s="218" t="s">
        <v>174</v>
      </c>
      <c r="AU127" s="218" t="s">
        <v>90</v>
      </c>
      <c r="AY127" s="19" t="s">
        <v>172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88</v>
      </c>
      <c r="BK127" s="219">
        <f>ROUND(I127*H127,2)</f>
        <v>0</v>
      </c>
      <c r="BL127" s="19" t="s">
        <v>178</v>
      </c>
      <c r="BM127" s="218" t="s">
        <v>376</v>
      </c>
    </row>
    <row r="128" spans="1:47" s="2" customFormat="1" ht="12">
      <c r="A128" s="40"/>
      <c r="B128" s="41"/>
      <c r="C128" s="42"/>
      <c r="D128" s="220" t="s">
        <v>180</v>
      </c>
      <c r="E128" s="42"/>
      <c r="F128" s="221" t="s">
        <v>377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180</v>
      </c>
      <c r="AU128" s="19" t="s">
        <v>90</v>
      </c>
    </row>
    <row r="129" spans="1:47" s="2" customFormat="1" ht="12">
      <c r="A129" s="40"/>
      <c r="B129" s="41"/>
      <c r="C129" s="42"/>
      <c r="D129" s="225" t="s">
        <v>182</v>
      </c>
      <c r="E129" s="42"/>
      <c r="F129" s="226" t="s">
        <v>378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182</v>
      </c>
      <c r="AU129" s="19" t="s">
        <v>90</v>
      </c>
    </row>
    <row r="130" spans="1:51" s="13" customFormat="1" ht="12">
      <c r="A130" s="13"/>
      <c r="B130" s="227"/>
      <c r="C130" s="228"/>
      <c r="D130" s="220" t="s">
        <v>184</v>
      </c>
      <c r="E130" s="229" t="s">
        <v>78</v>
      </c>
      <c r="F130" s="230" t="s">
        <v>379</v>
      </c>
      <c r="G130" s="228"/>
      <c r="H130" s="231">
        <v>6807.995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90</v>
      </c>
      <c r="AV130" s="13" t="s">
        <v>90</v>
      </c>
      <c r="AW130" s="13" t="s">
        <v>38</v>
      </c>
      <c r="AX130" s="13" t="s">
        <v>80</v>
      </c>
      <c r="AY130" s="237" t="s">
        <v>172</v>
      </c>
    </row>
    <row r="131" spans="1:51" s="14" customFormat="1" ht="12">
      <c r="A131" s="14"/>
      <c r="B131" s="238"/>
      <c r="C131" s="239"/>
      <c r="D131" s="220" t="s">
        <v>184</v>
      </c>
      <c r="E131" s="240" t="s">
        <v>78</v>
      </c>
      <c r="F131" s="241" t="s">
        <v>186</v>
      </c>
      <c r="G131" s="239"/>
      <c r="H131" s="242">
        <v>6807.995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184</v>
      </c>
      <c r="AU131" s="248" t="s">
        <v>90</v>
      </c>
      <c r="AV131" s="14" t="s">
        <v>178</v>
      </c>
      <c r="AW131" s="14" t="s">
        <v>38</v>
      </c>
      <c r="AX131" s="14" t="s">
        <v>88</v>
      </c>
      <c r="AY131" s="248" t="s">
        <v>172</v>
      </c>
    </row>
    <row r="132" spans="1:65" s="2" customFormat="1" ht="16.5" customHeight="1">
      <c r="A132" s="40"/>
      <c r="B132" s="41"/>
      <c r="C132" s="207" t="s">
        <v>225</v>
      </c>
      <c r="D132" s="253" t="s">
        <v>174</v>
      </c>
      <c r="E132" s="208" t="s">
        <v>380</v>
      </c>
      <c r="F132" s="209" t="s">
        <v>381</v>
      </c>
      <c r="G132" s="210" t="s">
        <v>135</v>
      </c>
      <c r="H132" s="211">
        <v>48.576</v>
      </c>
      <c r="I132" s="212"/>
      <c r="J132" s="213">
        <f>ROUND(I132*H132,2)</f>
        <v>0</v>
      </c>
      <c r="K132" s="209" t="s">
        <v>177</v>
      </c>
      <c r="L132" s="46"/>
      <c r="M132" s="214" t="s">
        <v>78</v>
      </c>
      <c r="N132" s="215" t="s">
        <v>50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178</v>
      </c>
      <c r="AT132" s="218" t="s">
        <v>174</v>
      </c>
      <c r="AU132" s="218" t="s">
        <v>90</v>
      </c>
      <c r="AY132" s="19" t="s">
        <v>172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88</v>
      </c>
      <c r="BK132" s="219">
        <f>ROUND(I132*H132,2)</f>
        <v>0</v>
      </c>
      <c r="BL132" s="19" t="s">
        <v>178</v>
      </c>
      <c r="BM132" s="218" t="s">
        <v>382</v>
      </c>
    </row>
    <row r="133" spans="1:47" s="2" customFormat="1" ht="12">
      <c r="A133" s="40"/>
      <c r="B133" s="41"/>
      <c r="C133" s="42"/>
      <c r="D133" s="220" t="s">
        <v>180</v>
      </c>
      <c r="E133" s="42"/>
      <c r="F133" s="221" t="s">
        <v>383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180</v>
      </c>
      <c r="AU133" s="19" t="s">
        <v>90</v>
      </c>
    </row>
    <row r="134" spans="1:47" s="2" customFormat="1" ht="12">
      <c r="A134" s="40"/>
      <c r="B134" s="41"/>
      <c r="C134" s="42"/>
      <c r="D134" s="225" t="s">
        <v>182</v>
      </c>
      <c r="E134" s="42"/>
      <c r="F134" s="226" t="s">
        <v>384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182</v>
      </c>
      <c r="AU134" s="19" t="s">
        <v>90</v>
      </c>
    </row>
    <row r="135" spans="1:51" s="13" customFormat="1" ht="12">
      <c r="A135" s="13"/>
      <c r="B135" s="227"/>
      <c r="C135" s="228"/>
      <c r="D135" s="220" t="s">
        <v>184</v>
      </c>
      <c r="E135" s="229" t="s">
        <v>78</v>
      </c>
      <c r="F135" s="230" t="s">
        <v>361</v>
      </c>
      <c r="G135" s="228"/>
      <c r="H135" s="231">
        <v>43.2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184</v>
      </c>
      <c r="AU135" s="237" t="s">
        <v>90</v>
      </c>
      <c r="AV135" s="13" t="s">
        <v>90</v>
      </c>
      <c r="AW135" s="13" t="s">
        <v>38</v>
      </c>
      <c r="AX135" s="13" t="s">
        <v>80</v>
      </c>
      <c r="AY135" s="237" t="s">
        <v>172</v>
      </c>
    </row>
    <row r="136" spans="1:51" s="13" customFormat="1" ht="12">
      <c r="A136" s="13"/>
      <c r="B136" s="227"/>
      <c r="C136" s="228"/>
      <c r="D136" s="220" t="s">
        <v>184</v>
      </c>
      <c r="E136" s="229" t="s">
        <v>78</v>
      </c>
      <c r="F136" s="230" t="s">
        <v>385</v>
      </c>
      <c r="G136" s="228"/>
      <c r="H136" s="231">
        <v>2.688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184</v>
      </c>
      <c r="AU136" s="237" t="s">
        <v>90</v>
      </c>
      <c r="AV136" s="13" t="s">
        <v>90</v>
      </c>
      <c r="AW136" s="13" t="s">
        <v>38</v>
      </c>
      <c r="AX136" s="13" t="s">
        <v>80</v>
      </c>
      <c r="AY136" s="237" t="s">
        <v>172</v>
      </c>
    </row>
    <row r="137" spans="1:51" s="13" customFormat="1" ht="12">
      <c r="A137" s="13"/>
      <c r="B137" s="227"/>
      <c r="C137" s="228"/>
      <c r="D137" s="220" t="s">
        <v>184</v>
      </c>
      <c r="E137" s="229" t="s">
        <v>78</v>
      </c>
      <c r="F137" s="230" t="s">
        <v>386</v>
      </c>
      <c r="G137" s="228"/>
      <c r="H137" s="231">
        <v>2.688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90</v>
      </c>
      <c r="AV137" s="13" t="s">
        <v>90</v>
      </c>
      <c r="AW137" s="13" t="s">
        <v>38</v>
      </c>
      <c r="AX137" s="13" t="s">
        <v>80</v>
      </c>
      <c r="AY137" s="237" t="s">
        <v>172</v>
      </c>
    </row>
    <row r="138" spans="1:51" s="14" customFormat="1" ht="12">
      <c r="A138" s="14"/>
      <c r="B138" s="238"/>
      <c r="C138" s="239"/>
      <c r="D138" s="220" t="s">
        <v>184</v>
      </c>
      <c r="E138" s="240" t="s">
        <v>78</v>
      </c>
      <c r="F138" s="241" t="s">
        <v>186</v>
      </c>
      <c r="G138" s="239"/>
      <c r="H138" s="242">
        <v>48.576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184</v>
      </c>
      <c r="AU138" s="248" t="s">
        <v>90</v>
      </c>
      <c r="AV138" s="14" t="s">
        <v>178</v>
      </c>
      <c r="AW138" s="14" t="s">
        <v>38</v>
      </c>
      <c r="AX138" s="14" t="s">
        <v>88</v>
      </c>
      <c r="AY138" s="248" t="s">
        <v>172</v>
      </c>
    </row>
    <row r="139" spans="1:65" s="2" customFormat="1" ht="16.5" customHeight="1">
      <c r="A139" s="40"/>
      <c r="B139" s="41"/>
      <c r="C139" s="275" t="s">
        <v>231</v>
      </c>
      <c r="D139" s="276" t="s">
        <v>387</v>
      </c>
      <c r="E139" s="277" t="s">
        <v>388</v>
      </c>
      <c r="F139" s="278" t="s">
        <v>389</v>
      </c>
      <c r="G139" s="279" t="s">
        <v>209</v>
      </c>
      <c r="H139" s="280">
        <v>97.152</v>
      </c>
      <c r="I139" s="281"/>
      <c r="J139" s="282">
        <f>ROUND(I139*H139,2)</f>
        <v>0</v>
      </c>
      <c r="K139" s="278" t="s">
        <v>177</v>
      </c>
      <c r="L139" s="283"/>
      <c r="M139" s="284" t="s">
        <v>78</v>
      </c>
      <c r="N139" s="285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231</v>
      </c>
      <c r="AT139" s="218" t="s">
        <v>387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390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389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47" s="2" customFormat="1" ht="12">
      <c r="A141" s="40"/>
      <c r="B141" s="41"/>
      <c r="C141" s="42"/>
      <c r="D141" s="220" t="s">
        <v>391</v>
      </c>
      <c r="E141" s="42"/>
      <c r="F141" s="286" t="s">
        <v>392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391</v>
      </c>
      <c r="AU141" s="19" t="s">
        <v>90</v>
      </c>
    </row>
    <row r="142" spans="1:51" s="13" customFormat="1" ht="12">
      <c r="A142" s="13"/>
      <c r="B142" s="227"/>
      <c r="C142" s="228"/>
      <c r="D142" s="220" t="s">
        <v>184</v>
      </c>
      <c r="E142" s="228"/>
      <c r="F142" s="230" t="s">
        <v>393</v>
      </c>
      <c r="G142" s="228"/>
      <c r="H142" s="231">
        <v>97.152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184</v>
      </c>
      <c r="AU142" s="237" t="s">
        <v>90</v>
      </c>
      <c r="AV142" s="13" t="s">
        <v>90</v>
      </c>
      <c r="AW142" s="13" t="s">
        <v>4</v>
      </c>
      <c r="AX142" s="13" t="s">
        <v>88</v>
      </c>
      <c r="AY142" s="237" t="s">
        <v>172</v>
      </c>
    </row>
    <row r="143" spans="1:63" s="12" customFormat="1" ht="22.8" customHeight="1">
      <c r="A143" s="12"/>
      <c r="B143" s="191"/>
      <c r="C143" s="192"/>
      <c r="D143" s="193" t="s">
        <v>79</v>
      </c>
      <c r="E143" s="205" t="s">
        <v>90</v>
      </c>
      <c r="F143" s="205" t="s">
        <v>394</v>
      </c>
      <c r="G143" s="192"/>
      <c r="H143" s="192"/>
      <c r="I143" s="195"/>
      <c r="J143" s="206">
        <f>BK143</f>
        <v>0</v>
      </c>
      <c r="K143" s="192"/>
      <c r="L143" s="197"/>
      <c r="M143" s="198"/>
      <c r="N143" s="199"/>
      <c r="O143" s="199"/>
      <c r="P143" s="200">
        <f>SUM(P144:P155)</f>
        <v>0</v>
      </c>
      <c r="Q143" s="199"/>
      <c r="R143" s="200">
        <f>SUM(R144:R155)</f>
        <v>34.6713</v>
      </c>
      <c r="S143" s="199"/>
      <c r="T143" s="201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88</v>
      </c>
      <c r="AT143" s="203" t="s">
        <v>79</v>
      </c>
      <c r="AU143" s="203" t="s">
        <v>88</v>
      </c>
      <c r="AY143" s="202" t="s">
        <v>172</v>
      </c>
      <c r="BK143" s="204">
        <f>SUM(BK144:BK155)</f>
        <v>0</v>
      </c>
    </row>
    <row r="144" spans="1:65" s="2" customFormat="1" ht="16.5" customHeight="1">
      <c r="A144" s="40"/>
      <c r="B144" s="41"/>
      <c r="C144" s="207" t="s">
        <v>199</v>
      </c>
      <c r="D144" s="253" t="s">
        <v>174</v>
      </c>
      <c r="E144" s="208" t="s">
        <v>395</v>
      </c>
      <c r="F144" s="209" t="s">
        <v>396</v>
      </c>
      <c r="G144" s="210" t="s">
        <v>142</v>
      </c>
      <c r="H144" s="211">
        <v>343.2</v>
      </c>
      <c r="I144" s="212"/>
      <c r="J144" s="213">
        <f>ROUND(I144*H144,2)</f>
        <v>0</v>
      </c>
      <c r="K144" s="209" t="s">
        <v>177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0.00031</v>
      </c>
      <c r="R144" s="216">
        <f>Q144*H144</f>
        <v>0.106392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178</v>
      </c>
      <c r="AT144" s="218" t="s">
        <v>174</v>
      </c>
      <c r="AU144" s="218" t="s">
        <v>90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178</v>
      </c>
      <c r="BM144" s="218" t="s">
        <v>397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398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90</v>
      </c>
    </row>
    <row r="146" spans="1:47" s="2" customFormat="1" ht="12">
      <c r="A146" s="40"/>
      <c r="B146" s="41"/>
      <c r="C146" s="42"/>
      <c r="D146" s="225" t="s">
        <v>182</v>
      </c>
      <c r="E146" s="42"/>
      <c r="F146" s="226" t="s">
        <v>399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182</v>
      </c>
      <c r="AU146" s="19" t="s">
        <v>90</v>
      </c>
    </row>
    <row r="147" spans="1:51" s="13" customFormat="1" ht="12">
      <c r="A147" s="13"/>
      <c r="B147" s="227"/>
      <c r="C147" s="228"/>
      <c r="D147" s="220" t="s">
        <v>184</v>
      </c>
      <c r="E147" s="229" t="s">
        <v>78</v>
      </c>
      <c r="F147" s="230" t="s">
        <v>400</v>
      </c>
      <c r="G147" s="228"/>
      <c r="H147" s="231">
        <v>343.2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184</v>
      </c>
      <c r="AU147" s="237" t="s">
        <v>90</v>
      </c>
      <c r="AV147" s="13" t="s">
        <v>90</v>
      </c>
      <c r="AW147" s="13" t="s">
        <v>38</v>
      </c>
      <c r="AX147" s="13" t="s">
        <v>80</v>
      </c>
      <c r="AY147" s="237" t="s">
        <v>172</v>
      </c>
    </row>
    <row r="148" spans="1:51" s="14" customFormat="1" ht="12">
      <c r="A148" s="14"/>
      <c r="B148" s="238"/>
      <c r="C148" s="239"/>
      <c r="D148" s="220" t="s">
        <v>184</v>
      </c>
      <c r="E148" s="240" t="s">
        <v>78</v>
      </c>
      <c r="F148" s="241" t="s">
        <v>186</v>
      </c>
      <c r="G148" s="239"/>
      <c r="H148" s="242">
        <v>343.2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184</v>
      </c>
      <c r="AU148" s="248" t="s">
        <v>90</v>
      </c>
      <c r="AV148" s="14" t="s">
        <v>178</v>
      </c>
      <c r="AW148" s="14" t="s">
        <v>38</v>
      </c>
      <c r="AX148" s="14" t="s">
        <v>88</v>
      </c>
      <c r="AY148" s="248" t="s">
        <v>172</v>
      </c>
    </row>
    <row r="149" spans="1:65" s="2" customFormat="1" ht="16.5" customHeight="1">
      <c r="A149" s="40"/>
      <c r="B149" s="41"/>
      <c r="C149" s="275" t="s">
        <v>242</v>
      </c>
      <c r="D149" s="276" t="s">
        <v>387</v>
      </c>
      <c r="E149" s="277" t="s">
        <v>401</v>
      </c>
      <c r="F149" s="278" t="s">
        <v>402</v>
      </c>
      <c r="G149" s="279" t="s">
        <v>142</v>
      </c>
      <c r="H149" s="280">
        <v>360.36</v>
      </c>
      <c r="I149" s="281"/>
      <c r="J149" s="282">
        <f>ROUND(I149*H149,2)</f>
        <v>0</v>
      </c>
      <c r="K149" s="278" t="s">
        <v>177</v>
      </c>
      <c r="L149" s="283"/>
      <c r="M149" s="284" t="s">
        <v>78</v>
      </c>
      <c r="N149" s="285" t="s">
        <v>50</v>
      </c>
      <c r="O149" s="86"/>
      <c r="P149" s="216">
        <f>O149*H149</f>
        <v>0</v>
      </c>
      <c r="Q149" s="216">
        <v>0.0003</v>
      </c>
      <c r="R149" s="216">
        <f>Q149*H149</f>
        <v>0.108108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231</v>
      </c>
      <c r="AT149" s="218" t="s">
        <v>387</v>
      </c>
      <c r="AU149" s="218" t="s">
        <v>90</v>
      </c>
      <c r="AY149" s="19" t="s">
        <v>172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88</v>
      </c>
      <c r="BK149" s="219">
        <f>ROUND(I149*H149,2)</f>
        <v>0</v>
      </c>
      <c r="BL149" s="19" t="s">
        <v>178</v>
      </c>
      <c r="BM149" s="218" t="s">
        <v>403</v>
      </c>
    </row>
    <row r="150" spans="1:47" s="2" customFormat="1" ht="12">
      <c r="A150" s="40"/>
      <c r="B150" s="41"/>
      <c r="C150" s="42"/>
      <c r="D150" s="220" t="s">
        <v>180</v>
      </c>
      <c r="E150" s="42"/>
      <c r="F150" s="221" t="s">
        <v>402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180</v>
      </c>
      <c r="AU150" s="19" t="s">
        <v>90</v>
      </c>
    </row>
    <row r="151" spans="1:51" s="13" customFormat="1" ht="12">
      <c r="A151" s="13"/>
      <c r="B151" s="227"/>
      <c r="C151" s="228"/>
      <c r="D151" s="220" t="s">
        <v>184</v>
      </c>
      <c r="E151" s="228"/>
      <c r="F151" s="230" t="s">
        <v>404</v>
      </c>
      <c r="G151" s="228"/>
      <c r="H151" s="231">
        <v>360.36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90</v>
      </c>
      <c r="AV151" s="13" t="s">
        <v>90</v>
      </c>
      <c r="AW151" s="13" t="s">
        <v>4</v>
      </c>
      <c r="AX151" s="13" t="s">
        <v>88</v>
      </c>
      <c r="AY151" s="237" t="s">
        <v>172</v>
      </c>
    </row>
    <row r="152" spans="1:65" s="2" customFormat="1" ht="16.5" customHeight="1">
      <c r="A152" s="40"/>
      <c r="B152" s="41"/>
      <c r="C152" s="207" t="s">
        <v>249</v>
      </c>
      <c r="D152" s="253" t="s">
        <v>174</v>
      </c>
      <c r="E152" s="208" t="s">
        <v>405</v>
      </c>
      <c r="F152" s="209" t="s">
        <v>406</v>
      </c>
      <c r="G152" s="210" t="s">
        <v>138</v>
      </c>
      <c r="H152" s="211">
        <v>120</v>
      </c>
      <c r="I152" s="212"/>
      <c r="J152" s="213">
        <f>ROUND(I152*H152,2)</f>
        <v>0</v>
      </c>
      <c r="K152" s="209" t="s">
        <v>78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0.28714</v>
      </c>
      <c r="R152" s="216">
        <f>Q152*H152</f>
        <v>34.4568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178</v>
      </c>
      <c r="AT152" s="218" t="s">
        <v>174</v>
      </c>
      <c r="AU152" s="218" t="s">
        <v>90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178</v>
      </c>
      <c r="BM152" s="218" t="s">
        <v>407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406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90</v>
      </c>
    </row>
    <row r="154" spans="1:51" s="13" customFormat="1" ht="12">
      <c r="A154" s="13"/>
      <c r="B154" s="227"/>
      <c r="C154" s="228"/>
      <c r="D154" s="220" t="s">
        <v>184</v>
      </c>
      <c r="E154" s="229" t="s">
        <v>78</v>
      </c>
      <c r="F154" s="230" t="s">
        <v>408</v>
      </c>
      <c r="G154" s="228"/>
      <c r="H154" s="231">
        <v>120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184</v>
      </c>
      <c r="AU154" s="237" t="s">
        <v>90</v>
      </c>
      <c r="AV154" s="13" t="s">
        <v>90</v>
      </c>
      <c r="AW154" s="13" t="s">
        <v>38</v>
      </c>
      <c r="AX154" s="13" t="s">
        <v>80</v>
      </c>
      <c r="AY154" s="237" t="s">
        <v>172</v>
      </c>
    </row>
    <row r="155" spans="1:51" s="14" customFormat="1" ht="12">
      <c r="A155" s="14"/>
      <c r="B155" s="238"/>
      <c r="C155" s="239"/>
      <c r="D155" s="220" t="s">
        <v>184</v>
      </c>
      <c r="E155" s="240" t="s">
        <v>78</v>
      </c>
      <c r="F155" s="241" t="s">
        <v>186</v>
      </c>
      <c r="G155" s="239"/>
      <c r="H155" s="242">
        <v>120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184</v>
      </c>
      <c r="AU155" s="248" t="s">
        <v>90</v>
      </c>
      <c r="AV155" s="14" t="s">
        <v>178</v>
      </c>
      <c r="AW155" s="14" t="s">
        <v>38</v>
      </c>
      <c r="AX155" s="14" t="s">
        <v>88</v>
      </c>
      <c r="AY155" s="248" t="s">
        <v>172</v>
      </c>
    </row>
    <row r="156" spans="1:63" s="12" customFormat="1" ht="22.8" customHeight="1">
      <c r="A156" s="12"/>
      <c r="B156" s="191"/>
      <c r="C156" s="192"/>
      <c r="D156" s="193" t="s">
        <v>79</v>
      </c>
      <c r="E156" s="205" t="s">
        <v>178</v>
      </c>
      <c r="F156" s="205" t="s">
        <v>409</v>
      </c>
      <c r="G156" s="192"/>
      <c r="H156" s="192"/>
      <c r="I156" s="195"/>
      <c r="J156" s="206">
        <f>BK156</f>
        <v>0</v>
      </c>
      <c r="K156" s="192"/>
      <c r="L156" s="197"/>
      <c r="M156" s="198"/>
      <c r="N156" s="199"/>
      <c r="O156" s="199"/>
      <c r="P156" s="200">
        <f>SUM(P157:P168)</f>
        <v>0</v>
      </c>
      <c r="Q156" s="199"/>
      <c r="R156" s="200">
        <f>SUM(R157:R168)</f>
        <v>0</v>
      </c>
      <c r="S156" s="199"/>
      <c r="T156" s="20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2" t="s">
        <v>88</v>
      </c>
      <c r="AT156" s="203" t="s">
        <v>79</v>
      </c>
      <c r="AU156" s="203" t="s">
        <v>88</v>
      </c>
      <c r="AY156" s="202" t="s">
        <v>172</v>
      </c>
      <c r="BK156" s="204">
        <f>SUM(BK157:BK168)</f>
        <v>0</v>
      </c>
    </row>
    <row r="157" spans="1:65" s="2" customFormat="1" ht="16.5" customHeight="1">
      <c r="A157" s="40"/>
      <c r="B157" s="41"/>
      <c r="C157" s="207" t="s">
        <v>254</v>
      </c>
      <c r="D157" s="253" t="s">
        <v>174</v>
      </c>
      <c r="E157" s="208" t="s">
        <v>410</v>
      </c>
      <c r="F157" s="209" t="s">
        <v>411</v>
      </c>
      <c r="G157" s="210" t="s">
        <v>135</v>
      </c>
      <c r="H157" s="211">
        <v>0.676</v>
      </c>
      <c r="I157" s="212"/>
      <c r="J157" s="213">
        <f>ROUND(I157*H157,2)</f>
        <v>0</v>
      </c>
      <c r="K157" s="209" t="s">
        <v>177</v>
      </c>
      <c r="L157" s="46"/>
      <c r="M157" s="214" t="s">
        <v>78</v>
      </c>
      <c r="N157" s="215" t="s">
        <v>50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178</v>
      </c>
      <c r="AT157" s="218" t="s">
        <v>174</v>
      </c>
      <c r="AU157" s="218" t="s">
        <v>90</v>
      </c>
      <c r="AY157" s="19" t="s">
        <v>172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88</v>
      </c>
      <c r="BK157" s="219">
        <f>ROUND(I157*H157,2)</f>
        <v>0</v>
      </c>
      <c r="BL157" s="19" t="s">
        <v>178</v>
      </c>
      <c r="BM157" s="218" t="s">
        <v>412</v>
      </c>
    </row>
    <row r="158" spans="1:47" s="2" customFormat="1" ht="12">
      <c r="A158" s="40"/>
      <c r="B158" s="41"/>
      <c r="C158" s="42"/>
      <c r="D158" s="220" t="s">
        <v>180</v>
      </c>
      <c r="E158" s="42"/>
      <c r="F158" s="221" t="s">
        <v>413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180</v>
      </c>
      <c r="AU158" s="19" t="s">
        <v>90</v>
      </c>
    </row>
    <row r="159" spans="1:47" s="2" customFormat="1" ht="12">
      <c r="A159" s="40"/>
      <c r="B159" s="41"/>
      <c r="C159" s="42"/>
      <c r="D159" s="225" t="s">
        <v>182</v>
      </c>
      <c r="E159" s="42"/>
      <c r="F159" s="226" t="s">
        <v>414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182</v>
      </c>
      <c r="AU159" s="19" t="s">
        <v>90</v>
      </c>
    </row>
    <row r="160" spans="1:51" s="13" customFormat="1" ht="12">
      <c r="A160" s="13"/>
      <c r="B160" s="227"/>
      <c r="C160" s="228"/>
      <c r="D160" s="220" t="s">
        <v>184</v>
      </c>
      <c r="E160" s="229" t="s">
        <v>78</v>
      </c>
      <c r="F160" s="230" t="s">
        <v>415</v>
      </c>
      <c r="G160" s="228"/>
      <c r="H160" s="231">
        <v>0.338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184</v>
      </c>
      <c r="AU160" s="237" t="s">
        <v>90</v>
      </c>
      <c r="AV160" s="13" t="s">
        <v>90</v>
      </c>
      <c r="AW160" s="13" t="s">
        <v>38</v>
      </c>
      <c r="AX160" s="13" t="s">
        <v>80</v>
      </c>
      <c r="AY160" s="237" t="s">
        <v>172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416</v>
      </c>
      <c r="G161" s="228"/>
      <c r="H161" s="231">
        <v>0.338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0.676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07" t="s">
        <v>258</v>
      </c>
      <c r="D163" s="253" t="s">
        <v>174</v>
      </c>
      <c r="E163" s="208" t="s">
        <v>417</v>
      </c>
      <c r="F163" s="209" t="s">
        <v>418</v>
      </c>
      <c r="G163" s="210" t="s">
        <v>135</v>
      </c>
      <c r="H163" s="211">
        <v>3</v>
      </c>
      <c r="I163" s="212"/>
      <c r="J163" s="213">
        <f>ROUND(I163*H163,2)</f>
        <v>0</v>
      </c>
      <c r="K163" s="209" t="s">
        <v>177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419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420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47" s="2" customFormat="1" ht="12">
      <c r="A165" s="40"/>
      <c r="B165" s="41"/>
      <c r="C165" s="42"/>
      <c r="D165" s="225" t="s">
        <v>182</v>
      </c>
      <c r="E165" s="42"/>
      <c r="F165" s="226" t="s">
        <v>421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182</v>
      </c>
      <c r="AU165" s="19" t="s">
        <v>90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422</v>
      </c>
      <c r="G166" s="228"/>
      <c r="H166" s="231">
        <v>2.4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2.4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51" s="13" customFormat="1" ht="12">
      <c r="A168" s="13"/>
      <c r="B168" s="227"/>
      <c r="C168" s="228"/>
      <c r="D168" s="220" t="s">
        <v>184</v>
      </c>
      <c r="E168" s="228"/>
      <c r="F168" s="230" t="s">
        <v>423</v>
      </c>
      <c r="G168" s="228"/>
      <c r="H168" s="231">
        <v>3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184</v>
      </c>
      <c r="AU168" s="237" t="s">
        <v>90</v>
      </c>
      <c r="AV168" s="13" t="s">
        <v>90</v>
      </c>
      <c r="AW168" s="13" t="s">
        <v>4</v>
      </c>
      <c r="AX168" s="13" t="s">
        <v>88</v>
      </c>
      <c r="AY168" s="237" t="s">
        <v>172</v>
      </c>
    </row>
    <row r="169" spans="1:63" s="12" customFormat="1" ht="22.8" customHeight="1">
      <c r="A169" s="12"/>
      <c r="B169" s="191"/>
      <c r="C169" s="192"/>
      <c r="D169" s="193" t="s">
        <v>79</v>
      </c>
      <c r="E169" s="205" t="s">
        <v>231</v>
      </c>
      <c r="F169" s="205" t="s">
        <v>424</v>
      </c>
      <c r="G169" s="192"/>
      <c r="H169" s="192"/>
      <c r="I169" s="195"/>
      <c r="J169" s="206">
        <f>BK169</f>
        <v>0</v>
      </c>
      <c r="K169" s="192"/>
      <c r="L169" s="197"/>
      <c r="M169" s="198"/>
      <c r="N169" s="199"/>
      <c r="O169" s="199"/>
      <c r="P169" s="200">
        <f>SUM(P170:P177)</f>
        <v>0</v>
      </c>
      <c r="Q169" s="199"/>
      <c r="R169" s="200">
        <f>SUM(R170:R177)</f>
        <v>3.48076</v>
      </c>
      <c r="S169" s="199"/>
      <c r="T169" s="201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2" t="s">
        <v>88</v>
      </c>
      <c r="AT169" s="203" t="s">
        <v>79</v>
      </c>
      <c r="AU169" s="203" t="s">
        <v>88</v>
      </c>
      <c r="AY169" s="202" t="s">
        <v>172</v>
      </c>
      <c r="BK169" s="204">
        <f>SUM(BK170:BK177)</f>
        <v>0</v>
      </c>
    </row>
    <row r="170" spans="1:65" s="2" customFormat="1" ht="16.5" customHeight="1">
      <c r="A170" s="40"/>
      <c r="B170" s="41"/>
      <c r="C170" s="207" t="s">
        <v>262</v>
      </c>
      <c r="D170" s="253" t="s">
        <v>174</v>
      </c>
      <c r="E170" s="208" t="s">
        <v>425</v>
      </c>
      <c r="F170" s="209" t="s">
        <v>426</v>
      </c>
      <c r="G170" s="210" t="s">
        <v>427</v>
      </c>
      <c r="H170" s="211">
        <v>4</v>
      </c>
      <c r="I170" s="212"/>
      <c r="J170" s="213">
        <f>ROUND(I170*H170,2)</f>
        <v>0</v>
      </c>
      <c r="K170" s="209" t="s">
        <v>177</v>
      </c>
      <c r="L170" s="46"/>
      <c r="M170" s="214" t="s">
        <v>78</v>
      </c>
      <c r="N170" s="215" t="s">
        <v>50</v>
      </c>
      <c r="O170" s="86"/>
      <c r="P170" s="216">
        <f>O170*H170</f>
        <v>0</v>
      </c>
      <c r="Q170" s="216">
        <v>0.01019</v>
      </c>
      <c r="R170" s="216">
        <f>Q170*H170</f>
        <v>0.04076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178</v>
      </c>
      <c r="AT170" s="218" t="s">
        <v>174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178</v>
      </c>
      <c r="BM170" s="218" t="s">
        <v>428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426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47" s="2" customFormat="1" ht="12">
      <c r="A172" s="40"/>
      <c r="B172" s="41"/>
      <c r="C172" s="42"/>
      <c r="D172" s="225" t="s">
        <v>182</v>
      </c>
      <c r="E172" s="42"/>
      <c r="F172" s="226" t="s">
        <v>429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182</v>
      </c>
      <c r="AU172" s="19" t="s">
        <v>90</v>
      </c>
    </row>
    <row r="173" spans="1:51" s="13" customFormat="1" ht="12">
      <c r="A173" s="13"/>
      <c r="B173" s="227"/>
      <c r="C173" s="228"/>
      <c r="D173" s="220" t="s">
        <v>184</v>
      </c>
      <c r="E173" s="229" t="s">
        <v>78</v>
      </c>
      <c r="F173" s="230" t="s">
        <v>430</v>
      </c>
      <c r="G173" s="228"/>
      <c r="H173" s="231">
        <v>2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184</v>
      </c>
      <c r="AU173" s="237" t="s">
        <v>90</v>
      </c>
      <c r="AV173" s="13" t="s">
        <v>90</v>
      </c>
      <c r="AW173" s="13" t="s">
        <v>38</v>
      </c>
      <c r="AX173" s="13" t="s">
        <v>80</v>
      </c>
      <c r="AY173" s="237" t="s">
        <v>172</v>
      </c>
    </row>
    <row r="174" spans="1:51" s="13" customFormat="1" ht="12">
      <c r="A174" s="13"/>
      <c r="B174" s="227"/>
      <c r="C174" s="228"/>
      <c r="D174" s="220" t="s">
        <v>184</v>
      </c>
      <c r="E174" s="229" t="s">
        <v>78</v>
      </c>
      <c r="F174" s="230" t="s">
        <v>431</v>
      </c>
      <c r="G174" s="228"/>
      <c r="H174" s="231">
        <v>2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90</v>
      </c>
      <c r="AV174" s="13" t="s">
        <v>90</v>
      </c>
      <c r="AW174" s="13" t="s">
        <v>38</v>
      </c>
      <c r="AX174" s="13" t="s">
        <v>80</v>
      </c>
      <c r="AY174" s="237" t="s">
        <v>172</v>
      </c>
    </row>
    <row r="175" spans="1:51" s="14" customFormat="1" ht="12">
      <c r="A175" s="14"/>
      <c r="B175" s="238"/>
      <c r="C175" s="239"/>
      <c r="D175" s="220" t="s">
        <v>184</v>
      </c>
      <c r="E175" s="240" t="s">
        <v>78</v>
      </c>
      <c r="F175" s="241" t="s">
        <v>186</v>
      </c>
      <c r="G175" s="239"/>
      <c r="H175" s="242">
        <v>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184</v>
      </c>
      <c r="AU175" s="248" t="s">
        <v>90</v>
      </c>
      <c r="AV175" s="14" t="s">
        <v>178</v>
      </c>
      <c r="AW175" s="14" t="s">
        <v>38</v>
      </c>
      <c r="AX175" s="14" t="s">
        <v>88</v>
      </c>
      <c r="AY175" s="248" t="s">
        <v>172</v>
      </c>
    </row>
    <row r="176" spans="1:65" s="2" customFormat="1" ht="16.5" customHeight="1">
      <c r="A176" s="40"/>
      <c r="B176" s="41"/>
      <c r="C176" s="275" t="s">
        <v>8</v>
      </c>
      <c r="D176" s="276" t="s">
        <v>387</v>
      </c>
      <c r="E176" s="277" t="s">
        <v>432</v>
      </c>
      <c r="F176" s="278" t="s">
        <v>433</v>
      </c>
      <c r="G176" s="279" t="s">
        <v>427</v>
      </c>
      <c r="H176" s="280">
        <v>4</v>
      </c>
      <c r="I176" s="281"/>
      <c r="J176" s="282">
        <f>ROUND(I176*H176,2)</f>
        <v>0</v>
      </c>
      <c r="K176" s="278" t="s">
        <v>177</v>
      </c>
      <c r="L176" s="283"/>
      <c r="M176" s="284" t="s">
        <v>78</v>
      </c>
      <c r="N176" s="285" t="s">
        <v>50</v>
      </c>
      <c r="O176" s="86"/>
      <c r="P176" s="216">
        <f>O176*H176</f>
        <v>0</v>
      </c>
      <c r="Q176" s="216">
        <v>0.86</v>
      </c>
      <c r="R176" s="216">
        <f>Q176*H176</f>
        <v>3.44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231</v>
      </c>
      <c r="AT176" s="218" t="s">
        <v>387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434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433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63" s="12" customFormat="1" ht="22.8" customHeight="1">
      <c r="A178" s="12"/>
      <c r="B178" s="191"/>
      <c r="C178" s="192"/>
      <c r="D178" s="193" t="s">
        <v>79</v>
      </c>
      <c r="E178" s="205" t="s">
        <v>296</v>
      </c>
      <c r="F178" s="205" t="s">
        <v>297</v>
      </c>
      <c r="G178" s="192"/>
      <c r="H178" s="192"/>
      <c r="I178" s="195"/>
      <c r="J178" s="206">
        <f>BK178</f>
        <v>0</v>
      </c>
      <c r="K178" s="192"/>
      <c r="L178" s="197"/>
      <c r="M178" s="198"/>
      <c r="N178" s="199"/>
      <c r="O178" s="199"/>
      <c r="P178" s="200">
        <f>SUM(P179:P181)</f>
        <v>0</v>
      </c>
      <c r="Q178" s="199"/>
      <c r="R178" s="200">
        <f>SUM(R179:R181)</f>
        <v>0</v>
      </c>
      <c r="S178" s="199"/>
      <c r="T178" s="201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88</v>
      </c>
      <c r="AT178" s="203" t="s">
        <v>79</v>
      </c>
      <c r="AU178" s="203" t="s">
        <v>88</v>
      </c>
      <c r="AY178" s="202" t="s">
        <v>172</v>
      </c>
      <c r="BK178" s="204">
        <f>SUM(BK179:BK181)</f>
        <v>0</v>
      </c>
    </row>
    <row r="179" spans="1:65" s="2" customFormat="1" ht="16.5" customHeight="1">
      <c r="A179" s="40"/>
      <c r="B179" s="41"/>
      <c r="C179" s="207" t="s">
        <v>276</v>
      </c>
      <c r="D179" s="253" t="s">
        <v>174</v>
      </c>
      <c r="E179" s="208" t="s">
        <v>435</v>
      </c>
      <c r="F179" s="209" t="s">
        <v>436</v>
      </c>
      <c r="G179" s="210" t="s">
        <v>209</v>
      </c>
      <c r="H179" s="211">
        <v>38.152</v>
      </c>
      <c r="I179" s="212"/>
      <c r="J179" s="213">
        <f>ROUND(I179*H179,2)</f>
        <v>0</v>
      </c>
      <c r="K179" s="209" t="s">
        <v>177</v>
      </c>
      <c r="L179" s="46"/>
      <c r="M179" s="214" t="s">
        <v>78</v>
      </c>
      <c r="N179" s="215" t="s">
        <v>50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178</v>
      </c>
      <c r="AT179" s="218" t="s">
        <v>174</v>
      </c>
      <c r="AU179" s="218" t="s">
        <v>90</v>
      </c>
      <c r="AY179" s="19" t="s">
        <v>172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88</v>
      </c>
      <c r="BK179" s="219">
        <f>ROUND(I179*H179,2)</f>
        <v>0</v>
      </c>
      <c r="BL179" s="19" t="s">
        <v>178</v>
      </c>
      <c r="BM179" s="218" t="s">
        <v>437</v>
      </c>
    </row>
    <row r="180" spans="1:47" s="2" customFormat="1" ht="12">
      <c r="A180" s="40"/>
      <c r="B180" s="41"/>
      <c r="C180" s="42"/>
      <c r="D180" s="220" t="s">
        <v>180</v>
      </c>
      <c r="E180" s="42"/>
      <c r="F180" s="221" t="s">
        <v>438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180</v>
      </c>
      <c r="AU180" s="19" t="s">
        <v>90</v>
      </c>
    </row>
    <row r="181" spans="1:47" s="2" customFormat="1" ht="12">
      <c r="A181" s="40"/>
      <c r="B181" s="41"/>
      <c r="C181" s="42"/>
      <c r="D181" s="225" t="s">
        <v>182</v>
      </c>
      <c r="E181" s="42"/>
      <c r="F181" s="226" t="s">
        <v>439</v>
      </c>
      <c r="G181" s="42"/>
      <c r="H181" s="42"/>
      <c r="I181" s="222"/>
      <c r="J181" s="42"/>
      <c r="K181" s="42"/>
      <c r="L181" s="46"/>
      <c r="M181" s="249"/>
      <c r="N181" s="250"/>
      <c r="O181" s="251"/>
      <c r="P181" s="251"/>
      <c r="Q181" s="251"/>
      <c r="R181" s="251"/>
      <c r="S181" s="251"/>
      <c r="T181" s="252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182</v>
      </c>
      <c r="AU181" s="19" t="s">
        <v>90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84:K1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31251100"/>
    <hyperlink ref="F96" r:id="rId2" display="https://podminky.urs.cz/item/CS_URS_2022_02/131251106"/>
    <hyperlink ref="F114" r:id="rId3" display="https://podminky.urs.cz/item/CS_URS_2022_02/132251103"/>
    <hyperlink ref="F119" r:id="rId4" display="https://podminky.urs.cz/item/CS_URS_2022_02/162751117"/>
    <hyperlink ref="F124" r:id="rId5" display="https://podminky.urs.cz/item/CS_URS_2022_02/162751119"/>
    <hyperlink ref="F129" r:id="rId6" display="https://podminky.urs.cz/item/CS_URS_2022_02/171201231"/>
    <hyperlink ref="F134" r:id="rId7" display="https://podminky.urs.cz/item/CS_URS_2022_02/175151101"/>
    <hyperlink ref="F146" r:id="rId8" display="https://podminky.urs.cz/item/CS_URS_2022_02/211971121"/>
    <hyperlink ref="F159" r:id="rId9" display="https://podminky.urs.cz/item/CS_URS_2022_02/452311131"/>
    <hyperlink ref="F165" r:id="rId10" display="https://podminky.urs.cz/item/CS_URS_2022_02/452311141"/>
    <hyperlink ref="F172" r:id="rId11" display="https://podminky.urs.cz/item/CS_URS_2022_02/894411311"/>
    <hyperlink ref="F181" r:id="rId12" display="https://podminky.urs.cz/item/CS_URS_2022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440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ROUND((SUM(BE83:BE104)),2)</f>
        <v>0</v>
      </c>
      <c r="G33" s="40"/>
      <c r="H33" s="40"/>
      <c r="I33" s="151">
        <v>0.21</v>
      </c>
      <c r="J33" s="150">
        <f>ROUND(((SUM(BE83:BE104))*I33),2)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ROUND((SUM(BF83:BF104)),2)</f>
        <v>0</v>
      </c>
      <c r="G34" s="40"/>
      <c r="H34" s="40"/>
      <c r="I34" s="151">
        <v>0.15</v>
      </c>
      <c r="J34" s="150">
        <f>ROUND(((SUM(BF83:BF104))*I34),2)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ROUND((SUM(BG83:BG104)),2)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ROUND((SUM(BH83:BH104)),2)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ROUND((SUM(BI83:BI104)),2)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SO.04 - Sadové úpravy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154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155</v>
      </c>
      <c r="E63" s="177"/>
      <c r="F63" s="177"/>
      <c r="G63" s="177"/>
      <c r="H63" s="177"/>
      <c r="I63" s="177"/>
      <c r="J63" s="178">
        <f>J101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Přípravné práce a demolice MFB 2.LF UK, Praha 5 - Motol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144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SO.04 - Sadové úpravy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v areálu Fakultní nemocnice v Motole</v>
      </c>
      <c r="G77" s="42"/>
      <c r="H77" s="42"/>
      <c r="I77" s="34" t="s">
        <v>24</v>
      </c>
      <c r="J77" s="74" t="str">
        <f>IF(J12="","",J12)</f>
        <v>21. 2. 2023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Univerzita Karlova</v>
      </c>
      <c r="G79" s="42"/>
      <c r="H79" s="42"/>
      <c r="I79" s="34" t="s">
        <v>34</v>
      </c>
      <c r="J79" s="38" t="str">
        <f>E21</f>
        <v>VPÚ DECO PRAHA a.s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32</v>
      </c>
      <c r="D80" s="42"/>
      <c r="E80" s="42"/>
      <c r="F80" s="29" t="str">
        <f>IF(E18="","",E18)</f>
        <v>Vyplň údaj</v>
      </c>
      <c r="G80" s="42"/>
      <c r="H80" s="42"/>
      <c r="I80" s="34" t="s">
        <v>39</v>
      </c>
      <c r="J80" s="38" t="str">
        <f>E24</f>
        <v>QSB, s.r.o.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158</v>
      </c>
      <c r="D82" s="183" t="s">
        <v>64</v>
      </c>
      <c r="E82" s="183" t="s">
        <v>60</v>
      </c>
      <c r="F82" s="183" t="s">
        <v>61</v>
      </c>
      <c r="G82" s="183" t="s">
        <v>159</v>
      </c>
      <c r="H82" s="183" t="s">
        <v>160</v>
      </c>
      <c r="I82" s="183" t="s">
        <v>161</v>
      </c>
      <c r="J82" s="183" t="s">
        <v>149</v>
      </c>
      <c r="K82" s="184" t="s">
        <v>162</v>
      </c>
      <c r="L82" s="185"/>
      <c r="M82" s="94" t="s">
        <v>78</v>
      </c>
      <c r="N82" s="95" t="s">
        <v>49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0.0854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79</v>
      </c>
      <c r="AU83" s="19" t="s">
        <v>150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79</v>
      </c>
      <c r="E84" s="194" t="s">
        <v>170</v>
      </c>
      <c r="F84" s="194" t="s">
        <v>171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P85+P98+P101</f>
        <v>0</v>
      </c>
      <c r="Q84" s="199"/>
      <c r="R84" s="200">
        <f>R85+R98+R101</f>
        <v>0.0854</v>
      </c>
      <c r="S84" s="199"/>
      <c r="T84" s="201">
        <f>T85+T98+T101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88</v>
      </c>
      <c r="AT84" s="203" t="s">
        <v>79</v>
      </c>
      <c r="AU84" s="203" t="s">
        <v>80</v>
      </c>
      <c r="AY84" s="202" t="s">
        <v>172</v>
      </c>
      <c r="BK84" s="204">
        <f>BK85+BK98+BK101</f>
        <v>0</v>
      </c>
    </row>
    <row r="85" spans="1:63" s="12" customFormat="1" ht="22.8" customHeight="1">
      <c r="A85" s="12"/>
      <c r="B85" s="191"/>
      <c r="C85" s="192"/>
      <c r="D85" s="193" t="s">
        <v>79</v>
      </c>
      <c r="E85" s="205" t="s">
        <v>88</v>
      </c>
      <c r="F85" s="205" t="s">
        <v>173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SUM(P86:P97)</f>
        <v>0</v>
      </c>
      <c r="Q85" s="199"/>
      <c r="R85" s="200">
        <f>SUM(R86:R97)</f>
        <v>0.0854</v>
      </c>
      <c r="S85" s="199"/>
      <c r="T85" s="201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88</v>
      </c>
      <c r="AY85" s="202" t="s">
        <v>172</v>
      </c>
      <c r="BK85" s="204">
        <f>SUM(BK86:BK97)</f>
        <v>0</v>
      </c>
    </row>
    <row r="86" spans="1:65" s="2" customFormat="1" ht="16.5" customHeight="1">
      <c r="A86" s="40"/>
      <c r="B86" s="41"/>
      <c r="C86" s="207" t="s">
        <v>199</v>
      </c>
      <c r="D86" s="207" t="s">
        <v>174</v>
      </c>
      <c r="E86" s="208" t="s">
        <v>441</v>
      </c>
      <c r="F86" s="209" t="s">
        <v>442</v>
      </c>
      <c r="G86" s="210" t="s">
        <v>427</v>
      </c>
      <c r="H86" s="211">
        <v>25</v>
      </c>
      <c r="I86" s="212"/>
      <c r="J86" s="213">
        <f>ROUND(I86*H86,2)</f>
        <v>0</v>
      </c>
      <c r="K86" s="209" t="s">
        <v>177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178</v>
      </c>
      <c r="AT86" s="218" t="s">
        <v>174</v>
      </c>
      <c r="AU86" s="218" t="s">
        <v>90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178</v>
      </c>
      <c r="BM86" s="218" t="s">
        <v>443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444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90</v>
      </c>
    </row>
    <row r="88" spans="1:47" s="2" customFormat="1" ht="12">
      <c r="A88" s="40"/>
      <c r="B88" s="41"/>
      <c r="C88" s="42"/>
      <c r="D88" s="225" t="s">
        <v>182</v>
      </c>
      <c r="E88" s="42"/>
      <c r="F88" s="226" t="s">
        <v>445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182</v>
      </c>
      <c r="AU88" s="19" t="s">
        <v>90</v>
      </c>
    </row>
    <row r="89" spans="1:65" s="2" customFormat="1" ht="16.5" customHeight="1">
      <c r="A89" s="40"/>
      <c r="B89" s="41"/>
      <c r="C89" s="207" t="s">
        <v>242</v>
      </c>
      <c r="D89" s="207" t="s">
        <v>174</v>
      </c>
      <c r="E89" s="208" t="s">
        <v>446</v>
      </c>
      <c r="F89" s="209" t="s">
        <v>447</v>
      </c>
      <c r="G89" s="210" t="s">
        <v>427</v>
      </c>
      <c r="H89" s="211">
        <v>36</v>
      </c>
      <c r="I89" s="212"/>
      <c r="J89" s="213">
        <f>ROUND(I89*H89,2)</f>
        <v>0</v>
      </c>
      <c r="K89" s="209" t="s">
        <v>177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178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178</v>
      </c>
      <c r="BM89" s="218" t="s">
        <v>448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449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47" s="2" customFormat="1" ht="12">
      <c r="A91" s="40"/>
      <c r="B91" s="41"/>
      <c r="C91" s="42"/>
      <c r="D91" s="225" t="s">
        <v>182</v>
      </c>
      <c r="E91" s="42"/>
      <c r="F91" s="226" t="s">
        <v>450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182</v>
      </c>
      <c r="AU91" s="19" t="s">
        <v>90</v>
      </c>
    </row>
    <row r="92" spans="1:65" s="2" customFormat="1" ht="16.5" customHeight="1">
      <c r="A92" s="40"/>
      <c r="B92" s="41"/>
      <c r="C92" s="207" t="s">
        <v>249</v>
      </c>
      <c r="D92" s="207" t="s">
        <v>174</v>
      </c>
      <c r="E92" s="208" t="s">
        <v>451</v>
      </c>
      <c r="F92" s="209" t="s">
        <v>452</v>
      </c>
      <c r="G92" s="210" t="s">
        <v>427</v>
      </c>
      <c r="H92" s="211">
        <v>7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453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454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455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65" s="2" customFormat="1" ht="16.5" customHeight="1">
      <c r="A95" s="40"/>
      <c r="B95" s="41"/>
      <c r="C95" s="207" t="s">
        <v>316</v>
      </c>
      <c r="D95" s="207" t="s">
        <v>174</v>
      </c>
      <c r="E95" s="208" t="s">
        <v>456</v>
      </c>
      <c r="F95" s="209" t="s">
        <v>457</v>
      </c>
      <c r="G95" s="210" t="s">
        <v>427</v>
      </c>
      <c r="H95" s="211">
        <v>4</v>
      </c>
      <c r="I95" s="212"/>
      <c r="J95" s="213">
        <f>ROUND(I95*H95,2)</f>
        <v>0</v>
      </c>
      <c r="K95" s="209" t="s">
        <v>177</v>
      </c>
      <c r="L95" s="46"/>
      <c r="M95" s="214" t="s">
        <v>78</v>
      </c>
      <c r="N95" s="215" t="s">
        <v>50</v>
      </c>
      <c r="O95" s="86"/>
      <c r="P95" s="216">
        <f>O95*H95</f>
        <v>0</v>
      </c>
      <c r="Q95" s="216">
        <v>0.02135</v>
      </c>
      <c r="R95" s="216">
        <f>Q95*H95</f>
        <v>0.0854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178</v>
      </c>
      <c r="AT95" s="218" t="s">
        <v>174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178</v>
      </c>
      <c r="BM95" s="218" t="s">
        <v>458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459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47" s="2" customFormat="1" ht="12">
      <c r="A97" s="40"/>
      <c r="B97" s="41"/>
      <c r="C97" s="42"/>
      <c r="D97" s="225" t="s">
        <v>182</v>
      </c>
      <c r="E97" s="42"/>
      <c r="F97" s="226" t="s">
        <v>460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182</v>
      </c>
      <c r="AU97" s="19" t="s">
        <v>90</v>
      </c>
    </row>
    <row r="98" spans="1:63" s="12" customFormat="1" ht="22.8" customHeight="1">
      <c r="A98" s="12"/>
      <c r="B98" s="191"/>
      <c r="C98" s="192"/>
      <c r="D98" s="193" t="s">
        <v>79</v>
      </c>
      <c r="E98" s="205" t="s">
        <v>223</v>
      </c>
      <c r="F98" s="205" t="s">
        <v>224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SUM(P99:P100)</f>
        <v>0</v>
      </c>
      <c r="Q98" s="199"/>
      <c r="R98" s="200">
        <f>SUM(R99:R100)</f>
        <v>0</v>
      </c>
      <c r="S98" s="199"/>
      <c r="T98" s="201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88</v>
      </c>
      <c r="AT98" s="203" t="s">
        <v>79</v>
      </c>
      <c r="AU98" s="203" t="s">
        <v>88</v>
      </c>
      <c r="AY98" s="202" t="s">
        <v>172</v>
      </c>
      <c r="BK98" s="204">
        <f>SUM(BK99:BK100)</f>
        <v>0</v>
      </c>
    </row>
    <row r="99" spans="1:65" s="2" customFormat="1" ht="16.5" customHeight="1">
      <c r="A99" s="40"/>
      <c r="B99" s="41"/>
      <c r="C99" s="207" t="s">
        <v>461</v>
      </c>
      <c r="D99" s="287" t="s">
        <v>174</v>
      </c>
      <c r="E99" s="208" t="s">
        <v>462</v>
      </c>
      <c r="F99" s="209" t="s">
        <v>463</v>
      </c>
      <c r="G99" s="210" t="s">
        <v>464</v>
      </c>
      <c r="H99" s="211">
        <v>1</v>
      </c>
      <c r="I99" s="212"/>
      <c r="J99" s="213">
        <f>ROUND(I99*H99,2)</f>
        <v>0</v>
      </c>
      <c r="K99" s="209" t="s">
        <v>78</v>
      </c>
      <c r="L99" s="46"/>
      <c r="M99" s="214" t="s">
        <v>78</v>
      </c>
      <c r="N99" s="215" t="s">
        <v>50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178</v>
      </c>
      <c r="AT99" s="218" t="s">
        <v>174</v>
      </c>
      <c r="AU99" s="218" t="s">
        <v>90</v>
      </c>
      <c r="AY99" s="19" t="s">
        <v>172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88</v>
      </c>
      <c r="BK99" s="219">
        <f>ROUND(I99*H99,2)</f>
        <v>0</v>
      </c>
      <c r="BL99" s="19" t="s">
        <v>178</v>
      </c>
      <c r="BM99" s="218" t="s">
        <v>465</v>
      </c>
    </row>
    <row r="100" spans="1:47" s="2" customFormat="1" ht="12">
      <c r="A100" s="40"/>
      <c r="B100" s="41"/>
      <c r="C100" s="42"/>
      <c r="D100" s="220" t="s">
        <v>180</v>
      </c>
      <c r="E100" s="42"/>
      <c r="F100" s="221" t="s">
        <v>463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180</v>
      </c>
      <c r="AU100" s="19" t="s">
        <v>90</v>
      </c>
    </row>
    <row r="101" spans="1:63" s="12" customFormat="1" ht="22.8" customHeight="1">
      <c r="A101" s="12"/>
      <c r="B101" s="191"/>
      <c r="C101" s="192"/>
      <c r="D101" s="193" t="s">
        <v>79</v>
      </c>
      <c r="E101" s="205" t="s">
        <v>296</v>
      </c>
      <c r="F101" s="205" t="s">
        <v>297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SUM(P102:P104)</f>
        <v>0</v>
      </c>
      <c r="Q101" s="199"/>
      <c r="R101" s="200">
        <f>SUM(R102:R104)</f>
        <v>0</v>
      </c>
      <c r="S101" s="199"/>
      <c r="T101" s="201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88</v>
      </c>
      <c r="AT101" s="203" t="s">
        <v>79</v>
      </c>
      <c r="AU101" s="203" t="s">
        <v>88</v>
      </c>
      <c r="AY101" s="202" t="s">
        <v>172</v>
      </c>
      <c r="BK101" s="204">
        <f>SUM(BK102:BK104)</f>
        <v>0</v>
      </c>
    </row>
    <row r="102" spans="1:65" s="2" customFormat="1" ht="16.5" customHeight="1">
      <c r="A102" s="40"/>
      <c r="B102" s="41"/>
      <c r="C102" s="207" t="s">
        <v>466</v>
      </c>
      <c r="D102" s="207" t="s">
        <v>174</v>
      </c>
      <c r="E102" s="208" t="s">
        <v>467</v>
      </c>
      <c r="F102" s="209" t="s">
        <v>468</v>
      </c>
      <c r="G102" s="210" t="s">
        <v>209</v>
      </c>
      <c r="H102" s="211">
        <v>0.084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469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470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471</v>
      </c>
      <c r="G104" s="42"/>
      <c r="H104" s="42"/>
      <c r="I104" s="222"/>
      <c r="J104" s="42"/>
      <c r="K104" s="42"/>
      <c r="L104" s="46"/>
      <c r="M104" s="249"/>
      <c r="N104" s="250"/>
      <c r="O104" s="251"/>
      <c r="P104" s="251"/>
      <c r="Q104" s="251"/>
      <c r="R104" s="251"/>
      <c r="S104" s="251"/>
      <c r="T104" s="252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12251101"/>
    <hyperlink ref="F91" r:id="rId2" display="https://podminky.urs.cz/item/CS_URS_2022_02/112251102"/>
    <hyperlink ref="F94" r:id="rId3" display="https://podminky.urs.cz/item/CS_URS_2022_02/112251103"/>
    <hyperlink ref="F97" r:id="rId4" display="https://podminky.urs.cz/item/CS_URS_2022_02/184818232"/>
    <hyperlink ref="F104" r:id="rId5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88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472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ROUND((SUM(BE92:BE249)),2)</f>
        <v>0</v>
      </c>
      <c r="G33" s="40"/>
      <c r="H33" s="40"/>
      <c r="I33" s="151">
        <v>0.21</v>
      </c>
      <c r="J33" s="150">
        <f>ROUND(((SUM(BE92:BE249))*I33),2)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ROUND((SUM(BF92:BF249)),2)</f>
        <v>0</v>
      </c>
      <c r="G34" s="40"/>
      <c r="H34" s="40"/>
      <c r="I34" s="151">
        <v>0.15</v>
      </c>
      <c r="J34" s="150">
        <f>ROUND(((SUM(BF92:BF249))*I34),2)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ROUND((SUM(BG92:BG249)),2)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ROUND((SUM(BH92:BH249)),2)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ROUND((SUM(BI92:BI249)),2)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SO.08 - Vnější kanalizace (pro demolici)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J166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473</v>
      </c>
      <c r="E63" s="177"/>
      <c r="F63" s="177"/>
      <c r="G63" s="177"/>
      <c r="H63" s="177"/>
      <c r="I63" s="177"/>
      <c r="J63" s="178">
        <f>J171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329</v>
      </c>
      <c r="E64" s="177"/>
      <c r="F64" s="177"/>
      <c r="G64" s="177"/>
      <c r="H64" s="177"/>
      <c r="I64" s="177"/>
      <c r="J64" s="178">
        <f>J179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474</v>
      </c>
      <c r="E65" s="177"/>
      <c r="F65" s="177"/>
      <c r="G65" s="177"/>
      <c r="H65" s="177"/>
      <c r="I65" s="177"/>
      <c r="J65" s="178">
        <f>J188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330</v>
      </c>
      <c r="E66" s="177"/>
      <c r="F66" s="177"/>
      <c r="G66" s="177"/>
      <c r="H66" s="177"/>
      <c r="I66" s="177"/>
      <c r="J66" s="178">
        <f>J194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153</v>
      </c>
      <c r="E67" s="177"/>
      <c r="F67" s="177"/>
      <c r="G67" s="177"/>
      <c r="H67" s="177"/>
      <c r="I67" s="177"/>
      <c r="J67" s="178">
        <f>J233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155</v>
      </c>
      <c r="E68" s="177"/>
      <c r="F68" s="177"/>
      <c r="G68" s="177"/>
      <c r="H68" s="177"/>
      <c r="I68" s="177"/>
      <c r="J68" s="178">
        <f>J234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475</v>
      </c>
      <c r="E69" s="171"/>
      <c r="F69" s="171"/>
      <c r="G69" s="171"/>
      <c r="H69" s="171"/>
      <c r="I69" s="171"/>
      <c r="J69" s="172">
        <f>J238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4"/>
      <c r="C70" s="175"/>
      <c r="D70" s="176" t="s">
        <v>476</v>
      </c>
      <c r="E70" s="177"/>
      <c r="F70" s="177"/>
      <c r="G70" s="177"/>
      <c r="H70" s="177"/>
      <c r="I70" s="177"/>
      <c r="J70" s="178">
        <f>J239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156</v>
      </c>
      <c r="E71" s="171"/>
      <c r="F71" s="171"/>
      <c r="G71" s="171"/>
      <c r="H71" s="171"/>
      <c r="I71" s="171"/>
      <c r="J71" s="172">
        <f>J242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477</v>
      </c>
      <c r="E72" s="177"/>
      <c r="F72" s="177"/>
      <c r="G72" s="177"/>
      <c r="H72" s="177"/>
      <c r="I72" s="177"/>
      <c r="J72" s="178">
        <f>J243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157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Přípravné práce a demolice MFB 2.LF UK, Praha 5 - Motol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144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SO.08 - Vnější kanalizace (pro demolici)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>v areálu Fakultní nemocnice v Motole</v>
      </c>
      <c r="G86" s="42"/>
      <c r="H86" s="42"/>
      <c r="I86" s="34" t="s">
        <v>24</v>
      </c>
      <c r="J86" s="74" t="str">
        <f>IF(J12="","",J12)</f>
        <v>21. 2. 2023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E15</f>
        <v>Univerzita Karlova</v>
      </c>
      <c r="G88" s="42"/>
      <c r="H88" s="42"/>
      <c r="I88" s="34" t="s">
        <v>34</v>
      </c>
      <c r="J88" s="38" t="str">
        <f>E21</f>
        <v>VPÚ DECO PRAHA a.s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32</v>
      </c>
      <c r="D89" s="42"/>
      <c r="E89" s="42"/>
      <c r="F89" s="29" t="str">
        <f>IF(E18="","",E18)</f>
        <v>Vyplň údaj</v>
      </c>
      <c r="G89" s="42"/>
      <c r="H89" s="42"/>
      <c r="I89" s="34" t="s">
        <v>39</v>
      </c>
      <c r="J89" s="38" t="str">
        <f>E24</f>
        <v>QSB, s.r.o.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158</v>
      </c>
      <c r="D91" s="183" t="s">
        <v>64</v>
      </c>
      <c r="E91" s="183" t="s">
        <v>60</v>
      </c>
      <c r="F91" s="183" t="s">
        <v>61</v>
      </c>
      <c r="G91" s="183" t="s">
        <v>159</v>
      </c>
      <c r="H91" s="183" t="s">
        <v>160</v>
      </c>
      <c r="I91" s="183" t="s">
        <v>161</v>
      </c>
      <c r="J91" s="183" t="s">
        <v>149</v>
      </c>
      <c r="K91" s="184" t="s">
        <v>162</v>
      </c>
      <c r="L91" s="185"/>
      <c r="M91" s="94" t="s">
        <v>78</v>
      </c>
      <c r="N91" s="95" t="s">
        <v>49</v>
      </c>
      <c r="O91" s="95" t="s">
        <v>163</v>
      </c>
      <c r="P91" s="95" t="s">
        <v>164</v>
      </c>
      <c r="Q91" s="95" t="s">
        <v>165</v>
      </c>
      <c r="R91" s="95" t="s">
        <v>166</v>
      </c>
      <c r="S91" s="95" t="s">
        <v>167</v>
      </c>
      <c r="T91" s="96" t="s">
        <v>168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169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P93+P238+P242</f>
        <v>0</v>
      </c>
      <c r="Q92" s="98"/>
      <c r="R92" s="188">
        <f>R93+R238+R242</f>
        <v>605.2781360000001</v>
      </c>
      <c r="S92" s="98"/>
      <c r="T92" s="189">
        <f>T93+T238+T242</f>
        <v>13.174999999999999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79</v>
      </c>
      <c r="AU92" s="19" t="s">
        <v>150</v>
      </c>
      <c r="BK92" s="190">
        <f>BK93+BK238+BK242</f>
        <v>0</v>
      </c>
    </row>
    <row r="93" spans="1:63" s="12" customFormat="1" ht="25.9" customHeight="1">
      <c r="A93" s="12"/>
      <c r="B93" s="191"/>
      <c r="C93" s="192"/>
      <c r="D93" s="193" t="s">
        <v>79</v>
      </c>
      <c r="E93" s="194" t="s">
        <v>170</v>
      </c>
      <c r="F93" s="194" t="s">
        <v>171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P94+P166+P171+P179+P188+P194+P233+P234</f>
        <v>0</v>
      </c>
      <c r="Q93" s="199"/>
      <c r="R93" s="200">
        <f>R94+R166+R171+R179+R188+R194+R233+R234</f>
        <v>605.2740360000001</v>
      </c>
      <c r="S93" s="199"/>
      <c r="T93" s="201">
        <f>T94+T166+T171+T179+T188+T194+T233+T234</f>
        <v>13.174999999999999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88</v>
      </c>
      <c r="AT93" s="203" t="s">
        <v>79</v>
      </c>
      <c r="AU93" s="203" t="s">
        <v>80</v>
      </c>
      <c r="AY93" s="202" t="s">
        <v>172</v>
      </c>
      <c r="BK93" s="204">
        <f>BK94+BK166+BK171+BK179+BK188+BK194+BK233+BK234</f>
        <v>0</v>
      </c>
    </row>
    <row r="94" spans="1:63" s="12" customFormat="1" ht="22.8" customHeight="1">
      <c r="A94" s="12"/>
      <c r="B94" s="191"/>
      <c r="C94" s="192"/>
      <c r="D94" s="193" t="s">
        <v>79</v>
      </c>
      <c r="E94" s="205" t="s">
        <v>88</v>
      </c>
      <c r="F94" s="205" t="s">
        <v>173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SUM(P95:P165)</f>
        <v>0</v>
      </c>
      <c r="Q94" s="199"/>
      <c r="R94" s="200">
        <f>SUM(R95:R165)</f>
        <v>520.5277100000001</v>
      </c>
      <c r="S94" s="199"/>
      <c r="T94" s="201">
        <f>SUM(T95:T165)</f>
        <v>13.11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88</v>
      </c>
      <c r="AT94" s="203" t="s">
        <v>79</v>
      </c>
      <c r="AU94" s="203" t="s">
        <v>88</v>
      </c>
      <c r="AY94" s="202" t="s">
        <v>172</v>
      </c>
      <c r="BK94" s="204">
        <f>SUM(BK95:BK165)</f>
        <v>0</v>
      </c>
    </row>
    <row r="95" spans="1:65" s="2" customFormat="1" ht="33" customHeight="1">
      <c r="A95" s="40"/>
      <c r="B95" s="41"/>
      <c r="C95" s="207" t="s">
        <v>88</v>
      </c>
      <c r="D95" s="207" t="s">
        <v>174</v>
      </c>
      <c r="E95" s="208" t="s">
        <v>478</v>
      </c>
      <c r="F95" s="209" t="s">
        <v>479</v>
      </c>
      <c r="G95" s="210" t="s">
        <v>142</v>
      </c>
      <c r="H95" s="211">
        <v>69</v>
      </c>
      <c r="I95" s="212"/>
      <c r="J95" s="213">
        <f>ROUND(I95*H95,2)</f>
        <v>0</v>
      </c>
      <c r="K95" s="209" t="s">
        <v>78</v>
      </c>
      <c r="L95" s="46"/>
      <c r="M95" s="214" t="s">
        <v>78</v>
      </c>
      <c r="N95" s="215" t="s">
        <v>50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0.19</v>
      </c>
      <c r="T95" s="217">
        <f>S95*H95</f>
        <v>13.11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178</v>
      </c>
      <c r="AT95" s="218" t="s">
        <v>174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178</v>
      </c>
      <c r="BM95" s="218" t="s">
        <v>480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479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481</v>
      </c>
      <c r="G97" s="228"/>
      <c r="H97" s="231">
        <v>69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90</v>
      </c>
      <c r="AV97" s="13" t="s">
        <v>90</v>
      </c>
      <c r="AW97" s="13" t="s">
        <v>38</v>
      </c>
      <c r="AX97" s="13" t="s">
        <v>88</v>
      </c>
      <c r="AY97" s="237" t="s">
        <v>172</v>
      </c>
    </row>
    <row r="98" spans="1:65" s="2" customFormat="1" ht="16.5" customHeight="1">
      <c r="A98" s="40"/>
      <c r="B98" s="41"/>
      <c r="C98" s="207" t="s">
        <v>90</v>
      </c>
      <c r="D98" s="207" t="s">
        <v>174</v>
      </c>
      <c r="E98" s="208" t="s">
        <v>482</v>
      </c>
      <c r="F98" s="209" t="s">
        <v>483</v>
      </c>
      <c r="G98" s="210" t="s">
        <v>484</v>
      </c>
      <c r="H98" s="211">
        <v>360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3E-05</v>
      </c>
      <c r="R98" s="216">
        <f>Q98*H98</f>
        <v>0.0108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485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486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487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488</v>
      </c>
      <c r="G101" s="228"/>
      <c r="H101" s="231">
        <v>360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88</v>
      </c>
      <c r="AY101" s="237" t="s">
        <v>172</v>
      </c>
    </row>
    <row r="102" spans="1:65" s="2" customFormat="1" ht="16.5" customHeight="1">
      <c r="A102" s="40"/>
      <c r="B102" s="41"/>
      <c r="C102" s="207" t="s">
        <v>192</v>
      </c>
      <c r="D102" s="207" t="s">
        <v>174</v>
      </c>
      <c r="E102" s="208" t="s">
        <v>489</v>
      </c>
      <c r="F102" s="209" t="s">
        <v>490</v>
      </c>
      <c r="G102" s="210" t="s">
        <v>138</v>
      </c>
      <c r="H102" s="211">
        <v>2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0.00868</v>
      </c>
      <c r="R102" s="216">
        <f>Q102*H102</f>
        <v>0.01736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491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492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493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494</v>
      </c>
      <c r="G105" s="228"/>
      <c r="H105" s="231">
        <v>2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90</v>
      </c>
      <c r="AV105" s="13" t="s">
        <v>90</v>
      </c>
      <c r="AW105" s="13" t="s">
        <v>38</v>
      </c>
      <c r="AX105" s="13" t="s">
        <v>88</v>
      </c>
      <c r="AY105" s="237" t="s">
        <v>172</v>
      </c>
    </row>
    <row r="106" spans="1:65" s="2" customFormat="1" ht="16.5" customHeight="1">
      <c r="A106" s="40"/>
      <c r="B106" s="41"/>
      <c r="C106" s="207" t="s">
        <v>178</v>
      </c>
      <c r="D106" s="207" t="s">
        <v>174</v>
      </c>
      <c r="E106" s="208" t="s">
        <v>495</v>
      </c>
      <c r="F106" s="209" t="s">
        <v>496</v>
      </c>
      <c r="G106" s="210" t="s">
        <v>138</v>
      </c>
      <c r="H106" s="211">
        <v>3</v>
      </c>
      <c r="I106" s="212"/>
      <c r="J106" s="213">
        <f>ROUND(I106*H106,2)</f>
        <v>0</v>
      </c>
      <c r="K106" s="209" t="s">
        <v>177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0.0369</v>
      </c>
      <c r="R106" s="216">
        <f>Q106*H106</f>
        <v>0.1107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178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178</v>
      </c>
      <c r="BM106" s="218" t="s">
        <v>497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498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47" s="2" customFormat="1" ht="12">
      <c r="A108" s="40"/>
      <c r="B108" s="41"/>
      <c r="C108" s="42"/>
      <c r="D108" s="225" t="s">
        <v>182</v>
      </c>
      <c r="E108" s="42"/>
      <c r="F108" s="226" t="s">
        <v>499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182</v>
      </c>
      <c r="AU108" s="19" t="s">
        <v>90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500</v>
      </c>
      <c r="G109" s="228"/>
      <c r="H109" s="231">
        <v>3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88</v>
      </c>
      <c r="AY109" s="237" t="s">
        <v>172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501</v>
      </c>
      <c r="F110" s="209" t="s">
        <v>502</v>
      </c>
      <c r="G110" s="210" t="s">
        <v>138</v>
      </c>
      <c r="H110" s="211">
        <v>23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0.10775</v>
      </c>
      <c r="R110" s="216">
        <f>Q110*H110</f>
        <v>2.47825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503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504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505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506</v>
      </c>
      <c r="G113" s="228"/>
      <c r="H113" s="231">
        <v>23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90</v>
      </c>
      <c r="AV113" s="13" t="s">
        <v>90</v>
      </c>
      <c r="AW113" s="13" t="s">
        <v>38</v>
      </c>
      <c r="AX113" s="13" t="s">
        <v>88</v>
      </c>
      <c r="AY113" s="237" t="s">
        <v>172</v>
      </c>
    </row>
    <row r="114" spans="1:65" s="2" customFormat="1" ht="16.5" customHeight="1">
      <c r="A114" s="40"/>
      <c r="B114" s="41"/>
      <c r="C114" s="207" t="s">
        <v>212</v>
      </c>
      <c r="D114" s="207" t="s">
        <v>174</v>
      </c>
      <c r="E114" s="208" t="s">
        <v>507</v>
      </c>
      <c r="F114" s="209" t="s">
        <v>508</v>
      </c>
      <c r="G114" s="210" t="s">
        <v>135</v>
      </c>
      <c r="H114" s="211">
        <v>75.6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178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178</v>
      </c>
      <c r="BM114" s="218" t="s">
        <v>509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510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51" s="13" customFormat="1" ht="12">
      <c r="A116" s="13"/>
      <c r="B116" s="227"/>
      <c r="C116" s="228"/>
      <c r="D116" s="220" t="s">
        <v>184</v>
      </c>
      <c r="E116" s="229" t="s">
        <v>78</v>
      </c>
      <c r="F116" s="230" t="s">
        <v>511</v>
      </c>
      <c r="G116" s="228"/>
      <c r="H116" s="231">
        <v>75.6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184</v>
      </c>
      <c r="AU116" s="237" t="s">
        <v>90</v>
      </c>
      <c r="AV116" s="13" t="s">
        <v>90</v>
      </c>
      <c r="AW116" s="13" t="s">
        <v>38</v>
      </c>
      <c r="AX116" s="13" t="s">
        <v>88</v>
      </c>
      <c r="AY116" s="237" t="s">
        <v>172</v>
      </c>
    </row>
    <row r="117" spans="1:65" s="2" customFormat="1" ht="21.75" customHeight="1">
      <c r="A117" s="40"/>
      <c r="B117" s="41"/>
      <c r="C117" s="207" t="s">
        <v>225</v>
      </c>
      <c r="D117" s="207" t="s">
        <v>174</v>
      </c>
      <c r="E117" s="208" t="s">
        <v>512</v>
      </c>
      <c r="F117" s="209" t="s">
        <v>513</v>
      </c>
      <c r="G117" s="210" t="s">
        <v>135</v>
      </c>
      <c r="H117" s="211">
        <v>469.1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514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515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516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517</v>
      </c>
      <c r="G120" s="228"/>
      <c r="H120" s="231">
        <v>52.5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518</v>
      </c>
      <c r="G121" s="228"/>
      <c r="H121" s="231">
        <v>53.2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519</v>
      </c>
      <c r="G122" s="228"/>
      <c r="H122" s="231">
        <v>277.2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3" customFormat="1" ht="12">
      <c r="A123" s="13"/>
      <c r="B123" s="227"/>
      <c r="C123" s="228"/>
      <c r="D123" s="220" t="s">
        <v>184</v>
      </c>
      <c r="E123" s="229" t="s">
        <v>78</v>
      </c>
      <c r="F123" s="230" t="s">
        <v>520</v>
      </c>
      <c r="G123" s="228"/>
      <c r="H123" s="231">
        <v>70.2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38</v>
      </c>
      <c r="AX123" s="13" t="s">
        <v>80</v>
      </c>
      <c r="AY123" s="237" t="s">
        <v>172</v>
      </c>
    </row>
    <row r="124" spans="1:51" s="13" customFormat="1" ht="12">
      <c r="A124" s="13"/>
      <c r="B124" s="227"/>
      <c r="C124" s="228"/>
      <c r="D124" s="220" t="s">
        <v>184</v>
      </c>
      <c r="E124" s="229" t="s">
        <v>78</v>
      </c>
      <c r="F124" s="230" t="s">
        <v>521</v>
      </c>
      <c r="G124" s="228"/>
      <c r="H124" s="231">
        <v>16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184</v>
      </c>
      <c r="AU124" s="237" t="s">
        <v>90</v>
      </c>
      <c r="AV124" s="13" t="s">
        <v>90</v>
      </c>
      <c r="AW124" s="13" t="s">
        <v>38</v>
      </c>
      <c r="AX124" s="13" t="s">
        <v>80</v>
      </c>
      <c r="AY124" s="237" t="s">
        <v>172</v>
      </c>
    </row>
    <row r="125" spans="1:51" s="14" customFormat="1" ht="12">
      <c r="A125" s="14"/>
      <c r="B125" s="238"/>
      <c r="C125" s="239"/>
      <c r="D125" s="220" t="s">
        <v>184</v>
      </c>
      <c r="E125" s="240" t="s">
        <v>78</v>
      </c>
      <c r="F125" s="241" t="s">
        <v>186</v>
      </c>
      <c r="G125" s="239"/>
      <c r="H125" s="242">
        <v>469.1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184</v>
      </c>
      <c r="AU125" s="248" t="s">
        <v>90</v>
      </c>
      <c r="AV125" s="14" t="s">
        <v>178</v>
      </c>
      <c r="AW125" s="14" t="s">
        <v>38</v>
      </c>
      <c r="AX125" s="14" t="s">
        <v>88</v>
      </c>
      <c r="AY125" s="248" t="s">
        <v>172</v>
      </c>
    </row>
    <row r="126" spans="1:65" s="2" customFormat="1" ht="16.5" customHeight="1">
      <c r="A126" s="40"/>
      <c r="B126" s="41"/>
      <c r="C126" s="207" t="s">
        <v>231</v>
      </c>
      <c r="D126" s="207" t="s">
        <v>174</v>
      </c>
      <c r="E126" s="208" t="s">
        <v>522</v>
      </c>
      <c r="F126" s="209" t="s">
        <v>523</v>
      </c>
      <c r="G126" s="210" t="s">
        <v>142</v>
      </c>
      <c r="H126" s="211">
        <v>836</v>
      </c>
      <c r="I126" s="212"/>
      <c r="J126" s="213">
        <f>ROUND(I126*H126,2)</f>
        <v>0</v>
      </c>
      <c r="K126" s="209" t="s">
        <v>177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0.00085</v>
      </c>
      <c r="R126" s="216">
        <f>Q126*H126</f>
        <v>0.7106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178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178</v>
      </c>
      <c r="BM126" s="218" t="s">
        <v>524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525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47" s="2" customFormat="1" ht="12">
      <c r="A128" s="40"/>
      <c r="B128" s="41"/>
      <c r="C128" s="42"/>
      <c r="D128" s="225" t="s">
        <v>182</v>
      </c>
      <c r="E128" s="42"/>
      <c r="F128" s="226" t="s">
        <v>526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182</v>
      </c>
      <c r="AU128" s="19" t="s">
        <v>90</v>
      </c>
    </row>
    <row r="129" spans="1:51" s="13" customFormat="1" ht="12">
      <c r="A129" s="13"/>
      <c r="B129" s="227"/>
      <c r="C129" s="228"/>
      <c r="D129" s="220" t="s">
        <v>184</v>
      </c>
      <c r="E129" s="229" t="s">
        <v>78</v>
      </c>
      <c r="F129" s="230" t="s">
        <v>527</v>
      </c>
      <c r="G129" s="228"/>
      <c r="H129" s="231">
        <v>105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184</v>
      </c>
      <c r="AU129" s="237" t="s">
        <v>90</v>
      </c>
      <c r="AV129" s="13" t="s">
        <v>90</v>
      </c>
      <c r="AW129" s="13" t="s">
        <v>38</v>
      </c>
      <c r="AX129" s="13" t="s">
        <v>80</v>
      </c>
      <c r="AY129" s="237" t="s">
        <v>172</v>
      </c>
    </row>
    <row r="130" spans="1:51" s="13" customFormat="1" ht="12">
      <c r="A130" s="13"/>
      <c r="B130" s="227"/>
      <c r="C130" s="228"/>
      <c r="D130" s="220" t="s">
        <v>184</v>
      </c>
      <c r="E130" s="229" t="s">
        <v>78</v>
      </c>
      <c r="F130" s="230" t="s">
        <v>528</v>
      </c>
      <c r="G130" s="228"/>
      <c r="H130" s="231">
        <v>106.4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90</v>
      </c>
      <c r="AV130" s="13" t="s">
        <v>90</v>
      </c>
      <c r="AW130" s="13" t="s">
        <v>38</v>
      </c>
      <c r="AX130" s="13" t="s">
        <v>80</v>
      </c>
      <c r="AY130" s="237" t="s">
        <v>172</v>
      </c>
    </row>
    <row r="131" spans="1:51" s="13" customFormat="1" ht="12">
      <c r="A131" s="13"/>
      <c r="B131" s="227"/>
      <c r="C131" s="228"/>
      <c r="D131" s="220" t="s">
        <v>184</v>
      </c>
      <c r="E131" s="229" t="s">
        <v>78</v>
      </c>
      <c r="F131" s="230" t="s">
        <v>529</v>
      </c>
      <c r="G131" s="228"/>
      <c r="H131" s="231">
        <v>554.4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184</v>
      </c>
      <c r="AU131" s="237" t="s">
        <v>90</v>
      </c>
      <c r="AV131" s="13" t="s">
        <v>90</v>
      </c>
      <c r="AW131" s="13" t="s">
        <v>38</v>
      </c>
      <c r="AX131" s="13" t="s">
        <v>80</v>
      </c>
      <c r="AY131" s="237" t="s">
        <v>172</v>
      </c>
    </row>
    <row r="132" spans="1:51" s="13" customFormat="1" ht="12">
      <c r="A132" s="13"/>
      <c r="B132" s="227"/>
      <c r="C132" s="228"/>
      <c r="D132" s="220" t="s">
        <v>184</v>
      </c>
      <c r="E132" s="229" t="s">
        <v>78</v>
      </c>
      <c r="F132" s="230" t="s">
        <v>530</v>
      </c>
      <c r="G132" s="228"/>
      <c r="H132" s="231">
        <v>70.2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38</v>
      </c>
      <c r="AX132" s="13" t="s">
        <v>80</v>
      </c>
      <c r="AY132" s="237" t="s">
        <v>172</v>
      </c>
    </row>
    <row r="133" spans="1:51" s="14" customFormat="1" ht="12">
      <c r="A133" s="14"/>
      <c r="B133" s="238"/>
      <c r="C133" s="239"/>
      <c r="D133" s="220" t="s">
        <v>184</v>
      </c>
      <c r="E133" s="240" t="s">
        <v>78</v>
      </c>
      <c r="F133" s="241" t="s">
        <v>186</v>
      </c>
      <c r="G133" s="239"/>
      <c r="H133" s="242">
        <v>836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184</v>
      </c>
      <c r="AU133" s="248" t="s">
        <v>90</v>
      </c>
      <c r="AV133" s="14" t="s">
        <v>178</v>
      </c>
      <c r="AW133" s="14" t="s">
        <v>38</v>
      </c>
      <c r="AX133" s="14" t="s">
        <v>88</v>
      </c>
      <c r="AY133" s="248" t="s">
        <v>172</v>
      </c>
    </row>
    <row r="134" spans="1:65" s="2" customFormat="1" ht="16.5" customHeight="1">
      <c r="A134" s="40"/>
      <c r="B134" s="41"/>
      <c r="C134" s="207" t="s">
        <v>199</v>
      </c>
      <c r="D134" s="207" t="s">
        <v>174</v>
      </c>
      <c r="E134" s="208" t="s">
        <v>531</v>
      </c>
      <c r="F134" s="209" t="s">
        <v>532</v>
      </c>
      <c r="G134" s="210" t="s">
        <v>142</v>
      </c>
      <c r="H134" s="211">
        <v>836</v>
      </c>
      <c r="I134" s="212"/>
      <c r="J134" s="213">
        <f>ROUND(I134*H134,2)</f>
        <v>0</v>
      </c>
      <c r="K134" s="209" t="s">
        <v>177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178</v>
      </c>
      <c r="AT134" s="218" t="s">
        <v>174</v>
      </c>
      <c r="AU134" s="218" t="s">
        <v>90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178</v>
      </c>
      <c r="BM134" s="218" t="s">
        <v>533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534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90</v>
      </c>
    </row>
    <row r="136" spans="1:47" s="2" customFormat="1" ht="12">
      <c r="A136" s="40"/>
      <c r="B136" s="41"/>
      <c r="C136" s="42"/>
      <c r="D136" s="225" t="s">
        <v>182</v>
      </c>
      <c r="E136" s="42"/>
      <c r="F136" s="226" t="s">
        <v>535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182</v>
      </c>
      <c r="AU136" s="19" t="s">
        <v>90</v>
      </c>
    </row>
    <row r="137" spans="1:65" s="2" customFormat="1" ht="21.75" customHeight="1">
      <c r="A137" s="40"/>
      <c r="B137" s="41"/>
      <c r="C137" s="207" t="s">
        <v>242</v>
      </c>
      <c r="D137" s="207" t="s">
        <v>174</v>
      </c>
      <c r="E137" s="208" t="s">
        <v>536</v>
      </c>
      <c r="F137" s="209" t="s">
        <v>537</v>
      </c>
      <c r="G137" s="210" t="s">
        <v>135</v>
      </c>
      <c r="H137" s="211">
        <v>469.1</v>
      </c>
      <c r="I137" s="212"/>
      <c r="J137" s="213">
        <f>ROUND(I137*H137,2)</f>
        <v>0</v>
      </c>
      <c r="K137" s="209" t="s">
        <v>177</v>
      </c>
      <c r="L137" s="46"/>
      <c r="M137" s="214" t="s">
        <v>78</v>
      </c>
      <c r="N137" s="215" t="s">
        <v>50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178</v>
      </c>
      <c r="AT137" s="218" t="s">
        <v>174</v>
      </c>
      <c r="AU137" s="218" t="s">
        <v>90</v>
      </c>
      <c r="AY137" s="19" t="s">
        <v>172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88</v>
      </c>
      <c r="BK137" s="219">
        <f>ROUND(I137*H137,2)</f>
        <v>0</v>
      </c>
      <c r="BL137" s="19" t="s">
        <v>178</v>
      </c>
      <c r="BM137" s="218" t="s">
        <v>538</v>
      </c>
    </row>
    <row r="138" spans="1:47" s="2" customFormat="1" ht="12">
      <c r="A138" s="40"/>
      <c r="B138" s="41"/>
      <c r="C138" s="42"/>
      <c r="D138" s="220" t="s">
        <v>180</v>
      </c>
      <c r="E138" s="42"/>
      <c r="F138" s="221" t="s">
        <v>539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180</v>
      </c>
      <c r="AU138" s="19" t="s">
        <v>90</v>
      </c>
    </row>
    <row r="139" spans="1:47" s="2" customFormat="1" ht="12">
      <c r="A139" s="40"/>
      <c r="B139" s="41"/>
      <c r="C139" s="42"/>
      <c r="D139" s="225" t="s">
        <v>182</v>
      </c>
      <c r="E139" s="42"/>
      <c r="F139" s="226" t="s">
        <v>540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182</v>
      </c>
      <c r="AU139" s="19" t="s">
        <v>90</v>
      </c>
    </row>
    <row r="140" spans="1:65" s="2" customFormat="1" ht="24.15" customHeight="1">
      <c r="A140" s="40"/>
      <c r="B140" s="41"/>
      <c r="C140" s="207" t="s">
        <v>249</v>
      </c>
      <c r="D140" s="207" t="s">
        <v>174</v>
      </c>
      <c r="E140" s="208" t="s">
        <v>541</v>
      </c>
      <c r="F140" s="209" t="s">
        <v>542</v>
      </c>
      <c r="G140" s="210" t="s">
        <v>135</v>
      </c>
      <c r="H140" s="211">
        <v>4691</v>
      </c>
      <c r="I140" s="212"/>
      <c r="J140" s="213">
        <f>ROUND(I140*H140,2)</f>
        <v>0</v>
      </c>
      <c r="K140" s="209" t="s">
        <v>177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178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178</v>
      </c>
      <c r="BM140" s="218" t="s">
        <v>543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544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47" s="2" customFormat="1" ht="12">
      <c r="A142" s="40"/>
      <c r="B142" s="41"/>
      <c r="C142" s="42"/>
      <c r="D142" s="225" t="s">
        <v>182</v>
      </c>
      <c r="E142" s="42"/>
      <c r="F142" s="226" t="s">
        <v>545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182</v>
      </c>
      <c r="AU142" s="19" t="s">
        <v>90</v>
      </c>
    </row>
    <row r="143" spans="1:51" s="13" customFormat="1" ht="12">
      <c r="A143" s="13"/>
      <c r="B143" s="227"/>
      <c r="C143" s="228"/>
      <c r="D143" s="220" t="s">
        <v>184</v>
      </c>
      <c r="E143" s="228"/>
      <c r="F143" s="230" t="s">
        <v>546</v>
      </c>
      <c r="G143" s="228"/>
      <c r="H143" s="231">
        <v>4691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184</v>
      </c>
      <c r="AU143" s="237" t="s">
        <v>90</v>
      </c>
      <c r="AV143" s="13" t="s">
        <v>90</v>
      </c>
      <c r="AW143" s="13" t="s">
        <v>4</v>
      </c>
      <c r="AX143" s="13" t="s">
        <v>88</v>
      </c>
      <c r="AY143" s="237" t="s">
        <v>172</v>
      </c>
    </row>
    <row r="144" spans="1:65" s="2" customFormat="1" ht="16.5" customHeight="1">
      <c r="A144" s="40"/>
      <c r="B144" s="41"/>
      <c r="C144" s="207" t="s">
        <v>254</v>
      </c>
      <c r="D144" s="207" t="s">
        <v>174</v>
      </c>
      <c r="E144" s="208" t="s">
        <v>374</v>
      </c>
      <c r="F144" s="209" t="s">
        <v>375</v>
      </c>
      <c r="G144" s="210" t="s">
        <v>209</v>
      </c>
      <c r="H144" s="211">
        <v>891.29</v>
      </c>
      <c r="I144" s="212"/>
      <c r="J144" s="213">
        <f>ROUND(I144*H144,2)</f>
        <v>0</v>
      </c>
      <c r="K144" s="209" t="s">
        <v>177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178</v>
      </c>
      <c r="AT144" s="218" t="s">
        <v>174</v>
      </c>
      <c r="AU144" s="218" t="s">
        <v>90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178</v>
      </c>
      <c r="BM144" s="218" t="s">
        <v>547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377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90</v>
      </c>
    </row>
    <row r="146" spans="1:47" s="2" customFormat="1" ht="12">
      <c r="A146" s="40"/>
      <c r="B146" s="41"/>
      <c r="C146" s="42"/>
      <c r="D146" s="225" t="s">
        <v>182</v>
      </c>
      <c r="E146" s="42"/>
      <c r="F146" s="226" t="s">
        <v>378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182</v>
      </c>
      <c r="AU146" s="19" t="s">
        <v>90</v>
      </c>
    </row>
    <row r="147" spans="1:51" s="13" customFormat="1" ht="12">
      <c r="A147" s="13"/>
      <c r="B147" s="227"/>
      <c r="C147" s="228"/>
      <c r="D147" s="220" t="s">
        <v>184</v>
      </c>
      <c r="E147" s="229" t="s">
        <v>78</v>
      </c>
      <c r="F147" s="230" t="s">
        <v>548</v>
      </c>
      <c r="G147" s="228"/>
      <c r="H147" s="231">
        <v>891.29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184</v>
      </c>
      <c r="AU147" s="237" t="s">
        <v>90</v>
      </c>
      <c r="AV147" s="13" t="s">
        <v>90</v>
      </c>
      <c r="AW147" s="13" t="s">
        <v>38</v>
      </c>
      <c r="AX147" s="13" t="s">
        <v>88</v>
      </c>
      <c r="AY147" s="237" t="s">
        <v>172</v>
      </c>
    </row>
    <row r="148" spans="1:65" s="2" customFormat="1" ht="16.5" customHeight="1">
      <c r="A148" s="40"/>
      <c r="B148" s="41"/>
      <c r="C148" s="207" t="s">
        <v>258</v>
      </c>
      <c r="D148" s="207" t="s">
        <v>174</v>
      </c>
      <c r="E148" s="208" t="s">
        <v>549</v>
      </c>
      <c r="F148" s="209" t="s">
        <v>550</v>
      </c>
      <c r="G148" s="210" t="s">
        <v>135</v>
      </c>
      <c r="H148" s="211">
        <v>384</v>
      </c>
      <c r="I148" s="212"/>
      <c r="J148" s="213">
        <f>ROUND(I148*H148,2)</f>
        <v>0</v>
      </c>
      <c r="K148" s="209" t="s">
        <v>177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178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178</v>
      </c>
      <c r="BM148" s="218" t="s">
        <v>551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552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47" s="2" customFormat="1" ht="12">
      <c r="A150" s="40"/>
      <c r="B150" s="41"/>
      <c r="C150" s="42"/>
      <c r="D150" s="225" t="s">
        <v>182</v>
      </c>
      <c r="E150" s="42"/>
      <c r="F150" s="226" t="s">
        <v>553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182</v>
      </c>
      <c r="AU150" s="19" t="s">
        <v>90</v>
      </c>
    </row>
    <row r="151" spans="1:51" s="16" customFormat="1" ht="12">
      <c r="A151" s="16"/>
      <c r="B151" s="265"/>
      <c r="C151" s="266"/>
      <c r="D151" s="220" t="s">
        <v>184</v>
      </c>
      <c r="E151" s="267" t="s">
        <v>78</v>
      </c>
      <c r="F151" s="268" t="s">
        <v>554</v>
      </c>
      <c r="G151" s="266"/>
      <c r="H151" s="267" t="s">
        <v>78</v>
      </c>
      <c r="I151" s="269"/>
      <c r="J151" s="266"/>
      <c r="K151" s="266"/>
      <c r="L151" s="270"/>
      <c r="M151" s="271"/>
      <c r="N151" s="272"/>
      <c r="O151" s="272"/>
      <c r="P151" s="272"/>
      <c r="Q151" s="272"/>
      <c r="R151" s="272"/>
      <c r="S151" s="272"/>
      <c r="T151" s="273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4" t="s">
        <v>184</v>
      </c>
      <c r="AU151" s="274" t="s">
        <v>90</v>
      </c>
      <c r="AV151" s="16" t="s">
        <v>88</v>
      </c>
      <c r="AW151" s="16" t="s">
        <v>38</v>
      </c>
      <c r="AX151" s="16" t="s">
        <v>80</v>
      </c>
      <c r="AY151" s="274" t="s">
        <v>172</v>
      </c>
    </row>
    <row r="152" spans="1:51" s="16" customFormat="1" ht="12">
      <c r="A152" s="16"/>
      <c r="B152" s="265"/>
      <c r="C152" s="266"/>
      <c r="D152" s="220" t="s">
        <v>184</v>
      </c>
      <c r="E152" s="267" t="s">
        <v>78</v>
      </c>
      <c r="F152" s="268" t="s">
        <v>555</v>
      </c>
      <c r="G152" s="266"/>
      <c r="H152" s="267" t="s">
        <v>78</v>
      </c>
      <c r="I152" s="269"/>
      <c r="J152" s="266"/>
      <c r="K152" s="266"/>
      <c r="L152" s="270"/>
      <c r="M152" s="271"/>
      <c r="N152" s="272"/>
      <c r="O152" s="272"/>
      <c r="P152" s="272"/>
      <c r="Q152" s="272"/>
      <c r="R152" s="272"/>
      <c r="S152" s="272"/>
      <c r="T152" s="273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4" t="s">
        <v>184</v>
      </c>
      <c r="AU152" s="274" t="s">
        <v>90</v>
      </c>
      <c r="AV152" s="16" t="s">
        <v>88</v>
      </c>
      <c r="AW152" s="16" t="s">
        <v>38</v>
      </c>
      <c r="AX152" s="16" t="s">
        <v>80</v>
      </c>
      <c r="AY152" s="274" t="s">
        <v>172</v>
      </c>
    </row>
    <row r="153" spans="1:51" s="16" customFormat="1" ht="12">
      <c r="A153" s="16"/>
      <c r="B153" s="265"/>
      <c r="C153" s="266"/>
      <c r="D153" s="220" t="s">
        <v>184</v>
      </c>
      <c r="E153" s="267" t="s">
        <v>78</v>
      </c>
      <c r="F153" s="268" t="s">
        <v>556</v>
      </c>
      <c r="G153" s="266"/>
      <c r="H153" s="267" t="s">
        <v>78</v>
      </c>
      <c r="I153" s="269"/>
      <c r="J153" s="266"/>
      <c r="K153" s="266"/>
      <c r="L153" s="270"/>
      <c r="M153" s="271"/>
      <c r="N153" s="272"/>
      <c r="O153" s="272"/>
      <c r="P153" s="272"/>
      <c r="Q153" s="272"/>
      <c r="R153" s="272"/>
      <c r="S153" s="272"/>
      <c r="T153" s="273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4" t="s">
        <v>184</v>
      </c>
      <c r="AU153" s="274" t="s">
        <v>90</v>
      </c>
      <c r="AV153" s="16" t="s">
        <v>88</v>
      </c>
      <c r="AW153" s="16" t="s">
        <v>38</v>
      </c>
      <c r="AX153" s="16" t="s">
        <v>80</v>
      </c>
      <c r="AY153" s="274" t="s">
        <v>172</v>
      </c>
    </row>
    <row r="154" spans="1:51" s="13" customFormat="1" ht="12">
      <c r="A154" s="13"/>
      <c r="B154" s="227"/>
      <c r="C154" s="228"/>
      <c r="D154" s="220" t="s">
        <v>184</v>
      </c>
      <c r="E154" s="229" t="s">
        <v>78</v>
      </c>
      <c r="F154" s="230" t="s">
        <v>557</v>
      </c>
      <c r="G154" s="228"/>
      <c r="H154" s="231">
        <v>384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184</v>
      </c>
      <c r="AU154" s="237" t="s">
        <v>90</v>
      </c>
      <c r="AV154" s="13" t="s">
        <v>90</v>
      </c>
      <c r="AW154" s="13" t="s">
        <v>38</v>
      </c>
      <c r="AX154" s="13" t="s">
        <v>80</v>
      </c>
      <c r="AY154" s="237" t="s">
        <v>172</v>
      </c>
    </row>
    <row r="155" spans="1:51" s="14" customFormat="1" ht="12">
      <c r="A155" s="14"/>
      <c r="B155" s="238"/>
      <c r="C155" s="239"/>
      <c r="D155" s="220" t="s">
        <v>184</v>
      </c>
      <c r="E155" s="240" t="s">
        <v>78</v>
      </c>
      <c r="F155" s="241" t="s">
        <v>186</v>
      </c>
      <c r="G155" s="239"/>
      <c r="H155" s="242">
        <v>384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184</v>
      </c>
      <c r="AU155" s="248" t="s">
        <v>90</v>
      </c>
      <c r="AV155" s="14" t="s">
        <v>178</v>
      </c>
      <c r="AW155" s="14" t="s">
        <v>38</v>
      </c>
      <c r="AX155" s="14" t="s">
        <v>88</v>
      </c>
      <c r="AY155" s="248" t="s">
        <v>172</v>
      </c>
    </row>
    <row r="156" spans="1:65" s="2" customFormat="1" ht="16.5" customHeight="1">
      <c r="A156" s="40"/>
      <c r="B156" s="41"/>
      <c r="C156" s="275" t="s">
        <v>262</v>
      </c>
      <c r="D156" s="275" t="s">
        <v>387</v>
      </c>
      <c r="E156" s="277" t="s">
        <v>558</v>
      </c>
      <c r="F156" s="278" t="s">
        <v>559</v>
      </c>
      <c r="G156" s="279" t="s">
        <v>209</v>
      </c>
      <c r="H156" s="280">
        <v>384</v>
      </c>
      <c r="I156" s="281"/>
      <c r="J156" s="282">
        <f>ROUND(I156*H156,2)</f>
        <v>0</v>
      </c>
      <c r="K156" s="278" t="s">
        <v>177</v>
      </c>
      <c r="L156" s="283"/>
      <c r="M156" s="284" t="s">
        <v>78</v>
      </c>
      <c r="N156" s="285" t="s">
        <v>50</v>
      </c>
      <c r="O156" s="86"/>
      <c r="P156" s="216">
        <f>O156*H156</f>
        <v>0</v>
      </c>
      <c r="Q156" s="216">
        <v>1</v>
      </c>
      <c r="R156" s="216">
        <f>Q156*H156</f>
        <v>384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231</v>
      </c>
      <c r="AT156" s="218" t="s">
        <v>387</v>
      </c>
      <c r="AU156" s="218" t="s">
        <v>90</v>
      </c>
      <c r="AY156" s="19" t="s">
        <v>172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88</v>
      </c>
      <c r="BK156" s="219">
        <f>ROUND(I156*H156,2)</f>
        <v>0</v>
      </c>
      <c r="BL156" s="19" t="s">
        <v>178</v>
      </c>
      <c r="BM156" s="218" t="s">
        <v>560</v>
      </c>
    </row>
    <row r="157" spans="1:47" s="2" customFormat="1" ht="12">
      <c r="A157" s="40"/>
      <c r="B157" s="41"/>
      <c r="C157" s="42"/>
      <c r="D157" s="220" t="s">
        <v>180</v>
      </c>
      <c r="E157" s="42"/>
      <c r="F157" s="221" t="s">
        <v>559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180</v>
      </c>
      <c r="AU157" s="19" t="s">
        <v>90</v>
      </c>
    </row>
    <row r="158" spans="1:65" s="2" customFormat="1" ht="16.5" customHeight="1">
      <c r="A158" s="40"/>
      <c r="B158" s="41"/>
      <c r="C158" s="207" t="s">
        <v>8</v>
      </c>
      <c r="D158" s="207" t="s">
        <v>174</v>
      </c>
      <c r="E158" s="208" t="s">
        <v>561</v>
      </c>
      <c r="F158" s="209" t="s">
        <v>562</v>
      </c>
      <c r="G158" s="210" t="s">
        <v>135</v>
      </c>
      <c r="H158" s="211">
        <v>66.6</v>
      </c>
      <c r="I158" s="212"/>
      <c r="J158" s="213">
        <f>ROUND(I158*H158,2)</f>
        <v>0</v>
      </c>
      <c r="K158" s="209" t="s">
        <v>177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178</v>
      </c>
      <c r="AT158" s="218" t="s">
        <v>174</v>
      </c>
      <c r="AU158" s="218" t="s">
        <v>90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178</v>
      </c>
      <c r="BM158" s="218" t="s">
        <v>563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564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90</v>
      </c>
    </row>
    <row r="160" spans="1:47" s="2" customFormat="1" ht="12">
      <c r="A160" s="40"/>
      <c r="B160" s="41"/>
      <c r="C160" s="42"/>
      <c r="D160" s="225" t="s">
        <v>182</v>
      </c>
      <c r="E160" s="42"/>
      <c r="F160" s="226" t="s">
        <v>565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182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566</v>
      </c>
      <c r="G161" s="228"/>
      <c r="H161" s="231">
        <v>66.6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66.6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75" t="s">
        <v>276</v>
      </c>
      <c r="D163" s="275" t="s">
        <v>387</v>
      </c>
      <c r="E163" s="277" t="s">
        <v>567</v>
      </c>
      <c r="F163" s="278" t="s">
        <v>568</v>
      </c>
      <c r="G163" s="279" t="s">
        <v>209</v>
      </c>
      <c r="H163" s="280">
        <v>133.2</v>
      </c>
      <c r="I163" s="281"/>
      <c r="J163" s="282">
        <f>ROUND(I163*H163,2)</f>
        <v>0</v>
      </c>
      <c r="K163" s="278" t="s">
        <v>177</v>
      </c>
      <c r="L163" s="283"/>
      <c r="M163" s="284" t="s">
        <v>78</v>
      </c>
      <c r="N163" s="285" t="s">
        <v>50</v>
      </c>
      <c r="O163" s="86"/>
      <c r="P163" s="216">
        <f>O163*H163</f>
        <v>0</v>
      </c>
      <c r="Q163" s="216">
        <v>1</v>
      </c>
      <c r="R163" s="216">
        <f>Q163*H163</f>
        <v>133.2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231</v>
      </c>
      <c r="AT163" s="218" t="s">
        <v>387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569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568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51" s="13" customFormat="1" ht="12">
      <c r="A165" s="13"/>
      <c r="B165" s="227"/>
      <c r="C165" s="228"/>
      <c r="D165" s="220" t="s">
        <v>184</v>
      </c>
      <c r="E165" s="228"/>
      <c r="F165" s="230" t="s">
        <v>570</v>
      </c>
      <c r="G165" s="228"/>
      <c r="H165" s="231">
        <v>133.2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184</v>
      </c>
      <c r="AU165" s="237" t="s">
        <v>90</v>
      </c>
      <c r="AV165" s="13" t="s">
        <v>90</v>
      </c>
      <c r="AW165" s="13" t="s">
        <v>4</v>
      </c>
      <c r="AX165" s="13" t="s">
        <v>88</v>
      </c>
      <c r="AY165" s="237" t="s">
        <v>172</v>
      </c>
    </row>
    <row r="166" spans="1:63" s="12" customFormat="1" ht="22.8" customHeight="1">
      <c r="A166" s="12"/>
      <c r="B166" s="191"/>
      <c r="C166" s="192"/>
      <c r="D166" s="193" t="s">
        <v>79</v>
      </c>
      <c r="E166" s="205" t="s">
        <v>90</v>
      </c>
      <c r="F166" s="205" t="s">
        <v>394</v>
      </c>
      <c r="G166" s="192"/>
      <c r="H166" s="192"/>
      <c r="I166" s="195"/>
      <c r="J166" s="206">
        <f>BK166</f>
        <v>0</v>
      </c>
      <c r="K166" s="192"/>
      <c r="L166" s="197"/>
      <c r="M166" s="198"/>
      <c r="N166" s="199"/>
      <c r="O166" s="199"/>
      <c r="P166" s="200">
        <f>SUM(P167:P170)</f>
        <v>0</v>
      </c>
      <c r="Q166" s="199"/>
      <c r="R166" s="200">
        <f>SUM(R167:R170)</f>
        <v>25.149269999999998</v>
      </c>
      <c r="S166" s="199"/>
      <c r="T166" s="201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88</v>
      </c>
      <c r="AT166" s="203" t="s">
        <v>79</v>
      </c>
      <c r="AU166" s="203" t="s">
        <v>88</v>
      </c>
      <c r="AY166" s="202" t="s">
        <v>172</v>
      </c>
      <c r="BK166" s="204">
        <f>SUM(BK167:BK170)</f>
        <v>0</v>
      </c>
    </row>
    <row r="167" spans="1:65" s="2" customFormat="1" ht="16.5" customHeight="1">
      <c r="A167" s="40"/>
      <c r="B167" s="41"/>
      <c r="C167" s="207" t="s">
        <v>283</v>
      </c>
      <c r="D167" s="207" t="s">
        <v>174</v>
      </c>
      <c r="E167" s="208" t="s">
        <v>571</v>
      </c>
      <c r="F167" s="209" t="s">
        <v>572</v>
      </c>
      <c r="G167" s="210" t="s">
        <v>138</v>
      </c>
      <c r="H167" s="211">
        <v>111</v>
      </c>
      <c r="I167" s="212"/>
      <c r="J167" s="213">
        <f>ROUND(I167*H167,2)</f>
        <v>0</v>
      </c>
      <c r="K167" s="209" t="s">
        <v>78</v>
      </c>
      <c r="L167" s="46"/>
      <c r="M167" s="214" t="s">
        <v>78</v>
      </c>
      <c r="N167" s="215" t="s">
        <v>50</v>
      </c>
      <c r="O167" s="86"/>
      <c r="P167" s="216">
        <f>O167*H167</f>
        <v>0</v>
      </c>
      <c r="Q167" s="216">
        <v>0.22657</v>
      </c>
      <c r="R167" s="216">
        <f>Q167*H167</f>
        <v>25.149269999999998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178</v>
      </c>
      <c r="AT167" s="218" t="s">
        <v>174</v>
      </c>
      <c r="AU167" s="218" t="s">
        <v>90</v>
      </c>
      <c r="AY167" s="19" t="s">
        <v>172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88</v>
      </c>
      <c r="BK167" s="219">
        <f>ROUND(I167*H167,2)</f>
        <v>0</v>
      </c>
      <c r="BL167" s="19" t="s">
        <v>178</v>
      </c>
      <c r="BM167" s="218" t="s">
        <v>573</v>
      </c>
    </row>
    <row r="168" spans="1:47" s="2" customFormat="1" ht="12">
      <c r="A168" s="40"/>
      <c r="B168" s="41"/>
      <c r="C168" s="42"/>
      <c r="D168" s="220" t="s">
        <v>180</v>
      </c>
      <c r="E168" s="42"/>
      <c r="F168" s="221" t="s">
        <v>574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180</v>
      </c>
      <c r="AU168" s="19" t="s">
        <v>90</v>
      </c>
    </row>
    <row r="169" spans="1:51" s="13" customFormat="1" ht="12">
      <c r="A169" s="13"/>
      <c r="B169" s="227"/>
      <c r="C169" s="228"/>
      <c r="D169" s="220" t="s">
        <v>184</v>
      </c>
      <c r="E169" s="229" t="s">
        <v>78</v>
      </c>
      <c r="F169" s="230" t="s">
        <v>575</v>
      </c>
      <c r="G169" s="228"/>
      <c r="H169" s="231">
        <v>111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184</v>
      </c>
      <c r="AU169" s="237" t="s">
        <v>90</v>
      </c>
      <c r="AV169" s="13" t="s">
        <v>90</v>
      </c>
      <c r="AW169" s="13" t="s">
        <v>38</v>
      </c>
      <c r="AX169" s="13" t="s">
        <v>88</v>
      </c>
      <c r="AY169" s="237" t="s">
        <v>172</v>
      </c>
    </row>
    <row r="170" spans="1:51" s="16" customFormat="1" ht="12">
      <c r="A170" s="16"/>
      <c r="B170" s="265"/>
      <c r="C170" s="266"/>
      <c r="D170" s="220" t="s">
        <v>184</v>
      </c>
      <c r="E170" s="267" t="s">
        <v>78</v>
      </c>
      <c r="F170" s="268" t="s">
        <v>576</v>
      </c>
      <c r="G170" s="266"/>
      <c r="H170" s="267" t="s">
        <v>78</v>
      </c>
      <c r="I170" s="269"/>
      <c r="J170" s="266"/>
      <c r="K170" s="266"/>
      <c r="L170" s="270"/>
      <c r="M170" s="271"/>
      <c r="N170" s="272"/>
      <c r="O170" s="272"/>
      <c r="P170" s="272"/>
      <c r="Q170" s="272"/>
      <c r="R170" s="272"/>
      <c r="S170" s="272"/>
      <c r="T170" s="273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74" t="s">
        <v>184</v>
      </c>
      <c r="AU170" s="274" t="s">
        <v>90</v>
      </c>
      <c r="AV170" s="16" t="s">
        <v>88</v>
      </c>
      <c r="AW170" s="16" t="s">
        <v>38</v>
      </c>
      <c r="AX170" s="16" t="s">
        <v>80</v>
      </c>
      <c r="AY170" s="274" t="s">
        <v>172</v>
      </c>
    </row>
    <row r="171" spans="1:63" s="12" customFormat="1" ht="22.8" customHeight="1">
      <c r="A171" s="12"/>
      <c r="B171" s="191"/>
      <c r="C171" s="192"/>
      <c r="D171" s="193" t="s">
        <v>79</v>
      </c>
      <c r="E171" s="205" t="s">
        <v>192</v>
      </c>
      <c r="F171" s="205" t="s">
        <v>577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SUM(P172:P178)</f>
        <v>0</v>
      </c>
      <c r="Q171" s="199"/>
      <c r="R171" s="200">
        <f>SUM(R172:R178)</f>
        <v>0</v>
      </c>
      <c r="S171" s="199"/>
      <c r="T171" s="201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88</v>
      </c>
      <c r="AT171" s="203" t="s">
        <v>79</v>
      </c>
      <c r="AU171" s="203" t="s">
        <v>88</v>
      </c>
      <c r="AY171" s="202" t="s">
        <v>172</v>
      </c>
      <c r="BK171" s="204">
        <f>SUM(BK172:BK178)</f>
        <v>0</v>
      </c>
    </row>
    <row r="172" spans="1:65" s="2" customFormat="1" ht="16.5" customHeight="1">
      <c r="A172" s="40"/>
      <c r="B172" s="41"/>
      <c r="C172" s="207" t="s">
        <v>290</v>
      </c>
      <c r="D172" s="207" t="s">
        <v>174</v>
      </c>
      <c r="E172" s="208" t="s">
        <v>578</v>
      </c>
      <c r="F172" s="209" t="s">
        <v>579</v>
      </c>
      <c r="G172" s="210" t="s">
        <v>138</v>
      </c>
      <c r="H172" s="211">
        <v>115</v>
      </c>
      <c r="I172" s="212"/>
      <c r="J172" s="213">
        <f>ROUND(I172*H172,2)</f>
        <v>0</v>
      </c>
      <c r="K172" s="209" t="s">
        <v>177</v>
      </c>
      <c r="L172" s="46"/>
      <c r="M172" s="214" t="s">
        <v>78</v>
      </c>
      <c r="N172" s="215" t="s">
        <v>50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178</v>
      </c>
      <c r="AT172" s="218" t="s">
        <v>174</v>
      </c>
      <c r="AU172" s="218" t="s">
        <v>90</v>
      </c>
      <c r="AY172" s="19" t="s">
        <v>172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88</v>
      </c>
      <c r="BK172" s="219">
        <f>ROUND(I172*H172,2)</f>
        <v>0</v>
      </c>
      <c r="BL172" s="19" t="s">
        <v>178</v>
      </c>
      <c r="BM172" s="218" t="s">
        <v>580</v>
      </c>
    </row>
    <row r="173" spans="1:47" s="2" customFormat="1" ht="12">
      <c r="A173" s="40"/>
      <c r="B173" s="41"/>
      <c r="C173" s="42"/>
      <c r="D173" s="220" t="s">
        <v>180</v>
      </c>
      <c r="E173" s="42"/>
      <c r="F173" s="221" t="s">
        <v>581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180</v>
      </c>
      <c r="AU173" s="19" t="s">
        <v>90</v>
      </c>
    </row>
    <row r="174" spans="1:47" s="2" customFormat="1" ht="12">
      <c r="A174" s="40"/>
      <c r="B174" s="41"/>
      <c r="C174" s="42"/>
      <c r="D174" s="225" t="s">
        <v>182</v>
      </c>
      <c r="E174" s="42"/>
      <c r="F174" s="226" t="s">
        <v>582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182</v>
      </c>
      <c r="AU174" s="19" t="s">
        <v>90</v>
      </c>
    </row>
    <row r="175" spans="1:51" s="13" customFormat="1" ht="12">
      <c r="A175" s="13"/>
      <c r="B175" s="227"/>
      <c r="C175" s="228"/>
      <c r="D175" s="220" t="s">
        <v>184</v>
      </c>
      <c r="E175" s="229" t="s">
        <v>78</v>
      </c>
      <c r="F175" s="230" t="s">
        <v>583</v>
      </c>
      <c r="G175" s="228"/>
      <c r="H175" s="231">
        <v>115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184</v>
      </c>
      <c r="AU175" s="237" t="s">
        <v>90</v>
      </c>
      <c r="AV175" s="13" t="s">
        <v>90</v>
      </c>
      <c r="AW175" s="13" t="s">
        <v>38</v>
      </c>
      <c r="AX175" s="13" t="s">
        <v>88</v>
      </c>
      <c r="AY175" s="237" t="s">
        <v>172</v>
      </c>
    </row>
    <row r="176" spans="1:65" s="2" customFormat="1" ht="16.5" customHeight="1">
      <c r="A176" s="40"/>
      <c r="B176" s="41"/>
      <c r="C176" s="207" t="s">
        <v>298</v>
      </c>
      <c r="D176" s="207" t="s">
        <v>174</v>
      </c>
      <c r="E176" s="208" t="s">
        <v>584</v>
      </c>
      <c r="F176" s="209" t="s">
        <v>585</v>
      </c>
      <c r="G176" s="210" t="s">
        <v>138</v>
      </c>
      <c r="H176" s="211">
        <v>115</v>
      </c>
      <c r="I176" s="212"/>
      <c r="J176" s="213">
        <f>ROUND(I176*H176,2)</f>
        <v>0</v>
      </c>
      <c r="K176" s="209" t="s">
        <v>177</v>
      </c>
      <c r="L176" s="46"/>
      <c r="M176" s="214" t="s">
        <v>78</v>
      </c>
      <c r="N176" s="215" t="s">
        <v>50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178</v>
      </c>
      <c r="AT176" s="218" t="s">
        <v>174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586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587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47" s="2" customFormat="1" ht="12">
      <c r="A178" s="40"/>
      <c r="B178" s="41"/>
      <c r="C178" s="42"/>
      <c r="D178" s="225" t="s">
        <v>182</v>
      </c>
      <c r="E178" s="42"/>
      <c r="F178" s="226" t="s">
        <v>588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182</v>
      </c>
      <c r="AU178" s="19" t="s">
        <v>90</v>
      </c>
    </row>
    <row r="179" spans="1:63" s="12" customFormat="1" ht="22.8" customHeight="1">
      <c r="A179" s="12"/>
      <c r="B179" s="191"/>
      <c r="C179" s="192"/>
      <c r="D179" s="193" t="s">
        <v>79</v>
      </c>
      <c r="E179" s="205" t="s">
        <v>178</v>
      </c>
      <c r="F179" s="205" t="s">
        <v>409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SUM(P180:P187)</f>
        <v>0</v>
      </c>
      <c r="Q179" s="199"/>
      <c r="R179" s="200">
        <f>SUM(R180:R187)</f>
        <v>27.038011</v>
      </c>
      <c r="S179" s="199"/>
      <c r="T179" s="201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88</v>
      </c>
      <c r="AT179" s="203" t="s">
        <v>79</v>
      </c>
      <c r="AU179" s="203" t="s">
        <v>88</v>
      </c>
      <c r="AY179" s="202" t="s">
        <v>172</v>
      </c>
      <c r="BK179" s="204">
        <f>SUM(BK180:BK187)</f>
        <v>0</v>
      </c>
    </row>
    <row r="180" spans="1:65" s="2" customFormat="1" ht="16.5" customHeight="1">
      <c r="A180" s="40"/>
      <c r="B180" s="41"/>
      <c r="C180" s="207" t="s">
        <v>306</v>
      </c>
      <c r="D180" s="207" t="s">
        <v>174</v>
      </c>
      <c r="E180" s="208" t="s">
        <v>589</v>
      </c>
      <c r="F180" s="209" t="s">
        <v>590</v>
      </c>
      <c r="G180" s="210" t="s">
        <v>135</v>
      </c>
      <c r="H180" s="211">
        <v>14.3</v>
      </c>
      <c r="I180" s="212"/>
      <c r="J180" s="213">
        <f>ROUND(I180*H180,2)</f>
        <v>0</v>
      </c>
      <c r="K180" s="209" t="s">
        <v>177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1.89077</v>
      </c>
      <c r="R180" s="216">
        <f>Q180*H180</f>
        <v>27.038011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591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592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47" s="2" customFormat="1" ht="12">
      <c r="A182" s="40"/>
      <c r="B182" s="41"/>
      <c r="C182" s="42"/>
      <c r="D182" s="225" t="s">
        <v>182</v>
      </c>
      <c r="E182" s="42"/>
      <c r="F182" s="226" t="s">
        <v>593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182</v>
      </c>
      <c r="AU182" s="19" t="s">
        <v>90</v>
      </c>
    </row>
    <row r="183" spans="1:51" s="16" customFormat="1" ht="12">
      <c r="A183" s="16"/>
      <c r="B183" s="265"/>
      <c r="C183" s="266"/>
      <c r="D183" s="220" t="s">
        <v>184</v>
      </c>
      <c r="E183" s="267" t="s">
        <v>78</v>
      </c>
      <c r="F183" s="268" t="s">
        <v>594</v>
      </c>
      <c r="G183" s="266"/>
      <c r="H183" s="267" t="s">
        <v>78</v>
      </c>
      <c r="I183" s="269"/>
      <c r="J183" s="266"/>
      <c r="K183" s="266"/>
      <c r="L183" s="270"/>
      <c r="M183" s="271"/>
      <c r="N183" s="272"/>
      <c r="O183" s="272"/>
      <c r="P183" s="272"/>
      <c r="Q183" s="272"/>
      <c r="R183" s="272"/>
      <c r="S183" s="272"/>
      <c r="T183" s="273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4" t="s">
        <v>184</v>
      </c>
      <c r="AU183" s="274" t="s">
        <v>90</v>
      </c>
      <c r="AV183" s="16" t="s">
        <v>88</v>
      </c>
      <c r="AW183" s="16" t="s">
        <v>38</v>
      </c>
      <c r="AX183" s="16" t="s">
        <v>80</v>
      </c>
      <c r="AY183" s="274" t="s">
        <v>172</v>
      </c>
    </row>
    <row r="184" spans="1:51" s="16" customFormat="1" ht="12">
      <c r="A184" s="16"/>
      <c r="B184" s="265"/>
      <c r="C184" s="266"/>
      <c r="D184" s="220" t="s">
        <v>184</v>
      </c>
      <c r="E184" s="267" t="s">
        <v>78</v>
      </c>
      <c r="F184" s="268" t="s">
        <v>595</v>
      </c>
      <c r="G184" s="266"/>
      <c r="H184" s="267" t="s">
        <v>78</v>
      </c>
      <c r="I184" s="269"/>
      <c r="J184" s="266"/>
      <c r="K184" s="266"/>
      <c r="L184" s="270"/>
      <c r="M184" s="271"/>
      <c r="N184" s="272"/>
      <c r="O184" s="272"/>
      <c r="P184" s="272"/>
      <c r="Q184" s="272"/>
      <c r="R184" s="272"/>
      <c r="S184" s="272"/>
      <c r="T184" s="273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4" t="s">
        <v>184</v>
      </c>
      <c r="AU184" s="274" t="s">
        <v>90</v>
      </c>
      <c r="AV184" s="16" t="s">
        <v>88</v>
      </c>
      <c r="AW184" s="16" t="s">
        <v>38</v>
      </c>
      <c r="AX184" s="16" t="s">
        <v>80</v>
      </c>
      <c r="AY184" s="274" t="s">
        <v>172</v>
      </c>
    </row>
    <row r="185" spans="1:51" s="13" customFormat="1" ht="12">
      <c r="A185" s="13"/>
      <c r="B185" s="227"/>
      <c r="C185" s="228"/>
      <c r="D185" s="220" t="s">
        <v>184</v>
      </c>
      <c r="E185" s="229" t="s">
        <v>78</v>
      </c>
      <c r="F185" s="230" t="s">
        <v>596</v>
      </c>
      <c r="G185" s="228"/>
      <c r="H185" s="231">
        <v>11.1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184</v>
      </c>
      <c r="AU185" s="237" t="s">
        <v>90</v>
      </c>
      <c r="AV185" s="13" t="s">
        <v>90</v>
      </c>
      <c r="AW185" s="13" t="s">
        <v>38</v>
      </c>
      <c r="AX185" s="13" t="s">
        <v>80</v>
      </c>
      <c r="AY185" s="237" t="s">
        <v>172</v>
      </c>
    </row>
    <row r="186" spans="1:51" s="13" customFormat="1" ht="12">
      <c r="A186" s="13"/>
      <c r="B186" s="227"/>
      <c r="C186" s="228"/>
      <c r="D186" s="220" t="s">
        <v>184</v>
      </c>
      <c r="E186" s="229" t="s">
        <v>78</v>
      </c>
      <c r="F186" s="230" t="s">
        <v>597</v>
      </c>
      <c r="G186" s="228"/>
      <c r="H186" s="231">
        <v>3.2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184</v>
      </c>
      <c r="AU186" s="237" t="s">
        <v>90</v>
      </c>
      <c r="AV186" s="13" t="s">
        <v>90</v>
      </c>
      <c r="AW186" s="13" t="s">
        <v>38</v>
      </c>
      <c r="AX186" s="13" t="s">
        <v>80</v>
      </c>
      <c r="AY186" s="237" t="s">
        <v>172</v>
      </c>
    </row>
    <row r="187" spans="1:51" s="14" customFormat="1" ht="12">
      <c r="A187" s="14"/>
      <c r="B187" s="238"/>
      <c r="C187" s="239"/>
      <c r="D187" s="220" t="s">
        <v>184</v>
      </c>
      <c r="E187" s="240" t="s">
        <v>78</v>
      </c>
      <c r="F187" s="241" t="s">
        <v>186</v>
      </c>
      <c r="G187" s="239"/>
      <c r="H187" s="242">
        <v>14.3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184</v>
      </c>
      <c r="AU187" s="248" t="s">
        <v>90</v>
      </c>
      <c r="AV187" s="14" t="s">
        <v>178</v>
      </c>
      <c r="AW187" s="14" t="s">
        <v>38</v>
      </c>
      <c r="AX187" s="14" t="s">
        <v>88</v>
      </c>
      <c r="AY187" s="248" t="s">
        <v>172</v>
      </c>
    </row>
    <row r="188" spans="1:63" s="12" customFormat="1" ht="22.8" customHeight="1">
      <c r="A188" s="12"/>
      <c r="B188" s="191"/>
      <c r="C188" s="192"/>
      <c r="D188" s="193" t="s">
        <v>79</v>
      </c>
      <c r="E188" s="205" t="s">
        <v>206</v>
      </c>
      <c r="F188" s="205" t="s">
        <v>598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SUM(P189:P193)</f>
        <v>0</v>
      </c>
      <c r="Q188" s="199"/>
      <c r="R188" s="200">
        <f>SUM(R189:R193)</f>
        <v>8.19</v>
      </c>
      <c r="S188" s="199"/>
      <c r="T188" s="201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88</v>
      </c>
      <c r="AT188" s="203" t="s">
        <v>79</v>
      </c>
      <c r="AU188" s="203" t="s">
        <v>88</v>
      </c>
      <c r="AY188" s="202" t="s">
        <v>172</v>
      </c>
      <c r="BK188" s="204">
        <f>SUM(BK189:BK193)</f>
        <v>0</v>
      </c>
    </row>
    <row r="189" spans="1:65" s="2" customFormat="1" ht="24.15" customHeight="1">
      <c r="A189" s="40"/>
      <c r="B189" s="41"/>
      <c r="C189" s="207" t="s">
        <v>7</v>
      </c>
      <c r="D189" s="207" t="s">
        <v>174</v>
      </c>
      <c r="E189" s="208" t="s">
        <v>599</v>
      </c>
      <c r="F189" s="209" t="s">
        <v>600</v>
      </c>
      <c r="G189" s="210" t="s">
        <v>142</v>
      </c>
      <c r="H189" s="211">
        <v>63</v>
      </c>
      <c r="I189" s="212"/>
      <c r="J189" s="213">
        <f>ROUND(I189*H189,2)</f>
        <v>0</v>
      </c>
      <c r="K189" s="209" t="s">
        <v>78</v>
      </c>
      <c r="L189" s="46"/>
      <c r="M189" s="214" t="s">
        <v>78</v>
      </c>
      <c r="N189" s="215" t="s">
        <v>50</v>
      </c>
      <c r="O189" s="86"/>
      <c r="P189" s="216">
        <f>O189*H189</f>
        <v>0</v>
      </c>
      <c r="Q189" s="216">
        <v>0.13</v>
      </c>
      <c r="R189" s="216">
        <f>Q189*H189</f>
        <v>8.19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178</v>
      </c>
      <c r="AT189" s="218" t="s">
        <v>174</v>
      </c>
      <c r="AU189" s="218" t="s">
        <v>90</v>
      </c>
      <c r="AY189" s="19" t="s">
        <v>172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88</v>
      </c>
      <c r="BK189" s="219">
        <f>ROUND(I189*H189,2)</f>
        <v>0</v>
      </c>
      <c r="BL189" s="19" t="s">
        <v>178</v>
      </c>
      <c r="BM189" s="218" t="s">
        <v>601</v>
      </c>
    </row>
    <row r="190" spans="1:47" s="2" customFormat="1" ht="12">
      <c r="A190" s="40"/>
      <c r="B190" s="41"/>
      <c r="C190" s="42"/>
      <c r="D190" s="220" t="s">
        <v>180</v>
      </c>
      <c r="E190" s="42"/>
      <c r="F190" s="221" t="s">
        <v>600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180</v>
      </c>
      <c r="AU190" s="19" t="s">
        <v>90</v>
      </c>
    </row>
    <row r="191" spans="1:51" s="16" customFormat="1" ht="12">
      <c r="A191" s="16"/>
      <c r="B191" s="265"/>
      <c r="C191" s="266"/>
      <c r="D191" s="220" t="s">
        <v>184</v>
      </c>
      <c r="E191" s="267" t="s">
        <v>78</v>
      </c>
      <c r="F191" s="268" t="s">
        <v>602</v>
      </c>
      <c r="G191" s="266"/>
      <c r="H191" s="267" t="s">
        <v>78</v>
      </c>
      <c r="I191" s="269"/>
      <c r="J191" s="266"/>
      <c r="K191" s="266"/>
      <c r="L191" s="270"/>
      <c r="M191" s="271"/>
      <c r="N191" s="272"/>
      <c r="O191" s="272"/>
      <c r="P191" s="272"/>
      <c r="Q191" s="272"/>
      <c r="R191" s="272"/>
      <c r="S191" s="272"/>
      <c r="T191" s="273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4" t="s">
        <v>184</v>
      </c>
      <c r="AU191" s="274" t="s">
        <v>90</v>
      </c>
      <c r="AV191" s="16" t="s">
        <v>88</v>
      </c>
      <c r="AW191" s="16" t="s">
        <v>38</v>
      </c>
      <c r="AX191" s="16" t="s">
        <v>80</v>
      </c>
      <c r="AY191" s="274" t="s">
        <v>172</v>
      </c>
    </row>
    <row r="192" spans="1:51" s="16" customFormat="1" ht="12">
      <c r="A192" s="16"/>
      <c r="B192" s="265"/>
      <c r="C192" s="266"/>
      <c r="D192" s="220" t="s">
        <v>184</v>
      </c>
      <c r="E192" s="267" t="s">
        <v>78</v>
      </c>
      <c r="F192" s="268" t="s">
        <v>603</v>
      </c>
      <c r="G192" s="266"/>
      <c r="H192" s="267" t="s">
        <v>78</v>
      </c>
      <c r="I192" s="269"/>
      <c r="J192" s="266"/>
      <c r="K192" s="266"/>
      <c r="L192" s="270"/>
      <c r="M192" s="271"/>
      <c r="N192" s="272"/>
      <c r="O192" s="272"/>
      <c r="P192" s="272"/>
      <c r="Q192" s="272"/>
      <c r="R192" s="272"/>
      <c r="S192" s="272"/>
      <c r="T192" s="273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4" t="s">
        <v>184</v>
      </c>
      <c r="AU192" s="274" t="s">
        <v>90</v>
      </c>
      <c r="AV192" s="16" t="s">
        <v>88</v>
      </c>
      <c r="AW192" s="16" t="s">
        <v>38</v>
      </c>
      <c r="AX192" s="16" t="s">
        <v>80</v>
      </c>
      <c r="AY192" s="274" t="s">
        <v>172</v>
      </c>
    </row>
    <row r="193" spans="1:51" s="13" customFormat="1" ht="12">
      <c r="A193" s="13"/>
      <c r="B193" s="227"/>
      <c r="C193" s="228"/>
      <c r="D193" s="220" t="s">
        <v>184</v>
      </c>
      <c r="E193" s="229" t="s">
        <v>78</v>
      </c>
      <c r="F193" s="230" t="s">
        <v>604</v>
      </c>
      <c r="G193" s="228"/>
      <c r="H193" s="231">
        <v>63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184</v>
      </c>
      <c r="AU193" s="237" t="s">
        <v>90</v>
      </c>
      <c r="AV193" s="13" t="s">
        <v>90</v>
      </c>
      <c r="AW193" s="13" t="s">
        <v>38</v>
      </c>
      <c r="AX193" s="13" t="s">
        <v>88</v>
      </c>
      <c r="AY193" s="237" t="s">
        <v>172</v>
      </c>
    </row>
    <row r="194" spans="1:63" s="12" customFormat="1" ht="22.8" customHeight="1">
      <c r="A194" s="12"/>
      <c r="B194" s="191"/>
      <c r="C194" s="192"/>
      <c r="D194" s="193" t="s">
        <v>79</v>
      </c>
      <c r="E194" s="205" t="s">
        <v>231</v>
      </c>
      <c r="F194" s="205" t="s">
        <v>424</v>
      </c>
      <c r="G194" s="192"/>
      <c r="H194" s="192"/>
      <c r="I194" s="195"/>
      <c r="J194" s="206">
        <f>BK194</f>
        <v>0</v>
      </c>
      <c r="K194" s="192"/>
      <c r="L194" s="197"/>
      <c r="M194" s="198"/>
      <c r="N194" s="199"/>
      <c r="O194" s="199"/>
      <c r="P194" s="200">
        <f>SUM(P195:P232)</f>
        <v>0</v>
      </c>
      <c r="Q194" s="199"/>
      <c r="R194" s="200">
        <f>SUM(R195:R232)</f>
        <v>24.369045</v>
      </c>
      <c r="S194" s="199"/>
      <c r="T194" s="201">
        <f>SUM(T195:T232)</f>
        <v>0.065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2" t="s">
        <v>88</v>
      </c>
      <c r="AT194" s="203" t="s">
        <v>79</v>
      </c>
      <c r="AU194" s="203" t="s">
        <v>88</v>
      </c>
      <c r="AY194" s="202" t="s">
        <v>172</v>
      </c>
      <c r="BK194" s="204">
        <f>SUM(BK195:BK232)</f>
        <v>0</v>
      </c>
    </row>
    <row r="195" spans="1:65" s="2" customFormat="1" ht="24.15" customHeight="1">
      <c r="A195" s="40"/>
      <c r="B195" s="41"/>
      <c r="C195" s="207" t="s">
        <v>316</v>
      </c>
      <c r="D195" s="207" t="s">
        <v>174</v>
      </c>
      <c r="E195" s="208" t="s">
        <v>605</v>
      </c>
      <c r="F195" s="209" t="s">
        <v>606</v>
      </c>
      <c r="G195" s="210" t="s">
        <v>464</v>
      </c>
      <c r="H195" s="211">
        <v>1</v>
      </c>
      <c r="I195" s="212"/>
      <c r="J195" s="213">
        <f>ROUND(I195*H195,2)</f>
        <v>0</v>
      </c>
      <c r="K195" s="209" t="s">
        <v>607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0.065</v>
      </c>
      <c r="T195" s="217">
        <f>S195*H195</f>
        <v>0.065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178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178</v>
      </c>
      <c r="BM195" s="218" t="s">
        <v>608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606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65" s="2" customFormat="1" ht="21.75" customHeight="1">
      <c r="A197" s="40"/>
      <c r="B197" s="41"/>
      <c r="C197" s="207" t="s">
        <v>466</v>
      </c>
      <c r="D197" s="207" t="s">
        <v>174</v>
      </c>
      <c r="E197" s="208" t="s">
        <v>609</v>
      </c>
      <c r="F197" s="209" t="s">
        <v>610</v>
      </c>
      <c r="G197" s="210" t="s">
        <v>138</v>
      </c>
      <c r="H197" s="211">
        <v>16</v>
      </c>
      <c r="I197" s="212"/>
      <c r="J197" s="213">
        <f>ROUND(I197*H197,2)</f>
        <v>0</v>
      </c>
      <c r="K197" s="209" t="s">
        <v>177</v>
      </c>
      <c r="L197" s="46"/>
      <c r="M197" s="214" t="s">
        <v>78</v>
      </c>
      <c r="N197" s="215" t="s">
        <v>50</v>
      </c>
      <c r="O197" s="86"/>
      <c r="P197" s="216">
        <f>O197*H197</f>
        <v>0</v>
      </c>
      <c r="Q197" s="216">
        <v>5E-05</v>
      </c>
      <c r="R197" s="216">
        <f>Q197*H197</f>
        <v>0.0008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178</v>
      </c>
      <c r="AT197" s="218" t="s">
        <v>174</v>
      </c>
      <c r="AU197" s="218" t="s">
        <v>90</v>
      </c>
      <c r="AY197" s="19" t="s">
        <v>172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88</v>
      </c>
      <c r="BK197" s="219">
        <f>ROUND(I197*H197,2)</f>
        <v>0</v>
      </c>
      <c r="BL197" s="19" t="s">
        <v>178</v>
      </c>
      <c r="BM197" s="218" t="s">
        <v>611</v>
      </c>
    </row>
    <row r="198" spans="1:47" s="2" customFormat="1" ht="12">
      <c r="A198" s="40"/>
      <c r="B198" s="41"/>
      <c r="C198" s="42"/>
      <c r="D198" s="220" t="s">
        <v>180</v>
      </c>
      <c r="E198" s="42"/>
      <c r="F198" s="221" t="s">
        <v>612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180</v>
      </c>
      <c r="AU198" s="19" t="s">
        <v>90</v>
      </c>
    </row>
    <row r="199" spans="1:47" s="2" customFormat="1" ht="12">
      <c r="A199" s="40"/>
      <c r="B199" s="41"/>
      <c r="C199" s="42"/>
      <c r="D199" s="225" t="s">
        <v>182</v>
      </c>
      <c r="E199" s="42"/>
      <c r="F199" s="226" t="s">
        <v>613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182</v>
      </c>
      <c r="AU199" s="19" t="s">
        <v>90</v>
      </c>
    </row>
    <row r="200" spans="1:51" s="13" customFormat="1" ht="12">
      <c r="A200" s="13"/>
      <c r="B200" s="227"/>
      <c r="C200" s="228"/>
      <c r="D200" s="220" t="s">
        <v>184</v>
      </c>
      <c r="E200" s="229" t="s">
        <v>78</v>
      </c>
      <c r="F200" s="230" t="s">
        <v>614</v>
      </c>
      <c r="G200" s="228"/>
      <c r="H200" s="231">
        <v>16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184</v>
      </c>
      <c r="AU200" s="237" t="s">
        <v>90</v>
      </c>
      <c r="AV200" s="13" t="s">
        <v>90</v>
      </c>
      <c r="AW200" s="13" t="s">
        <v>38</v>
      </c>
      <c r="AX200" s="13" t="s">
        <v>88</v>
      </c>
      <c r="AY200" s="237" t="s">
        <v>172</v>
      </c>
    </row>
    <row r="201" spans="1:65" s="2" customFormat="1" ht="16.5" customHeight="1">
      <c r="A201" s="40"/>
      <c r="B201" s="41"/>
      <c r="C201" s="275" t="s">
        <v>615</v>
      </c>
      <c r="D201" s="275" t="s">
        <v>387</v>
      </c>
      <c r="E201" s="277" t="s">
        <v>616</v>
      </c>
      <c r="F201" s="278" t="s">
        <v>617</v>
      </c>
      <c r="G201" s="279" t="s">
        <v>138</v>
      </c>
      <c r="H201" s="280">
        <v>16.24</v>
      </c>
      <c r="I201" s="281"/>
      <c r="J201" s="282">
        <f>ROUND(I201*H201,2)</f>
        <v>0</v>
      </c>
      <c r="K201" s="278" t="s">
        <v>177</v>
      </c>
      <c r="L201" s="283"/>
      <c r="M201" s="284" t="s">
        <v>78</v>
      </c>
      <c r="N201" s="285" t="s">
        <v>50</v>
      </c>
      <c r="O201" s="86"/>
      <c r="P201" s="216">
        <f>O201*H201</f>
        <v>0</v>
      </c>
      <c r="Q201" s="216">
        <v>0.075</v>
      </c>
      <c r="R201" s="216">
        <f>Q201*H201</f>
        <v>1.2179999999999997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231</v>
      </c>
      <c r="AT201" s="218" t="s">
        <v>387</v>
      </c>
      <c r="AU201" s="218" t="s">
        <v>90</v>
      </c>
      <c r="AY201" s="19" t="s">
        <v>172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88</v>
      </c>
      <c r="BK201" s="219">
        <f>ROUND(I201*H201,2)</f>
        <v>0</v>
      </c>
      <c r="BL201" s="19" t="s">
        <v>178</v>
      </c>
      <c r="BM201" s="218" t="s">
        <v>618</v>
      </c>
    </row>
    <row r="202" spans="1:47" s="2" customFormat="1" ht="12">
      <c r="A202" s="40"/>
      <c r="B202" s="41"/>
      <c r="C202" s="42"/>
      <c r="D202" s="220" t="s">
        <v>180</v>
      </c>
      <c r="E202" s="42"/>
      <c r="F202" s="221" t="s">
        <v>617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180</v>
      </c>
      <c r="AU202" s="19" t="s">
        <v>90</v>
      </c>
    </row>
    <row r="203" spans="1:51" s="13" customFormat="1" ht="12">
      <c r="A203" s="13"/>
      <c r="B203" s="227"/>
      <c r="C203" s="228"/>
      <c r="D203" s="220" t="s">
        <v>184</v>
      </c>
      <c r="E203" s="228"/>
      <c r="F203" s="230" t="s">
        <v>619</v>
      </c>
      <c r="G203" s="228"/>
      <c r="H203" s="231">
        <v>16.24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184</v>
      </c>
      <c r="AU203" s="237" t="s">
        <v>90</v>
      </c>
      <c r="AV203" s="13" t="s">
        <v>90</v>
      </c>
      <c r="AW203" s="13" t="s">
        <v>4</v>
      </c>
      <c r="AX203" s="13" t="s">
        <v>88</v>
      </c>
      <c r="AY203" s="237" t="s">
        <v>172</v>
      </c>
    </row>
    <row r="204" spans="1:65" s="2" customFormat="1" ht="16.5" customHeight="1">
      <c r="A204" s="40"/>
      <c r="B204" s="41"/>
      <c r="C204" s="207" t="s">
        <v>461</v>
      </c>
      <c r="D204" s="207" t="s">
        <v>174</v>
      </c>
      <c r="E204" s="208" t="s">
        <v>620</v>
      </c>
      <c r="F204" s="209" t="s">
        <v>621</v>
      </c>
      <c r="G204" s="210" t="s">
        <v>427</v>
      </c>
      <c r="H204" s="211">
        <v>1</v>
      </c>
      <c r="I204" s="212"/>
      <c r="J204" s="213">
        <f>ROUND(I204*H204,2)</f>
        <v>0</v>
      </c>
      <c r="K204" s="209" t="s">
        <v>78</v>
      </c>
      <c r="L204" s="46"/>
      <c r="M204" s="214" t="s">
        <v>78</v>
      </c>
      <c r="N204" s="215" t="s">
        <v>50</v>
      </c>
      <c r="O204" s="86"/>
      <c r="P204" s="216">
        <f>O204*H204</f>
        <v>0</v>
      </c>
      <c r="Q204" s="216">
        <v>1.47325</v>
      </c>
      <c r="R204" s="216">
        <f>Q204*H204</f>
        <v>1.47325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178</v>
      </c>
      <c r="AT204" s="218" t="s">
        <v>174</v>
      </c>
      <c r="AU204" s="218" t="s">
        <v>90</v>
      </c>
      <c r="AY204" s="19" t="s">
        <v>172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88</v>
      </c>
      <c r="BK204" s="219">
        <f>ROUND(I204*H204,2)</f>
        <v>0</v>
      </c>
      <c r="BL204" s="19" t="s">
        <v>178</v>
      </c>
      <c r="BM204" s="218" t="s">
        <v>622</v>
      </c>
    </row>
    <row r="205" spans="1:47" s="2" customFormat="1" ht="12">
      <c r="A205" s="40"/>
      <c r="B205" s="41"/>
      <c r="C205" s="42"/>
      <c r="D205" s="220" t="s">
        <v>180</v>
      </c>
      <c r="E205" s="42"/>
      <c r="F205" s="221" t="s">
        <v>623</v>
      </c>
      <c r="G205" s="42"/>
      <c r="H205" s="42"/>
      <c r="I205" s="222"/>
      <c r="J205" s="42"/>
      <c r="K205" s="42"/>
      <c r="L205" s="46"/>
      <c r="M205" s="223"/>
      <c r="N205" s="22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180</v>
      </c>
      <c r="AU205" s="19" t="s">
        <v>90</v>
      </c>
    </row>
    <row r="206" spans="1:65" s="2" customFormat="1" ht="16.5" customHeight="1">
      <c r="A206" s="40"/>
      <c r="B206" s="41"/>
      <c r="C206" s="207" t="s">
        <v>624</v>
      </c>
      <c r="D206" s="207" t="s">
        <v>174</v>
      </c>
      <c r="E206" s="208" t="s">
        <v>625</v>
      </c>
      <c r="F206" s="209" t="s">
        <v>626</v>
      </c>
      <c r="G206" s="210" t="s">
        <v>138</v>
      </c>
      <c r="H206" s="211">
        <v>101.5</v>
      </c>
      <c r="I206" s="212"/>
      <c r="J206" s="213">
        <f>ROUND(I206*H206,2)</f>
        <v>0</v>
      </c>
      <c r="K206" s="209" t="s">
        <v>177</v>
      </c>
      <c r="L206" s="46"/>
      <c r="M206" s="214" t="s">
        <v>78</v>
      </c>
      <c r="N206" s="215" t="s">
        <v>50</v>
      </c>
      <c r="O206" s="86"/>
      <c r="P206" s="216">
        <f>O206*H206</f>
        <v>0</v>
      </c>
      <c r="Q206" s="216">
        <v>0.01255</v>
      </c>
      <c r="R206" s="216">
        <f>Q206*H206</f>
        <v>1.273825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178</v>
      </c>
      <c r="AT206" s="218" t="s">
        <v>174</v>
      </c>
      <c r="AU206" s="218" t="s">
        <v>90</v>
      </c>
      <c r="AY206" s="19" t="s">
        <v>172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88</v>
      </c>
      <c r="BK206" s="219">
        <f>ROUND(I206*H206,2)</f>
        <v>0</v>
      </c>
      <c r="BL206" s="19" t="s">
        <v>178</v>
      </c>
      <c r="BM206" s="218" t="s">
        <v>627</v>
      </c>
    </row>
    <row r="207" spans="1:47" s="2" customFormat="1" ht="12">
      <c r="A207" s="40"/>
      <c r="B207" s="41"/>
      <c r="C207" s="42"/>
      <c r="D207" s="220" t="s">
        <v>180</v>
      </c>
      <c r="E207" s="42"/>
      <c r="F207" s="221" t="s">
        <v>628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180</v>
      </c>
      <c r="AU207" s="19" t="s">
        <v>90</v>
      </c>
    </row>
    <row r="208" spans="1:47" s="2" customFormat="1" ht="12">
      <c r="A208" s="40"/>
      <c r="B208" s="41"/>
      <c r="C208" s="42"/>
      <c r="D208" s="225" t="s">
        <v>182</v>
      </c>
      <c r="E208" s="42"/>
      <c r="F208" s="226" t="s">
        <v>629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182</v>
      </c>
      <c r="AU208" s="19" t="s">
        <v>90</v>
      </c>
    </row>
    <row r="209" spans="1:51" s="13" customFormat="1" ht="12">
      <c r="A209" s="13"/>
      <c r="B209" s="227"/>
      <c r="C209" s="228"/>
      <c r="D209" s="220" t="s">
        <v>184</v>
      </c>
      <c r="E209" s="229" t="s">
        <v>78</v>
      </c>
      <c r="F209" s="230" t="s">
        <v>630</v>
      </c>
      <c r="G209" s="228"/>
      <c r="H209" s="231">
        <v>101.5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184</v>
      </c>
      <c r="AU209" s="237" t="s">
        <v>90</v>
      </c>
      <c r="AV209" s="13" t="s">
        <v>90</v>
      </c>
      <c r="AW209" s="13" t="s">
        <v>38</v>
      </c>
      <c r="AX209" s="13" t="s">
        <v>88</v>
      </c>
      <c r="AY209" s="237" t="s">
        <v>172</v>
      </c>
    </row>
    <row r="210" spans="1:65" s="2" customFormat="1" ht="24.15" customHeight="1">
      <c r="A210" s="40"/>
      <c r="B210" s="41"/>
      <c r="C210" s="207" t="s">
        <v>631</v>
      </c>
      <c r="D210" s="207" t="s">
        <v>174</v>
      </c>
      <c r="E210" s="208" t="s">
        <v>632</v>
      </c>
      <c r="F210" s="209" t="s">
        <v>633</v>
      </c>
      <c r="G210" s="210" t="s">
        <v>427</v>
      </c>
      <c r="H210" s="211">
        <v>15</v>
      </c>
      <c r="I210" s="212"/>
      <c r="J210" s="213">
        <f>ROUND(I210*H210,2)</f>
        <v>0</v>
      </c>
      <c r="K210" s="209" t="s">
        <v>78</v>
      </c>
      <c r="L210" s="46"/>
      <c r="M210" s="214" t="s">
        <v>78</v>
      </c>
      <c r="N210" s="215" t="s">
        <v>50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178</v>
      </c>
      <c r="AT210" s="218" t="s">
        <v>174</v>
      </c>
      <c r="AU210" s="218" t="s">
        <v>90</v>
      </c>
      <c r="AY210" s="19" t="s">
        <v>172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88</v>
      </c>
      <c r="BK210" s="219">
        <f>ROUND(I210*H210,2)</f>
        <v>0</v>
      </c>
      <c r="BL210" s="19" t="s">
        <v>178</v>
      </c>
      <c r="BM210" s="218" t="s">
        <v>634</v>
      </c>
    </row>
    <row r="211" spans="1:47" s="2" customFormat="1" ht="12">
      <c r="A211" s="40"/>
      <c r="B211" s="41"/>
      <c r="C211" s="42"/>
      <c r="D211" s="220" t="s">
        <v>180</v>
      </c>
      <c r="E211" s="42"/>
      <c r="F211" s="221" t="s">
        <v>633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180</v>
      </c>
      <c r="AU211" s="19" t="s">
        <v>90</v>
      </c>
    </row>
    <row r="212" spans="1:65" s="2" customFormat="1" ht="16.5" customHeight="1">
      <c r="A212" s="40"/>
      <c r="B212" s="41"/>
      <c r="C212" s="207" t="s">
        <v>635</v>
      </c>
      <c r="D212" s="207" t="s">
        <v>174</v>
      </c>
      <c r="E212" s="208" t="s">
        <v>636</v>
      </c>
      <c r="F212" s="209" t="s">
        <v>637</v>
      </c>
      <c r="G212" s="210" t="s">
        <v>427</v>
      </c>
      <c r="H212" s="211">
        <v>21</v>
      </c>
      <c r="I212" s="212"/>
      <c r="J212" s="213">
        <f>ROUND(I212*H212,2)</f>
        <v>0</v>
      </c>
      <c r="K212" s="209" t="s">
        <v>177</v>
      </c>
      <c r="L212" s="46"/>
      <c r="M212" s="214" t="s">
        <v>78</v>
      </c>
      <c r="N212" s="215" t="s">
        <v>50</v>
      </c>
      <c r="O212" s="86"/>
      <c r="P212" s="216">
        <f>O212*H212</f>
        <v>0</v>
      </c>
      <c r="Q212" s="216">
        <v>0.45937</v>
      </c>
      <c r="R212" s="216">
        <f>Q212*H212</f>
        <v>9.64677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178</v>
      </c>
      <c r="AT212" s="218" t="s">
        <v>174</v>
      </c>
      <c r="AU212" s="218" t="s">
        <v>90</v>
      </c>
      <c r="AY212" s="19" t="s">
        <v>172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88</v>
      </c>
      <c r="BK212" s="219">
        <f>ROUND(I212*H212,2)</f>
        <v>0</v>
      </c>
      <c r="BL212" s="19" t="s">
        <v>178</v>
      </c>
      <c r="BM212" s="218" t="s">
        <v>638</v>
      </c>
    </row>
    <row r="213" spans="1:47" s="2" customFormat="1" ht="12">
      <c r="A213" s="40"/>
      <c r="B213" s="41"/>
      <c r="C213" s="42"/>
      <c r="D213" s="220" t="s">
        <v>180</v>
      </c>
      <c r="E213" s="42"/>
      <c r="F213" s="221" t="s">
        <v>639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180</v>
      </c>
      <c r="AU213" s="19" t="s">
        <v>90</v>
      </c>
    </row>
    <row r="214" spans="1:47" s="2" customFormat="1" ht="12">
      <c r="A214" s="40"/>
      <c r="B214" s="41"/>
      <c r="C214" s="42"/>
      <c r="D214" s="225" t="s">
        <v>182</v>
      </c>
      <c r="E214" s="42"/>
      <c r="F214" s="226" t="s">
        <v>640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182</v>
      </c>
      <c r="AU214" s="19" t="s">
        <v>90</v>
      </c>
    </row>
    <row r="215" spans="1:51" s="13" customFormat="1" ht="12">
      <c r="A215" s="13"/>
      <c r="B215" s="227"/>
      <c r="C215" s="228"/>
      <c r="D215" s="220" t="s">
        <v>184</v>
      </c>
      <c r="E215" s="229" t="s">
        <v>78</v>
      </c>
      <c r="F215" s="230" t="s">
        <v>641</v>
      </c>
      <c r="G215" s="228"/>
      <c r="H215" s="231">
        <v>21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184</v>
      </c>
      <c r="AU215" s="237" t="s">
        <v>90</v>
      </c>
      <c r="AV215" s="13" t="s">
        <v>90</v>
      </c>
      <c r="AW215" s="13" t="s">
        <v>38</v>
      </c>
      <c r="AX215" s="13" t="s">
        <v>88</v>
      </c>
      <c r="AY215" s="237" t="s">
        <v>172</v>
      </c>
    </row>
    <row r="216" spans="1:65" s="2" customFormat="1" ht="16.5" customHeight="1">
      <c r="A216" s="40"/>
      <c r="B216" s="41"/>
      <c r="C216" s="207" t="s">
        <v>642</v>
      </c>
      <c r="D216" s="207" t="s">
        <v>174</v>
      </c>
      <c r="E216" s="208" t="s">
        <v>643</v>
      </c>
      <c r="F216" s="209" t="s">
        <v>644</v>
      </c>
      <c r="G216" s="210" t="s">
        <v>138</v>
      </c>
      <c r="H216" s="211">
        <v>115</v>
      </c>
      <c r="I216" s="212"/>
      <c r="J216" s="213">
        <f>ROUND(I216*H216,2)</f>
        <v>0</v>
      </c>
      <c r="K216" s="209" t="s">
        <v>177</v>
      </c>
      <c r="L216" s="46"/>
      <c r="M216" s="214" t="s">
        <v>78</v>
      </c>
      <c r="N216" s="215" t="s">
        <v>50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178</v>
      </c>
      <c r="AT216" s="218" t="s">
        <v>174</v>
      </c>
      <c r="AU216" s="218" t="s">
        <v>90</v>
      </c>
      <c r="AY216" s="19" t="s">
        <v>172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88</v>
      </c>
      <c r="BK216" s="219">
        <f>ROUND(I216*H216,2)</f>
        <v>0</v>
      </c>
      <c r="BL216" s="19" t="s">
        <v>178</v>
      </c>
      <c r="BM216" s="218" t="s">
        <v>645</v>
      </c>
    </row>
    <row r="217" spans="1:47" s="2" customFormat="1" ht="12">
      <c r="A217" s="40"/>
      <c r="B217" s="41"/>
      <c r="C217" s="42"/>
      <c r="D217" s="220" t="s">
        <v>180</v>
      </c>
      <c r="E217" s="42"/>
      <c r="F217" s="221" t="s">
        <v>646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180</v>
      </c>
      <c r="AU217" s="19" t="s">
        <v>90</v>
      </c>
    </row>
    <row r="218" spans="1:47" s="2" customFormat="1" ht="12">
      <c r="A218" s="40"/>
      <c r="B218" s="41"/>
      <c r="C218" s="42"/>
      <c r="D218" s="225" t="s">
        <v>182</v>
      </c>
      <c r="E218" s="42"/>
      <c r="F218" s="226" t="s">
        <v>647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182</v>
      </c>
      <c r="AU218" s="19" t="s">
        <v>90</v>
      </c>
    </row>
    <row r="219" spans="1:65" s="2" customFormat="1" ht="24.15" customHeight="1">
      <c r="A219" s="40"/>
      <c r="B219" s="41"/>
      <c r="C219" s="207" t="s">
        <v>648</v>
      </c>
      <c r="D219" s="207" t="s">
        <v>174</v>
      </c>
      <c r="E219" s="208" t="s">
        <v>649</v>
      </c>
      <c r="F219" s="209" t="s">
        <v>650</v>
      </c>
      <c r="G219" s="210" t="s">
        <v>427</v>
      </c>
      <c r="H219" s="211">
        <v>4</v>
      </c>
      <c r="I219" s="212"/>
      <c r="J219" s="213">
        <f>ROUND(I219*H219,2)</f>
        <v>0</v>
      </c>
      <c r="K219" s="209" t="s">
        <v>78</v>
      </c>
      <c r="L219" s="46"/>
      <c r="M219" s="214" t="s">
        <v>78</v>
      </c>
      <c r="N219" s="215" t="s">
        <v>50</v>
      </c>
      <c r="O219" s="86"/>
      <c r="P219" s="216">
        <f>O219*H219</f>
        <v>0</v>
      </c>
      <c r="Q219" s="216">
        <v>2.11676</v>
      </c>
      <c r="R219" s="216">
        <f>Q219*H219</f>
        <v>8.46704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178</v>
      </c>
      <c r="AT219" s="218" t="s">
        <v>174</v>
      </c>
      <c r="AU219" s="218" t="s">
        <v>90</v>
      </c>
      <c r="AY219" s="19" t="s">
        <v>172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88</v>
      </c>
      <c r="BK219" s="219">
        <f>ROUND(I219*H219,2)</f>
        <v>0</v>
      </c>
      <c r="BL219" s="19" t="s">
        <v>178</v>
      </c>
      <c r="BM219" s="218" t="s">
        <v>651</v>
      </c>
    </row>
    <row r="220" spans="1:47" s="2" customFormat="1" ht="12">
      <c r="A220" s="40"/>
      <c r="B220" s="41"/>
      <c r="C220" s="42"/>
      <c r="D220" s="220" t="s">
        <v>180</v>
      </c>
      <c r="E220" s="42"/>
      <c r="F220" s="221" t="s">
        <v>650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180</v>
      </c>
      <c r="AU220" s="19" t="s">
        <v>90</v>
      </c>
    </row>
    <row r="221" spans="1:65" s="2" customFormat="1" ht="24.15" customHeight="1">
      <c r="A221" s="40"/>
      <c r="B221" s="41"/>
      <c r="C221" s="275" t="s">
        <v>652</v>
      </c>
      <c r="D221" s="275" t="s">
        <v>387</v>
      </c>
      <c r="E221" s="277" t="s">
        <v>653</v>
      </c>
      <c r="F221" s="278" t="s">
        <v>654</v>
      </c>
      <c r="G221" s="279" t="s">
        <v>427</v>
      </c>
      <c r="H221" s="280">
        <v>4</v>
      </c>
      <c r="I221" s="281"/>
      <c r="J221" s="282">
        <f>ROUND(I221*H221,2)</f>
        <v>0</v>
      </c>
      <c r="K221" s="278" t="s">
        <v>78</v>
      </c>
      <c r="L221" s="283"/>
      <c r="M221" s="284" t="s">
        <v>78</v>
      </c>
      <c r="N221" s="285" t="s">
        <v>50</v>
      </c>
      <c r="O221" s="86"/>
      <c r="P221" s="216">
        <f>O221*H221</f>
        <v>0</v>
      </c>
      <c r="Q221" s="216">
        <v>0.254</v>
      </c>
      <c r="R221" s="216">
        <f>Q221*H221</f>
        <v>1.016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231</v>
      </c>
      <c r="AT221" s="218" t="s">
        <v>387</v>
      </c>
      <c r="AU221" s="218" t="s">
        <v>90</v>
      </c>
      <c r="AY221" s="19" t="s">
        <v>172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88</v>
      </c>
      <c r="BK221" s="219">
        <f>ROUND(I221*H221,2)</f>
        <v>0</v>
      </c>
      <c r="BL221" s="19" t="s">
        <v>178</v>
      </c>
      <c r="BM221" s="218" t="s">
        <v>655</v>
      </c>
    </row>
    <row r="222" spans="1:47" s="2" customFormat="1" ht="12">
      <c r="A222" s="40"/>
      <c r="B222" s="41"/>
      <c r="C222" s="42"/>
      <c r="D222" s="220" t="s">
        <v>180</v>
      </c>
      <c r="E222" s="42"/>
      <c r="F222" s="221" t="s">
        <v>654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180</v>
      </c>
      <c r="AU222" s="19" t="s">
        <v>90</v>
      </c>
    </row>
    <row r="223" spans="1:65" s="2" customFormat="1" ht="16.5" customHeight="1">
      <c r="A223" s="40"/>
      <c r="B223" s="41"/>
      <c r="C223" s="207" t="s">
        <v>656</v>
      </c>
      <c r="D223" s="207" t="s">
        <v>174</v>
      </c>
      <c r="E223" s="208" t="s">
        <v>657</v>
      </c>
      <c r="F223" s="209" t="s">
        <v>658</v>
      </c>
      <c r="G223" s="210" t="s">
        <v>427</v>
      </c>
      <c r="H223" s="211">
        <v>4</v>
      </c>
      <c r="I223" s="212"/>
      <c r="J223" s="213">
        <f>ROUND(I223*H223,2)</f>
        <v>0</v>
      </c>
      <c r="K223" s="209" t="s">
        <v>177</v>
      </c>
      <c r="L223" s="46"/>
      <c r="M223" s="214" t="s">
        <v>78</v>
      </c>
      <c r="N223" s="215" t="s">
        <v>50</v>
      </c>
      <c r="O223" s="86"/>
      <c r="P223" s="216">
        <f>O223*H223</f>
        <v>0</v>
      </c>
      <c r="Q223" s="216">
        <v>0.21734</v>
      </c>
      <c r="R223" s="216">
        <f>Q223*H223</f>
        <v>0.86936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178</v>
      </c>
      <c r="AT223" s="218" t="s">
        <v>174</v>
      </c>
      <c r="AU223" s="218" t="s">
        <v>90</v>
      </c>
      <c r="AY223" s="19" t="s">
        <v>172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88</v>
      </c>
      <c r="BK223" s="219">
        <f>ROUND(I223*H223,2)</f>
        <v>0</v>
      </c>
      <c r="BL223" s="19" t="s">
        <v>178</v>
      </c>
      <c r="BM223" s="218" t="s">
        <v>659</v>
      </c>
    </row>
    <row r="224" spans="1:47" s="2" customFormat="1" ht="12">
      <c r="A224" s="40"/>
      <c r="B224" s="41"/>
      <c r="C224" s="42"/>
      <c r="D224" s="220" t="s">
        <v>180</v>
      </c>
      <c r="E224" s="42"/>
      <c r="F224" s="221" t="s">
        <v>660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180</v>
      </c>
      <c r="AU224" s="19" t="s">
        <v>90</v>
      </c>
    </row>
    <row r="225" spans="1:47" s="2" customFormat="1" ht="12">
      <c r="A225" s="40"/>
      <c r="B225" s="41"/>
      <c r="C225" s="42"/>
      <c r="D225" s="225" t="s">
        <v>182</v>
      </c>
      <c r="E225" s="42"/>
      <c r="F225" s="226" t="s">
        <v>661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182</v>
      </c>
      <c r="AU225" s="19" t="s">
        <v>90</v>
      </c>
    </row>
    <row r="226" spans="1:65" s="2" customFormat="1" ht="16.5" customHeight="1">
      <c r="A226" s="40"/>
      <c r="B226" s="41"/>
      <c r="C226" s="275" t="s">
        <v>662</v>
      </c>
      <c r="D226" s="275" t="s">
        <v>387</v>
      </c>
      <c r="E226" s="277" t="s">
        <v>663</v>
      </c>
      <c r="F226" s="278" t="s">
        <v>664</v>
      </c>
      <c r="G226" s="279" t="s">
        <v>427</v>
      </c>
      <c r="H226" s="280">
        <v>4</v>
      </c>
      <c r="I226" s="281"/>
      <c r="J226" s="282">
        <f>ROUND(I226*H226,2)</f>
        <v>0</v>
      </c>
      <c r="K226" s="278" t="s">
        <v>177</v>
      </c>
      <c r="L226" s="283"/>
      <c r="M226" s="284" t="s">
        <v>78</v>
      </c>
      <c r="N226" s="285" t="s">
        <v>50</v>
      </c>
      <c r="O226" s="86"/>
      <c r="P226" s="216">
        <f>O226*H226</f>
        <v>0</v>
      </c>
      <c r="Q226" s="216">
        <v>0.101</v>
      </c>
      <c r="R226" s="216">
        <f>Q226*H226</f>
        <v>0.404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231</v>
      </c>
      <c r="AT226" s="218" t="s">
        <v>387</v>
      </c>
      <c r="AU226" s="218" t="s">
        <v>90</v>
      </c>
      <c r="AY226" s="19" t="s">
        <v>172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88</v>
      </c>
      <c r="BK226" s="219">
        <f>ROUND(I226*H226,2)</f>
        <v>0</v>
      </c>
      <c r="BL226" s="19" t="s">
        <v>178</v>
      </c>
      <c r="BM226" s="218" t="s">
        <v>665</v>
      </c>
    </row>
    <row r="227" spans="1:47" s="2" customFormat="1" ht="12">
      <c r="A227" s="40"/>
      <c r="B227" s="41"/>
      <c r="C227" s="42"/>
      <c r="D227" s="220" t="s">
        <v>180</v>
      </c>
      <c r="E227" s="42"/>
      <c r="F227" s="221" t="s">
        <v>664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180</v>
      </c>
      <c r="AU227" s="19" t="s">
        <v>90</v>
      </c>
    </row>
    <row r="228" spans="1:65" s="2" customFormat="1" ht="16.5" customHeight="1">
      <c r="A228" s="40"/>
      <c r="B228" s="41"/>
      <c r="C228" s="207" t="s">
        <v>666</v>
      </c>
      <c r="D228" s="207" t="s">
        <v>174</v>
      </c>
      <c r="E228" s="208" t="s">
        <v>667</v>
      </c>
      <c r="F228" s="209" t="s">
        <v>668</v>
      </c>
      <c r="G228" s="210" t="s">
        <v>135</v>
      </c>
      <c r="H228" s="211">
        <v>5.6</v>
      </c>
      <c r="I228" s="212"/>
      <c r="J228" s="213">
        <f>ROUND(I228*H228,2)</f>
        <v>0</v>
      </c>
      <c r="K228" s="209" t="s">
        <v>177</v>
      </c>
      <c r="L228" s="46"/>
      <c r="M228" s="214" t="s">
        <v>78</v>
      </c>
      <c r="N228" s="215" t="s">
        <v>50</v>
      </c>
      <c r="O228" s="86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178</v>
      </c>
      <c r="AT228" s="218" t="s">
        <v>174</v>
      </c>
      <c r="AU228" s="218" t="s">
        <v>90</v>
      </c>
      <c r="AY228" s="19" t="s">
        <v>172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88</v>
      </c>
      <c r="BK228" s="219">
        <f>ROUND(I228*H228,2)</f>
        <v>0</v>
      </c>
      <c r="BL228" s="19" t="s">
        <v>178</v>
      </c>
      <c r="BM228" s="218" t="s">
        <v>669</v>
      </c>
    </row>
    <row r="229" spans="1:47" s="2" customFormat="1" ht="12">
      <c r="A229" s="40"/>
      <c r="B229" s="41"/>
      <c r="C229" s="42"/>
      <c r="D229" s="220" t="s">
        <v>180</v>
      </c>
      <c r="E229" s="42"/>
      <c r="F229" s="221" t="s">
        <v>670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180</v>
      </c>
      <c r="AU229" s="19" t="s">
        <v>90</v>
      </c>
    </row>
    <row r="230" spans="1:47" s="2" customFormat="1" ht="12">
      <c r="A230" s="40"/>
      <c r="B230" s="41"/>
      <c r="C230" s="42"/>
      <c r="D230" s="225" t="s">
        <v>182</v>
      </c>
      <c r="E230" s="42"/>
      <c r="F230" s="226" t="s">
        <v>671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182</v>
      </c>
      <c r="AU230" s="19" t="s">
        <v>90</v>
      </c>
    </row>
    <row r="231" spans="1:51" s="16" customFormat="1" ht="12">
      <c r="A231" s="16"/>
      <c r="B231" s="265"/>
      <c r="C231" s="266"/>
      <c r="D231" s="220" t="s">
        <v>184</v>
      </c>
      <c r="E231" s="267" t="s">
        <v>78</v>
      </c>
      <c r="F231" s="268" t="s">
        <v>672</v>
      </c>
      <c r="G231" s="266"/>
      <c r="H231" s="267" t="s">
        <v>78</v>
      </c>
      <c r="I231" s="269"/>
      <c r="J231" s="266"/>
      <c r="K231" s="266"/>
      <c r="L231" s="270"/>
      <c r="M231" s="271"/>
      <c r="N231" s="272"/>
      <c r="O231" s="272"/>
      <c r="P231" s="272"/>
      <c r="Q231" s="272"/>
      <c r="R231" s="272"/>
      <c r="S231" s="272"/>
      <c r="T231" s="273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74" t="s">
        <v>184</v>
      </c>
      <c r="AU231" s="274" t="s">
        <v>90</v>
      </c>
      <c r="AV231" s="16" t="s">
        <v>88</v>
      </c>
      <c r="AW231" s="16" t="s">
        <v>38</v>
      </c>
      <c r="AX231" s="16" t="s">
        <v>80</v>
      </c>
      <c r="AY231" s="274" t="s">
        <v>172</v>
      </c>
    </row>
    <row r="232" spans="1:51" s="13" customFormat="1" ht="12">
      <c r="A232" s="13"/>
      <c r="B232" s="227"/>
      <c r="C232" s="228"/>
      <c r="D232" s="220" t="s">
        <v>184</v>
      </c>
      <c r="E232" s="229" t="s">
        <v>78</v>
      </c>
      <c r="F232" s="230" t="s">
        <v>673</v>
      </c>
      <c r="G232" s="228"/>
      <c r="H232" s="231">
        <v>5.6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184</v>
      </c>
      <c r="AU232" s="237" t="s">
        <v>90</v>
      </c>
      <c r="AV232" s="13" t="s">
        <v>90</v>
      </c>
      <c r="AW232" s="13" t="s">
        <v>38</v>
      </c>
      <c r="AX232" s="13" t="s">
        <v>88</v>
      </c>
      <c r="AY232" s="237" t="s">
        <v>172</v>
      </c>
    </row>
    <row r="233" spans="1:63" s="12" customFormat="1" ht="22.8" customHeight="1">
      <c r="A233" s="12"/>
      <c r="B233" s="191"/>
      <c r="C233" s="192"/>
      <c r="D233" s="193" t="s">
        <v>79</v>
      </c>
      <c r="E233" s="205" t="s">
        <v>199</v>
      </c>
      <c r="F233" s="205" t="s">
        <v>200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v>0</v>
      </c>
      <c r="Q233" s="199"/>
      <c r="R233" s="200">
        <v>0</v>
      </c>
      <c r="S233" s="199"/>
      <c r="T233" s="201"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88</v>
      </c>
      <c r="AT233" s="203" t="s">
        <v>79</v>
      </c>
      <c r="AU233" s="203" t="s">
        <v>88</v>
      </c>
      <c r="AY233" s="202" t="s">
        <v>172</v>
      </c>
      <c r="BK233" s="204">
        <v>0</v>
      </c>
    </row>
    <row r="234" spans="1:63" s="12" customFormat="1" ht="22.8" customHeight="1">
      <c r="A234" s="12"/>
      <c r="B234" s="191"/>
      <c r="C234" s="192"/>
      <c r="D234" s="193" t="s">
        <v>79</v>
      </c>
      <c r="E234" s="205" t="s">
        <v>296</v>
      </c>
      <c r="F234" s="205" t="s">
        <v>297</v>
      </c>
      <c r="G234" s="192"/>
      <c r="H234" s="192"/>
      <c r="I234" s="195"/>
      <c r="J234" s="206">
        <f>BK234</f>
        <v>0</v>
      </c>
      <c r="K234" s="192"/>
      <c r="L234" s="197"/>
      <c r="M234" s="198"/>
      <c r="N234" s="199"/>
      <c r="O234" s="199"/>
      <c r="P234" s="200">
        <f>SUM(P235:P237)</f>
        <v>0</v>
      </c>
      <c r="Q234" s="199"/>
      <c r="R234" s="200">
        <f>SUM(R235:R237)</f>
        <v>0</v>
      </c>
      <c r="S234" s="199"/>
      <c r="T234" s="201">
        <f>SUM(T235:T237)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2" t="s">
        <v>88</v>
      </c>
      <c r="AT234" s="203" t="s">
        <v>79</v>
      </c>
      <c r="AU234" s="203" t="s">
        <v>88</v>
      </c>
      <c r="AY234" s="202" t="s">
        <v>172</v>
      </c>
      <c r="BK234" s="204">
        <f>SUM(BK235:BK237)</f>
        <v>0</v>
      </c>
    </row>
    <row r="235" spans="1:65" s="2" customFormat="1" ht="16.5" customHeight="1">
      <c r="A235" s="40"/>
      <c r="B235" s="41"/>
      <c r="C235" s="207" t="s">
        <v>674</v>
      </c>
      <c r="D235" s="207" t="s">
        <v>174</v>
      </c>
      <c r="E235" s="208" t="s">
        <v>675</v>
      </c>
      <c r="F235" s="209" t="s">
        <v>676</v>
      </c>
      <c r="G235" s="210" t="s">
        <v>209</v>
      </c>
      <c r="H235" s="211">
        <v>605.274</v>
      </c>
      <c r="I235" s="212"/>
      <c r="J235" s="213">
        <f>ROUND(I235*H235,2)</f>
        <v>0</v>
      </c>
      <c r="K235" s="209" t="s">
        <v>177</v>
      </c>
      <c r="L235" s="46"/>
      <c r="M235" s="214" t="s">
        <v>78</v>
      </c>
      <c r="N235" s="215" t="s">
        <v>50</v>
      </c>
      <c r="O235" s="86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178</v>
      </c>
      <c r="AT235" s="218" t="s">
        <v>174</v>
      </c>
      <c r="AU235" s="218" t="s">
        <v>90</v>
      </c>
      <c r="AY235" s="19" t="s">
        <v>172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88</v>
      </c>
      <c r="BK235" s="219">
        <f>ROUND(I235*H235,2)</f>
        <v>0</v>
      </c>
      <c r="BL235" s="19" t="s">
        <v>178</v>
      </c>
      <c r="BM235" s="218" t="s">
        <v>677</v>
      </c>
    </row>
    <row r="236" spans="1:47" s="2" customFormat="1" ht="12">
      <c r="A236" s="40"/>
      <c r="B236" s="41"/>
      <c r="C236" s="42"/>
      <c r="D236" s="220" t="s">
        <v>180</v>
      </c>
      <c r="E236" s="42"/>
      <c r="F236" s="221" t="s">
        <v>678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180</v>
      </c>
      <c r="AU236" s="19" t="s">
        <v>90</v>
      </c>
    </row>
    <row r="237" spans="1:47" s="2" customFormat="1" ht="12">
      <c r="A237" s="40"/>
      <c r="B237" s="41"/>
      <c r="C237" s="42"/>
      <c r="D237" s="225" t="s">
        <v>182</v>
      </c>
      <c r="E237" s="42"/>
      <c r="F237" s="226" t="s">
        <v>679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182</v>
      </c>
      <c r="AU237" s="19" t="s">
        <v>90</v>
      </c>
    </row>
    <row r="238" spans="1:63" s="12" customFormat="1" ht="25.9" customHeight="1">
      <c r="A238" s="12"/>
      <c r="B238" s="191"/>
      <c r="C238" s="192"/>
      <c r="D238" s="193" t="s">
        <v>79</v>
      </c>
      <c r="E238" s="194" t="s">
        <v>680</v>
      </c>
      <c r="F238" s="194" t="s">
        <v>681</v>
      </c>
      <c r="G238" s="192"/>
      <c r="H238" s="192"/>
      <c r="I238" s="195"/>
      <c r="J238" s="196">
        <f>BK238</f>
        <v>0</v>
      </c>
      <c r="K238" s="192"/>
      <c r="L238" s="197"/>
      <c r="M238" s="198"/>
      <c r="N238" s="199"/>
      <c r="O238" s="199"/>
      <c r="P238" s="200">
        <f>P239</f>
        <v>0</v>
      </c>
      <c r="Q238" s="199"/>
      <c r="R238" s="200">
        <f>R239</f>
        <v>0.0041</v>
      </c>
      <c r="S238" s="199"/>
      <c r="T238" s="201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90</v>
      </c>
      <c r="AT238" s="203" t="s">
        <v>79</v>
      </c>
      <c r="AU238" s="203" t="s">
        <v>80</v>
      </c>
      <c r="AY238" s="202" t="s">
        <v>172</v>
      </c>
      <c r="BK238" s="204">
        <f>BK239</f>
        <v>0</v>
      </c>
    </row>
    <row r="239" spans="1:63" s="12" customFormat="1" ht="22.8" customHeight="1">
      <c r="A239" s="12"/>
      <c r="B239" s="191"/>
      <c r="C239" s="192"/>
      <c r="D239" s="193" t="s">
        <v>79</v>
      </c>
      <c r="E239" s="205" t="s">
        <v>682</v>
      </c>
      <c r="F239" s="205" t="s">
        <v>683</v>
      </c>
      <c r="G239" s="192"/>
      <c r="H239" s="192"/>
      <c r="I239" s="195"/>
      <c r="J239" s="206">
        <f>BK239</f>
        <v>0</v>
      </c>
      <c r="K239" s="192"/>
      <c r="L239" s="197"/>
      <c r="M239" s="198"/>
      <c r="N239" s="199"/>
      <c r="O239" s="199"/>
      <c r="P239" s="200">
        <f>SUM(P240:P241)</f>
        <v>0</v>
      </c>
      <c r="Q239" s="199"/>
      <c r="R239" s="200">
        <f>SUM(R240:R241)</f>
        <v>0.0041</v>
      </c>
      <c r="S239" s="199"/>
      <c r="T239" s="201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2" t="s">
        <v>90</v>
      </c>
      <c r="AT239" s="203" t="s">
        <v>79</v>
      </c>
      <c r="AU239" s="203" t="s">
        <v>88</v>
      </c>
      <c r="AY239" s="202" t="s">
        <v>172</v>
      </c>
      <c r="BK239" s="204">
        <f>SUM(BK240:BK241)</f>
        <v>0</v>
      </c>
    </row>
    <row r="240" spans="1:65" s="2" customFormat="1" ht="24.15" customHeight="1">
      <c r="A240" s="40"/>
      <c r="B240" s="41"/>
      <c r="C240" s="207" t="s">
        <v>684</v>
      </c>
      <c r="D240" s="207" t="s">
        <v>174</v>
      </c>
      <c r="E240" s="208" t="s">
        <v>685</v>
      </c>
      <c r="F240" s="209" t="s">
        <v>686</v>
      </c>
      <c r="G240" s="210" t="s">
        <v>427</v>
      </c>
      <c r="H240" s="211">
        <v>1</v>
      </c>
      <c r="I240" s="212"/>
      <c r="J240" s="213">
        <f>ROUND(I240*H240,2)</f>
        <v>0</v>
      </c>
      <c r="K240" s="209" t="s">
        <v>78</v>
      </c>
      <c r="L240" s="46"/>
      <c r="M240" s="214" t="s">
        <v>78</v>
      </c>
      <c r="N240" s="215" t="s">
        <v>50</v>
      </c>
      <c r="O240" s="86"/>
      <c r="P240" s="216">
        <f>O240*H240</f>
        <v>0</v>
      </c>
      <c r="Q240" s="216">
        <v>0.0041</v>
      </c>
      <c r="R240" s="216">
        <f>Q240*H240</f>
        <v>0.0041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276</v>
      </c>
      <c r="AT240" s="218" t="s">
        <v>174</v>
      </c>
      <c r="AU240" s="218" t="s">
        <v>90</v>
      </c>
      <c r="AY240" s="19" t="s">
        <v>172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88</v>
      </c>
      <c r="BK240" s="219">
        <f>ROUND(I240*H240,2)</f>
        <v>0</v>
      </c>
      <c r="BL240" s="19" t="s">
        <v>276</v>
      </c>
      <c r="BM240" s="218" t="s">
        <v>687</v>
      </c>
    </row>
    <row r="241" spans="1:47" s="2" customFormat="1" ht="12">
      <c r="A241" s="40"/>
      <c r="B241" s="41"/>
      <c r="C241" s="42"/>
      <c r="D241" s="220" t="s">
        <v>180</v>
      </c>
      <c r="E241" s="42"/>
      <c r="F241" s="221" t="s">
        <v>686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180</v>
      </c>
      <c r="AU241" s="19" t="s">
        <v>90</v>
      </c>
    </row>
    <row r="242" spans="1:63" s="12" customFormat="1" ht="25.9" customHeight="1">
      <c r="A242" s="12"/>
      <c r="B242" s="191"/>
      <c r="C242" s="192"/>
      <c r="D242" s="193" t="s">
        <v>79</v>
      </c>
      <c r="E242" s="194" t="s">
        <v>304</v>
      </c>
      <c r="F242" s="194" t="s">
        <v>305</v>
      </c>
      <c r="G242" s="192"/>
      <c r="H242" s="192"/>
      <c r="I242" s="195"/>
      <c r="J242" s="196">
        <f>BK242</f>
        <v>0</v>
      </c>
      <c r="K242" s="192"/>
      <c r="L242" s="197"/>
      <c r="M242" s="198"/>
      <c r="N242" s="199"/>
      <c r="O242" s="199"/>
      <c r="P242" s="200">
        <f>P243</f>
        <v>0</v>
      </c>
      <c r="Q242" s="199"/>
      <c r="R242" s="200">
        <f>R243</f>
        <v>0</v>
      </c>
      <c r="S242" s="199"/>
      <c r="T242" s="201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206</v>
      </c>
      <c r="AT242" s="203" t="s">
        <v>79</v>
      </c>
      <c r="AU242" s="203" t="s">
        <v>80</v>
      </c>
      <c r="AY242" s="202" t="s">
        <v>172</v>
      </c>
      <c r="BK242" s="204">
        <f>BK243</f>
        <v>0</v>
      </c>
    </row>
    <row r="243" spans="1:63" s="12" customFormat="1" ht="22.8" customHeight="1">
      <c r="A243" s="12"/>
      <c r="B243" s="191"/>
      <c r="C243" s="192"/>
      <c r="D243" s="193" t="s">
        <v>79</v>
      </c>
      <c r="E243" s="205" t="s">
        <v>688</v>
      </c>
      <c r="F243" s="205" t="s">
        <v>689</v>
      </c>
      <c r="G243" s="192"/>
      <c r="H243" s="192"/>
      <c r="I243" s="195"/>
      <c r="J243" s="206">
        <f>BK243</f>
        <v>0</v>
      </c>
      <c r="K243" s="192"/>
      <c r="L243" s="197"/>
      <c r="M243" s="198"/>
      <c r="N243" s="199"/>
      <c r="O243" s="199"/>
      <c r="P243" s="200">
        <f>SUM(P244:P249)</f>
        <v>0</v>
      </c>
      <c r="Q243" s="199"/>
      <c r="R243" s="200">
        <f>SUM(R244:R249)</f>
        <v>0</v>
      </c>
      <c r="S243" s="199"/>
      <c r="T243" s="201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2" t="s">
        <v>206</v>
      </c>
      <c r="AT243" s="203" t="s">
        <v>79</v>
      </c>
      <c r="AU243" s="203" t="s">
        <v>88</v>
      </c>
      <c r="AY243" s="202" t="s">
        <v>172</v>
      </c>
      <c r="BK243" s="204">
        <f>SUM(BK244:BK249)</f>
        <v>0</v>
      </c>
    </row>
    <row r="244" spans="1:65" s="2" customFormat="1" ht="16.5" customHeight="1">
      <c r="A244" s="40"/>
      <c r="B244" s="41"/>
      <c r="C244" s="207" t="s">
        <v>690</v>
      </c>
      <c r="D244" s="287" t="s">
        <v>174</v>
      </c>
      <c r="E244" s="208" t="s">
        <v>691</v>
      </c>
      <c r="F244" s="209" t="s">
        <v>692</v>
      </c>
      <c r="G244" s="210" t="s">
        <v>464</v>
      </c>
      <c r="H244" s="211">
        <v>1</v>
      </c>
      <c r="I244" s="212"/>
      <c r="J244" s="213">
        <f>ROUND(I244*H244,2)</f>
        <v>0</v>
      </c>
      <c r="K244" s="209" t="s">
        <v>78</v>
      </c>
      <c r="L244" s="46"/>
      <c r="M244" s="214" t="s">
        <v>78</v>
      </c>
      <c r="N244" s="215" t="s">
        <v>51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309</v>
      </c>
      <c r="AT244" s="218" t="s">
        <v>174</v>
      </c>
      <c r="AU244" s="218" t="s">
        <v>90</v>
      </c>
      <c r="AY244" s="19" t="s">
        <v>172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90</v>
      </c>
      <c r="BK244" s="219">
        <f>ROUND(I244*H244,2)</f>
        <v>0</v>
      </c>
      <c r="BL244" s="19" t="s">
        <v>309</v>
      </c>
      <c r="BM244" s="218" t="s">
        <v>693</v>
      </c>
    </row>
    <row r="245" spans="1:47" s="2" customFormat="1" ht="12">
      <c r="A245" s="40"/>
      <c r="B245" s="41"/>
      <c r="C245" s="42"/>
      <c r="D245" s="220" t="s">
        <v>180</v>
      </c>
      <c r="E245" s="42"/>
      <c r="F245" s="221" t="s">
        <v>692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180</v>
      </c>
      <c r="AU245" s="19" t="s">
        <v>90</v>
      </c>
    </row>
    <row r="246" spans="1:65" s="2" customFormat="1" ht="16.5" customHeight="1">
      <c r="A246" s="40"/>
      <c r="B246" s="41"/>
      <c r="C246" s="207" t="s">
        <v>694</v>
      </c>
      <c r="D246" s="287" t="s">
        <v>174</v>
      </c>
      <c r="E246" s="208" t="s">
        <v>695</v>
      </c>
      <c r="F246" s="209" t="s">
        <v>696</v>
      </c>
      <c r="G246" s="210" t="s">
        <v>697</v>
      </c>
      <c r="H246" s="211">
        <v>3</v>
      </c>
      <c r="I246" s="212"/>
      <c r="J246" s="213">
        <f>ROUND(I246*H246,2)</f>
        <v>0</v>
      </c>
      <c r="K246" s="209" t="s">
        <v>78</v>
      </c>
      <c r="L246" s="46"/>
      <c r="M246" s="214" t="s">
        <v>78</v>
      </c>
      <c r="N246" s="215" t="s">
        <v>51</v>
      </c>
      <c r="O246" s="86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309</v>
      </c>
      <c r="AT246" s="218" t="s">
        <v>174</v>
      </c>
      <c r="AU246" s="218" t="s">
        <v>90</v>
      </c>
      <c r="AY246" s="19" t="s">
        <v>172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90</v>
      </c>
      <c r="BK246" s="219">
        <f>ROUND(I246*H246,2)</f>
        <v>0</v>
      </c>
      <c r="BL246" s="19" t="s">
        <v>309</v>
      </c>
      <c r="BM246" s="218" t="s">
        <v>698</v>
      </c>
    </row>
    <row r="247" spans="1:47" s="2" customFormat="1" ht="12">
      <c r="A247" s="40"/>
      <c r="B247" s="41"/>
      <c r="C247" s="42"/>
      <c r="D247" s="220" t="s">
        <v>180</v>
      </c>
      <c r="E247" s="42"/>
      <c r="F247" s="221" t="s">
        <v>696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180</v>
      </c>
      <c r="AU247" s="19" t="s">
        <v>90</v>
      </c>
    </row>
    <row r="248" spans="1:65" s="2" customFormat="1" ht="16.5" customHeight="1">
      <c r="A248" s="40"/>
      <c r="B248" s="41"/>
      <c r="C248" s="207" t="s">
        <v>699</v>
      </c>
      <c r="D248" s="287" t="s">
        <v>174</v>
      </c>
      <c r="E248" s="208" t="s">
        <v>700</v>
      </c>
      <c r="F248" s="209" t="s">
        <v>701</v>
      </c>
      <c r="G248" s="210" t="s">
        <v>697</v>
      </c>
      <c r="H248" s="211">
        <v>2</v>
      </c>
      <c r="I248" s="212"/>
      <c r="J248" s="213">
        <f>ROUND(I248*H248,2)</f>
        <v>0</v>
      </c>
      <c r="K248" s="209" t="s">
        <v>78</v>
      </c>
      <c r="L248" s="46"/>
      <c r="M248" s="214" t="s">
        <v>78</v>
      </c>
      <c r="N248" s="215" t="s">
        <v>51</v>
      </c>
      <c r="O248" s="86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309</v>
      </c>
      <c r="AT248" s="218" t="s">
        <v>174</v>
      </c>
      <c r="AU248" s="218" t="s">
        <v>90</v>
      </c>
      <c r="AY248" s="19" t="s">
        <v>172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90</v>
      </c>
      <c r="BK248" s="219">
        <f>ROUND(I248*H248,2)</f>
        <v>0</v>
      </c>
      <c r="BL248" s="19" t="s">
        <v>309</v>
      </c>
      <c r="BM248" s="218" t="s">
        <v>702</v>
      </c>
    </row>
    <row r="249" spans="1:47" s="2" customFormat="1" ht="12">
      <c r="A249" s="40"/>
      <c r="B249" s="41"/>
      <c r="C249" s="42"/>
      <c r="D249" s="220" t="s">
        <v>180</v>
      </c>
      <c r="E249" s="42"/>
      <c r="F249" s="221" t="s">
        <v>701</v>
      </c>
      <c r="G249" s="42"/>
      <c r="H249" s="42"/>
      <c r="I249" s="222"/>
      <c r="J249" s="42"/>
      <c r="K249" s="42"/>
      <c r="L249" s="46"/>
      <c r="M249" s="249"/>
      <c r="N249" s="250"/>
      <c r="O249" s="251"/>
      <c r="P249" s="251"/>
      <c r="Q249" s="251"/>
      <c r="R249" s="251"/>
      <c r="S249" s="251"/>
      <c r="T249" s="252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180</v>
      </c>
      <c r="AU249" s="19" t="s">
        <v>90</v>
      </c>
    </row>
    <row r="250" spans="1:31" s="2" customFormat="1" ht="6.95" customHeight="1">
      <c r="A250" s="40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46"/>
      <c r="M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</row>
  </sheetData>
  <sheetProtection password="CC35" sheet="1" objects="1" scenarios="1" formatColumns="0" formatRows="0" autoFilter="0"/>
  <autoFilter ref="C91:K24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100" r:id="rId1" display="https://podminky.urs.cz/item/CS_URS_2022_02/115101201"/>
    <hyperlink ref="F104" r:id="rId2" display="https://podminky.urs.cz/item/CS_URS_2022_02/119001401"/>
    <hyperlink ref="F108" r:id="rId3" display="https://podminky.urs.cz/item/CS_URS_2022_02/119001405"/>
    <hyperlink ref="F112" r:id="rId4" display="https://podminky.urs.cz/item/CS_URS_2022_02/119001423"/>
    <hyperlink ref="F119" r:id="rId5" display="https://podminky.urs.cz/item/CS_URS_2022_02/132354204"/>
    <hyperlink ref="F128" r:id="rId6" display="https://podminky.urs.cz/item/CS_URS_2022_02/151101102"/>
    <hyperlink ref="F136" r:id="rId7" display="https://podminky.urs.cz/item/CS_URS_2022_02/151101112"/>
    <hyperlink ref="F139" r:id="rId8" display="https://podminky.urs.cz/item/CS_URS_2022_02/162751137"/>
    <hyperlink ref="F142" r:id="rId9" display="https://podminky.urs.cz/item/CS_URS_2022_02/162751139"/>
    <hyperlink ref="F146" r:id="rId10" display="https://podminky.urs.cz/item/CS_URS_2022_02/171201231"/>
    <hyperlink ref="F150" r:id="rId11" display="https://podminky.urs.cz/item/CS_URS_2022_02/174151101"/>
    <hyperlink ref="F160" r:id="rId12" display="https://podminky.urs.cz/item/CS_URS_2022_02/175111101"/>
    <hyperlink ref="F174" r:id="rId13" display="https://podminky.urs.cz/item/CS_URS_2022_02/359901111"/>
    <hyperlink ref="F178" r:id="rId14" display="https://podminky.urs.cz/item/CS_URS_2022_02/359901211"/>
    <hyperlink ref="F182" r:id="rId15" display="https://podminky.urs.cz/item/CS_URS_2022_02/451572111"/>
    <hyperlink ref="F199" r:id="rId16" display="https://podminky.urs.cz/item/CS_URS_2022_02/831362121"/>
    <hyperlink ref="F208" r:id="rId17" display="https://podminky.urs.cz/item/CS_URS_2022_02/871365251"/>
    <hyperlink ref="F214" r:id="rId18" display="https://podminky.urs.cz/item/CS_URS_2022_02/892372111"/>
    <hyperlink ref="F218" r:id="rId19" display="https://podminky.urs.cz/item/CS_URS_2022_02/892381111"/>
    <hyperlink ref="F225" r:id="rId20" display="https://podminky.urs.cz/item/CS_URS_2022_02/899104112"/>
    <hyperlink ref="F230" r:id="rId21" display="https://podminky.urs.cz/item/CS_URS_2022_02/899623141"/>
    <hyperlink ref="F237" r:id="rId22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703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ROUND(J94,2)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ROUND((SUM(BE94:BE374)),2)</f>
        <v>0</v>
      </c>
      <c r="G33" s="40"/>
      <c r="H33" s="40"/>
      <c r="I33" s="151">
        <v>0.21</v>
      </c>
      <c r="J33" s="150">
        <f>ROUND(((SUM(BE94:BE374))*I33),2)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ROUND((SUM(BF94:BF374)),2)</f>
        <v>0</v>
      </c>
      <c r="G34" s="40"/>
      <c r="H34" s="40"/>
      <c r="I34" s="151">
        <v>0.15</v>
      </c>
      <c r="J34" s="150">
        <f>ROUND(((SUM(BF94:BF374))*I34),2)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ROUND((SUM(BG94:BG374)),2)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ROUND((SUM(BH94:BH374)),2)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ROUND((SUM(BI94:BI374)),2)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SO.09 - Vnější vodovod (pro demolici)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J179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329</v>
      </c>
      <c r="E63" s="177"/>
      <c r="F63" s="177"/>
      <c r="G63" s="177"/>
      <c r="H63" s="177"/>
      <c r="I63" s="177"/>
      <c r="J63" s="178">
        <f>J184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474</v>
      </c>
      <c r="E64" s="177"/>
      <c r="F64" s="177"/>
      <c r="G64" s="177"/>
      <c r="H64" s="177"/>
      <c r="I64" s="177"/>
      <c r="J64" s="178">
        <f>J211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330</v>
      </c>
      <c r="E65" s="177"/>
      <c r="F65" s="177"/>
      <c r="G65" s="177"/>
      <c r="H65" s="177"/>
      <c r="I65" s="177"/>
      <c r="J65" s="178">
        <f>J223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155</v>
      </c>
      <c r="E66" s="177"/>
      <c r="F66" s="177"/>
      <c r="G66" s="177"/>
      <c r="H66" s="177"/>
      <c r="I66" s="177"/>
      <c r="J66" s="178">
        <f>J346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475</v>
      </c>
      <c r="E67" s="171"/>
      <c r="F67" s="171"/>
      <c r="G67" s="171"/>
      <c r="H67" s="171"/>
      <c r="I67" s="171"/>
      <c r="J67" s="172">
        <f>J350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704</v>
      </c>
      <c r="E68" s="177"/>
      <c r="F68" s="177"/>
      <c r="G68" s="177"/>
      <c r="H68" s="177"/>
      <c r="I68" s="177"/>
      <c r="J68" s="178">
        <f>J351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705</v>
      </c>
      <c r="E69" s="177"/>
      <c r="F69" s="177"/>
      <c r="G69" s="177"/>
      <c r="H69" s="177"/>
      <c r="I69" s="177"/>
      <c r="J69" s="178">
        <f>J354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706</v>
      </c>
      <c r="E70" s="171"/>
      <c r="F70" s="171"/>
      <c r="G70" s="171"/>
      <c r="H70" s="171"/>
      <c r="I70" s="171"/>
      <c r="J70" s="172">
        <f>J358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707</v>
      </c>
      <c r="E71" s="177"/>
      <c r="F71" s="177"/>
      <c r="G71" s="177"/>
      <c r="H71" s="177"/>
      <c r="I71" s="177"/>
      <c r="J71" s="178">
        <f>J359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708</v>
      </c>
      <c r="E72" s="177"/>
      <c r="F72" s="177"/>
      <c r="G72" s="177"/>
      <c r="H72" s="177"/>
      <c r="I72" s="177"/>
      <c r="J72" s="178">
        <f>J366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8"/>
      <c r="C73" s="169"/>
      <c r="D73" s="170" t="s">
        <v>156</v>
      </c>
      <c r="E73" s="171"/>
      <c r="F73" s="171"/>
      <c r="G73" s="171"/>
      <c r="H73" s="171"/>
      <c r="I73" s="171"/>
      <c r="J73" s="172">
        <f>J369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477</v>
      </c>
      <c r="E74" s="177"/>
      <c r="F74" s="177"/>
      <c r="G74" s="177"/>
      <c r="H74" s="177"/>
      <c r="I74" s="177"/>
      <c r="J74" s="178">
        <f>J370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157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3" t="str">
        <f>E7</f>
        <v>Přípravné práce a demolice MFB 2.LF UK, Praha 5 - Motol</v>
      </c>
      <c r="F84" s="34"/>
      <c r="G84" s="34"/>
      <c r="H84" s="34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144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SO.09 - Vnější vodovod (pro demolici)</v>
      </c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22</v>
      </c>
      <c r="D88" s="42"/>
      <c r="E88" s="42"/>
      <c r="F88" s="29" t="str">
        <f>F12</f>
        <v>v areálu Fakultní nemocnice v Motole</v>
      </c>
      <c r="G88" s="42"/>
      <c r="H88" s="42"/>
      <c r="I88" s="34" t="s">
        <v>24</v>
      </c>
      <c r="J88" s="74" t="str">
        <f>IF(J12="","",J12)</f>
        <v>21. 2. 2023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26</v>
      </c>
      <c r="D90" s="42"/>
      <c r="E90" s="42"/>
      <c r="F90" s="29" t="str">
        <f>E15</f>
        <v>Univerzita Karlova</v>
      </c>
      <c r="G90" s="42"/>
      <c r="H90" s="42"/>
      <c r="I90" s="34" t="s">
        <v>34</v>
      </c>
      <c r="J90" s="38" t="str">
        <f>E21</f>
        <v>VPÚ DECO PRAHA a.s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32</v>
      </c>
      <c r="D91" s="42"/>
      <c r="E91" s="42"/>
      <c r="F91" s="29" t="str">
        <f>IF(E18="","",E18)</f>
        <v>Vyplň údaj</v>
      </c>
      <c r="G91" s="42"/>
      <c r="H91" s="42"/>
      <c r="I91" s="34" t="s">
        <v>39</v>
      </c>
      <c r="J91" s="38" t="str">
        <f>E24</f>
        <v>QSB,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0"/>
      <c r="B93" s="181"/>
      <c r="C93" s="182" t="s">
        <v>158</v>
      </c>
      <c r="D93" s="183" t="s">
        <v>64</v>
      </c>
      <c r="E93" s="183" t="s">
        <v>60</v>
      </c>
      <c r="F93" s="183" t="s">
        <v>61</v>
      </c>
      <c r="G93" s="183" t="s">
        <v>159</v>
      </c>
      <c r="H93" s="183" t="s">
        <v>160</v>
      </c>
      <c r="I93" s="183" t="s">
        <v>161</v>
      </c>
      <c r="J93" s="183" t="s">
        <v>149</v>
      </c>
      <c r="K93" s="184" t="s">
        <v>162</v>
      </c>
      <c r="L93" s="185"/>
      <c r="M93" s="94" t="s">
        <v>78</v>
      </c>
      <c r="N93" s="95" t="s">
        <v>49</v>
      </c>
      <c r="O93" s="95" t="s">
        <v>163</v>
      </c>
      <c r="P93" s="95" t="s">
        <v>164</v>
      </c>
      <c r="Q93" s="95" t="s">
        <v>165</v>
      </c>
      <c r="R93" s="95" t="s">
        <v>166</v>
      </c>
      <c r="S93" s="95" t="s">
        <v>167</v>
      </c>
      <c r="T93" s="96" t="s">
        <v>168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40"/>
      <c r="B94" s="41"/>
      <c r="C94" s="101" t="s">
        <v>169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P95+P350+P358+P369</f>
        <v>0</v>
      </c>
      <c r="Q94" s="98"/>
      <c r="R94" s="188">
        <f>R95+R350+R358+R369</f>
        <v>625.0362249</v>
      </c>
      <c r="S94" s="98"/>
      <c r="T94" s="189">
        <f>T95+T350+T358+T369</f>
        <v>30.686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79</v>
      </c>
      <c r="AU94" s="19" t="s">
        <v>150</v>
      </c>
      <c r="BK94" s="190">
        <f>BK95+BK350+BK358+BK369</f>
        <v>0</v>
      </c>
    </row>
    <row r="95" spans="1:63" s="12" customFormat="1" ht="25.9" customHeight="1">
      <c r="A95" s="12"/>
      <c r="B95" s="191"/>
      <c r="C95" s="192"/>
      <c r="D95" s="193" t="s">
        <v>79</v>
      </c>
      <c r="E95" s="194" t="s">
        <v>170</v>
      </c>
      <c r="F95" s="194" t="s">
        <v>171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P96+P179+P184+P211+P223+P346</f>
        <v>0</v>
      </c>
      <c r="Q95" s="199"/>
      <c r="R95" s="200">
        <f>R96+R179+R184+R211+R223+R346</f>
        <v>624.9771554</v>
      </c>
      <c r="S95" s="199"/>
      <c r="T95" s="201">
        <f>T96+T179+T184+T211+T223+T346</f>
        <v>15.39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88</v>
      </c>
      <c r="AT95" s="203" t="s">
        <v>79</v>
      </c>
      <c r="AU95" s="203" t="s">
        <v>80</v>
      </c>
      <c r="AY95" s="202" t="s">
        <v>172</v>
      </c>
      <c r="BK95" s="204">
        <f>BK96+BK179+BK184+BK211+BK223+BK346</f>
        <v>0</v>
      </c>
    </row>
    <row r="96" spans="1:63" s="12" customFormat="1" ht="22.8" customHeight="1">
      <c r="A96" s="12"/>
      <c r="B96" s="191"/>
      <c r="C96" s="192"/>
      <c r="D96" s="193" t="s">
        <v>79</v>
      </c>
      <c r="E96" s="205" t="s">
        <v>88</v>
      </c>
      <c r="F96" s="205" t="s">
        <v>173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SUM(P97:P178)</f>
        <v>0</v>
      </c>
      <c r="Q96" s="199"/>
      <c r="R96" s="200">
        <f>SUM(R97:R178)</f>
        <v>547.82446</v>
      </c>
      <c r="S96" s="199"/>
      <c r="T96" s="201">
        <f>SUM(T97:T178)</f>
        <v>15.39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88</v>
      </c>
      <c r="AT96" s="203" t="s">
        <v>79</v>
      </c>
      <c r="AU96" s="203" t="s">
        <v>88</v>
      </c>
      <c r="AY96" s="202" t="s">
        <v>172</v>
      </c>
      <c r="BK96" s="204">
        <f>SUM(BK97:BK178)</f>
        <v>0</v>
      </c>
    </row>
    <row r="97" spans="1:65" s="2" customFormat="1" ht="33" customHeight="1">
      <c r="A97" s="40"/>
      <c r="B97" s="41"/>
      <c r="C97" s="207" t="s">
        <v>88</v>
      </c>
      <c r="D97" s="207" t="s">
        <v>174</v>
      </c>
      <c r="E97" s="208" t="s">
        <v>478</v>
      </c>
      <c r="F97" s="209" t="s">
        <v>479</v>
      </c>
      <c r="G97" s="210" t="s">
        <v>142</v>
      </c>
      <c r="H97" s="211">
        <v>81</v>
      </c>
      <c r="I97" s="212"/>
      <c r="J97" s="213">
        <f>ROUND(I97*H97,2)</f>
        <v>0</v>
      </c>
      <c r="K97" s="209" t="s">
        <v>78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0.19</v>
      </c>
      <c r="T97" s="217">
        <f>S97*H97</f>
        <v>15.39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178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178</v>
      </c>
      <c r="BM97" s="218" t="s">
        <v>709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479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710</v>
      </c>
      <c r="G99" s="228"/>
      <c r="H99" s="231">
        <v>81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88</v>
      </c>
      <c r="AY99" s="237" t="s">
        <v>172</v>
      </c>
    </row>
    <row r="100" spans="1:65" s="2" customFormat="1" ht="16.5" customHeight="1">
      <c r="A100" s="40"/>
      <c r="B100" s="41"/>
      <c r="C100" s="207" t="s">
        <v>90</v>
      </c>
      <c r="D100" s="207" t="s">
        <v>174</v>
      </c>
      <c r="E100" s="208" t="s">
        <v>482</v>
      </c>
      <c r="F100" s="209" t="s">
        <v>483</v>
      </c>
      <c r="G100" s="210" t="s">
        <v>484</v>
      </c>
      <c r="H100" s="211">
        <v>360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3E-05</v>
      </c>
      <c r="R100" s="216">
        <f>Q100*H100</f>
        <v>0.0108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711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486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487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712</v>
      </c>
      <c r="G103" s="228"/>
      <c r="H103" s="231">
        <v>360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88</v>
      </c>
      <c r="AY103" s="237" t="s">
        <v>172</v>
      </c>
    </row>
    <row r="104" spans="1:65" s="2" customFormat="1" ht="16.5" customHeight="1">
      <c r="A104" s="40"/>
      <c r="B104" s="41"/>
      <c r="C104" s="207" t="s">
        <v>192</v>
      </c>
      <c r="D104" s="207" t="s">
        <v>174</v>
      </c>
      <c r="E104" s="208" t="s">
        <v>495</v>
      </c>
      <c r="F104" s="209" t="s">
        <v>496</v>
      </c>
      <c r="G104" s="210" t="s">
        <v>138</v>
      </c>
      <c r="H104" s="211">
        <v>1</v>
      </c>
      <c r="I104" s="212"/>
      <c r="J104" s="213">
        <f>ROUND(I104*H104,2)</f>
        <v>0</v>
      </c>
      <c r="K104" s="209" t="s">
        <v>177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0.0369</v>
      </c>
      <c r="R104" s="216">
        <f>Q104*H104</f>
        <v>0.0369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713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498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47" s="2" customFormat="1" ht="12">
      <c r="A106" s="40"/>
      <c r="B106" s="41"/>
      <c r="C106" s="42"/>
      <c r="D106" s="225" t="s">
        <v>182</v>
      </c>
      <c r="E106" s="42"/>
      <c r="F106" s="226" t="s">
        <v>499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182</v>
      </c>
      <c r="AU106" s="19" t="s">
        <v>90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714</v>
      </c>
      <c r="G107" s="228"/>
      <c r="H107" s="231">
        <v>1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88</v>
      </c>
      <c r="AY107" s="237" t="s">
        <v>172</v>
      </c>
    </row>
    <row r="108" spans="1:65" s="2" customFormat="1" ht="16.5" customHeight="1">
      <c r="A108" s="40"/>
      <c r="B108" s="41"/>
      <c r="C108" s="207" t="s">
        <v>178</v>
      </c>
      <c r="D108" s="207" t="s">
        <v>174</v>
      </c>
      <c r="E108" s="208" t="s">
        <v>501</v>
      </c>
      <c r="F108" s="209" t="s">
        <v>502</v>
      </c>
      <c r="G108" s="210" t="s">
        <v>138</v>
      </c>
      <c r="H108" s="211">
        <v>22</v>
      </c>
      <c r="I108" s="212"/>
      <c r="J108" s="213">
        <f>ROUND(I108*H108,2)</f>
        <v>0</v>
      </c>
      <c r="K108" s="209" t="s">
        <v>177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0.10775</v>
      </c>
      <c r="R108" s="216">
        <f>Q108*H108</f>
        <v>2.3705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178</v>
      </c>
      <c r="AT108" s="218" t="s">
        <v>174</v>
      </c>
      <c r="AU108" s="218" t="s">
        <v>90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178</v>
      </c>
      <c r="BM108" s="218" t="s">
        <v>715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504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90</v>
      </c>
    </row>
    <row r="110" spans="1:47" s="2" customFormat="1" ht="12">
      <c r="A110" s="40"/>
      <c r="B110" s="41"/>
      <c r="C110" s="42"/>
      <c r="D110" s="225" t="s">
        <v>182</v>
      </c>
      <c r="E110" s="42"/>
      <c r="F110" s="226" t="s">
        <v>505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182</v>
      </c>
      <c r="AU110" s="19" t="s">
        <v>90</v>
      </c>
    </row>
    <row r="111" spans="1:51" s="13" customFormat="1" ht="12">
      <c r="A111" s="13"/>
      <c r="B111" s="227"/>
      <c r="C111" s="228"/>
      <c r="D111" s="220" t="s">
        <v>184</v>
      </c>
      <c r="E111" s="229" t="s">
        <v>78</v>
      </c>
      <c r="F111" s="230" t="s">
        <v>716</v>
      </c>
      <c r="G111" s="228"/>
      <c r="H111" s="231">
        <v>22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184</v>
      </c>
      <c r="AU111" s="237" t="s">
        <v>90</v>
      </c>
      <c r="AV111" s="13" t="s">
        <v>90</v>
      </c>
      <c r="AW111" s="13" t="s">
        <v>38</v>
      </c>
      <c r="AX111" s="13" t="s">
        <v>88</v>
      </c>
      <c r="AY111" s="237" t="s">
        <v>172</v>
      </c>
    </row>
    <row r="112" spans="1:65" s="2" customFormat="1" ht="16.5" customHeight="1">
      <c r="A112" s="40"/>
      <c r="B112" s="41"/>
      <c r="C112" s="207" t="s">
        <v>206</v>
      </c>
      <c r="D112" s="207" t="s">
        <v>174</v>
      </c>
      <c r="E112" s="208" t="s">
        <v>507</v>
      </c>
      <c r="F112" s="209" t="s">
        <v>508</v>
      </c>
      <c r="G112" s="210" t="s">
        <v>135</v>
      </c>
      <c r="H112" s="211">
        <v>69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178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178</v>
      </c>
      <c r="BM112" s="218" t="s">
        <v>717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510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718</v>
      </c>
      <c r="G114" s="228"/>
      <c r="H114" s="231">
        <v>69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88</v>
      </c>
      <c r="AY114" s="237" t="s">
        <v>172</v>
      </c>
    </row>
    <row r="115" spans="1:65" s="2" customFormat="1" ht="21.75" customHeight="1">
      <c r="A115" s="40"/>
      <c r="B115" s="41"/>
      <c r="C115" s="207" t="s">
        <v>212</v>
      </c>
      <c r="D115" s="207" t="s">
        <v>174</v>
      </c>
      <c r="E115" s="208" t="s">
        <v>512</v>
      </c>
      <c r="F115" s="209" t="s">
        <v>513</v>
      </c>
      <c r="G115" s="210" t="s">
        <v>135</v>
      </c>
      <c r="H115" s="211">
        <v>240</v>
      </c>
      <c r="I115" s="212"/>
      <c r="J115" s="213">
        <f>ROUND(I115*H115,2)</f>
        <v>0</v>
      </c>
      <c r="K115" s="209" t="s">
        <v>177</v>
      </c>
      <c r="L115" s="46"/>
      <c r="M115" s="214" t="s">
        <v>78</v>
      </c>
      <c r="N115" s="215" t="s">
        <v>50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178</v>
      </c>
      <c r="AT115" s="218" t="s">
        <v>174</v>
      </c>
      <c r="AU115" s="218" t="s">
        <v>90</v>
      </c>
      <c r="AY115" s="19" t="s">
        <v>172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88</v>
      </c>
      <c r="BK115" s="219">
        <f>ROUND(I115*H115,2)</f>
        <v>0</v>
      </c>
      <c r="BL115" s="19" t="s">
        <v>178</v>
      </c>
      <c r="BM115" s="218" t="s">
        <v>719</v>
      </c>
    </row>
    <row r="116" spans="1:47" s="2" customFormat="1" ht="12">
      <c r="A116" s="40"/>
      <c r="B116" s="41"/>
      <c r="C116" s="42"/>
      <c r="D116" s="220" t="s">
        <v>180</v>
      </c>
      <c r="E116" s="42"/>
      <c r="F116" s="221" t="s">
        <v>515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180</v>
      </c>
      <c r="AU116" s="19" t="s">
        <v>90</v>
      </c>
    </row>
    <row r="117" spans="1:47" s="2" customFormat="1" ht="12">
      <c r="A117" s="40"/>
      <c r="B117" s="41"/>
      <c r="C117" s="42"/>
      <c r="D117" s="225" t="s">
        <v>182</v>
      </c>
      <c r="E117" s="42"/>
      <c r="F117" s="226" t="s">
        <v>516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182</v>
      </c>
      <c r="AU117" s="19" t="s">
        <v>90</v>
      </c>
    </row>
    <row r="118" spans="1:51" s="13" customFormat="1" ht="12">
      <c r="A118" s="13"/>
      <c r="B118" s="227"/>
      <c r="C118" s="228"/>
      <c r="D118" s="220" t="s">
        <v>184</v>
      </c>
      <c r="E118" s="229" t="s">
        <v>78</v>
      </c>
      <c r="F118" s="230" t="s">
        <v>720</v>
      </c>
      <c r="G118" s="228"/>
      <c r="H118" s="231">
        <v>21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90</v>
      </c>
      <c r="AV118" s="13" t="s">
        <v>90</v>
      </c>
      <c r="AW118" s="13" t="s">
        <v>38</v>
      </c>
      <c r="AX118" s="13" t="s">
        <v>80</v>
      </c>
      <c r="AY118" s="237" t="s">
        <v>172</v>
      </c>
    </row>
    <row r="119" spans="1:51" s="13" customFormat="1" ht="12">
      <c r="A119" s="13"/>
      <c r="B119" s="227"/>
      <c r="C119" s="228"/>
      <c r="D119" s="220" t="s">
        <v>184</v>
      </c>
      <c r="E119" s="229" t="s">
        <v>78</v>
      </c>
      <c r="F119" s="230" t="s">
        <v>721</v>
      </c>
      <c r="G119" s="228"/>
      <c r="H119" s="231">
        <v>6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90</v>
      </c>
      <c r="AV119" s="13" t="s">
        <v>90</v>
      </c>
      <c r="AW119" s="13" t="s">
        <v>38</v>
      </c>
      <c r="AX119" s="13" t="s">
        <v>80</v>
      </c>
      <c r="AY119" s="237" t="s">
        <v>172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722</v>
      </c>
      <c r="G120" s="228"/>
      <c r="H120" s="231">
        <v>57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723</v>
      </c>
      <c r="G121" s="228"/>
      <c r="H121" s="231">
        <v>132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724</v>
      </c>
      <c r="G122" s="228"/>
      <c r="H122" s="231">
        <v>24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4" customFormat="1" ht="12">
      <c r="A123" s="14"/>
      <c r="B123" s="238"/>
      <c r="C123" s="239"/>
      <c r="D123" s="220" t="s">
        <v>184</v>
      </c>
      <c r="E123" s="240" t="s">
        <v>78</v>
      </c>
      <c r="F123" s="241" t="s">
        <v>186</v>
      </c>
      <c r="G123" s="239"/>
      <c r="H123" s="242">
        <v>240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184</v>
      </c>
      <c r="AU123" s="248" t="s">
        <v>90</v>
      </c>
      <c r="AV123" s="14" t="s">
        <v>178</v>
      </c>
      <c r="AW123" s="14" t="s">
        <v>38</v>
      </c>
      <c r="AX123" s="14" t="s">
        <v>88</v>
      </c>
      <c r="AY123" s="248" t="s">
        <v>172</v>
      </c>
    </row>
    <row r="124" spans="1:65" s="2" customFormat="1" ht="16.5" customHeight="1">
      <c r="A124" s="40"/>
      <c r="B124" s="41"/>
      <c r="C124" s="207" t="s">
        <v>225</v>
      </c>
      <c r="D124" s="207" t="s">
        <v>174</v>
      </c>
      <c r="E124" s="208" t="s">
        <v>725</v>
      </c>
      <c r="F124" s="209" t="s">
        <v>726</v>
      </c>
      <c r="G124" s="210" t="s">
        <v>142</v>
      </c>
      <c r="H124" s="211">
        <v>174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0.00084</v>
      </c>
      <c r="R124" s="216">
        <f>Q124*H124</f>
        <v>0.14616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727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728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729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730</v>
      </c>
      <c r="G127" s="228"/>
      <c r="H127" s="231">
        <v>12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80</v>
      </c>
      <c r="AY127" s="237" t="s">
        <v>172</v>
      </c>
    </row>
    <row r="128" spans="1:51" s="13" customFormat="1" ht="12">
      <c r="A128" s="13"/>
      <c r="B128" s="227"/>
      <c r="C128" s="228"/>
      <c r="D128" s="220" t="s">
        <v>184</v>
      </c>
      <c r="E128" s="229" t="s">
        <v>78</v>
      </c>
      <c r="F128" s="230" t="s">
        <v>731</v>
      </c>
      <c r="G128" s="228"/>
      <c r="H128" s="231">
        <v>114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184</v>
      </c>
      <c r="AU128" s="237" t="s">
        <v>90</v>
      </c>
      <c r="AV128" s="13" t="s">
        <v>90</v>
      </c>
      <c r="AW128" s="13" t="s">
        <v>38</v>
      </c>
      <c r="AX128" s="13" t="s">
        <v>80</v>
      </c>
      <c r="AY128" s="237" t="s">
        <v>172</v>
      </c>
    </row>
    <row r="129" spans="1:51" s="13" customFormat="1" ht="12">
      <c r="A129" s="13"/>
      <c r="B129" s="227"/>
      <c r="C129" s="228"/>
      <c r="D129" s="220" t="s">
        <v>184</v>
      </c>
      <c r="E129" s="229" t="s">
        <v>78</v>
      </c>
      <c r="F129" s="230" t="s">
        <v>732</v>
      </c>
      <c r="G129" s="228"/>
      <c r="H129" s="231">
        <v>48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184</v>
      </c>
      <c r="AU129" s="237" t="s">
        <v>90</v>
      </c>
      <c r="AV129" s="13" t="s">
        <v>90</v>
      </c>
      <c r="AW129" s="13" t="s">
        <v>38</v>
      </c>
      <c r="AX129" s="13" t="s">
        <v>80</v>
      </c>
      <c r="AY129" s="237" t="s">
        <v>172</v>
      </c>
    </row>
    <row r="130" spans="1:51" s="14" customFormat="1" ht="12">
      <c r="A130" s="14"/>
      <c r="B130" s="238"/>
      <c r="C130" s="239"/>
      <c r="D130" s="220" t="s">
        <v>184</v>
      </c>
      <c r="E130" s="240" t="s">
        <v>78</v>
      </c>
      <c r="F130" s="241" t="s">
        <v>186</v>
      </c>
      <c r="G130" s="239"/>
      <c r="H130" s="242">
        <v>174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184</v>
      </c>
      <c r="AU130" s="248" t="s">
        <v>90</v>
      </c>
      <c r="AV130" s="14" t="s">
        <v>178</v>
      </c>
      <c r="AW130" s="14" t="s">
        <v>38</v>
      </c>
      <c r="AX130" s="14" t="s">
        <v>88</v>
      </c>
      <c r="AY130" s="248" t="s">
        <v>172</v>
      </c>
    </row>
    <row r="131" spans="1:65" s="2" customFormat="1" ht="16.5" customHeight="1">
      <c r="A131" s="40"/>
      <c r="B131" s="41"/>
      <c r="C131" s="207" t="s">
        <v>231</v>
      </c>
      <c r="D131" s="207" t="s">
        <v>174</v>
      </c>
      <c r="E131" s="208" t="s">
        <v>522</v>
      </c>
      <c r="F131" s="209" t="s">
        <v>523</v>
      </c>
      <c r="G131" s="210" t="s">
        <v>142</v>
      </c>
      <c r="H131" s="211">
        <v>306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0.00085</v>
      </c>
      <c r="R131" s="216">
        <f>Q131*H131</f>
        <v>0.2601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178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178</v>
      </c>
      <c r="BM131" s="218" t="s">
        <v>733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525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526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51" s="13" customFormat="1" ht="12">
      <c r="A134" s="13"/>
      <c r="B134" s="227"/>
      <c r="C134" s="228"/>
      <c r="D134" s="220" t="s">
        <v>184</v>
      </c>
      <c r="E134" s="229" t="s">
        <v>78</v>
      </c>
      <c r="F134" s="230" t="s">
        <v>734</v>
      </c>
      <c r="G134" s="228"/>
      <c r="H134" s="231">
        <v>42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184</v>
      </c>
      <c r="AU134" s="237" t="s">
        <v>90</v>
      </c>
      <c r="AV134" s="13" t="s">
        <v>90</v>
      </c>
      <c r="AW134" s="13" t="s">
        <v>38</v>
      </c>
      <c r="AX134" s="13" t="s">
        <v>80</v>
      </c>
      <c r="AY134" s="237" t="s">
        <v>172</v>
      </c>
    </row>
    <row r="135" spans="1:51" s="13" customFormat="1" ht="12">
      <c r="A135" s="13"/>
      <c r="B135" s="227"/>
      <c r="C135" s="228"/>
      <c r="D135" s="220" t="s">
        <v>184</v>
      </c>
      <c r="E135" s="229" t="s">
        <v>78</v>
      </c>
      <c r="F135" s="230" t="s">
        <v>735</v>
      </c>
      <c r="G135" s="228"/>
      <c r="H135" s="231">
        <v>264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184</v>
      </c>
      <c r="AU135" s="237" t="s">
        <v>90</v>
      </c>
      <c r="AV135" s="13" t="s">
        <v>90</v>
      </c>
      <c r="AW135" s="13" t="s">
        <v>38</v>
      </c>
      <c r="AX135" s="13" t="s">
        <v>80</v>
      </c>
      <c r="AY135" s="237" t="s">
        <v>172</v>
      </c>
    </row>
    <row r="136" spans="1:51" s="14" customFormat="1" ht="12">
      <c r="A136" s="14"/>
      <c r="B136" s="238"/>
      <c r="C136" s="239"/>
      <c r="D136" s="220" t="s">
        <v>184</v>
      </c>
      <c r="E136" s="240" t="s">
        <v>78</v>
      </c>
      <c r="F136" s="241" t="s">
        <v>186</v>
      </c>
      <c r="G136" s="239"/>
      <c r="H136" s="242">
        <v>306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184</v>
      </c>
      <c r="AU136" s="248" t="s">
        <v>90</v>
      </c>
      <c r="AV136" s="14" t="s">
        <v>178</v>
      </c>
      <c r="AW136" s="14" t="s">
        <v>38</v>
      </c>
      <c r="AX136" s="14" t="s">
        <v>88</v>
      </c>
      <c r="AY136" s="248" t="s">
        <v>172</v>
      </c>
    </row>
    <row r="137" spans="1:65" s="2" customFormat="1" ht="16.5" customHeight="1">
      <c r="A137" s="40"/>
      <c r="B137" s="41"/>
      <c r="C137" s="207" t="s">
        <v>199</v>
      </c>
      <c r="D137" s="207" t="s">
        <v>174</v>
      </c>
      <c r="E137" s="208" t="s">
        <v>736</v>
      </c>
      <c r="F137" s="209" t="s">
        <v>737</v>
      </c>
      <c r="G137" s="210" t="s">
        <v>142</v>
      </c>
      <c r="H137" s="211">
        <v>174</v>
      </c>
      <c r="I137" s="212"/>
      <c r="J137" s="213">
        <f>ROUND(I137*H137,2)</f>
        <v>0</v>
      </c>
      <c r="K137" s="209" t="s">
        <v>177</v>
      </c>
      <c r="L137" s="46"/>
      <c r="M137" s="214" t="s">
        <v>78</v>
      </c>
      <c r="N137" s="215" t="s">
        <v>50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178</v>
      </c>
      <c r="AT137" s="218" t="s">
        <v>174</v>
      </c>
      <c r="AU137" s="218" t="s">
        <v>90</v>
      </c>
      <c r="AY137" s="19" t="s">
        <v>172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88</v>
      </c>
      <c r="BK137" s="219">
        <f>ROUND(I137*H137,2)</f>
        <v>0</v>
      </c>
      <c r="BL137" s="19" t="s">
        <v>178</v>
      </c>
      <c r="BM137" s="218" t="s">
        <v>738</v>
      </c>
    </row>
    <row r="138" spans="1:47" s="2" customFormat="1" ht="12">
      <c r="A138" s="40"/>
      <c r="B138" s="41"/>
      <c r="C138" s="42"/>
      <c r="D138" s="220" t="s">
        <v>180</v>
      </c>
      <c r="E138" s="42"/>
      <c r="F138" s="221" t="s">
        <v>739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180</v>
      </c>
      <c r="AU138" s="19" t="s">
        <v>90</v>
      </c>
    </row>
    <row r="139" spans="1:47" s="2" customFormat="1" ht="12">
      <c r="A139" s="40"/>
      <c r="B139" s="41"/>
      <c r="C139" s="42"/>
      <c r="D139" s="225" t="s">
        <v>182</v>
      </c>
      <c r="E139" s="42"/>
      <c r="F139" s="226" t="s">
        <v>740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182</v>
      </c>
      <c r="AU139" s="19" t="s">
        <v>90</v>
      </c>
    </row>
    <row r="140" spans="1:65" s="2" customFormat="1" ht="16.5" customHeight="1">
      <c r="A140" s="40"/>
      <c r="B140" s="41"/>
      <c r="C140" s="207" t="s">
        <v>242</v>
      </c>
      <c r="D140" s="207" t="s">
        <v>174</v>
      </c>
      <c r="E140" s="208" t="s">
        <v>531</v>
      </c>
      <c r="F140" s="209" t="s">
        <v>532</v>
      </c>
      <c r="G140" s="210" t="s">
        <v>142</v>
      </c>
      <c r="H140" s="211">
        <v>306</v>
      </c>
      <c r="I140" s="212"/>
      <c r="J140" s="213">
        <f>ROUND(I140*H140,2)</f>
        <v>0</v>
      </c>
      <c r="K140" s="209" t="s">
        <v>177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178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178</v>
      </c>
      <c r="BM140" s="218" t="s">
        <v>741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534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47" s="2" customFormat="1" ht="12">
      <c r="A142" s="40"/>
      <c r="B142" s="41"/>
      <c r="C142" s="42"/>
      <c r="D142" s="225" t="s">
        <v>182</v>
      </c>
      <c r="E142" s="42"/>
      <c r="F142" s="226" t="s">
        <v>535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182</v>
      </c>
      <c r="AU142" s="19" t="s">
        <v>90</v>
      </c>
    </row>
    <row r="143" spans="1:65" s="2" customFormat="1" ht="21.75" customHeight="1">
      <c r="A143" s="40"/>
      <c r="B143" s="41"/>
      <c r="C143" s="207" t="s">
        <v>249</v>
      </c>
      <c r="D143" s="207" t="s">
        <v>174</v>
      </c>
      <c r="E143" s="208" t="s">
        <v>536</v>
      </c>
      <c r="F143" s="209" t="s">
        <v>537</v>
      </c>
      <c r="G143" s="210" t="s">
        <v>135</v>
      </c>
      <c r="H143" s="211">
        <v>240</v>
      </c>
      <c r="I143" s="212"/>
      <c r="J143" s="213">
        <f>ROUND(I143*H143,2)</f>
        <v>0</v>
      </c>
      <c r="K143" s="209" t="s">
        <v>177</v>
      </c>
      <c r="L143" s="46"/>
      <c r="M143" s="214" t="s">
        <v>78</v>
      </c>
      <c r="N143" s="215" t="s">
        <v>50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178</v>
      </c>
      <c r="AT143" s="218" t="s">
        <v>174</v>
      </c>
      <c r="AU143" s="218" t="s">
        <v>90</v>
      </c>
      <c r="AY143" s="19" t="s">
        <v>172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88</v>
      </c>
      <c r="BK143" s="219">
        <f>ROUND(I143*H143,2)</f>
        <v>0</v>
      </c>
      <c r="BL143" s="19" t="s">
        <v>178</v>
      </c>
      <c r="BM143" s="218" t="s">
        <v>742</v>
      </c>
    </row>
    <row r="144" spans="1:47" s="2" customFormat="1" ht="12">
      <c r="A144" s="40"/>
      <c r="B144" s="41"/>
      <c r="C144" s="42"/>
      <c r="D144" s="220" t="s">
        <v>180</v>
      </c>
      <c r="E144" s="42"/>
      <c r="F144" s="221" t="s">
        <v>539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180</v>
      </c>
      <c r="AU144" s="19" t="s">
        <v>90</v>
      </c>
    </row>
    <row r="145" spans="1:47" s="2" customFormat="1" ht="12">
      <c r="A145" s="40"/>
      <c r="B145" s="41"/>
      <c r="C145" s="42"/>
      <c r="D145" s="225" t="s">
        <v>182</v>
      </c>
      <c r="E145" s="42"/>
      <c r="F145" s="226" t="s">
        <v>540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182</v>
      </c>
      <c r="AU145" s="19" t="s">
        <v>90</v>
      </c>
    </row>
    <row r="146" spans="1:65" s="2" customFormat="1" ht="24.15" customHeight="1">
      <c r="A146" s="40"/>
      <c r="B146" s="41"/>
      <c r="C146" s="207" t="s">
        <v>254</v>
      </c>
      <c r="D146" s="207" t="s">
        <v>174</v>
      </c>
      <c r="E146" s="208" t="s">
        <v>541</v>
      </c>
      <c r="F146" s="209" t="s">
        <v>542</v>
      </c>
      <c r="G146" s="210" t="s">
        <v>135</v>
      </c>
      <c r="H146" s="211">
        <v>2400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743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544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545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51" s="13" customFormat="1" ht="12">
      <c r="A149" s="13"/>
      <c r="B149" s="227"/>
      <c r="C149" s="228"/>
      <c r="D149" s="220" t="s">
        <v>184</v>
      </c>
      <c r="E149" s="228"/>
      <c r="F149" s="230" t="s">
        <v>744</v>
      </c>
      <c r="G149" s="228"/>
      <c r="H149" s="231">
        <v>2400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184</v>
      </c>
      <c r="AU149" s="237" t="s">
        <v>90</v>
      </c>
      <c r="AV149" s="13" t="s">
        <v>90</v>
      </c>
      <c r="AW149" s="13" t="s">
        <v>4</v>
      </c>
      <c r="AX149" s="13" t="s">
        <v>88</v>
      </c>
      <c r="AY149" s="237" t="s">
        <v>172</v>
      </c>
    </row>
    <row r="150" spans="1:65" s="2" customFormat="1" ht="16.5" customHeight="1">
      <c r="A150" s="40"/>
      <c r="B150" s="41"/>
      <c r="C150" s="207" t="s">
        <v>258</v>
      </c>
      <c r="D150" s="207" t="s">
        <v>174</v>
      </c>
      <c r="E150" s="208" t="s">
        <v>374</v>
      </c>
      <c r="F150" s="209" t="s">
        <v>375</v>
      </c>
      <c r="G150" s="210" t="s">
        <v>209</v>
      </c>
      <c r="H150" s="211">
        <v>456</v>
      </c>
      <c r="I150" s="212"/>
      <c r="J150" s="213">
        <f>ROUND(I150*H150,2)</f>
        <v>0</v>
      </c>
      <c r="K150" s="209" t="s">
        <v>177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178</v>
      </c>
      <c r="AT150" s="218" t="s">
        <v>174</v>
      </c>
      <c r="AU150" s="218" t="s">
        <v>90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178</v>
      </c>
      <c r="BM150" s="218" t="s">
        <v>745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377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90</v>
      </c>
    </row>
    <row r="152" spans="1:47" s="2" customFormat="1" ht="12">
      <c r="A152" s="40"/>
      <c r="B152" s="41"/>
      <c r="C152" s="42"/>
      <c r="D152" s="225" t="s">
        <v>182</v>
      </c>
      <c r="E152" s="42"/>
      <c r="F152" s="226" t="s">
        <v>378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182</v>
      </c>
      <c r="AU152" s="19" t="s">
        <v>90</v>
      </c>
    </row>
    <row r="153" spans="1:51" s="13" customFormat="1" ht="12">
      <c r="A153" s="13"/>
      <c r="B153" s="227"/>
      <c r="C153" s="228"/>
      <c r="D153" s="220" t="s">
        <v>184</v>
      </c>
      <c r="E153" s="229" t="s">
        <v>78</v>
      </c>
      <c r="F153" s="230" t="s">
        <v>746</v>
      </c>
      <c r="G153" s="228"/>
      <c r="H153" s="231">
        <v>456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90</v>
      </c>
      <c r="AV153" s="13" t="s">
        <v>90</v>
      </c>
      <c r="AW153" s="13" t="s">
        <v>38</v>
      </c>
      <c r="AX153" s="13" t="s">
        <v>88</v>
      </c>
      <c r="AY153" s="237" t="s">
        <v>172</v>
      </c>
    </row>
    <row r="154" spans="1:65" s="2" customFormat="1" ht="16.5" customHeight="1">
      <c r="A154" s="40"/>
      <c r="B154" s="41"/>
      <c r="C154" s="207" t="s">
        <v>262</v>
      </c>
      <c r="D154" s="207" t="s">
        <v>174</v>
      </c>
      <c r="E154" s="208" t="s">
        <v>549</v>
      </c>
      <c r="F154" s="209" t="s">
        <v>550</v>
      </c>
      <c r="G154" s="210" t="s">
        <v>135</v>
      </c>
      <c r="H154" s="211">
        <v>152</v>
      </c>
      <c r="I154" s="212"/>
      <c r="J154" s="213">
        <f>ROUND(I154*H154,2)</f>
        <v>0</v>
      </c>
      <c r="K154" s="209" t="s">
        <v>177</v>
      </c>
      <c r="L154" s="46"/>
      <c r="M154" s="214" t="s">
        <v>78</v>
      </c>
      <c r="N154" s="215" t="s">
        <v>50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178</v>
      </c>
      <c r="AT154" s="218" t="s">
        <v>174</v>
      </c>
      <c r="AU154" s="218" t="s">
        <v>90</v>
      </c>
      <c r="AY154" s="19" t="s">
        <v>172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88</v>
      </c>
      <c r="BK154" s="219">
        <f>ROUND(I154*H154,2)</f>
        <v>0</v>
      </c>
      <c r="BL154" s="19" t="s">
        <v>178</v>
      </c>
      <c r="BM154" s="218" t="s">
        <v>747</v>
      </c>
    </row>
    <row r="155" spans="1:47" s="2" customFormat="1" ht="12">
      <c r="A155" s="40"/>
      <c r="B155" s="41"/>
      <c r="C155" s="42"/>
      <c r="D155" s="220" t="s">
        <v>180</v>
      </c>
      <c r="E155" s="42"/>
      <c r="F155" s="221" t="s">
        <v>552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180</v>
      </c>
      <c r="AU155" s="19" t="s">
        <v>90</v>
      </c>
    </row>
    <row r="156" spans="1:47" s="2" customFormat="1" ht="12">
      <c r="A156" s="40"/>
      <c r="B156" s="41"/>
      <c r="C156" s="42"/>
      <c r="D156" s="225" t="s">
        <v>182</v>
      </c>
      <c r="E156" s="42"/>
      <c r="F156" s="226" t="s">
        <v>553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182</v>
      </c>
      <c r="AU156" s="19" t="s">
        <v>90</v>
      </c>
    </row>
    <row r="157" spans="1:51" s="13" customFormat="1" ht="12">
      <c r="A157" s="13"/>
      <c r="B157" s="227"/>
      <c r="C157" s="228"/>
      <c r="D157" s="220" t="s">
        <v>184</v>
      </c>
      <c r="E157" s="229" t="s">
        <v>78</v>
      </c>
      <c r="F157" s="230" t="s">
        <v>748</v>
      </c>
      <c r="G157" s="228"/>
      <c r="H157" s="231">
        <v>152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184</v>
      </c>
      <c r="AU157" s="237" t="s">
        <v>90</v>
      </c>
      <c r="AV157" s="13" t="s">
        <v>90</v>
      </c>
      <c r="AW157" s="13" t="s">
        <v>38</v>
      </c>
      <c r="AX157" s="13" t="s">
        <v>80</v>
      </c>
      <c r="AY157" s="237" t="s">
        <v>172</v>
      </c>
    </row>
    <row r="158" spans="1:51" s="14" customFormat="1" ht="12">
      <c r="A158" s="14"/>
      <c r="B158" s="238"/>
      <c r="C158" s="239"/>
      <c r="D158" s="220" t="s">
        <v>184</v>
      </c>
      <c r="E158" s="240" t="s">
        <v>78</v>
      </c>
      <c r="F158" s="241" t="s">
        <v>186</v>
      </c>
      <c r="G158" s="239"/>
      <c r="H158" s="242">
        <v>152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184</v>
      </c>
      <c r="AU158" s="248" t="s">
        <v>90</v>
      </c>
      <c r="AV158" s="14" t="s">
        <v>178</v>
      </c>
      <c r="AW158" s="14" t="s">
        <v>38</v>
      </c>
      <c r="AX158" s="14" t="s">
        <v>88</v>
      </c>
      <c r="AY158" s="248" t="s">
        <v>172</v>
      </c>
    </row>
    <row r="159" spans="1:65" s="2" customFormat="1" ht="16.5" customHeight="1">
      <c r="A159" s="40"/>
      <c r="B159" s="41"/>
      <c r="C159" s="275" t="s">
        <v>8</v>
      </c>
      <c r="D159" s="275" t="s">
        <v>387</v>
      </c>
      <c r="E159" s="277" t="s">
        <v>558</v>
      </c>
      <c r="F159" s="278" t="s">
        <v>559</v>
      </c>
      <c r="G159" s="279" t="s">
        <v>209</v>
      </c>
      <c r="H159" s="280">
        <v>304</v>
      </c>
      <c r="I159" s="281"/>
      <c r="J159" s="282">
        <f>ROUND(I159*H159,2)</f>
        <v>0</v>
      </c>
      <c r="K159" s="278" t="s">
        <v>177</v>
      </c>
      <c r="L159" s="283"/>
      <c r="M159" s="284" t="s">
        <v>78</v>
      </c>
      <c r="N159" s="285" t="s">
        <v>50</v>
      </c>
      <c r="O159" s="86"/>
      <c r="P159" s="216">
        <f>O159*H159</f>
        <v>0</v>
      </c>
      <c r="Q159" s="216">
        <v>1</v>
      </c>
      <c r="R159" s="216">
        <f>Q159*H159</f>
        <v>304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231</v>
      </c>
      <c r="AT159" s="218" t="s">
        <v>387</v>
      </c>
      <c r="AU159" s="218" t="s">
        <v>90</v>
      </c>
      <c r="AY159" s="19" t="s">
        <v>172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88</v>
      </c>
      <c r="BK159" s="219">
        <f>ROUND(I159*H159,2)</f>
        <v>0</v>
      </c>
      <c r="BL159" s="19" t="s">
        <v>178</v>
      </c>
      <c r="BM159" s="218" t="s">
        <v>749</v>
      </c>
    </row>
    <row r="160" spans="1:47" s="2" customFormat="1" ht="12">
      <c r="A160" s="40"/>
      <c r="B160" s="41"/>
      <c r="C160" s="42"/>
      <c r="D160" s="220" t="s">
        <v>180</v>
      </c>
      <c r="E160" s="42"/>
      <c r="F160" s="221" t="s">
        <v>559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180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8"/>
      <c r="F161" s="230" t="s">
        <v>750</v>
      </c>
      <c r="G161" s="228"/>
      <c r="H161" s="231">
        <v>304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4</v>
      </c>
      <c r="AX161" s="13" t="s">
        <v>88</v>
      </c>
      <c r="AY161" s="237" t="s">
        <v>172</v>
      </c>
    </row>
    <row r="162" spans="1:65" s="2" customFormat="1" ht="16.5" customHeight="1">
      <c r="A162" s="40"/>
      <c r="B162" s="41"/>
      <c r="C162" s="207" t="s">
        <v>276</v>
      </c>
      <c r="D162" s="207" t="s">
        <v>174</v>
      </c>
      <c r="E162" s="208" t="s">
        <v>751</v>
      </c>
      <c r="F162" s="209" t="s">
        <v>752</v>
      </c>
      <c r="G162" s="210" t="s">
        <v>135</v>
      </c>
      <c r="H162" s="211">
        <v>75</v>
      </c>
      <c r="I162" s="212"/>
      <c r="J162" s="213">
        <f>ROUND(I162*H162,2)</f>
        <v>0</v>
      </c>
      <c r="K162" s="209" t="s">
        <v>177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178</v>
      </c>
      <c r="AT162" s="218" t="s">
        <v>174</v>
      </c>
      <c r="AU162" s="218" t="s">
        <v>90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178</v>
      </c>
      <c r="BM162" s="218" t="s">
        <v>753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754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90</v>
      </c>
    </row>
    <row r="164" spans="1:47" s="2" customFormat="1" ht="12">
      <c r="A164" s="40"/>
      <c r="B164" s="41"/>
      <c r="C164" s="42"/>
      <c r="D164" s="225" t="s">
        <v>182</v>
      </c>
      <c r="E164" s="42"/>
      <c r="F164" s="226" t="s">
        <v>755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182</v>
      </c>
      <c r="AU164" s="19" t="s">
        <v>90</v>
      </c>
    </row>
    <row r="165" spans="1:51" s="16" customFormat="1" ht="12">
      <c r="A165" s="16"/>
      <c r="B165" s="265"/>
      <c r="C165" s="266"/>
      <c r="D165" s="220" t="s">
        <v>184</v>
      </c>
      <c r="E165" s="267" t="s">
        <v>78</v>
      </c>
      <c r="F165" s="268" t="s">
        <v>756</v>
      </c>
      <c r="G165" s="266"/>
      <c r="H165" s="267" t="s">
        <v>78</v>
      </c>
      <c r="I165" s="269"/>
      <c r="J165" s="266"/>
      <c r="K165" s="266"/>
      <c r="L165" s="270"/>
      <c r="M165" s="271"/>
      <c r="N165" s="272"/>
      <c r="O165" s="272"/>
      <c r="P165" s="272"/>
      <c r="Q165" s="272"/>
      <c r="R165" s="272"/>
      <c r="S165" s="272"/>
      <c r="T165" s="27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74" t="s">
        <v>184</v>
      </c>
      <c r="AU165" s="274" t="s">
        <v>90</v>
      </c>
      <c r="AV165" s="16" t="s">
        <v>88</v>
      </c>
      <c r="AW165" s="16" t="s">
        <v>38</v>
      </c>
      <c r="AX165" s="16" t="s">
        <v>80</v>
      </c>
      <c r="AY165" s="274" t="s">
        <v>172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757</v>
      </c>
      <c r="G166" s="228"/>
      <c r="H166" s="231">
        <v>75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75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65" s="2" customFormat="1" ht="16.5" customHeight="1">
      <c r="A168" s="40"/>
      <c r="B168" s="41"/>
      <c r="C168" s="275" t="s">
        <v>283</v>
      </c>
      <c r="D168" s="275" t="s">
        <v>387</v>
      </c>
      <c r="E168" s="277" t="s">
        <v>758</v>
      </c>
      <c r="F168" s="278" t="s">
        <v>759</v>
      </c>
      <c r="G168" s="279" t="s">
        <v>209</v>
      </c>
      <c r="H168" s="280">
        <v>150</v>
      </c>
      <c r="I168" s="281"/>
      <c r="J168" s="282">
        <f>ROUND(I168*H168,2)</f>
        <v>0</v>
      </c>
      <c r="K168" s="278" t="s">
        <v>177</v>
      </c>
      <c r="L168" s="283"/>
      <c r="M168" s="284" t="s">
        <v>78</v>
      </c>
      <c r="N168" s="285" t="s">
        <v>50</v>
      </c>
      <c r="O168" s="86"/>
      <c r="P168" s="216">
        <f>O168*H168</f>
        <v>0</v>
      </c>
      <c r="Q168" s="216">
        <v>1</v>
      </c>
      <c r="R168" s="216">
        <f>Q168*H168</f>
        <v>150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231</v>
      </c>
      <c r="AT168" s="218" t="s">
        <v>387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178</v>
      </c>
      <c r="BM168" s="218" t="s">
        <v>760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759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51" s="13" customFormat="1" ht="12">
      <c r="A170" s="13"/>
      <c r="B170" s="227"/>
      <c r="C170" s="228"/>
      <c r="D170" s="220" t="s">
        <v>184</v>
      </c>
      <c r="E170" s="228"/>
      <c r="F170" s="230" t="s">
        <v>761</v>
      </c>
      <c r="G170" s="228"/>
      <c r="H170" s="231">
        <v>150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184</v>
      </c>
      <c r="AU170" s="237" t="s">
        <v>90</v>
      </c>
      <c r="AV170" s="13" t="s">
        <v>90</v>
      </c>
      <c r="AW170" s="13" t="s">
        <v>4</v>
      </c>
      <c r="AX170" s="13" t="s">
        <v>88</v>
      </c>
      <c r="AY170" s="237" t="s">
        <v>172</v>
      </c>
    </row>
    <row r="171" spans="1:65" s="2" customFormat="1" ht="21.75" customHeight="1">
      <c r="A171" s="40"/>
      <c r="B171" s="41"/>
      <c r="C171" s="207" t="s">
        <v>290</v>
      </c>
      <c r="D171" s="207" t="s">
        <v>174</v>
      </c>
      <c r="E171" s="208" t="s">
        <v>762</v>
      </c>
      <c r="F171" s="209" t="s">
        <v>763</v>
      </c>
      <c r="G171" s="210" t="s">
        <v>135</v>
      </c>
      <c r="H171" s="211">
        <v>45.5</v>
      </c>
      <c r="I171" s="212"/>
      <c r="J171" s="213">
        <f>ROUND(I171*H171,2)</f>
        <v>0</v>
      </c>
      <c r="K171" s="209" t="s">
        <v>78</v>
      </c>
      <c r="L171" s="46"/>
      <c r="M171" s="214" t="s">
        <v>78</v>
      </c>
      <c r="N171" s="215" t="s">
        <v>50</v>
      </c>
      <c r="O171" s="86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178</v>
      </c>
      <c r="AT171" s="218" t="s">
        <v>174</v>
      </c>
      <c r="AU171" s="218" t="s">
        <v>90</v>
      </c>
      <c r="AY171" s="19" t="s">
        <v>172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88</v>
      </c>
      <c r="BK171" s="219">
        <f>ROUND(I171*H171,2)</f>
        <v>0</v>
      </c>
      <c r="BL171" s="19" t="s">
        <v>178</v>
      </c>
      <c r="BM171" s="218" t="s">
        <v>764</v>
      </c>
    </row>
    <row r="172" spans="1:47" s="2" customFormat="1" ht="12">
      <c r="A172" s="40"/>
      <c r="B172" s="41"/>
      <c r="C172" s="42"/>
      <c r="D172" s="220" t="s">
        <v>180</v>
      </c>
      <c r="E172" s="42"/>
      <c r="F172" s="221" t="s">
        <v>763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180</v>
      </c>
      <c r="AU172" s="19" t="s">
        <v>90</v>
      </c>
    </row>
    <row r="173" spans="1:51" s="13" customFormat="1" ht="12">
      <c r="A173" s="13"/>
      <c r="B173" s="227"/>
      <c r="C173" s="228"/>
      <c r="D173" s="220" t="s">
        <v>184</v>
      </c>
      <c r="E173" s="229" t="s">
        <v>78</v>
      </c>
      <c r="F173" s="230" t="s">
        <v>765</v>
      </c>
      <c r="G173" s="228"/>
      <c r="H173" s="231">
        <v>18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184</v>
      </c>
      <c r="AU173" s="237" t="s">
        <v>90</v>
      </c>
      <c r="AV173" s="13" t="s">
        <v>90</v>
      </c>
      <c r="AW173" s="13" t="s">
        <v>38</v>
      </c>
      <c r="AX173" s="13" t="s">
        <v>80</v>
      </c>
      <c r="AY173" s="237" t="s">
        <v>172</v>
      </c>
    </row>
    <row r="174" spans="1:51" s="13" customFormat="1" ht="12">
      <c r="A174" s="13"/>
      <c r="B174" s="227"/>
      <c r="C174" s="228"/>
      <c r="D174" s="220" t="s">
        <v>184</v>
      </c>
      <c r="E174" s="229" t="s">
        <v>78</v>
      </c>
      <c r="F174" s="230" t="s">
        <v>766</v>
      </c>
      <c r="G174" s="228"/>
      <c r="H174" s="231">
        <v>27.5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90</v>
      </c>
      <c r="AV174" s="13" t="s">
        <v>90</v>
      </c>
      <c r="AW174" s="13" t="s">
        <v>38</v>
      </c>
      <c r="AX174" s="13" t="s">
        <v>80</v>
      </c>
      <c r="AY174" s="237" t="s">
        <v>172</v>
      </c>
    </row>
    <row r="175" spans="1:51" s="14" customFormat="1" ht="12">
      <c r="A175" s="14"/>
      <c r="B175" s="238"/>
      <c r="C175" s="239"/>
      <c r="D175" s="220" t="s">
        <v>184</v>
      </c>
      <c r="E175" s="240" t="s">
        <v>78</v>
      </c>
      <c r="F175" s="241" t="s">
        <v>186</v>
      </c>
      <c r="G175" s="239"/>
      <c r="H175" s="242">
        <v>45.5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184</v>
      </c>
      <c r="AU175" s="248" t="s">
        <v>90</v>
      </c>
      <c r="AV175" s="14" t="s">
        <v>178</v>
      </c>
      <c r="AW175" s="14" t="s">
        <v>38</v>
      </c>
      <c r="AX175" s="14" t="s">
        <v>88</v>
      </c>
      <c r="AY175" s="248" t="s">
        <v>172</v>
      </c>
    </row>
    <row r="176" spans="1:65" s="2" customFormat="1" ht="16.5" customHeight="1">
      <c r="A176" s="40"/>
      <c r="B176" s="41"/>
      <c r="C176" s="275" t="s">
        <v>298</v>
      </c>
      <c r="D176" s="275" t="s">
        <v>387</v>
      </c>
      <c r="E176" s="277" t="s">
        <v>767</v>
      </c>
      <c r="F176" s="278" t="s">
        <v>768</v>
      </c>
      <c r="G176" s="279" t="s">
        <v>209</v>
      </c>
      <c r="H176" s="280">
        <v>91</v>
      </c>
      <c r="I176" s="281"/>
      <c r="J176" s="282">
        <f>ROUND(I176*H176,2)</f>
        <v>0</v>
      </c>
      <c r="K176" s="278" t="s">
        <v>78</v>
      </c>
      <c r="L176" s="283"/>
      <c r="M176" s="284" t="s">
        <v>78</v>
      </c>
      <c r="N176" s="285" t="s">
        <v>50</v>
      </c>
      <c r="O176" s="86"/>
      <c r="P176" s="216">
        <f>O176*H176</f>
        <v>0</v>
      </c>
      <c r="Q176" s="216">
        <v>1</v>
      </c>
      <c r="R176" s="216">
        <f>Q176*H176</f>
        <v>91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231</v>
      </c>
      <c r="AT176" s="218" t="s">
        <v>387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769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768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51" s="13" customFormat="1" ht="12">
      <c r="A178" s="13"/>
      <c r="B178" s="227"/>
      <c r="C178" s="228"/>
      <c r="D178" s="220" t="s">
        <v>184</v>
      </c>
      <c r="E178" s="228"/>
      <c r="F178" s="230" t="s">
        <v>770</v>
      </c>
      <c r="G178" s="228"/>
      <c r="H178" s="231">
        <v>91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184</v>
      </c>
      <c r="AU178" s="237" t="s">
        <v>90</v>
      </c>
      <c r="AV178" s="13" t="s">
        <v>90</v>
      </c>
      <c r="AW178" s="13" t="s">
        <v>4</v>
      </c>
      <c r="AX178" s="13" t="s">
        <v>88</v>
      </c>
      <c r="AY178" s="237" t="s">
        <v>172</v>
      </c>
    </row>
    <row r="179" spans="1:63" s="12" customFormat="1" ht="22.8" customHeight="1">
      <c r="A179" s="12"/>
      <c r="B179" s="191"/>
      <c r="C179" s="192"/>
      <c r="D179" s="193" t="s">
        <v>79</v>
      </c>
      <c r="E179" s="205" t="s">
        <v>90</v>
      </c>
      <c r="F179" s="205" t="s">
        <v>394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SUM(P180:P183)</f>
        <v>0</v>
      </c>
      <c r="Q179" s="199"/>
      <c r="R179" s="200">
        <f>SUM(R180:R183)</f>
        <v>24.9227</v>
      </c>
      <c r="S179" s="199"/>
      <c r="T179" s="201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88</v>
      </c>
      <c r="AT179" s="203" t="s">
        <v>79</v>
      </c>
      <c r="AU179" s="203" t="s">
        <v>88</v>
      </c>
      <c r="AY179" s="202" t="s">
        <v>172</v>
      </c>
      <c r="BK179" s="204">
        <f>SUM(BK180:BK183)</f>
        <v>0</v>
      </c>
    </row>
    <row r="180" spans="1:65" s="2" customFormat="1" ht="16.5" customHeight="1">
      <c r="A180" s="40"/>
      <c r="B180" s="41"/>
      <c r="C180" s="207" t="s">
        <v>306</v>
      </c>
      <c r="D180" s="207" t="s">
        <v>174</v>
      </c>
      <c r="E180" s="208" t="s">
        <v>571</v>
      </c>
      <c r="F180" s="209" t="s">
        <v>572</v>
      </c>
      <c r="G180" s="210" t="s">
        <v>138</v>
      </c>
      <c r="H180" s="211">
        <v>110</v>
      </c>
      <c r="I180" s="212"/>
      <c r="J180" s="213">
        <f>ROUND(I180*H180,2)</f>
        <v>0</v>
      </c>
      <c r="K180" s="209" t="s">
        <v>78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0.22657</v>
      </c>
      <c r="R180" s="216">
        <f>Q180*H180</f>
        <v>24.9227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771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574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51" s="16" customFormat="1" ht="12">
      <c r="A182" s="16"/>
      <c r="B182" s="265"/>
      <c r="C182" s="266"/>
      <c r="D182" s="220" t="s">
        <v>184</v>
      </c>
      <c r="E182" s="267" t="s">
        <v>78</v>
      </c>
      <c r="F182" s="268" t="s">
        <v>772</v>
      </c>
      <c r="G182" s="266"/>
      <c r="H182" s="267" t="s">
        <v>78</v>
      </c>
      <c r="I182" s="269"/>
      <c r="J182" s="266"/>
      <c r="K182" s="266"/>
      <c r="L182" s="270"/>
      <c r="M182" s="271"/>
      <c r="N182" s="272"/>
      <c r="O182" s="272"/>
      <c r="P182" s="272"/>
      <c r="Q182" s="272"/>
      <c r="R182" s="272"/>
      <c r="S182" s="272"/>
      <c r="T182" s="273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74" t="s">
        <v>184</v>
      </c>
      <c r="AU182" s="274" t="s">
        <v>90</v>
      </c>
      <c r="AV182" s="16" t="s">
        <v>88</v>
      </c>
      <c r="AW182" s="16" t="s">
        <v>38</v>
      </c>
      <c r="AX182" s="16" t="s">
        <v>80</v>
      </c>
      <c r="AY182" s="274" t="s">
        <v>172</v>
      </c>
    </row>
    <row r="183" spans="1:51" s="13" customFormat="1" ht="12">
      <c r="A183" s="13"/>
      <c r="B183" s="227"/>
      <c r="C183" s="228"/>
      <c r="D183" s="220" t="s">
        <v>184</v>
      </c>
      <c r="E183" s="229" t="s">
        <v>78</v>
      </c>
      <c r="F183" s="230" t="s">
        <v>773</v>
      </c>
      <c r="G183" s="228"/>
      <c r="H183" s="231">
        <v>110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184</v>
      </c>
      <c r="AU183" s="237" t="s">
        <v>90</v>
      </c>
      <c r="AV183" s="13" t="s">
        <v>90</v>
      </c>
      <c r="AW183" s="13" t="s">
        <v>38</v>
      </c>
      <c r="AX183" s="13" t="s">
        <v>88</v>
      </c>
      <c r="AY183" s="237" t="s">
        <v>172</v>
      </c>
    </row>
    <row r="184" spans="1:63" s="12" customFormat="1" ht="22.8" customHeight="1">
      <c r="A184" s="12"/>
      <c r="B184" s="191"/>
      <c r="C184" s="192"/>
      <c r="D184" s="193" t="s">
        <v>79</v>
      </c>
      <c r="E184" s="205" t="s">
        <v>178</v>
      </c>
      <c r="F184" s="205" t="s">
        <v>409</v>
      </c>
      <c r="G184" s="192"/>
      <c r="H184" s="192"/>
      <c r="I184" s="195"/>
      <c r="J184" s="206">
        <f>BK184</f>
        <v>0</v>
      </c>
      <c r="K184" s="192"/>
      <c r="L184" s="197"/>
      <c r="M184" s="198"/>
      <c r="N184" s="199"/>
      <c r="O184" s="199"/>
      <c r="P184" s="200">
        <f>SUM(P185:P210)</f>
        <v>0</v>
      </c>
      <c r="Q184" s="199"/>
      <c r="R184" s="200">
        <f>SUM(R185:R210)</f>
        <v>33.859672</v>
      </c>
      <c r="S184" s="199"/>
      <c r="T184" s="201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2" t="s">
        <v>88</v>
      </c>
      <c r="AT184" s="203" t="s">
        <v>79</v>
      </c>
      <c r="AU184" s="203" t="s">
        <v>88</v>
      </c>
      <c r="AY184" s="202" t="s">
        <v>172</v>
      </c>
      <c r="BK184" s="204">
        <f>SUM(BK185:BK210)</f>
        <v>0</v>
      </c>
    </row>
    <row r="185" spans="1:65" s="2" customFormat="1" ht="21.75" customHeight="1">
      <c r="A185" s="40"/>
      <c r="B185" s="41"/>
      <c r="C185" s="207" t="s">
        <v>7</v>
      </c>
      <c r="D185" s="207" t="s">
        <v>174</v>
      </c>
      <c r="E185" s="208" t="s">
        <v>774</v>
      </c>
      <c r="F185" s="209" t="s">
        <v>775</v>
      </c>
      <c r="G185" s="210" t="s">
        <v>142</v>
      </c>
      <c r="H185" s="211">
        <v>1</v>
      </c>
      <c r="I185" s="212"/>
      <c r="J185" s="213">
        <f>ROUND(I185*H185,2)</f>
        <v>0</v>
      </c>
      <c r="K185" s="209" t="s">
        <v>177</v>
      </c>
      <c r="L185" s="46"/>
      <c r="M185" s="214" t="s">
        <v>78</v>
      </c>
      <c r="N185" s="215" t="s">
        <v>50</v>
      </c>
      <c r="O185" s="86"/>
      <c r="P185" s="216">
        <f>O185*H185</f>
        <v>0</v>
      </c>
      <c r="Q185" s="216">
        <v>0.60725</v>
      </c>
      <c r="R185" s="216">
        <f>Q185*H185</f>
        <v>0.60725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178</v>
      </c>
      <c r="AT185" s="218" t="s">
        <v>174</v>
      </c>
      <c r="AU185" s="218" t="s">
        <v>90</v>
      </c>
      <c r="AY185" s="19" t="s">
        <v>172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88</v>
      </c>
      <c r="BK185" s="219">
        <f>ROUND(I185*H185,2)</f>
        <v>0</v>
      </c>
      <c r="BL185" s="19" t="s">
        <v>178</v>
      </c>
      <c r="BM185" s="218" t="s">
        <v>776</v>
      </c>
    </row>
    <row r="186" spans="1:47" s="2" customFormat="1" ht="12">
      <c r="A186" s="40"/>
      <c r="B186" s="41"/>
      <c r="C186" s="42"/>
      <c r="D186" s="220" t="s">
        <v>180</v>
      </c>
      <c r="E186" s="42"/>
      <c r="F186" s="221" t="s">
        <v>777</v>
      </c>
      <c r="G186" s="42"/>
      <c r="H186" s="42"/>
      <c r="I186" s="222"/>
      <c r="J186" s="42"/>
      <c r="K186" s="42"/>
      <c r="L186" s="46"/>
      <c r="M186" s="223"/>
      <c r="N186" s="22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180</v>
      </c>
      <c r="AU186" s="19" t="s">
        <v>90</v>
      </c>
    </row>
    <row r="187" spans="1:47" s="2" customFormat="1" ht="12">
      <c r="A187" s="40"/>
      <c r="B187" s="41"/>
      <c r="C187" s="42"/>
      <c r="D187" s="225" t="s">
        <v>182</v>
      </c>
      <c r="E187" s="42"/>
      <c r="F187" s="226" t="s">
        <v>778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182</v>
      </c>
      <c r="AU187" s="19" t="s">
        <v>90</v>
      </c>
    </row>
    <row r="188" spans="1:51" s="13" customFormat="1" ht="12">
      <c r="A188" s="13"/>
      <c r="B188" s="227"/>
      <c r="C188" s="228"/>
      <c r="D188" s="220" t="s">
        <v>184</v>
      </c>
      <c r="E188" s="229" t="s">
        <v>78</v>
      </c>
      <c r="F188" s="230" t="s">
        <v>779</v>
      </c>
      <c r="G188" s="228"/>
      <c r="H188" s="231">
        <v>1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184</v>
      </c>
      <c r="AU188" s="237" t="s">
        <v>90</v>
      </c>
      <c r="AV188" s="13" t="s">
        <v>90</v>
      </c>
      <c r="AW188" s="13" t="s">
        <v>38</v>
      </c>
      <c r="AX188" s="13" t="s">
        <v>88</v>
      </c>
      <c r="AY188" s="237" t="s">
        <v>172</v>
      </c>
    </row>
    <row r="189" spans="1:65" s="2" customFormat="1" ht="16.5" customHeight="1">
      <c r="A189" s="40"/>
      <c r="B189" s="41"/>
      <c r="C189" s="207" t="s">
        <v>316</v>
      </c>
      <c r="D189" s="207" t="s">
        <v>174</v>
      </c>
      <c r="E189" s="208" t="s">
        <v>780</v>
      </c>
      <c r="F189" s="209" t="s">
        <v>781</v>
      </c>
      <c r="G189" s="210" t="s">
        <v>142</v>
      </c>
      <c r="H189" s="211">
        <v>1</v>
      </c>
      <c r="I189" s="212"/>
      <c r="J189" s="213">
        <f>ROUND(I189*H189,2)</f>
        <v>0</v>
      </c>
      <c r="K189" s="209" t="s">
        <v>177</v>
      </c>
      <c r="L189" s="46"/>
      <c r="M189" s="214" t="s">
        <v>78</v>
      </c>
      <c r="N189" s="215" t="s">
        <v>50</v>
      </c>
      <c r="O189" s="86"/>
      <c r="P189" s="216">
        <f>O189*H189</f>
        <v>0</v>
      </c>
      <c r="Q189" s="216">
        <v>0.4008</v>
      </c>
      <c r="R189" s="216">
        <f>Q189*H189</f>
        <v>0.4008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178</v>
      </c>
      <c r="AT189" s="218" t="s">
        <v>174</v>
      </c>
      <c r="AU189" s="218" t="s">
        <v>90</v>
      </c>
      <c r="AY189" s="19" t="s">
        <v>172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88</v>
      </c>
      <c r="BK189" s="219">
        <f>ROUND(I189*H189,2)</f>
        <v>0</v>
      </c>
      <c r="BL189" s="19" t="s">
        <v>178</v>
      </c>
      <c r="BM189" s="218" t="s">
        <v>782</v>
      </c>
    </row>
    <row r="190" spans="1:47" s="2" customFormat="1" ht="12">
      <c r="A190" s="40"/>
      <c r="B190" s="41"/>
      <c r="C190" s="42"/>
      <c r="D190" s="220" t="s">
        <v>180</v>
      </c>
      <c r="E190" s="42"/>
      <c r="F190" s="221" t="s">
        <v>783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180</v>
      </c>
      <c r="AU190" s="19" t="s">
        <v>90</v>
      </c>
    </row>
    <row r="191" spans="1:47" s="2" customFormat="1" ht="12">
      <c r="A191" s="40"/>
      <c r="B191" s="41"/>
      <c r="C191" s="42"/>
      <c r="D191" s="225" t="s">
        <v>182</v>
      </c>
      <c r="E191" s="42"/>
      <c r="F191" s="226" t="s">
        <v>784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182</v>
      </c>
      <c r="AU191" s="19" t="s">
        <v>90</v>
      </c>
    </row>
    <row r="192" spans="1:65" s="2" customFormat="1" ht="16.5" customHeight="1">
      <c r="A192" s="40"/>
      <c r="B192" s="41"/>
      <c r="C192" s="207" t="s">
        <v>466</v>
      </c>
      <c r="D192" s="207" t="s">
        <v>174</v>
      </c>
      <c r="E192" s="208" t="s">
        <v>785</v>
      </c>
      <c r="F192" s="209" t="s">
        <v>786</v>
      </c>
      <c r="G192" s="210" t="s">
        <v>135</v>
      </c>
      <c r="H192" s="211">
        <v>10</v>
      </c>
      <c r="I192" s="212"/>
      <c r="J192" s="213">
        <f>ROUND(I192*H192,2)</f>
        <v>0</v>
      </c>
      <c r="K192" s="209" t="s">
        <v>78</v>
      </c>
      <c r="L192" s="46"/>
      <c r="M192" s="214" t="s">
        <v>78</v>
      </c>
      <c r="N192" s="215" t="s">
        <v>50</v>
      </c>
      <c r="O192" s="86"/>
      <c r="P192" s="216">
        <f>O192*H192</f>
        <v>0</v>
      </c>
      <c r="Q192" s="216">
        <v>1.89077</v>
      </c>
      <c r="R192" s="216">
        <f>Q192*H192</f>
        <v>18.907700000000002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178</v>
      </c>
      <c r="AT192" s="218" t="s">
        <v>174</v>
      </c>
      <c r="AU192" s="218" t="s">
        <v>90</v>
      </c>
      <c r="AY192" s="19" t="s">
        <v>172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88</v>
      </c>
      <c r="BK192" s="219">
        <f>ROUND(I192*H192,2)</f>
        <v>0</v>
      </c>
      <c r="BL192" s="19" t="s">
        <v>178</v>
      </c>
      <c r="BM192" s="218" t="s">
        <v>787</v>
      </c>
    </row>
    <row r="193" spans="1:47" s="2" customFormat="1" ht="12">
      <c r="A193" s="40"/>
      <c r="B193" s="41"/>
      <c r="C193" s="42"/>
      <c r="D193" s="220" t="s">
        <v>180</v>
      </c>
      <c r="E193" s="42"/>
      <c r="F193" s="221" t="s">
        <v>786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180</v>
      </c>
      <c r="AU193" s="19" t="s">
        <v>90</v>
      </c>
    </row>
    <row r="194" spans="1:51" s="13" customFormat="1" ht="12">
      <c r="A194" s="13"/>
      <c r="B194" s="227"/>
      <c r="C194" s="228"/>
      <c r="D194" s="220" t="s">
        <v>184</v>
      </c>
      <c r="E194" s="229" t="s">
        <v>78</v>
      </c>
      <c r="F194" s="230" t="s">
        <v>788</v>
      </c>
      <c r="G194" s="228"/>
      <c r="H194" s="231">
        <v>10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90</v>
      </c>
      <c r="AV194" s="13" t="s">
        <v>90</v>
      </c>
      <c r="AW194" s="13" t="s">
        <v>38</v>
      </c>
      <c r="AX194" s="13" t="s">
        <v>88</v>
      </c>
      <c r="AY194" s="237" t="s">
        <v>172</v>
      </c>
    </row>
    <row r="195" spans="1:65" s="2" customFormat="1" ht="24.15" customHeight="1">
      <c r="A195" s="40"/>
      <c r="B195" s="41"/>
      <c r="C195" s="207" t="s">
        <v>615</v>
      </c>
      <c r="D195" s="207" t="s">
        <v>174</v>
      </c>
      <c r="E195" s="208" t="s">
        <v>789</v>
      </c>
      <c r="F195" s="209" t="s">
        <v>790</v>
      </c>
      <c r="G195" s="210" t="s">
        <v>464</v>
      </c>
      <c r="H195" s="211">
        <v>1</v>
      </c>
      <c r="I195" s="212"/>
      <c r="J195" s="213">
        <f>ROUND(I195*H195,2)</f>
        <v>0</v>
      </c>
      <c r="K195" s="209" t="s">
        <v>78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2.429</v>
      </c>
      <c r="R195" s="216">
        <f>Q195*H195</f>
        <v>2.429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178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178</v>
      </c>
      <c r="BM195" s="218" t="s">
        <v>791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790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51" s="16" customFormat="1" ht="12">
      <c r="A197" s="16"/>
      <c r="B197" s="265"/>
      <c r="C197" s="266"/>
      <c r="D197" s="220" t="s">
        <v>184</v>
      </c>
      <c r="E197" s="267" t="s">
        <v>78</v>
      </c>
      <c r="F197" s="268" t="s">
        <v>792</v>
      </c>
      <c r="G197" s="266"/>
      <c r="H197" s="267" t="s">
        <v>78</v>
      </c>
      <c r="I197" s="269"/>
      <c r="J197" s="266"/>
      <c r="K197" s="266"/>
      <c r="L197" s="270"/>
      <c r="M197" s="271"/>
      <c r="N197" s="272"/>
      <c r="O197" s="272"/>
      <c r="P197" s="272"/>
      <c r="Q197" s="272"/>
      <c r="R197" s="272"/>
      <c r="S197" s="272"/>
      <c r="T197" s="273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74" t="s">
        <v>184</v>
      </c>
      <c r="AU197" s="274" t="s">
        <v>90</v>
      </c>
      <c r="AV197" s="16" t="s">
        <v>88</v>
      </c>
      <c r="AW197" s="16" t="s">
        <v>38</v>
      </c>
      <c r="AX197" s="16" t="s">
        <v>80</v>
      </c>
      <c r="AY197" s="274" t="s">
        <v>172</v>
      </c>
    </row>
    <row r="198" spans="1:51" s="16" customFormat="1" ht="12">
      <c r="A198" s="16"/>
      <c r="B198" s="265"/>
      <c r="C198" s="266"/>
      <c r="D198" s="220" t="s">
        <v>184</v>
      </c>
      <c r="E198" s="267" t="s">
        <v>78</v>
      </c>
      <c r="F198" s="268" t="s">
        <v>793</v>
      </c>
      <c r="G198" s="266"/>
      <c r="H198" s="267" t="s">
        <v>78</v>
      </c>
      <c r="I198" s="269"/>
      <c r="J198" s="266"/>
      <c r="K198" s="266"/>
      <c r="L198" s="270"/>
      <c r="M198" s="271"/>
      <c r="N198" s="272"/>
      <c r="O198" s="272"/>
      <c r="P198" s="272"/>
      <c r="Q198" s="272"/>
      <c r="R198" s="272"/>
      <c r="S198" s="272"/>
      <c r="T198" s="273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4" t="s">
        <v>184</v>
      </c>
      <c r="AU198" s="274" t="s">
        <v>90</v>
      </c>
      <c r="AV198" s="16" t="s">
        <v>88</v>
      </c>
      <c r="AW198" s="16" t="s">
        <v>38</v>
      </c>
      <c r="AX198" s="16" t="s">
        <v>80</v>
      </c>
      <c r="AY198" s="274" t="s">
        <v>172</v>
      </c>
    </row>
    <row r="199" spans="1:51" s="13" customFormat="1" ht="12">
      <c r="A199" s="13"/>
      <c r="B199" s="227"/>
      <c r="C199" s="228"/>
      <c r="D199" s="220" t="s">
        <v>184</v>
      </c>
      <c r="E199" s="229" t="s">
        <v>78</v>
      </c>
      <c r="F199" s="230" t="s">
        <v>794</v>
      </c>
      <c r="G199" s="228"/>
      <c r="H199" s="231">
        <v>1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184</v>
      </c>
      <c r="AU199" s="237" t="s">
        <v>90</v>
      </c>
      <c r="AV199" s="13" t="s">
        <v>90</v>
      </c>
      <c r="AW199" s="13" t="s">
        <v>38</v>
      </c>
      <c r="AX199" s="13" t="s">
        <v>80</v>
      </c>
      <c r="AY199" s="237" t="s">
        <v>172</v>
      </c>
    </row>
    <row r="200" spans="1:51" s="14" customFormat="1" ht="12">
      <c r="A200" s="14"/>
      <c r="B200" s="238"/>
      <c r="C200" s="239"/>
      <c r="D200" s="220" t="s">
        <v>184</v>
      </c>
      <c r="E200" s="240" t="s">
        <v>78</v>
      </c>
      <c r="F200" s="241" t="s">
        <v>186</v>
      </c>
      <c r="G200" s="239"/>
      <c r="H200" s="242">
        <v>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184</v>
      </c>
      <c r="AU200" s="248" t="s">
        <v>90</v>
      </c>
      <c r="AV200" s="14" t="s">
        <v>178</v>
      </c>
      <c r="AW200" s="14" t="s">
        <v>38</v>
      </c>
      <c r="AX200" s="14" t="s">
        <v>88</v>
      </c>
      <c r="AY200" s="248" t="s">
        <v>172</v>
      </c>
    </row>
    <row r="201" spans="1:65" s="2" customFormat="1" ht="16.5" customHeight="1">
      <c r="A201" s="40"/>
      <c r="B201" s="41"/>
      <c r="C201" s="207" t="s">
        <v>461</v>
      </c>
      <c r="D201" s="207" t="s">
        <v>174</v>
      </c>
      <c r="E201" s="208" t="s">
        <v>795</v>
      </c>
      <c r="F201" s="209" t="s">
        <v>796</v>
      </c>
      <c r="G201" s="210" t="s">
        <v>135</v>
      </c>
      <c r="H201" s="211">
        <v>4.6</v>
      </c>
      <c r="I201" s="212"/>
      <c r="J201" s="213">
        <f>ROUND(I201*H201,2)</f>
        <v>0</v>
      </c>
      <c r="K201" s="209" t="s">
        <v>177</v>
      </c>
      <c r="L201" s="46"/>
      <c r="M201" s="214" t="s">
        <v>78</v>
      </c>
      <c r="N201" s="215" t="s">
        <v>50</v>
      </c>
      <c r="O201" s="86"/>
      <c r="P201" s="216">
        <f>O201*H201</f>
        <v>0</v>
      </c>
      <c r="Q201" s="216">
        <v>2.50187</v>
      </c>
      <c r="R201" s="216">
        <f>Q201*H201</f>
        <v>11.508601999999998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178</v>
      </c>
      <c r="AT201" s="218" t="s">
        <v>174</v>
      </c>
      <c r="AU201" s="218" t="s">
        <v>90</v>
      </c>
      <c r="AY201" s="19" t="s">
        <v>172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88</v>
      </c>
      <c r="BK201" s="219">
        <f>ROUND(I201*H201,2)</f>
        <v>0</v>
      </c>
      <c r="BL201" s="19" t="s">
        <v>178</v>
      </c>
      <c r="BM201" s="218" t="s">
        <v>797</v>
      </c>
    </row>
    <row r="202" spans="1:47" s="2" customFormat="1" ht="12">
      <c r="A202" s="40"/>
      <c r="B202" s="41"/>
      <c r="C202" s="42"/>
      <c r="D202" s="220" t="s">
        <v>180</v>
      </c>
      <c r="E202" s="42"/>
      <c r="F202" s="221" t="s">
        <v>798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180</v>
      </c>
      <c r="AU202" s="19" t="s">
        <v>90</v>
      </c>
    </row>
    <row r="203" spans="1:47" s="2" customFormat="1" ht="12">
      <c r="A203" s="40"/>
      <c r="B203" s="41"/>
      <c r="C203" s="42"/>
      <c r="D203" s="225" t="s">
        <v>182</v>
      </c>
      <c r="E203" s="42"/>
      <c r="F203" s="226" t="s">
        <v>799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182</v>
      </c>
      <c r="AU203" s="19" t="s">
        <v>90</v>
      </c>
    </row>
    <row r="204" spans="1:51" s="16" customFormat="1" ht="12">
      <c r="A204" s="16"/>
      <c r="B204" s="265"/>
      <c r="C204" s="266"/>
      <c r="D204" s="220" t="s">
        <v>184</v>
      </c>
      <c r="E204" s="267" t="s">
        <v>78</v>
      </c>
      <c r="F204" s="268" t="s">
        <v>800</v>
      </c>
      <c r="G204" s="266"/>
      <c r="H204" s="267" t="s">
        <v>78</v>
      </c>
      <c r="I204" s="269"/>
      <c r="J204" s="266"/>
      <c r="K204" s="266"/>
      <c r="L204" s="270"/>
      <c r="M204" s="271"/>
      <c r="N204" s="272"/>
      <c r="O204" s="272"/>
      <c r="P204" s="272"/>
      <c r="Q204" s="272"/>
      <c r="R204" s="272"/>
      <c r="S204" s="272"/>
      <c r="T204" s="27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4" t="s">
        <v>184</v>
      </c>
      <c r="AU204" s="274" t="s">
        <v>90</v>
      </c>
      <c r="AV204" s="16" t="s">
        <v>88</v>
      </c>
      <c r="AW204" s="16" t="s">
        <v>38</v>
      </c>
      <c r="AX204" s="16" t="s">
        <v>80</v>
      </c>
      <c r="AY204" s="274" t="s">
        <v>172</v>
      </c>
    </row>
    <row r="205" spans="1:51" s="16" customFormat="1" ht="12">
      <c r="A205" s="16"/>
      <c r="B205" s="265"/>
      <c r="C205" s="266"/>
      <c r="D205" s="220" t="s">
        <v>184</v>
      </c>
      <c r="E205" s="267" t="s">
        <v>78</v>
      </c>
      <c r="F205" s="268" t="s">
        <v>801</v>
      </c>
      <c r="G205" s="266"/>
      <c r="H205" s="267" t="s">
        <v>78</v>
      </c>
      <c r="I205" s="269"/>
      <c r="J205" s="266"/>
      <c r="K205" s="266"/>
      <c r="L205" s="270"/>
      <c r="M205" s="271"/>
      <c r="N205" s="272"/>
      <c r="O205" s="272"/>
      <c r="P205" s="272"/>
      <c r="Q205" s="272"/>
      <c r="R205" s="272"/>
      <c r="S205" s="272"/>
      <c r="T205" s="273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4" t="s">
        <v>184</v>
      </c>
      <c r="AU205" s="274" t="s">
        <v>90</v>
      </c>
      <c r="AV205" s="16" t="s">
        <v>88</v>
      </c>
      <c r="AW205" s="16" t="s">
        <v>38</v>
      </c>
      <c r="AX205" s="16" t="s">
        <v>80</v>
      </c>
      <c r="AY205" s="274" t="s">
        <v>172</v>
      </c>
    </row>
    <row r="206" spans="1:51" s="13" customFormat="1" ht="12">
      <c r="A206" s="13"/>
      <c r="B206" s="227"/>
      <c r="C206" s="228"/>
      <c r="D206" s="220" t="s">
        <v>184</v>
      </c>
      <c r="E206" s="229" t="s">
        <v>78</v>
      </c>
      <c r="F206" s="230" t="s">
        <v>802</v>
      </c>
      <c r="G206" s="228"/>
      <c r="H206" s="231">
        <v>2.6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184</v>
      </c>
      <c r="AU206" s="237" t="s">
        <v>90</v>
      </c>
      <c r="AV206" s="13" t="s">
        <v>90</v>
      </c>
      <c r="AW206" s="13" t="s">
        <v>38</v>
      </c>
      <c r="AX206" s="13" t="s">
        <v>80</v>
      </c>
      <c r="AY206" s="237" t="s">
        <v>172</v>
      </c>
    </row>
    <row r="207" spans="1:51" s="13" customFormat="1" ht="12">
      <c r="A207" s="13"/>
      <c r="B207" s="227"/>
      <c r="C207" s="228"/>
      <c r="D207" s="220" t="s">
        <v>184</v>
      </c>
      <c r="E207" s="229" t="s">
        <v>78</v>
      </c>
      <c r="F207" s="230" t="s">
        <v>803</v>
      </c>
      <c r="G207" s="228"/>
      <c r="H207" s="231">
        <v>2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184</v>
      </c>
      <c r="AU207" s="237" t="s">
        <v>90</v>
      </c>
      <c r="AV207" s="13" t="s">
        <v>90</v>
      </c>
      <c r="AW207" s="13" t="s">
        <v>38</v>
      </c>
      <c r="AX207" s="13" t="s">
        <v>80</v>
      </c>
      <c r="AY207" s="237" t="s">
        <v>172</v>
      </c>
    </row>
    <row r="208" spans="1:51" s="14" customFormat="1" ht="12">
      <c r="A208" s="14"/>
      <c r="B208" s="238"/>
      <c r="C208" s="239"/>
      <c r="D208" s="220" t="s">
        <v>184</v>
      </c>
      <c r="E208" s="240" t="s">
        <v>78</v>
      </c>
      <c r="F208" s="241" t="s">
        <v>186</v>
      </c>
      <c r="G208" s="239"/>
      <c r="H208" s="242">
        <v>4.6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184</v>
      </c>
      <c r="AU208" s="248" t="s">
        <v>90</v>
      </c>
      <c r="AV208" s="14" t="s">
        <v>178</v>
      </c>
      <c r="AW208" s="14" t="s">
        <v>38</v>
      </c>
      <c r="AX208" s="14" t="s">
        <v>88</v>
      </c>
      <c r="AY208" s="248" t="s">
        <v>172</v>
      </c>
    </row>
    <row r="209" spans="1:65" s="2" customFormat="1" ht="24.15" customHeight="1">
      <c r="A209" s="40"/>
      <c r="B209" s="41"/>
      <c r="C209" s="207" t="s">
        <v>624</v>
      </c>
      <c r="D209" s="207" t="s">
        <v>174</v>
      </c>
      <c r="E209" s="208" t="s">
        <v>804</v>
      </c>
      <c r="F209" s="209" t="s">
        <v>805</v>
      </c>
      <c r="G209" s="210" t="s">
        <v>464</v>
      </c>
      <c r="H209" s="211">
        <v>1</v>
      </c>
      <c r="I209" s="212"/>
      <c r="J209" s="213">
        <f>ROUND(I209*H209,2)</f>
        <v>0</v>
      </c>
      <c r="K209" s="209" t="s">
        <v>78</v>
      </c>
      <c r="L209" s="46"/>
      <c r="M209" s="214" t="s">
        <v>78</v>
      </c>
      <c r="N209" s="215" t="s">
        <v>50</v>
      </c>
      <c r="O209" s="86"/>
      <c r="P209" s="216">
        <f>O209*H209</f>
        <v>0</v>
      </c>
      <c r="Q209" s="216">
        <v>0.00632</v>
      </c>
      <c r="R209" s="216">
        <f>Q209*H209</f>
        <v>0.00632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178</v>
      </c>
      <c r="AT209" s="218" t="s">
        <v>174</v>
      </c>
      <c r="AU209" s="218" t="s">
        <v>90</v>
      </c>
      <c r="AY209" s="19" t="s">
        <v>172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88</v>
      </c>
      <c r="BK209" s="219">
        <f>ROUND(I209*H209,2)</f>
        <v>0</v>
      </c>
      <c r="BL209" s="19" t="s">
        <v>178</v>
      </c>
      <c r="BM209" s="218" t="s">
        <v>806</v>
      </c>
    </row>
    <row r="210" spans="1:47" s="2" customFormat="1" ht="12">
      <c r="A210" s="40"/>
      <c r="B210" s="41"/>
      <c r="C210" s="42"/>
      <c r="D210" s="220" t="s">
        <v>180</v>
      </c>
      <c r="E210" s="42"/>
      <c r="F210" s="221" t="s">
        <v>807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180</v>
      </c>
      <c r="AU210" s="19" t="s">
        <v>90</v>
      </c>
    </row>
    <row r="211" spans="1:63" s="12" customFormat="1" ht="22.8" customHeight="1">
      <c r="A211" s="12"/>
      <c r="B211" s="191"/>
      <c r="C211" s="192"/>
      <c r="D211" s="193" t="s">
        <v>79</v>
      </c>
      <c r="E211" s="205" t="s">
        <v>206</v>
      </c>
      <c r="F211" s="205" t="s">
        <v>598</v>
      </c>
      <c r="G211" s="192"/>
      <c r="H211" s="192"/>
      <c r="I211" s="195"/>
      <c r="J211" s="206">
        <f>BK211</f>
        <v>0</v>
      </c>
      <c r="K211" s="192"/>
      <c r="L211" s="197"/>
      <c r="M211" s="198"/>
      <c r="N211" s="199"/>
      <c r="O211" s="199"/>
      <c r="P211" s="200">
        <f>SUM(P212:P222)</f>
        <v>0</v>
      </c>
      <c r="Q211" s="199"/>
      <c r="R211" s="200">
        <f>SUM(R212:R222)</f>
        <v>11.146530000000002</v>
      </c>
      <c r="S211" s="199"/>
      <c r="T211" s="201">
        <f>SUM(T212:T222)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88</v>
      </c>
      <c r="AT211" s="203" t="s">
        <v>79</v>
      </c>
      <c r="AU211" s="203" t="s">
        <v>88</v>
      </c>
      <c r="AY211" s="202" t="s">
        <v>172</v>
      </c>
      <c r="BK211" s="204">
        <f>SUM(BK212:BK222)</f>
        <v>0</v>
      </c>
    </row>
    <row r="212" spans="1:65" s="2" customFormat="1" ht="24.15" customHeight="1">
      <c r="A212" s="40"/>
      <c r="B212" s="41"/>
      <c r="C212" s="207" t="s">
        <v>631</v>
      </c>
      <c r="D212" s="207" t="s">
        <v>174</v>
      </c>
      <c r="E212" s="208" t="s">
        <v>599</v>
      </c>
      <c r="F212" s="209" t="s">
        <v>600</v>
      </c>
      <c r="G212" s="210" t="s">
        <v>142</v>
      </c>
      <c r="H212" s="211">
        <v>81</v>
      </c>
      <c r="I212" s="212"/>
      <c r="J212" s="213">
        <f>ROUND(I212*H212,2)</f>
        <v>0</v>
      </c>
      <c r="K212" s="209" t="s">
        <v>78</v>
      </c>
      <c r="L212" s="46"/>
      <c r="M212" s="214" t="s">
        <v>78</v>
      </c>
      <c r="N212" s="215" t="s">
        <v>50</v>
      </c>
      <c r="O212" s="86"/>
      <c r="P212" s="216">
        <f>O212*H212</f>
        <v>0</v>
      </c>
      <c r="Q212" s="216">
        <v>0.13</v>
      </c>
      <c r="R212" s="216">
        <f>Q212*H212</f>
        <v>10.530000000000001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178</v>
      </c>
      <c r="AT212" s="218" t="s">
        <v>174</v>
      </c>
      <c r="AU212" s="218" t="s">
        <v>90</v>
      </c>
      <c r="AY212" s="19" t="s">
        <v>172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88</v>
      </c>
      <c r="BK212" s="219">
        <f>ROUND(I212*H212,2)</f>
        <v>0</v>
      </c>
      <c r="BL212" s="19" t="s">
        <v>178</v>
      </c>
      <c r="BM212" s="218" t="s">
        <v>808</v>
      </c>
    </row>
    <row r="213" spans="1:47" s="2" customFormat="1" ht="12">
      <c r="A213" s="40"/>
      <c r="B213" s="41"/>
      <c r="C213" s="42"/>
      <c r="D213" s="220" t="s">
        <v>180</v>
      </c>
      <c r="E213" s="42"/>
      <c r="F213" s="221" t="s">
        <v>600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180</v>
      </c>
      <c r="AU213" s="19" t="s">
        <v>90</v>
      </c>
    </row>
    <row r="214" spans="1:51" s="16" customFormat="1" ht="12">
      <c r="A214" s="16"/>
      <c r="B214" s="265"/>
      <c r="C214" s="266"/>
      <c r="D214" s="220" t="s">
        <v>184</v>
      </c>
      <c r="E214" s="267" t="s">
        <v>78</v>
      </c>
      <c r="F214" s="268" t="s">
        <v>602</v>
      </c>
      <c r="G214" s="266"/>
      <c r="H214" s="267" t="s">
        <v>78</v>
      </c>
      <c r="I214" s="269"/>
      <c r="J214" s="266"/>
      <c r="K214" s="266"/>
      <c r="L214" s="270"/>
      <c r="M214" s="271"/>
      <c r="N214" s="272"/>
      <c r="O214" s="272"/>
      <c r="P214" s="272"/>
      <c r="Q214" s="272"/>
      <c r="R214" s="272"/>
      <c r="S214" s="272"/>
      <c r="T214" s="273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74" t="s">
        <v>184</v>
      </c>
      <c r="AU214" s="274" t="s">
        <v>90</v>
      </c>
      <c r="AV214" s="16" t="s">
        <v>88</v>
      </c>
      <c r="AW214" s="16" t="s">
        <v>38</v>
      </c>
      <c r="AX214" s="16" t="s">
        <v>80</v>
      </c>
      <c r="AY214" s="274" t="s">
        <v>172</v>
      </c>
    </row>
    <row r="215" spans="1:51" s="16" customFormat="1" ht="12">
      <c r="A215" s="16"/>
      <c r="B215" s="265"/>
      <c r="C215" s="266"/>
      <c r="D215" s="220" t="s">
        <v>184</v>
      </c>
      <c r="E215" s="267" t="s">
        <v>78</v>
      </c>
      <c r="F215" s="268" t="s">
        <v>603</v>
      </c>
      <c r="G215" s="266"/>
      <c r="H215" s="267" t="s">
        <v>78</v>
      </c>
      <c r="I215" s="269"/>
      <c r="J215" s="266"/>
      <c r="K215" s="266"/>
      <c r="L215" s="270"/>
      <c r="M215" s="271"/>
      <c r="N215" s="272"/>
      <c r="O215" s="272"/>
      <c r="P215" s="272"/>
      <c r="Q215" s="272"/>
      <c r="R215" s="272"/>
      <c r="S215" s="272"/>
      <c r="T215" s="273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74" t="s">
        <v>184</v>
      </c>
      <c r="AU215" s="274" t="s">
        <v>90</v>
      </c>
      <c r="AV215" s="16" t="s">
        <v>88</v>
      </c>
      <c r="AW215" s="16" t="s">
        <v>38</v>
      </c>
      <c r="AX215" s="16" t="s">
        <v>80</v>
      </c>
      <c r="AY215" s="274" t="s">
        <v>172</v>
      </c>
    </row>
    <row r="216" spans="1:51" s="13" customFormat="1" ht="12">
      <c r="A216" s="13"/>
      <c r="B216" s="227"/>
      <c r="C216" s="228"/>
      <c r="D216" s="220" t="s">
        <v>184</v>
      </c>
      <c r="E216" s="229" t="s">
        <v>78</v>
      </c>
      <c r="F216" s="230" t="s">
        <v>809</v>
      </c>
      <c r="G216" s="228"/>
      <c r="H216" s="231">
        <v>81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184</v>
      </c>
      <c r="AU216" s="237" t="s">
        <v>90</v>
      </c>
      <c r="AV216" s="13" t="s">
        <v>90</v>
      </c>
      <c r="AW216" s="13" t="s">
        <v>38</v>
      </c>
      <c r="AX216" s="13" t="s">
        <v>88</v>
      </c>
      <c r="AY216" s="237" t="s">
        <v>172</v>
      </c>
    </row>
    <row r="217" spans="1:65" s="2" customFormat="1" ht="16.5" customHeight="1">
      <c r="A217" s="40"/>
      <c r="B217" s="41"/>
      <c r="C217" s="207" t="s">
        <v>635</v>
      </c>
      <c r="D217" s="207" t="s">
        <v>174</v>
      </c>
      <c r="E217" s="208" t="s">
        <v>810</v>
      </c>
      <c r="F217" s="209" t="s">
        <v>811</v>
      </c>
      <c r="G217" s="210" t="s">
        <v>142</v>
      </c>
      <c r="H217" s="211">
        <v>1</v>
      </c>
      <c r="I217" s="212"/>
      <c r="J217" s="213">
        <f>ROUND(I217*H217,2)</f>
        <v>0</v>
      </c>
      <c r="K217" s="209" t="s">
        <v>177</v>
      </c>
      <c r="L217" s="46"/>
      <c r="M217" s="214" t="s">
        <v>78</v>
      </c>
      <c r="N217" s="215" t="s">
        <v>50</v>
      </c>
      <c r="O217" s="86"/>
      <c r="P217" s="216">
        <f>O217*H217</f>
        <v>0</v>
      </c>
      <c r="Q217" s="216">
        <v>0.19536</v>
      </c>
      <c r="R217" s="216">
        <f>Q217*H217</f>
        <v>0.19536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178</v>
      </c>
      <c r="AT217" s="218" t="s">
        <v>174</v>
      </c>
      <c r="AU217" s="218" t="s">
        <v>90</v>
      </c>
      <c r="AY217" s="19" t="s">
        <v>172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88</v>
      </c>
      <c r="BK217" s="219">
        <f>ROUND(I217*H217,2)</f>
        <v>0</v>
      </c>
      <c r="BL217" s="19" t="s">
        <v>178</v>
      </c>
      <c r="BM217" s="218" t="s">
        <v>812</v>
      </c>
    </row>
    <row r="218" spans="1:47" s="2" customFormat="1" ht="12">
      <c r="A218" s="40"/>
      <c r="B218" s="41"/>
      <c r="C218" s="42"/>
      <c r="D218" s="220" t="s">
        <v>180</v>
      </c>
      <c r="E218" s="42"/>
      <c r="F218" s="221" t="s">
        <v>813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180</v>
      </c>
      <c r="AU218" s="19" t="s">
        <v>90</v>
      </c>
    </row>
    <row r="219" spans="1:47" s="2" customFormat="1" ht="12">
      <c r="A219" s="40"/>
      <c r="B219" s="41"/>
      <c r="C219" s="42"/>
      <c r="D219" s="225" t="s">
        <v>182</v>
      </c>
      <c r="E219" s="42"/>
      <c r="F219" s="226" t="s">
        <v>814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182</v>
      </c>
      <c r="AU219" s="19" t="s">
        <v>90</v>
      </c>
    </row>
    <row r="220" spans="1:65" s="2" customFormat="1" ht="16.5" customHeight="1">
      <c r="A220" s="40"/>
      <c r="B220" s="41"/>
      <c r="C220" s="275" t="s">
        <v>642</v>
      </c>
      <c r="D220" s="275" t="s">
        <v>387</v>
      </c>
      <c r="E220" s="277" t="s">
        <v>815</v>
      </c>
      <c r="F220" s="278" t="s">
        <v>816</v>
      </c>
      <c r="G220" s="279" t="s">
        <v>142</v>
      </c>
      <c r="H220" s="280">
        <v>1.01</v>
      </c>
      <c r="I220" s="281"/>
      <c r="J220" s="282">
        <f>ROUND(I220*H220,2)</f>
        <v>0</v>
      </c>
      <c r="K220" s="278" t="s">
        <v>177</v>
      </c>
      <c r="L220" s="283"/>
      <c r="M220" s="284" t="s">
        <v>78</v>
      </c>
      <c r="N220" s="285" t="s">
        <v>50</v>
      </c>
      <c r="O220" s="86"/>
      <c r="P220" s="216">
        <f>O220*H220</f>
        <v>0</v>
      </c>
      <c r="Q220" s="216">
        <v>0.417</v>
      </c>
      <c r="R220" s="216">
        <f>Q220*H220</f>
        <v>0.42117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231</v>
      </c>
      <c r="AT220" s="218" t="s">
        <v>387</v>
      </c>
      <c r="AU220" s="218" t="s">
        <v>90</v>
      </c>
      <c r="AY220" s="19" t="s">
        <v>172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88</v>
      </c>
      <c r="BK220" s="219">
        <f>ROUND(I220*H220,2)</f>
        <v>0</v>
      </c>
      <c r="BL220" s="19" t="s">
        <v>178</v>
      </c>
      <c r="BM220" s="218" t="s">
        <v>817</v>
      </c>
    </row>
    <row r="221" spans="1:47" s="2" customFormat="1" ht="12">
      <c r="A221" s="40"/>
      <c r="B221" s="41"/>
      <c r="C221" s="42"/>
      <c r="D221" s="220" t="s">
        <v>180</v>
      </c>
      <c r="E221" s="42"/>
      <c r="F221" s="221" t="s">
        <v>816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180</v>
      </c>
      <c r="AU221" s="19" t="s">
        <v>90</v>
      </c>
    </row>
    <row r="222" spans="1:51" s="13" customFormat="1" ht="12">
      <c r="A222" s="13"/>
      <c r="B222" s="227"/>
      <c r="C222" s="228"/>
      <c r="D222" s="220" t="s">
        <v>184</v>
      </c>
      <c r="E222" s="228"/>
      <c r="F222" s="230" t="s">
        <v>818</v>
      </c>
      <c r="G222" s="228"/>
      <c r="H222" s="231">
        <v>1.01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184</v>
      </c>
      <c r="AU222" s="237" t="s">
        <v>90</v>
      </c>
      <c r="AV222" s="13" t="s">
        <v>90</v>
      </c>
      <c r="AW222" s="13" t="s">
        <v>4</v>
      </c>
      <c r="AX222" s="13" t="s">
        <v>88</v>
      </c>
      <c r="AY222" s="237" t="s">
        <v>172</v>
      </c>
    </row>
    <row r="223" spans="1:63" s="12" customFormat="1" ht="22.8" customHeight="1">
      <c r="A223" s="12"/>
      <c r="B223" s="191"/>
      <c r="C223" s="192"/>
      <c r="D223" s="193" t="s">
        <v>79</v>
      </c>
      <c r="E223" s="205" t="s">
        <v>231</v>
      </c>
      <c r="F223" s="205" t="s">
        <v>424</v>
      </c>
      <c r="G223" s="192"/>
      <c r="H223" s="192"/>
      <c r="I223" s="195"/>
      <c r="J223" s="206">
        <f>BK223</f>
        <v>0</v>
      </c>
      <c r="K223" s="192"/>
      <c r="L223" s="197"/>
      <c r="M223" s="198"/>
      <c r="N223" s="199"/>
      <c r="O223" s="199"/>
      <c r="P223" s="200">
        <f>SUM(P224:P345)</f>
        <v>0</v>
      </c>
      <c r="Q223" s="199"/>
      <c r="R223" s="200">
        <f>SUM(R224:R345)</f>
        <v>7.2237934</v>
      </c>
      <c r="S223" s="199"/>
      <c r="T223" s="201">
        <f>SUM(T224:T345)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88</v>
      </c>
      <c r="AT223" s="203" t="s">
        <v>79</v>
      </c>
      <c r="AU223" s="203" t="s">
        <v>88</v>
      </c>
      <c r="AY223" s="202" t="s">
        <v>172</v>
      </c>
      <c r="BK223" s="204">
        <f>SUM(BK224:BK345)</f>
        <v>0</v>
      </c>
    </row>
    <row r="224" spans="1:65" s="2" customFormat="1" ht="16.5" customHeight="1">
      <c r="A224" s="40"/>
      <c r="B224" s="41"/>
      <c r="C224" s="207" t="s">
        <v>648</v>
      </c>
      <c r="D224" s="207" t="s">
        <v>174</v>
      </c>
      <c r="E224" s="208" t="s">
        <v>819</v>
      </c>
      <c r="F224" s="209" t="s">
        <v>820</v>
      </c>
      <c r="G224" s="210" t="s">
        <v>427</v>
      </c>
      <c r="H224" s="211">
        <v>4</v>
      </c>
      <c r="I224" s="212"/>
      <c r="J224" s="213">
        <f>ROUND(I224*H224,2)</f>
        <v>0</v>
      </c>
      <c r="K224" s="209" t="s">
        <v>177</v>
      </c>
      <c r="L224" s="46"/>
      <c r="M224" s="214" t="s">
        <v>78</v>
      </c>
      <c r="N224" s="215" t="s">
        <v>50</v>
      </c>
      <c r="O224" s="86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178</v>
      </c>
      <c r="AT224" s="218" t="s">
        <v>174</v>
      </c>
      <c r="AU224" s="218" t="s">
        <v>90</v>
      </c>
      <c r="AY224" s="19" t="s">
        <v>172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88</v>
      </c>
      <c r="BK224" s="219">
        <f>ROUND(I224*H224,2)</f>
        <v>0</v>
      </c>
      <c r="BL224" s="19" t="s">
        <v>178</v>
      </c>
      <c r="BM224" s="218" t="s">
        <v>821</v>
      </c>
    </row>
    <row r="225" spans="1:47" s="2" customFormat="1" ht="12">
      <c r="A225" s="40"/>
      <c r="B225" s="41"/>
      <c r="C225" s="42"/>
      <c r="D225" s="220" t="s">
        <v>180</v>
      </c>
      <c r="E225" s="42"/>
      <c r="F225" s="221" t="s">
        <v>820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180</v>
      </c>
      <c r="AU225" s="19" t="s">
        <v>90</v>
      </c>
    </row>
    <row r="226" spans="1:47" s="2" customFormat="1" ht="12">
      <c r="A226" s="40"/>
      <c r="B226" s="41"/>
      <c r="C226" s="42"/>
      <c r="D226" s="225" t="s">
        <v>182</v>
      </c>
      <c r="E226" s="42"/>
      <c r="F226" s="226" t="s">
        <v>822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182</v>
      </c>
      <c r="AU226" s="19" t="s">
        <v>90</v>
      </c>
    </row>
    <row r="227" spans="1:51" s="13" customFormat="1" ht="12">
      <c r="A227" s="13"/>
      <c r="B227" s="227"/>
      <c r="C227" s="228"/>
      <c r="D227" s="220" t="s">
        <v>184</v>
      </c>
      <c r="E227" s="229" t="s">
        <v>78</v>
      </c>
      <c r="F227" s="230" t="s">
        <v>823</v>
      </c>
      <c r="G227" s="228"/>
      <c r="H227" s="231">
        <v>1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184</v>
      </c>
      <c r="AU227" s="237" t="s">
        <v>90</v>
      </c>
      <c r="AV227" s="13" t="s">
        <v>90</v>
      </c>
      <c r="AW227" s="13" t="s">
        <v>38</v>
      </c>
      <c r="AX227" s="13" t="s">
        <v>80</v>
      </c>
      <c r="AY227" s="237" t="s">
        <v>172</v>
      </c>
    </row>
    <row r="228" spans="1:51" s="13" customFormat="1" ht="12">
      <c r="A228" s="13"/>
      <c r="B228" s="227"/>
      <c r="C228" s="228"/>
      <c r="D228" s="220" t="s">
        <v>184</v>
      </c>
      <c r="E228" s="229" t="s">
        <v>78</v>
      </c>
      <c r="F228" s="230" t="s">
        <v>824</v>
      </c>
      <c r="G228" s="228"/>
      <c r="H228" s="231">
        <v>3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184</v>
      </c>
      <c r="AU228" s="237" t="s">
        <v>90</v>
      </c>
      <c r="AV228" s="13" t="s">
        <v>90</v>
      </c>
      <c r="AW228" s="13" t="s">
        <v>38</v>
      </c>
      <c r="AX228" s="13" t="s">
        <v>80</v>
      </c>
      <c r="AY228" s="237" t="s">
        <v>172</v>
      </c>
    </row>
    <row r="229" spans="1:51" s="14" customFormat="1" ht="12">
      <c r="A229" s="14"/>
      <c r="B229" s="238"/>
      <c r="C229" s="239"/>
      <c r="D229" s="220" t="s">
        <v>184</v>
      </c>
      <c r="E229" s="240" t="s">
        <v>78</v>
      </c>
      <c r="F229" s="241" t="s">
        <v>186</v>
      </c>
      <c r="G229" s="239"/>
      <c r="H229" s="242">
        <v>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184</v>
      </c>
      <c r="AU229" s="248" t="s">
        <v>90</v>
      </c>
      <c r="AV229" s="14" t="s">
        <v>178</v>
      </c>
      <c r="AW229" s="14" t="s">
        <v>38</v>
      </c>
      <c r="AX229" s="14" t="s">
        <v>88</v>
      </c>
      <c r="AY229" s="248" t="s">
        <v>172</v>
      </c>
    </row>
    <row r="230" spans="1:65" s="2" customFormat="1" ht="24.15" customHeight="1">
      <c r="A230" s="40"/>
      <c r="B230" s="41"/>
      <c r="C230" s="207" t="s">
        <v>652</v>
      </c>
      <c r="D230" s="207" t="s">
        <v>174</v>
      </c>
      <c r="E230" s="208" t="s">
        <v>825</v>
      </c>
      <c r="F230" s="209" t="s">
        <v>826</v>
      </c>
      <c r="G230" s="210" t="s">
        <v>427</v>
      </c>
      <c r="H230" s="211">
        <v>6</v>
      </c>
      <c r="I230" s="212"/>
      <c r="J230" s="213">
        <f>ROUND(I230*H230,2)</f>
        <v>0</v>
      </c>
      <c r="K230" s="209" t="s">
        <v>78</v>
      </c>
      <c r="L230" s="46"/>
      <c r="M230" s="214" t="s">
        <v>78</v>
      </c>
      <c r="N230" s="215" t="s">
        <v>50</v>
      </c>
      <c r="O230" s="86"/>
      <c r="P230" s="216">
        <f>O230*H230</f>
        <v>0</v>
      </c>
      <c r="Q230" s="216">
        <v>0.00167</v>
      </c>
      <c r="R230" s="216">
        <f>Q230*H230</f>
        <v>0.010020000000000001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178</v>
      </c>
      <c r="AT230" s="218" t="s">
        <v>174</v>
      </c>
      <c r="AU230" s="218" t="s">
        <v>90</v>
      </c>
      <c r="AY230" s="19" t="s">
        <v>172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88</v>
      </c>
      <c r="BK230" s="219">
        <f>ROUND(I230*H230,2)</f>
        <v>0</v>
      </c>
      <c r="BL230" s="19" t="s">
        <v>178</v>
      </c>
      <c r="BM230" s="218" t="s">
        <v>827</v>
      </c>
    </row>
    <row r="231" spans="1:47" s="2" customFormat="1" ht="12">
      <c r="A231" s="40"/>
      <c r="B231" s="41"/>
      <c r="C231" s="42"/>
      <c r="D231" s="220" t="s">
        <v>180</v>
      </c>
      <c r="E231" s="42"/>
      <c r="F231" s="221" t="s">
        <v>826</v>
      </c>
      <c r="G231" s="42"/>
      <c r="H231" s="42"/>
      <c r="I231" s="222"/>
      <c r="J231" s="42"/>
      <c r="K231" s="42"/>
      <c r="L231" s="46"/>
      <c r="M231" s="223"/>
      <c r="N231" s="22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180</v>
      </c>
      <c r="AU231" s="19" t="s">
        <v>90</v>
      </c>
    </row>
    <row r="232" spans="1:65" s="2" customFormat="1" ht="16.5" customHeight="1">
      <c r="A232" s="40"/>
      <c r="B232" s="41"/>
      <c r="C232" s="275" t="s">
        <v>656</v>
      </c>
      <c r="D232" s="275" t="s">
        <v>387</v>
      </c>
      <c r="E232" s="277" t="s">
        <v>828</v>
      </c>
      <c r="F232" s="278" t="s">
        <v>829</v>
      </c>
      <c r="G232" s="279" t="s">
        <v>427</v>
      </c>
      <c r="H232" s="280">
        <v>2</v>
      </c>
      <c r="I232" s="281"/>
      <c r="J232" s="282">
        <f>ROUND(I232*H232,2)</f>
        <v>0</v>
      </c>
      <c r="K232" s="278" t="s">
        <v>177</v>
      </c>
      <c r="L232" s="283"/>
      <c r="M232" s="284" t="s">
        <v>78</v>
      </c>
      <c r="N232" s="285" t="s">
        <v>50</v>
      </c>
      <c r="O232" s="86"/>
      <c r="P232" s="216">
        <f>O232*H232</f>
        <v>0</v>
      </c>
      <c r="Q232" s="216">
        <v>0.0075</v>
      </c>
      <c r="R232" s="216">
        <f>Q232*H232</f>
        <v>0.015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231</v>
      </c>
      <c r="AT232" s="218" t="s">
        <v>387</v>
      </c>
      <c r="AU232" s="218" t="s">
        <v>90</v>
      </c>
      <c r="AY232" s="19" t="s">
        <v>172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88</v>
      </c>
      <c r="BK232" s="219">
        <f>ROUND(I232*H232,2)</f>
        <v>0</v>
      </c>
      <c r="BL232" s="19" t="s">
        <v>178</v>
      </c>
      <c r="BM232" s="218" t="s">
        <v>830</v>
      </c>
    </row>
    <row r="233" spans="1:47" s="2" customFormat="1" ht="12">
      <c r="A233" s="40"/>
      <c r="B233" s="41"/>
      <c r="C233" s="42"/>
      <c r="D233" s="220" t="s">
        <v>180</v>
      </c>
      <c r="E233" s="42"/>
      <c r="F233" s="221" t="s">
        <v>829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180</v>
      </c>
      <c r="AU233" s="19" t="s">
        <v>90</v>
      </c>
    </row>
    <row r="234" spans="1:65" s="2" customFormat="1" ht="16.5" customHeight="1">
      <c r="A234" s="40"/>
      <c r="B234" s="41"/>
      <c r="C234" s="275" t="s">
        <v>662</v>
      </c>
      <c r="D234" s="275" t="s">
        <v>387</v>
      </c>
      <c r="E234" s="277" t="s">
        <v>831</v>
      </c>
      <c r="F234" s="278" t="s">
        <v>832</v>
      </c>
      <c r="G234" s="279" t="s">
        <v>427</v>
      </c>
      <c r="H234" s="280">
        <v>2</v>
      </c>
      <c r="I234" s="281"/>
      <c r="J234" s="282">
        <f>ROUND(I234*H234,2)</f>
        <v>0</v>
      </c>
      <c r="K234" s="278" t="s">
        <v>177</v>
      </c>
      <c r="L234" s="283"/>
      <c r="M234" s="284" t="s">
        <v>78</v>
      </c>
      <c r="N234" s="285" t="s">
        <v>50</v>
      </c>
      <c r="O234" s="86"/>
      <c r="P234" s="216">
        <f>O234*H234</f>
        <v>0</v>
      </c>
      <c r="Q234" s="216">
        <v>0.0178</v>
      </c>
      <c r="R234" s="216">
        <f>Q234*H234</f>
        <v>0.0356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231</v>
      </c>
      <c r="AT234" s="218" t="s">
        <v>387</v>
      </c>
      <c r="AU234" s="218" t="s">
        <v>90</v>
      </c>
      <c r="AY234" s="19" t="s">
        <v>172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88</v>
      </c>
      <c r="BK234" s="219">
        <f>ROUND(I234*H234,2)</f>
        <v>0</v>
      </c>
      <c r="BL234" s="19" t="s">
        <v>178</v>
      </c>
      <c r="BM234" s="218" t="s">
        <v>833</v>
      </c>
    </row>
    <row r="235" spans="1:47" s="2" customFormat="1" ht="12">
      <c r="A235" s="40"/>
      <c r="B235" s="41"/>
      <c r="C235" s="42"/>
      <c r="D235" s="220" t="s">
        <v>180</v>
      </c>
      <c r="E235" s="42"/>
      <c r="F235" s="221" t="s">
        <v>832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180</v>
      </c>
      <c r="AU235" s="19" t="s">
        <v>90</v>
      </c>
    </row>
    <row r="236" spans="1:65" s="2" customFormat="1" ht="16.5" customHeight="1">
      <c r="A236" s="40"/>
      <c r="B236" s="41"/>
      <c r="C236" s="275" t="s">
        <v>666</v>
      </c>
      <c r="D236" s="275" t="s">
        <v>387</v>
      </c>
      <c r="E236" s="277" t="s">
        <v>834</v>
      </c>
      <c r="F236" s="278" t="s">
        <v>835</v>
      </c>
      <c r="G236" s="279" t="s">
        <v>427</v>
      </c>
      <c r="H236" s="280">
        <v>2</v>
      </c>
      <c r="I236" s="281"/>
      <c r="J236" s="282">
        <f>ROUND(I236*H236,2)</f>
        <v>0</v>
      </c>
      <c r="K236" s="278" t="s">
        <v>177</v>
      </c>
      <c r="L236" s="283"/>
      <c r="M236" s="284" t="s">
        <v>78</v>
      </c>
      <c r="N236" s="285" t="s">
        <v>50</v>
      </c>
      <c r="O236" s="86"/>
      <c r="P236" s="216">
        <f>O236*H236</f>
        <v>0</v>
      </c>
      <c r="Q236" s="216">
        <v>0.0073</v>
      </c>
      <c r="R236" s="216">
        <f>Q236*H236</f>
        <v>0.0146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231</v>
      </c>
      <c r="AT236" s="218" t="s">
        <v>387</v>
      </c>
      <c r="AU236" s="218" t="s">
        <v>90</v>
      </c>
      <c r="AY236" s="19" t="s">
        <v>172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88</v>
      </c>
      <c r="BK236" s="219">
        <f>ROUND(I236*H236,2)</f>
        <v>0</v>
      </c>
      <c r="BL236" s="19" t="s">
        <v>178</v>
      </c>
      <c r="BM236" s="218" t="s">
        <v>836</v>
      </c>
    </row>
    <row r="237" spans="1:47" s="2" customFormat="1" ht="12">
      <c r="A237" s="40"/>
      <c r="B237" s="41"/>
      <c r="C237" s="42"/>
      <c r="D237" s="220" t="s">
        <v>180</v>
      </c>
      <c r="E237" s="42"/>
      <c r="F237" s="221" t="s">
        <v>835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180</v>
      </c>
      <c r="AU237" s="19" t="s">
        <v>90</v>
      </c>
    </row>
    <row r="238" spans="1:51" s="13" customFormat="1" ht="12">
      <c r="A238" s="13"/>
      <c r="B238" s="227"/>
      <c r="C238" s="228"/>
      <c r="D238" s="220" t="s">
        <v>184</v>
      </c>
      <c r="E238" s="228"/>
      <c r="F238" s="230" t="s">
        <v>837</v>
      </c>
      <c r="G238" s="228"/>
      <c r="H238" s="231">
        <v>2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184</v>
      </c>
      <c r="AU238" s="237" t="s">
        <v>90</v>
      </c>
      <c r="AV238" s="13" t="s">
        <v>90</v>
      </c>
      <c r="AW238" s="13" t="s">
        <v>4</v>
      </c>
      <c r="AX238" s="13" t="s">
        <v>88</v>
      </c>
      <c r="AY238" s="237" t="s">
        <v>172</v>
      </c>
    </row>
    <row r="239" spans="1:65" s="2" customFormat="1" ht="16.5" customHeight="1">
      <c r="A239" s="40"/>
      <c r="B239" s="41"/>
      <c r="C239" s="207" t="s">
        <v>674</v>
      </c>
      <c r="D239" s="207" t="s">
        <v>174</v>
      </c>
      <c r="E239" s="208" t="s">
        <v>838</v>
      </c>
      <c r="F239" s="209" t="s">
        <v>839</v>
      </c>
      <c r="G239" s="210" t="s">
        <v>427</v>
      </c>
      <c r="H239" s="211">
        <v>2</v>
      </c>
      <c r="I239" s="212"/>
      <c r="J239" s="213">
        <f>ROUND(I239*H239,2)</f>
        <v>0</v>
      </c>
      <c r="K239" s="209" t="s">
        <v>177</v>
      </c>
      <c r="L239" s="46"/>
      <c r="M239" s="214" t="s">
        <v>78</v>
      </c>
      <c r="N239" s="215" t="s">
        <v>50</v>
      </c>
      <c r="O239" s="86"/>
      <c r="P239" s="216">
        <f>O239*H239</f>
        <v>0</v>
      </c>
      <c r="Q239" s="216">
        <v>0.00171</v>
      </c>
      <c r="R239" s="216">
        <f>Q239*H239</f>
        <v>0.00342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178</v>
      </c>
      <c r="AT239" s="218" t="s">
        <v>174</v>
      </c>
      <c r="AU239" s="218" t="s">
        <v>90</v>
      </c>
      <c r="AY239" s="19" t="s">
        <v>172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88</v>
      </c>
      <c r="BK239" s="219">
        <f>ROUND(I239*H239,2)</f>
        <v>0</v>
      </c>
      <c r="BL239" s="19" t="s">
        <v>178</v>
      </c>
      <c r="BM239" s="218" t="s">
        <v>840</v>
      </c>
    </row>
    <row r="240" spans="1:47" s="2" customFormat="1" ht="12">
      <c r="A240" s="40"/>
      <c r="B240" s="41"/>
      <c r="C240" s="42"/>
      <c r="D240" s="220" t="s">
        <v>180</v>
      </c>
      <c r="E240" s="42"/>
      <c r="F240" s="221" t="s">
        <v>841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180</v>
      </c>
      <c r="AU240" s="19" t="s">
        <v>90</v>
      </c>
    </row>
    <row r="241" spans="1:47" s="2" customFormat="1" ht="12">
      <c r="A241" s="40"/>
      <c r="B241" s="41"/>
      <c r="C241" s="42"/>
      <c r="D241" s="225" t="s">
        <v>182</v>
      </c>
      <c r="E241" s="42"/>
      <c r="F241" s="226" t="s">
        <v>842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182</v>
      </c>
      <c r="AU241" s="19" t="s">
        <v>90</v>
      </c>
    </row>
    <row r="242" spans="1:65" s="2" customFormat="1" ht="21.75" customHeight="1">
      <c r="A242" s="40"/>
      <c r="B242" s="41"/>
      <c r="C242" s="275" t="s">
        <v>684</v>
      </c>
      <c r="D242" s="275" t="s">
        <v>387</v>
      </c>
      <c r="E242" s="277" t="s">
        <v>843</v>
      </c>
      <c r="F242" s="278" t="s">
        <v>844</v>
      </c>
      <c r="G242" s="279" t="s">
        <v>427</v>
      </c>
      <c r="H242" s="280">
        <v>2</v>
      </c>
      <c r="I242" s="281"/>
      <c r="J242" s="282">
        <f>ROUND(I242*H242,2)</f>
        <v>0</v>
      </c>
      <c r="K242" s="278" t="s">
        <v>177</v>
      </c>
      <c r="L242" s="283"/>
      <c r="M242" s="284" t="s">
        <v>78</v>
      </c>
      <c r="N242" s="285" t="s">
        <v>50</v>
      </c>
      <c r="O242" s="86"/>
      <c r="P242" s="216">
        <f>O242*H242</f>
        <v>0</v>
      </c>
      <c r="Q242" s="216">
        <v>0.016</v>
      </c>
      <c r="R242" s="216">
        <f>Q242*H242</f>
        <v>0.032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231</v>
      </c>
      <c r="AT242" s="218" t="s">
        <v>387</v>
      </c>
      <c r="AU242" s="218" t="s">
        <v>90</v>
      </c>
      <c r="AY242" s="19" t="s">
        <v>172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88</v>
      </c>
      <c r="BK242" s="219">
        <f>ROUND(I242*H242,2)</f>
        <v>0</v>
      </c>
      <c r="BL242" s="19" t="s">
        <v>178</v>
      </c>
      <c r="BM242" s="218" t="s">
        <v>845</v>
      </c>
    </row>
    <row r="243" spans="1:47" s="2" customFormat="1" ht="12">
      <c r="A243" s="40"/>
      <c r="B243" s="41"/>
      <c r="C243" s="42"/>
      <c r="D243" s="220" t="s">
        <v>180</v>
      </c>
      <c r="E243" s="42"/>
      <c r="F243" s="221" t="s">
        <v>844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180</v>
      </c>
      <c r="AU243" s="19" t="s">
        <v>90</v>
      </c>
    </row>
    <row r="244" spans="1:65" s="2" customFormat="1" ht="16.5" customHeight="1">
      <c r="A244" s="40"/>
      <c r="B244" s="41"/>
      <c r="C244" s="207" t="s">
        <v>690</v>
      </c>
      <c r="D244" s="207" t="s">
        <v>174</v>
      </c>
      <c r="E244" s="208" t="s">
        <v>846</v>
      </c>
      <c r="F244" s="209" t="s">
        <v>847</v>
      </c>
      <c r="G244" s="210" t="s">
        <v>138</v>
      </c>
      <c r="H244" s="211">
        <v>15</v>
      </c>
      <c r="I244" s="212"/>
      <c r="J244" s="213">
        <f>ROUND(I244*H244,2)</f>
        <v>0</v>
      </c>
      <c r="K244" s="209" t="s">
        <v>177</v>
      </c>
      <c r="L244" s="46"/>
      <c r="M244" s="214" t="s">
        <v>78</v>
      </c>
      <c r="N244" s="215" t="s">
        <v>50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178</v>
      </c>
      <c r="AT244" s="218" t="s">
        <v>174</v>
      </c>
      <c r="AU244" s="218" t="s">
        <v>90</v>
      </c>
      <c r="AY244" s="19" t="s">
        <v>172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88</v>
      </c>
      <c r="BK244" s="219">
        <f>ROUND(I244*H244,2)</f>
        <v>0</v>
      </c>
      <c r="BL244" s="19" t="s">
        <v>178</v>
      </c>
      <c r="BM244" s="218" t="s">
        <v>848</v>
      </c>
    </row>
    <row r="245" spans="1:47" s="2" customFormat="1" ht="12">
      <c r="A245" s="40"/>
      <c r="B245" s="41"/>
      <c r="C245" s="42"/>
      <c r="D245" s="220" t="s">
        <v>180</v>
      </c>
      <c r="E245" s="42"/>
      <c r="F245" s="221" t="s">
        <v>849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180</v>
      </c>
      <c r="AU245" s="19" t="s">
        <v>90</v>
      </c>
    </row>
    <row r="246" spans="1:47" s="2" customFormat="1" ht="12">
      <c r="A246" s="40"/>
      <c r="B246" s="41"/>
      <c r="C246" s="42"/>
      <c r="D246" s="225" t="s">
        <v>182</v>
      </c>
      <c r="E246" s="42"/>
      <c r="F246" s="226" t="s">
        <v>850</v>
      </c>
      <c r="G246" s="42"/>
      <c r="H246" s="42"/>
      <c r="I246" s="222"/>
      <c r="J246" s="42"/>
      <c r="K246" s="42"/>
      <c r="L246" s="46"/>
      <c r="M246" s="223"/>
      <c r="N246" s="22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182</v>
      </c>
      <c r="AU246" s="19" t="s">
        <v>90</v>
      </c>
    </row>
    <row r="247" spans="1:65" s="2" customFormat="1" ht="16.5" customHeight="1">
      <c r="A247" s="40"/>
      <c r="B247" s="41"/>
      <c r="C247" s="275" t="s">
        <v>694</v>
      </c>
      <c r="D247" s="275" t="s">
        <v>387</v>
      </c>
      <c r="E247" s="277" t="s">
        <v>851</v>
      </c>
      <c r="F247" s="278" t="s">
        <v>852</v>
      </c>
      <c r="G247" s="279" t="s">
        <v>138</v>
      </c>
      <c r="H247" s="280">
        <v>15</v>
      </c>
      <c r="I247" s="281"/>
      <c r="J247" s="282">
        <f>ROUND(I247*H247,2)</f>
        <v>0</v>
      </c>
      <c r="K247" s="278" t="s">
        <v>78</v>
      </c>
      <c r="L247" s="283"/>
      <c r="M247" s="284" t="s">
        <v>78</v>
      </c>
      <c r="N247" s="285" t="s">
        <v>50</v>
      </c>
      <c r="O247" s="86"/>
      <c r="P247" s="216">
        <f>O247*H247</f>
        <v>0</v>
      </c>
      <c r="Q247" s="216">
        <v>0.00106</v>
      </c>
      <c r="R247" s="216">
        <f>Q247*H247</f>
        <v>0.0159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231</v>
      </c>
      <c r="AT247" s="218" t="s">
        <v>387</v>
      </c>
      <c r="AU247" s="218" t="s">
        <v>90</v>
      </c>
      <c r="AY247" s="19" t="s">
        <v>172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88</v>
      </c>
      <c r="BK247" s="219">
        <f>ROUND(I247*H247,2)</f>
        <v>0</v>
      </c>
      <c r="BL247" s="19" t="s">
        <v>178</v>
      </c>
      <c r="BM247" s="218" t="s">
        <v>853</v>
      </c>
    </row>
    <row r="248" spans="1:47" s="2" customFormat="1" ht="12">
      <c r="A248" s="40"/>
      <c r="B248" s="41"/>
      <c r="C248" s="42"/>
      <c r="D248" s="220" t="s">
        <v>180</v>
      </c>
      <c r="E248" s="42"/>
      <c r="F248" s="221" t="s">
        <v>852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180</v>
      </c>
      <c r="AU248" s="19" t="s">
        <v>90</v>
      </c>
    </row>
    <row r="249" spans="1:65" s="2" customFormat="1" ht="16.5" customHeight="1">
      <c r="A249" s="40"/>
      <c r="B249" s="41"/>
      <c r="C249" s="275" t="s">
        <v>699</v>
      </c>
      <c r="D249" s="275" t="s">
        <v>387</v>
      </c>
      <c r="E249" s="277" t="s">
        <v>854</v>
      </c>
      <c r="F249" s="278" t="s">
        <v>855</v>
      </c>
      <c r="G249" s="279" t="s">
        <v>427</v>
      </c>
      <c r="H249" s="280">
        <v>2.02</v>
      </c>
      <c r="I249" s="281"/>
      <c r="J249" s="282">
        <f>ROUND(I249*H249,2)</f>
        <v>0</v>
      </c>
      <c r="K249" s="278" t="s">
        <v>177</v>
      </c>
      <c r="L249" s="283"/>
      <c r="M249" s="284" t="s">
        <v>78</v>
      </c>
      <c r="N249" s="285" t="s">
        <v>50</v>
      </c>
      <c r="O249" s="86"/>
      <c r="P249" s="216">
        <f>O249*H249</f>
        <v>0</v>
      </c>
      <c r="Q249" s="216">
        <v>0.00019</v>
      </c>
      <c r="R249" s="216">
        <f>Q249*H249</f>
        <v>0.0003838</v>
      </c>
      <c r="S249" s="216">
        <v>0</v>
      </c>
      <c r="T249" s="21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231</v>
      </c>
      <c r="AT249" s="218" t="s">
        <v>387</v>
      </c>
      <c r="AU249" s="218" t="s">
        <v>90</v>
      </c>
      <c r="AY249" s="19" t="s">
        <v>172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88</v>
      </c>
      <c r="BK249" s="219">
        <f>ROUND(I249*H249,2)</f>
        <v>0</v>
      </c>
      <c r="BL249" s="19" t="s">
        <v>178</v>
      </c>
      <c r="BM249" s="218" t="s">
        <v>856</v>
      </c>
    </row>
    <row r="250" spans="1:47" s="2" customFormat="1" ht="12">
      <c r="A250" s="40"/>
      <c r="B250" s="41"/>
      <c r="C250" s="42"/>
      <c r="D250" s="220" t="s">
        <v>180</v>
      </c>
      <c r="E250" s="42"/>
      <c r="F250" s="221" t="s">
        <v>855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180</v>
      </c>
      <c r="AU250" s="19" t="s">
        <v>90</v>
      </c>
    </row>
    <row r="251" spans="1:51" s="13" customFormat="1" ht="12">
      <c r="A251" s="13"/>
      <c r="B251" s="227"/>
      <c r="C251" s="228"/>
      <c r="D251" s="220" t="s">
        <v>184</v>
      </c>
      <c r="E251" s="228"/>
      <c r="F251" s="230" t="s">
        <v>857</v>
      </c>
      <c r="G251" s="228"/>
      <c r="H251" s="231">
        <v>2.02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184</v>
      </c>
      <c r="AU251" s="237" t="s">
        <v>90</v>
      </c>
      <c r="AV251" s="13" t="s">
        <v>90</v>
      </c>
      <c r="AW251" s="13" t="s">
        <v>4</v>
      </c>
      <c r="AX251" s="13" t="s">
        <v>88</v>
      </c>
      <c r="AY251" s="237" t="s">
        <v>172</v>
      </c>
    </row>
    <row r="252" spans="1:65" s="2" customFormat="1" ht="16.5" customHeight="1">
      <c r="A252" s="40"/>
      <c r="B252" s="41"/>
      <c r="C252" s="207" t="s">
        <v>858</v>
      </c>
      <c r="D252" s="207" t="s">
        <v>174</v>
      </c>
      <c r="E252" s="208" t="s">
        <v>859</v>
      </c>
      <c r="F252" s="209" t="s">
        <v>860</v>
      </c>
      <c r="G252" s="210" t="s">
        <v>138</v>
      </c>
      <c r="H252" s="211">
        <v>30</v>
      </c>
      <c r="I252" s="212"/>
      <c r="J252" s="213">
        <f>ROUND(I252*H252,2)</f>
        <v>0</v>
      </c>
      <c r="K252" s="209" t="s">
        <v>177</v>
      </c>
      <c r="L252" s="46"/>
      <c r="M252" s="214" t="s">
        <v>78</v>
      </c>
      <c r="N252" s="215" t="s">
        <v>50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178</v>
      </c>
      <c r="AT252" s="218" t="s">
        <v>174</v>
      </c>
      <c r="AU252" s="218" t="s">
        <v>90</v>
      </c>
      <c r="AY252" s="19" t="s">
        <v>172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88</v>
      </c>
      <c r="BK252" s="219">
        <f>ROUND(I252*H252,2)</f>
        <v>0</v>
      </c>
      <c r="BL252" s="19" t="s">
        <v>178</v>
      </c>
      <c r="BM252" s="218" t="s">
        <v>861</v>
      </c>
    </row>
    <row r="253" spans="1:47" s="2" customFormat="1" ht="12">
      <c r="A253" s="40"/>
      <c r="B253" s="41"/>
      <c r="C253" s="42"/>
      <c r="D253" s="220" t="s">
        <v>180</v>
      </c>
      <c r="E253" s="42"/>
      <c r="F253" s="221" t="s">
        <v>862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180</v>
      </c>
      <c r="AU253" s="19" t="s">
        <v>90</v>
      </c>
    </row>
    <row r="254" spans="1:47" s="2" customFormat="1" ht="12">
      <c r="A254" s="40"/>
      <c r="B254" s="41"/>
      <c r="C254" s="42"/>
      <c r="D254" s="225" t="s">
        <v>182</v>
      </c>
      <c r="E254" s="42"/>
      <c r="F254" s="226" t="s">
        <v>863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182</v>
      </c>
      <c r="AU254" s="19" t="s">
        <v>90</v>
      </c>
    </row>
    <row r="255" spans="1:65" s="2" customFormat="1" ht="16.5" customHeight="1">
      <c r="A255" s="40"/>
      <c r="B255" s="41"/>
      <c r="C255" s="275" t="s">
        <v>864</v>
      </c>
      <c r="D255" s="275" t="s">
        <v>387</v>
      </c>
      <c r="E255" s="277" t="s">
        <v>865</v>
      </c>
      <c r="F255" s="278" t="s">
        <v>866</v>
      </c>
      <c r="G255" s="279" t="s">
        <v>138</v>
      </c>
      <c r="H255" s="280">
        <v>30</v>
      </c>
      <c r="I255" s="281"/>
      <c r="J255" s="282">
        <f>ROUND(I255*H255,2)</f>
        <v>0</v>
      </c>
      <c r="K255" s="278" t="s">
        <v>78</v>
      </c>
      <c r="L255" s="283"/>
      <c r="M255" s="284" t="s">
        <v>78</v>
      </c>
      <c r="N255" s="285" t="s">
        <v>50</v>
      </c>
      <c r="O255" s="86"/>
      <c r="P255" s="216">
        <f>O255*H255</f>
        <v>0</v>
      </c>
      <c r="Q255" s="216">
        <v>0.00214</v>
      </c>
      <c r="R255" s="216">
        <f>Q255*H255</f>
        <v>0.0642</v>
      </c>
      <c r="S255" s="216">
        <v>0</v>
      </c>
      <c r="T255" s="21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8" t="s">
        <v>231</v>
      </c>
      <c r="AT255" s="218" t="s">
        <v>387</v>
      </c>
      <c r="AU255" s="218" t="s">
        <v>90</v>
      </c>
      <c r="AY255" s="19" t="s">
        <v>172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88</v>
      </c>
      <c r="BK255" s="219">
        <f>ROUND(I255*H255,2)</f>
        <v>0</v>
      </c>
      <c r="BL255" s="19" t="s">
        <v>178</v>
      </c>
      <c r="BM255" s="218" t="s">
        <v>867</v>
      </c>
    </row>
    <row r="256" spans="1:47" s="2" customFormat="1" ht="12">
      <c r="A256" s="40"/>
      <c r="B256" s="41"/>
      <c r="C256" s="42"/>
      <c r="D256" s="220" t="s">
        <v>180</v>
      </c>
      <c r="E256" s="42"/>
      <c r="F256" s="221" t="s">
        <v>866</v>
      </c>
      <c r="G256" s="42"/>
      <c r="H256" s="42"/>
      <c r="I256" s="222"/>
      <c r="J256" s="42"/>
      <c r="K256" s="42"/>
      <c r="L256" s="46"/>
      <c r="M256" s="223"/>
      <c r="N256" s="22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180</v>
      </c>
      <c r="AU256" s="19" t="s">
        <v>90</v>
      </c>
    </row>
    <row r="257" spans="1:65" s="2" customFormat="1" ht="16.5" customHeight="1">
      <c r="A257" s="40"/>
      <c r="B257" s="41"/>
      <c r="C257" s="275" t="s">
        <v>868</v>
      </c>
      <c r="D257" s="275" t="s">
        <v>387</v>
      </c>
      <c r="E257" s="277" t="s">
        <v>869</v>
      </c>
      <c r="F257" s="278" t="s">
        <v>870</v>
      </c>
      <c r="G257" s="279" t="s">
        <v>427</v>
      </c>
      <c r="H257" s="280">
        <v>2.02</v>
      </c>
      <c r="I257" s="281"/>
      <c r="J257" s="282">
        <f>ROUND(I257*H257,2)</f>
        <v>0</v>
      </c>
      <c r="K257" s="278" t="s">
        <v>78</v>
      </c>
      <c r="L257" s="283"/>
      <c r="M257" s="284" t="s">
        <v>78</v>
      </c>
      <c r="N257" s="285" t="s">
        <v>50</v>
      </c>
      <c r="O257" s="86"/>
      <c r="P257" s="216">
        <f>O257*H257</f>
        <v>0</v>
      </c>
      <c r="Q257" s="216">
        <v>0.00048</v>
      </c>
      <c r="R257" s="216">
        <f>Q257*H257</f>
        <v>0.0009696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231</v>
      </c>
      <c r="AT257" s="218" t="s">
        <v>387</v>
      </c>
      <c r="AU257" s="218" t="s">
        <v>90</v>
      </c>
      <c r="AY257" s="19" t="s">
        <v>172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88</v>
      </c>
      <c r="BK257" s="219">
        <f>ROUND(I257*H257,2)</f>
        <v>0</v>
      </c>
      <c r="BL257" s="19" t="s">
        <v>178</v>
      </c>
      <c r="BM257" s="218" t="s">
        <v>871</v>
      </c>
    </row>
    <row r="258" spans="1:47" s="2" customFormat="1" ht="12">
      <c r="A258" s="40"/>
      <c r="B258" s="41"/>
      <c r="C258" s="42"/>
      <c r="D258" s="220" t="s">
        <v>180</v>
      </c>
      <c r="E258" s="42"/>
      <c r="F258" s="221" t="s">
        <v>870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180</v>
      </c>
      <c r="AU258" s="19" t="s">
        <v>90</v>
      </c>
    </row>
    <row r="259" spans="1:51" s="13" customFormat="1" ht="12">
      <c r="A259" s="13"/>
      <c r="B259" s="227"/>
      <c r="C259" s="228"/>
      <c r="D259" s="220" t="s">
        <v>184</v>
      </c>
      <c r="E259" s="228"/>
      <c r="F259" s="230" t="s">
        <v>857</v>
      </c>
      <c r="G259" s="228"/>
      <c r="H259" s="231">
        <v>2.02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184</v>
      </c>
      <c r="AU259" s="237" t="s">
        <v>90</v>
      </c>
      <c r="AV259" s="13" t="s">
        <v>90</v>
      </c>
      <c r="AW259" s="13" t="s">
        <v>4</v>
      </c>
      <c r="AX259" s="13" t="s">
        <v>88</v>
      </c>
      <c r="AY259" s="237" t="s">
        <v>172</v>
      </c>
    </row>
    <row r="260" spans="1:65" s="2" customFormat="1" ht="16.5" customHeight="1">
      <c r="A260" s="40"/>
      <c r="B260" s="41"/>
      <c r="C260" s="207" t="s">
        <v>872</v>
      </c>
      <c r="D260" s="207" t="s">
        <v>174</v>
      </c>
      <c r="E260" s="208" t="s">
        <v>873</v>
      </c>
      <c r="F260" s="209" t="s">
        <v>874</v>
      </c>
      <c r="G260" s="210" t="s">
        <v>138</v>
      </c>
      <c r="H260" s="211">
        <v>54</v>
      </c>
      <c r="I260" s="212"/>
      <c r="J260" s="213">
        <f>ROUND(I260*H260,2)</f>
        <v>0</v>
      </c>
      <c r="K260" s="209" t="s">
        <v>177</v>
      </c>
      <c r="L260" s="46"/>
      <c r="M260" s="214" t="s">
        <v>78</v>
      </c>
      <c r="N260" s="215" t="s">
        <v>50</v>
      </c>
      <c r="O260" s="86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178</v>
      </c>
      <c r="AT260" s="218" t="s">
        <v>174</v>
      </c>
      <c r="AU260" s="218" t="s">
        <v>90</v>
      </c>
      <c r="AY260" s="19" t="s">
        <v>172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88</v>
      </c>
      <c r="BK260" s="219">
        <f>ROUND(I260*H260,2)</f>
        <v>0</v>
      </c>
      <c r="BL260" s="19" t="s">
        <v>178</v>
      </c>
      <c r="BM260" s="218" t="s">
        <v>875</v>
      </c>
    </row>
    <row r="261" spans="1:47" s="2" customFormat="1" ht="12">
      <c r="A261" s="40"/>
      <c r="B261" s="41"/>
      <c r="C261" s="42"/>
      <c r="D261" s="220" t="s">
        <v>180</v>
      </c>
      <c r="E261" s="42"/>
      <c r="F261" s="221" t="s">
        <v>876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180</v>
      </c>
      <c r="AU261" s="19" t="s">
        <v>90</v>
      </c>
    </row>
    <row r="262" spans="1:47" s="2" customFormat="1" ht="12">
      <c r="A262" s="40"/>
      <c r="B262" s="41"/>
      <c r="C262" s="42"/>
      <c r="D262" s="225" t="s">
        <v>182</v>
      </c>
      <c r="E262" s="42"/>
      <c r="F262" s="226" t="s">
        <v>877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182</v>
      </c>
      <c r="AU262" s="19" t="s">
        <v>90</v>
      </c>
    </row>
    <row r="263" spans="1:51" s="16" customFormat="1" ht="12">
      <c r="A263" s="16"/>
      <c r="B263" s="265"/>
      <c r="C263" s="266"/>
      <c r="D263" s="220" t="s">
        <v>184</v>
      </c>
      <c r="E263" s="267" t="s">
        <v>78</v>
      </c>
      <c r="F263" s="268" t="s">
        <v>878</v>
      </c>
      <c r="G263" s="266"/>
      <c r="H263" s="267" t="s">
        <v>78</v>
      </c>
      <c r="I263" s="269"/>
      <c r="J263" s="266"/>
      <c r="K263" s="266"/>
      <c r="L263" s="270"/>
      <c r="M263" s="271"/>
      <c r="N263" s="272"/>
      <c r="O263" s="272"/>
      <c r="P263" s="272"/>
      <c r="Q263" s="272"/>
      <c r="R263" s="272"/>
      <c r="S263" s="272"/>
      <c r="T263" s="273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74" t="s">
        <v>184</v>
      </c>
      <c r="AU263" s="274" t="s">
        <v>90</v>
      </c>
      <c r="AV263" s="16" t="s">
        <v>88</v>
      </c>
      <c r="AW263" s="16" t="s">
        <v>38</v>
      </c>
      <c r="AX263" s="16" t="s">
        <v>80</v>
      </c>
      <c r="AY263" s="274" t="s">
        <v>172</v>
      </c>
    </row>
    <row r="264" spans="1:51" s="16" customFormat="1" ht="12">
      <c r="A264" s="16"/>
      <c r="B264" s="265"/>
      <c r="C264" s="266"/>
      <c r="D264" s="220" t="s">
        <v>184</v>
      </c>
      <c r="E264" s="267" t="s">
        <v>78</v>
      </c>
      <c r="F264" s="268" t="s">
        <v>879</v>
      </c>
      <c r="G264" s="266"/>
      <c r="H264" s="267" t="s">
        <v>78</v>
      </c>
      <c r="I264" s="269"/>
      <c r="J264" s="266"/>
      <c r="K264" s="266"/>
      <c r="L264" s="270"/>
      <c r="M264" s="271"/>
      <c r="N264" s="272"/>
      <c r="O264" s="272"/>
      <c r="P264" s="272"/>
      <c r="Q264" s="272"/>
      <c r="R264" s="272"/>
      <c r="S264" s="272"/>
      <c r="T264" s="273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4" t="s">
        <v>184</v>
      </c>
      <c r="AU264" s="274" t="s">
        <v>90</v>
      </c>
      <c r="AV264" s="16" t="s">
        <v>88</v>
      </c>
      <c r="AW264" s="16" t="s">
        <v>38</v>
      </c>
      <c r="AX264" s="16" t="s">
        <v>80</v>
      </c>
      <c r="AY264" s="274" t="s">
        <v>172</v>
      </c>
    </row>
    <row r="265" spans="1:51" s="13" customFormat="1" ht="12">
      <c r="A265" s="13"/>
      <c r="B265" s="227"/>
      <c r="C265" s="228"/>
      <c r="D265" s="220" t="s">
        <v>184</v>
      </c>
      <c r="E265" s="229" t="s">
        <v>78</v>
      </c>
      <c r="F265" s="230" t="s">
        <v>880</v>
      </c>
      <c r="G265" s="228"/>
      <c r="H265" s="231">
        <v>54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184</v>
      </c>
      <c r="AU265" s="237" t="s">
        <v>90</v>
      </c>
      <c r="AV265" s="13" t="s">
        <v>90</v>
      </c>
      <c r="AW265" s="13" t="s">
        <v>38</v>
      </c>
      <c r="AX265" s="13" t="s">
        <v>88</v>
      </c>
      <c r="AY265" s="237" t="s">
        <v>172</v>
      </c>
    </row>
    <row r="266" spans="1:65" s="2" customFormat="1" ht="16.5" customHeight="1">
      <c r="A266" s="40"/>
      <c r="B266" s="41"/>
      <c r="C266" s="275" t="s">
        <v>881</v>
      </c>
      <c r="D266" s="275" t="s">
        <v>387</v>
      </c>
      <c r="E266" s="277" t="s">
        <v>882</v>
      </c>
      <c r="F266" s="278" t="s">
        <v>883</v>
      </c>
      <c r="G266" s="279" t="s">
        <v>138</v>
      </c>
      <c r="H266" s="280">
        <v>54</v>
      </c>
      <c r="I266" s="281"/>
      <c r="J266" s="282">
        <f>ROUND(I266*H266,2)</f>
        <v>0</v>
      </c>
      <c r="K266" s="278" t="s">
        <v>78</v>
      </c>
      <c r="L266" s="283"/>
      <c r="M266" s="284" t="s">
        <v>78</v>
      </c>
      <c r="N266" s="285" t="s">
        <v>50</v>
      </c>
      <c r="O266" s="86"/>
      <c r="P266" s="216">
        <f>O266*H266</f>
        <v>0</v>
      </c>
      <c r="Q266" s="216">
        <v>0.01049</v>
      </c>
      <c r="R266" s="216">
        <f>Q266*H266</f>
        <v>0.56646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231</v>
      </c>
      <c r="AT266" s="218" t="s">
        <v>387</v>
      </c>
      <c r="AU266" s="218" t="s">
        <v>90</v>
      </c>
      <c r="AY266" s="19" t="s">
        <v>172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88</v>
      </c>
      <c r="BK266" s="219">
        <f>ROUND(I266*H266,2)</f>
        <v>0</v>
      </c>
      <c r="BL266" s="19" t="s">
        <v>178</v>
      </c>
      <c r="BM266" s="218" t="s">
        <v>884</v>
      </c>
    </row>
    <row r="267" spans="1:47" s="2" customFormat="1" ht="12">
      <c r="A267" s="40"/>
      <c r="B267" s="41"/>
      <c r="C267" s="42"/>
      <c r="D267" s="220" t="s">
        <v>180</v>
      </c>
      <c r="E267" s="42"/>
      <c r="F267" s="221" t="s">
        <v>883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180</v>
      </c>
      <c r="AU267" s="19" t="s">
        <v>90</v>
      </c>
    </row>
    <row r="268" spans="1:65" s="2" customFormat="1" ht="24.15" customHeight="1">
      <c r="A268" s="40"/>
      <c r="B268" s="41"/>
      <c r="C268" s="207" t="s">
        <v>885</v>
      </c>
      <c r="D268" s="207" t="s">
        <v>174</v>
      </c>
      <c r="E268" s="208" t="s">
        <v>886</v>
      </c>
      <c r="F268" s="209" t="s">
        <v>887</v>
      </c>
      <c r="G268" s="210" t="s">
        <v>427</v>
      </c>
      <c r="H268" s="211">
        <v>5</v>
      </c>
      <c r="I268" s="212"/>
      <c r="J268" s="213">
        <f>ROUND(I268*H268,2)</f>
        <v>0</v>
      </c>
      <c r="K268" s="209" t="s">
        <v>78</v>
      </c>
      <c r="L268" s="46"/>
      <c r="M268" s="214" t="s">
        <v>78</v>
      </c>
      <c r="N268" s="215" t="s">
        <v>50</v>
      </c>
      <c r="O268" s="86"/>
      <c r="P268" s="216">
        <f>O268*H268</f>
        <v>0</v>
      </c>
      <c r="Q268" s="216">
        <v>0.00067</v>
      </c>
      <c r="R268" s="216">
        <f>Q268*H268</f>
        <v>0.00335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178</v>
      </c>
      <c r="AT268" s="218" t="s">
        <v>174</v>
      </c>
      <c r="AU268" s="218" t="s">
        <v>90</v>
      </c>
      <c r="AY268" s="19" t="s">
        <v>172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88</v>
      </c>
      <c r="BK268" s="219">
        <f>ROUND(I268*H268,2)</f>
        <v>0</v>
      </c>
      <c r="BL268" s="19" t="s">
        <v>178</v>
      </c>
      <c r="BM268" s="218" t="s">
        <v>888</v>
      </c>
    </row>
    <row r="269" spans="1:47" s="2" customFormat="1" ht="12">
      <c r="A269" s="40"/>
      <c r="B269" s="41"/>
      <c r="C269" s="42"/>
      <c r="D269" s="220" t="s">
        <v>180</v>
      </c>
      <c r="E269" s="42"/>
      <c r="F269" s="221" t="s">
        <v>887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180</v>
      </c>
      <c r="AU269" s="19" t="s">
        <v>90</v>
      </c>
    </row>
    <row r="270" spans="1:65" s="2" customFormat="1" ht="24.15" customHeight="1">
      <c r="A270" s="40"/>
      <c r="B270" s="41"/>
      <c r="C270" s="207" t="s">
        <v>889</v>
      </c>
      <c r="D270" s="207" t="s">
        <v>174</v>
      </c>
      <c r="E270" s="208" t="s">
        <v>890</v>
      </c>
      <c r="F270" s="209" t="s">
        <v>891</v>
      </c>
      <c r="G270" s="210" t="s">
        <v>427</v>
      </c>
      <c r="H270" s="211">
        <v>2</v>
      </c>
      <c r="I270" s="212"/>
      <c r="J270" s="213">
        <f>ROUND(I270*H270,2)</f>
        <v>0</v>
      </c>
      <c r="K270" s="209" t="s">
        <v>78</v>
      </c>
      <c r="L270" s="46"/>
      <c r="M270" s="214" t="s">
        <v>78</v>
      </c>
      <c r="N270" s="215" t="s">
        <v>50</v>
      </c>
      <c r="O270" s="86"/>
      <c r="P270" s="216">
        <f>O270*H270</f>
        <v>0</v>
      </c>
      <c r="Q270" s="216">
        <v>0.00163</v>
      </c>
      <c r="R270" s="216">
        <f>Q270*H270</f>
        <v>0.00326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178</v>
      </c>
      <c r="AT270" s="218" t="s">
        <v>174</v>
      </c>
      <c r="AU270" s="218" t="s">
        <v>90</v>
      </c>
      <c r="AY270" s="19" t="s">
        <v>172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88</v>
      </c>
      <c r="BK270" s="219">
        <f>ROUND(I270*H270,2)</f>
        <v>0</v>
      </c>
      <c r="BL270" s="19" t="s">
        <v>178</v>
      </c>
      <c r="BM270" s="218" t="s">
        <v>892</v>
      </c>
    </row>
    <row r="271" spans="1:47" s="2" customFormat="1" ht="12">
      <c r="A271" s="40"/>
      <c r="B271" s="41"/>
      <c r="C271" s="42"/>
      <c r="D271" s="220" t="s">
        <v>180</v>
      </c>
      <c r="E271" s="42"/>
      <c r="F271" s="221" t="s">
        <v>891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180</v>
      </c>
      <c r="AU271" s="19" t="s">
        <v>90</v>
      </c>
    </row>
    <row r="272" spans="1:65" s="2" customFormat="1" ht="16.5" customHeight="1">
      <c r="A272" s="40"/>
      <c r="B272" s="41"/>
      <c r="C272" s="207" t="s">
        <v>893</v>
      </c>
      <c r="D272" s="207" t="s">
        <v>174</v>
      </c>
      <c r="E272" s="208" t="s">
        <v>894</v>
      </c>
      <c r="F272" s="209" t="s">
        <v>895</v>
      </c>
      <c r="G272" s="210" t="s">
        <v>427</v>
      </c>
      <c r="H272" s="211">
        <v>2</v>
      </c>
      <c r="I272" s="212"/>
      <c r="J272" s="213">
        <f>ROUND(I272*H272,2)</f>
        <v>0</v>
      </c>
      <c r="K272" s="209" t="s">
        <v>78</v>
      </c>
      <c r="L272" s="46"/>
      <c r="M272" s="214" t="s">
        <v>78</v>
      </c>
      <c r="N272" s="215" t="s">
        <v>50</v>
      </c>
      <c r="O272" s="86"/>
      <c r="P272" s="216">
        <f>O272*H272</f>
        <v>0</v>
      </c>
      <c r="Q272" s="216">
        <v>2E-05</v>
      </c>
      <c r="R272" s="216">
        <f>Q272*H272</f>
        <v>4E-05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178</v>
      </c>
      <c r="AT272" s="218" t="s">
        <v>174</v>
      </c>
      <c r="AU272" s="218" t="s">
        <v>90</v>
      </c>
      <c r="AY272" s="19" t="s">
        <v>172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88</v>
      </c>
      <c r="BK272" s="219">
        <f>ROUND(I272*H272,2)</f>
        <v>0</v>
      </c>
      <c r="BL272" s="19" t="s">
        <v>178</v>
      </c>
      <c r="BM272" s="218" t="s">
        <v>896</v>
      </c>
    </row>
    <row r="273" spans="1:47" s="2" customFormat="1" ht="12">
      <c r="A273" s="40"/>
      <c r="B273" s="41"/>
      <c r="C273" s="42"/>
      <c r="D273" s="220" t="s">
        <v>180</v>
      </c>
      <c r="E273" s="42"/>
      <c r="F273" s="221" t="s">
        <v>895</v>
      </c>
      <c r="G273" s="42"/>
      <c r="H273" s="42"/>
      <c r="I273" s="222"/>
      <c r="J273" s="42"/>
      <c r="K273" s="42"/>
      <c r="L273" s="46"/>
      <c r="M273" s="223"/>
      <c r="N273" s="22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180</v>
      </c>
      <c r="AU273" s="19" t="s">
        <v>90</v>
      </c>
    </row>
    <row r="274" spans="1:65" s="2" customFormat="1" ht="16.5" customHeight="1">
      <c r="A274" s="40"/>
      <c r="B274" s="41"/>
      <c r="C274" s="275" t="s">
        <v>897</v>
      </c>
      <c r="D274" s="275" t="s">
        <v>387</v>
      </c>
      <c r="E274" s="277" t="s">
        <v>898</v>
      </c>
      <c r="F274" s="278" t="s">
        <v>899</v>
      </c>
      <c r="G274" s="279" t="s">
        <v>427</v>
      </c>
      <c r="H274" s="280">
        <v>2</v>
      </c>
      <c r="I274" s="281"/>
      <c r="J274" s="282">
        <f>ROUND(I274*H274,2)</f>
        <v>0</v>
      </c>
      <c r="K274" s="278" t="s">
        <v>78</v>
      </c>
      <c r="L274" s="283"/>
      <c r="M274" s="284" t="s">
        <v>78</v>
      </c>
      <c r="N274" s="285" t="s">
        <v>50</v>
      </c>
      <c r="O274" s="86"/>
      <c r="P274" s="216">
        <f>O274*H274</f>
        <v>0</v>
      </c>
      <c r="Q274" s="216">
        <v>0.00055</v>
      </c>
      <c r="R274" s="216">
        <f>Q274*H274</f>
        <v>0.0011</v>
      </c>
      <c r="S274" s="216">
        <v>0</v>
      </c>
      <c r="T274" s="21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8" t="s">
        <v>231</v>
      </c>
      <c r="AT274" s="218" t="s">
        <v>387</v>
      </c>
      <c r="AU274" s="218" t="s">
        <v>90</v>
      </c>
      <c r="AY274" s="19" t="s">
        <v>172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9" t="s">
        <v>88</v>
      </c>
      <c r="BK274" s="219">
        <f>ROUND(I274*H274,2)</f>
        <v>0</v>
      </c>
      <c r="BL274" s="19" t="s">
        <v>178</v>
      </c>
      <c r="BM274" s="218" t="s">
        <v>900</v>
      </c>
    </row>
    <row r="275" spans="1:47" s="2" customFormat="1" ht="12">
      <c r="A275" s="40"/>
      <c r="B275" s="41"/>
      <c r="C275" s="42"/>
      <c r="D275" s="220" t="s">
        <v>180</v>
      </c>
      <c r="E275" s="42"/>
      <c r="F275" s="221" t="s">
        <v>899</v>
      </c>
      <c r="G275" s="42"/>
      <c r="H275" s="42"/>
      <c r="I275" s="222"/>
      <c r="J275" s="42"/>
      <c r="K275" s="42"/>
      <c r="L275" s="46"/>
      <c r="M275" s="223"/>
      <c r="N275" s="22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180</v>
      </c>
      <c r="AU275" s="19" t="s">
        <v>90</v>
      </c>
    </row>
    <row r="276" spans="1:65" s="2" customFormat="1" ht="16.5" customHeight="1">
      <c r="A276" s="40"/>
      <c r="B276" s="41"/>
      <c r="C276" s="207" t="s">
        <v>901</v>
      </c>
      <c r="D276" s="207" t="s">
        <v>174</v>
      </c>
      <c r="E276" s="208" t="s">
        <v>902</v>
      </c>
      <c r="F276" s="209" t="s">
        <v>903</v>
      </c>
      <c r="G276" s="210" t="s">
        <v>427</v>
      </c>
      <c r="H276" s="211">
        <v>1</v>
      </c>
      <c r="I276" s="212"/>
      <c r="J276" s="213">
        <f>ROUND(I276*H276,2)</f>
        <v>0</v>
      </c>
      <c r="K276" s="209" t="s">
        <v>177</v>
      </c>
      <c r="L276" s="46"/>
      <c r="M276" s="214" t="s">
        <v>78</v>
      </c>
      <c r="N276" s="215" t="s">
        <v>50</v>
      </c>
      <c r="O276" s="86"/>
      <c r="P276" s="216">
        <f>O276*H276</f>
        <v>0</v>
      </c>
      <c r="Q276" s="216">
        <v>0.00072</v>
      </c>
      <c r="R276" s="216">
        <f>Q276*H276</f>
        <v>0.00072</v>
      </c>
      <c r="S276" s="216">
        <v>0</v>
      </c>
      <c r="T276" s="21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8" t="s">
        <v>178</v>
      </c>
      <c r="AT276" s="218" t="s">
        <v>174</v>
      </c>
      <c r="AU276" s="218" t="s">
        <v>90</v>
      </c>
      <c r="AY276" s="19" t="s">
        <v>172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88</v>
      </c>
      <c r="BK276" s="219">
        <f>ROUND(I276*H276,2)</f>
        <v>0</v>
      </c>
      <c r="BL276" s="19" t="s">
        <v>178</v>
      </c>
      <c r="BM276" s="218" t="s">
        <v>904</v>
      </c>
    </row>
    <row r="277" spans="1:47" s="2" customFormat="1" ht="12">
      <c r="A277" s="40"/>
      <c r="B277" s="41"/>
      <c r="C277" s="42"/>
      <c r="D277" s="220" t="s">
        <v>180</v>
      </c>
      <c r="E277" s="42"/>
      <c r="F277" s="221" t="s">
        <v>905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180</v>
      </c>
      <c r="AU277" s="19" t="s">
        <v>90</v>
      </c>
    </row>
    <row r="278" spans="1:47" s="2" customFormat="1" ht="12">
      <c r="A278" s="40"/>
      <c r="B278" s="41"/>
      <c r="C278" s="42"/>
      <c r="D278" s="225" t="s">
        <v>182</v>
      </c>
      <c r="E278" s="42"/>
      <c r="F278" s="226" t="s">
        <v>906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182</v>
      </c>
      <c r="AU278" s="19" t="s">
        <v>90</v>
      </c>
    </row>
    <row r="279" spans="1:65" s="2" customFormat="1" ht="16.5" customHeight="1">
      <c r="A279" s="40"/>
      <c r="B279" s="41"/>
      <c r="C279" s="275" t="s">
        <v>907</v>
      </c>
      <c r="D279" s="275" t="s">
        <v>387</v>
      </c>
      <c r="E279" s="277" t="s">
        <v>908</v>
      </c>
      <c r="F279" s="278" t="s">
        <v>909</v>
      </c>
      <c r="G279" s="279" t="s">
        <v>427</v>
      </c>
      <c r="H279" s="280">
        <v>1</v>
      </c>
      <c r="I279" s="281"/>
      <c r="J279" s="282">
        <f>ROUND(I279*H279,2)</f>
        <v>0</v>
      </c>
      <c r="K279" s="278" t="s">
        <v>177</v>
      </c>
      <c r="L279" s="283"/>
      <c r="M279" s="284" t="s">
        <v>78</v>
      </c>
      <c r="N279" s="285" t="s">
        <v>50</v>
      </c>
      <c r="O279" s="86"/>
      <c r="P279" s="216">
        <f>O279*H279</f>
        <v>0</v>
      </c>
      <c r="Q279" s="216">
        <v>0.012</v>
      </c>
      <c r="R279" s="216">
        <f>Q279*H279</f>
        <v>0.012</v>
      </c>
      <c r="S279" s="216">
        <v>0</v>
      </c>
      <c r="T279" s="21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231</v>
      </c>
      <c r="AT279" s="218" t="s">
        <v>387</v>
      </c>
      <c r="AU279" s="218" t="s">
        <v>90</v>
      </c>
      <c r="AY279" s="19" t="s">
        <v>172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88</v>
      </c>
      <c r="BK279" s="219">
        <f>ROUND(I279*H279,2)</f>
        <v>0</v>
      </c>
      <c r="BL279" s="19" t="s">
        <v>178</v>
      </c>
      <c r="BM279" s="218" t="s">
        <v>910</v>
      </c>
    </row>
    <row r="280" spans="1:47" s="2" customFormat="1" ht="12">
      <c r="A280" s="40"/>
      <c r="B280" s="41"/>
      <c r="C280" s="42"/>
      <c r="D280" s="220" t="s">
        <v>180</v>
      </c>
      <c r="E280" s="42"/>
      <c r="F280" s="221" t="s">
        <v>909</v>
      </c>
      <c r="G280" s="42"/>
      <c r="H280" s="42"/>
      <c r="I280" s="22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180</v>
      </c>
      <c r="AU280" s="19" t="s">
        <v>90</v>
      </c>
    </row>
    <row r="281" spans="1:65" s="2" customFormat="1" ht="16.5" customHeight="1">
      <c r="A281" s="40"/>
      <c r="B281" s="41"/>
      <c r="C281" s="275" t="s">
        <v>911</v>
      </c>
      <c r="D281" s="275" t="s">
        <v>387</v>
      </c>
      <c r="E281" s="277" t="s">
        <v>912</v>
      </c>
      <c r="F281" s="278" t="s">
        <v>913</v>
      </c>
      <c r="G281" s="279" t="s">
        <v>427</v>
      </c>
      <c r="H281" s="280">
        <v>1</v>
      </c>
      <c r="I281" s="281"/>
      <c r="J281" s="282">
        <f>ROUND(I281*H281,2)</f>
        <v>0</v>
      </c>
      <c r="K281" s="278" t="s">
        <v>177</v>
      </c>
      <c r="L281" s="283"/>
      <c r="M281" s="284" t="s">
        <v>78</v>
      </c>
      <c r="N281" s="285" t="s">
        <v>50</v>
      </c>
      <c r="O281" s="86"/>
      <c r="P281" s="216">
        <f>O281*H281</f>
        <v>0</v>
      </c>
      <c r="Q281" s="216">
        <v>0.0035</v>
      </c>
      <c r="R281" s="216">
        <f>Q281*H281</f>
        <v>0.0035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231</v>
      </c>
      <c r="AT281" s="218" t="s">
        <v>387</v>
      </c>
      <c r="AU281" s="218" t="s">
        <v>90</v>
      </c>
      <c r="AY281" s="19" t="s">
        <v>172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88</v>
      </c>
      <c r="BK281" s="219">
        <f>ROUND(I281*H281,2)</f>
        <v>0</v>
      </c>
      <c r="BL281" s="19" t="s">
        <v>178</v>
      </c>
      <c r="BM281" s="218" t="s">
        <v>914</v>
      </c>
    </row>
    <row r="282" spans="1:47" s="2" customFormat="1" ht="12">
      <c r="A282" s="40"/>
      <c r="B282" s="41"/>
      <c r="C282" s="42"/>
      <c r="D282" s="220" t="s">
        <v>180</v>
      </c>
      <c r="E282" s="42"/>
      <c r="F282" s="221" t="s">
        <v>913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180</v>
      </c>
      <c r="AU282" s="19" t="s">
        <v>90</v>
      </c>
    </row>
    <row r="283" spans="1:65" s="2" customFormat="1" ht="16.5" customHeight="1">
      <c r="A283" s="40"/>
      <c r="B283" s="41"/>
      <c r="C283" s="207" t="s">
        <v>915</v>
      </c>
      <c r="D283" s="207" t="s">
        <v>174</v>
      </c>
      <c r="E283" s="208" t="s">
        <v>916</v>
      </c>
      <c r="F283" s="209" t="s">
        <v>917</v>
      </c>
      <c r="G283" s="210" t="s">
        <v>427</v>
      </c>
      <c r="H283" s="211">
        <v>2</v>
      </c>
      <c r="I283" s="212"/>
      <c r="J283" s="213">
        <f>ROUND(I283*H283,2)</f>
        <v>0</v>
      </c>
      <c r="K283" s="209" t="s">
        <v>177</v>
      </c>
      <c r="L283" s="46"/>
      <c r="M283" s="214" t="s">
        <v>78</v>
      </c>
      <c r="N283" s="215" t="s">
        <v>50</v>
      </c>
      <c r="O283" s="86"/>
      <c r="P283" s="216">
        <f>O283*H283</f>
        <v>0</v>
      </c>
      <c r="Q283" s="216">
        <v>0.0007</v>
      </c>
      <c r="R283" s="216">
        <f>Q283*H283</f>
        <v>0.0014</v>
      </c>
      <c r="S283" s="216">
        <v>0</v>
      </c>
      <c r="T283" s="21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8" t="s">
        <v>178</v>
      </c>
      <c r="AT283" s="218" t="s">
        <v>174</v>
      </c>
      <c r="AU283" s="218" t="s">
        <v>90</v>
      </c>
      <c r="AY283" s="19" t="s">
        <v>172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88</v>
      </c>
      <c r="BK283" s="219">
        <f>ROUND(I283*H283,2)</f>
        <v>0</v>
      </c>
      <c r="BL283" s="19" t="s">
        <v>178</v>
      </c>
      <c r="BM283" s="218" t="s">
        <v>918</v>
      </c>
    </row>
    <row r="284" spans="1:47" s="2" customFormat="1" ht="12">
      <c r="A284" s="40"/>
      <c r="B284" s="41"/>
      <c r="C284" s="42"/>
      <c r="D284" s="220" t="s">
        <v>180</v>
      </c>
      <c r="E284" s="42"/>
      <c r="F284" s="221" t="s">
        <v>919</v>
      </c>
      <c r="G284" s="42"/>
      <c r="H284" s="42"/>
      <c r="I284" s="22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180</v>
      </c>
      <c r="AU284" s="19" t="s">
        <v>90</v>
      </c>
    </row>
    <row r="285" spans="1:47" s="2" customFormat="1" ht="12">
      <c r="A285" s="40"/>
      <c r="B285" s="41"/>
      <c r="C285" s="42"/>
      <c r="D285" s="225" t="s">
        <v>182</v>
      </c>
      <c r="E285" s="42"/>
      <c r="F285" s="226" t="s">
        <v>920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182</v>
      </c>
      <c r="AU285" s="19" t="s">
        <v>90</v>
      </c>
    </row>
    <row r="286" spans="1:65" s="2" customFormat="1" ht="16.5" customHeight="1">
      <c r="A286" s="40"/>
      <c r="B286" s="41"/>
      <c r="C286" s="275" t="s">
        <v>921</v>
      </c>
      <c r="D286" s="275" t="s">
        <v>387</v>
      </c>
      <c r="E286" s="277" t="s">
        <v>922</v>
      </c>
      <c r="F286" s="278" t="s">
        <v>923</v>
      </c>
      <c r="G286" s="279" t="s">
        <v>427</v>
      </c>
      <c r="H286" s="280">
        <v>1</v>
      </c>
      <c r="I286" s="281"/>
      <c r="J286" s="282">
        <f>ROUND(I286*H286,2)</f>
        <v>0</v>
      </c>
      <c r="K286" s="278" t="s">
        <v>177</v>
      </c>
      <c r="L286" s="283"/>
      <c r="M286" s="284" t="s">
        <v>78</v>
      </c>
      <c r="N286" s="285" t="s">
        <v>50</v>
      </c>
      <c r="O286" s="86"/>
      <c r="P286" s="216">
        <f>O286*H286</f>
        <v>0</v>
      </c>
      <c r="Q286" s="216">
        <v>0.0032</v>
      </c>
      <c r="R286" s="216">
        <f>Q286*H286</f>
        <v>0.0032</v>
      </c>
      <c r="S286" s="216">
        <v>0</v>
      </c>
      <c r="T286" s="21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8" t="s">
        <v>231</v>
      </c>
      <c r="AT286" s="218" t="s">
        <v>387</v>
      </c>
      <c r="AU286" s="218" t="s">
        <v>90</v>
      </c>
      <c r="AY286" s="19" t="s">
        <v>172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88</v>
      </c>
      <c r="BK286" s="219">
        <f>ROUND(I286*H286,2)</f>
        <v>0</v>
      </c>
      <c r="BL286" s="19" t="s">
        <v>178</v>
      </c>
      <c r="BM286" s="218" t="s">
        <v>924</v>
      </c>
    </row>
    <row r="287" spans="1:47" s="2" customFormat="1" ht="12">
      <c r="A287" s="40"/>
      <c r="B287" s="41"/>
      <c r="C287" s="42"/>
      <c r="D287" s="220" t="s">
        <v>180</v>
      </c>
      <c r="E287" s="42"/>
      <c r="F287" s="221" t="s">
        <v>923</v>
      </c>
      <c r="G287" s="42"/>
      <c r="H287" s="42"/>
      <c r="I287" s="222"/>
      <c r="J287" s="42"/>
      <c r="K287" s="42"/>
      <c r="L287" s="46"/>
      <c r="M287" s="223"/>
      <c r="N287" s="224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180</v>
      </c>
      <c r="AU287" s="19" t="s">
        <v>90</v>
      </c>
    </row>
    <row r="288" spans="1:65" s="2" customFormat="1" ht="16.5" customHeight="1">
      <c r="A288" s="40"/>
      <c r="B288" s="41"/>
      <c r="C288" s="275" t="s">
        <v>880</v>
      </c>
      <c r="D288" s="275" t="s">
        <v>387</v>
      </c>
      <c r="E288" s="277" t="s">
        <v>925</v>
      </c>
      <c r="F288" s="278" t="s">
        <v>926</v>
      </c>
      <c r="G288" s="279" t="s">
        <v>427</v>
      </c>
      <c r="H288" s="280">
        <v>1</v>
      </c>
      <c r="I288" s="281"/>
      <c r="J288" s="282">
        <f>ROUND(I288*H288,2)</f>
        <v>0</v>
      </c>
      <c r="K288" s="278" t="s">
        <v>78</v>
      </c>
      <c r="L288" s="283"/>
      <c r="M288" s="284" t="s">
        <v>78</v>
      </c>
      <c r="N288" s="285" t="s">
        <v>50</v>
      </c>
      <c r="O288" s="86"/>
      <c r="P288" s="216">
        <f>O288*H288</f>
        <v>0</v>
      </c>
      <c r="Q288" s="216">
        <v>0.008</v>
      </c>
      <c r="R288" s="216">
        <f>Q288*H288</f>
        <v>0.008</v>
      </c>
      <c r="S288" s="216">
        <v>0</v>
      </c>
      <c r="T288" s="21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231</v>
      </c>
      <c r="AT288" s="218" t="s">
        <v>387</v>
      </c>
      <c r="AU288" s="218" t="s">
        <v>90</v>
      </c>
      <c r="AY288" s="19" t="s">
        <v>172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88</v>
      </c>
      <c r="BK288" s="219">
        <f>ROUND(I288*H288,2)</f>
        <v>0</v>
      </c>
      <c r="BL288" s="19" t="s">
        <v>178</v>
      </c>
      <c r="BM288" s="218" t="s">
        <v>927</v>
      </c>
    </row>
    <row r="289" spans="1:47" s="2" customFormat="1" ht="12">
      <c r="A289" s="40"/>
      <c r="B289" s="41"/>
      <c r="C289" s="42"/>
      <c r="D289" s="220" t="s">
        <v>180</v>
      </c>
      <c r="E289" s="42"/>
      <c r="F289" s="221" t="s">
        <v>926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180</v>
      </c>
      <c r="AU289" s="19" t="s">
        <v>90</v>
      </c>
    </row>
    <row r="290" spans="1:65" s="2" customFormat="1" ht="16.5" customHeight="1">
      <c r="A290" s="40"/>
      <c r="B290" s="41"/>
      <c r="C290" s="207" t="s">
        <v>928</v>
      </c>
      <c r="D290" s="207" t="s">
        <v>174</v>
      </c>
      <c r="E290" s="208" t="s">
        <v>929</v>
      </c>
      <c r="F290" s="209" t="s">
        <v>930</v>
      </c>
      <c r="G290" s="210" t="s">
        <v>427</v>
      </c>
      <c r="H290" s="211">
        <v>3</v>
      </c>
      <c r="I290" s="212"/>
      <c r="J290" s="213">
        <f>ROUND(I290*H290,2)</f>
        <v>0</v>
      </c>
      <c r="K290" s="209" t="s">
        <v>177</v>
      </c>
      <c r="L290" s="46"/>
      <c r="M290" s="214" t="s">
        <v>78</v>
      </c>
      <c r="N290" s="215" t="s">
        <v>50</v>
      </c>
      <c r="O290" s="86"/>
      <c r="P290" s="216">
        <f>O290*H290</f>
        <v>0</v>
      </c>
      <c r="Q290" s="216">
        <v>0.00162</v>
      </c>
      <c r="R290" s="216">
        <f>Q290*H290</f>
        <v>0.00486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178</v>
      </c>
      <c r="AT290" s="218" t="s">
        <v>174</v>
      </c>
      <c r="AU290" s="218" t="s">
        <v>90</v>
      </c>
      <c r="AY290" s="19" t="s">
        <v>172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88</v>
      </c>
      <c r="BK290" s="219">
        <f>ROUND(I290*H290,2)</f>
        <v>0</v>
      </c>
      <c r="BL290" s="19" t="s">
        <v>178</v>
      </c>
      <c r="BM290" s="218" t="s">
        <v>931</v>
      </c>
    </row>
    <row r="291" spans="1:47" s="2" customFormat="1" ht="12">
      <c r="A291" s="40"/>
      <c r="B291" s="41"/>
      <c r="C291" s="42"/>
      <c r="D291" s="220" t="s">
        <v>180</v>
      </c>
      <c r="E291" s="42"/>
      <c r="F291" s="221" t="s">
        <v>932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180</v>
      </c>
      <c r="AU291" s="19" t="s">
        <v>90</v>
      </c>
    </row>
    <row r="292" spans="1:47" s="2" customFormat="1" ht="12">
      <c r="A292" s="40"/>
      <c r="B292" s="41"/>
      <c r="C292" s="42"/>
      <c r="D292" s="225" t="s">
        <v>182</v>
      </c>
      <c r="E292" s="42"/>
      <c r="F292" s="226" t="s">
        <v>933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182</v>
      </c>
      <c r="AU292" s="19" t="s">
        <v>90</v>
      </c>
    </row>
    <row r="293" spans="1:65" s="2" customFormat="1" ht="16.5" customHeight="1">
      <c r="A293" s="40"/>
      <c r="B293" s="41"/>
      <c r="C293" s="275" t="s">
        <v>934</v>
      </c>
      <c r="D293" s="275" t="s">
        <v>387</v>
      </c>
      <c r="E293" s="277" t="s">
        <v>935</v>
      </c>
      <c r="F293" s="278" t="s">
        <v>936</v>
      </c>
      <c r="G293" s="279" t="s">
        <v>427</v>
      </c>
      <c r="H293" s="280">
        <v>1</v>
      </c>
      <c r="I293" s="281"/>
      <c r="J293" s="282">
        <f>ROUND(I293*H293,2)</f>
        <v>0</v>
      </c>
      <c r="K293" s="278" t="s">
        <v>177</v>
      </c>
      <c r="L293" s="283"/>
      <c r="M293" s="284" t="s">
        <v>78</v>
      </c>
      <c r="N293" s="285" t="s">
        <v>50</v>
      </c>
      <c r="O293" s="86"/>
      <c r="P293" s="216">
        <f>O293*H293</f>
        <v>0</v>
      </c>
      <c r="Q293" s="216">
        <v>0.018</v>
      </c>
      <c r="R293" s="216">
        <f>Q293*H293</f>
        <v>0.018</v>
      </c>
      <c r="S293" s="216">
        <v>0</v>
      </c>
      <c r="T293" s="21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8" t="s">
        <v>231</v>
      </c>
      <c r="AT293" s="218" t="s">
        <v>387</v>
      </c>
      <c r="AU293" s="218" t="s">
        <v>90</v>
      </c>
      <c r="AY293" s="19" t="s">
        <v>172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88</v>
      </c>
      <c r="BK293" s="219">
        <f>ROUND(I293*H293,2)</f>
        <v>0</v>
      </c>
      <c r="BL293" s="19" t="s">
        <v>178</v>
      </c>
      <c r="BM293" s="218" t="s">
        <v>937</v>
      </c>
    </row>
    <row r="294" spans="1:47" s="2" customFormat="1" ht="12">
      <c r="A294" s="40"/>
      <c r="B294" s="41"/>
      <c r="C294" s="42"/>
      <c r="D294" s="220" t="s">
        <v>180</v>
      </c>
      <c r="E294" s="42"/>
      <c r="F294" s="221" t="s">
        <v>936</v>
      </c>
      <c r="G294" s="42"/>
      <c r="H294" s="42"/>
      <c r="I294" s="222"/>
      <c r="J294" s="42"/>
      <c r="K294" s="42"/>
      <c r="L294" s="46"/>
      <c r="M294" s="223"/>
      <c r="N294" s="22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180</v>
      </c>
      <c r="AU294" s="19" t="s">
        <v>90</v>
      </c>
    </row>
    <row r="295" spans="1:65" s="2" customFormat="1" ht="16.5" customHeight="1">
      <c r="A295" s="40"/>
      <c r="B295" s="41"/>
      <c r="C295" s="275" t="s">
        <v>938</v>
      </c>
      <c r="D295" s="275" t="s">
        <v>387</v>
      </c>
      <c r="E295" s="277" t="s">
        <v>939</v>
      </c>
      <c r="F295" s="278" t="s">
        <v>940</v>
      </c>
      <c r="G295" s="279" t="s">
        <v>427</v>
      </c>
      <c r="H295" s="280">
        <v>2</v>
      </c>
      <c r="I295" s="281"/>
      <c r="J295" s="282">
        <f>ROUND(I295*H295,2)</f>
        <v>0</v>
      </c>
      <c r="K295" s="278" t="s">
        <v>177</v>
      </c>
      <c r="L295" s="283"/>
      <c r="M295" s="284" t="s">
        <v>78</v>
      </c>
      <c r="N295" s="285" t="s">
        <v>50</v>
      </c>
      <c r="O295" s="86"/>
      <c r="P295" s="216">
        <f>O295*H295</f>
        <v>0</v>
      </c>
      <c r="Q295" s="216">
        <v>0.018</v>
      </c>
      <c r="R295" s="216">
        <f>Q295*H295</f>
        <v>0.036</v>
      </c>
      <c r="S295" s="216">
        <v>0</v>
      </c>
      <c r="T295" s="21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231</v>
      </c>
      <c r="AT295" s="218" t="s">
        <v>387</v>
      </c>
      <c r="AU295" s="218" t="s">
        <v>90</v>
      </c>
      <c r="AY295" s="19" t="s">
        <v>172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88</v>
      </c>
      <c r="BK295" s="219">
        <f>ROUND(I295*H295,2)</f>
        <v>0</v>
      </c>
      <c r="BL295" s="19" t="s">
        <v>178</v>
      </c>
      <c r="BM295" s="218" t="s">
        <v>941</v>
      </c>
    </row>
    <row r="296" spans="1:47" s="2" customFormat="1" ht="12">
      <c r="A296" s="40"/>
      <c r="B296" s="41"/>
      <c r="C296" s="42"/>
      <c r="D296" s="220" t="s">
        <v>180</v>
      </c>
      <c r="E296" s="42"/>
      <c r="F296" s="221" t="s">
        <v>940</v>
      </c>
      <c r="G296" s="42"/>
      <c r="H296" s="42"/>
      <c r="I296" s="22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180</v>
      </c>
      <c r="AU296" s="19" t="s">
        <v>90</v>
      </c>
    </row>
    <row r="297" spans="1:65" s="2" customFormat="1" ht="16.5" customHeight="1">
      <c r="A297" s="40"/>
      <c r="B297" s="41"/>
      <c r="C297" s="275" t="s">
        <v>942</v>
      </c>
      <c r="D297" s="275" t="s">
        <v>387</v>
      </c>
      <c r="E297" s="277" t="s">
        <v>912</v>
      </c>
      <c r="F297" s="278" t="s">
        <v>913</v>
      </c>
      <c r="G297" s="279" t="s">
        <v>427</v>
      </c>
      <c r="H297" s="280">
        <v>1</v>
      </c>
      <c r="I297" s="281"/>
      <c r="J297" s="282">
        <f>ROUND(I297*H297,2)</f>
        <v>0</v>
      </c>
      <c r="K297" s="278" t="s">
        <v>177</v>
      </c>
      <c r="L297" s="283"/>
      <c r="M297" s="284" t="s">
        <v>78</v>
      </c>
      <c r="N297" s="285" t="s">
        <v>50</v>
      </c>
      <c r="O297" s="86"/>
      <c r="P297" s="216">
        <f>O297*H297</f>
        <v>0</v>
      </c>
      <c r="Q297" s="216">
        <v>0.0035</v>
      </c>
      <c r="R297" s="216">
        <f>Q297*H297</f>
        <v>0.0035</v>
      </c>
      <c r="S297" s="216">
        <v>0</v>
      </c>
      <c r="T297" s="21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8" t="s">
        <v>231</v>
      </c>
      <c r="AT297" s="218" t="s">
        <v>387</v>
      </c>
      <c r="AU297" s="218" t="s">
        <v>90</v>
      </c>
      <c r="AY297" s="19" t="s">
        <v>172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88</v>
      </c>
      <c r="BK297" s="219">
        <f>ROUND(I297*H297,2)</f>
        <v>0</v>
      </c>
      <c r="BL297" s="19" t="s">
        <v>178</v>
      </c>
      <c r="BM297" s="218" t="s">
        <v>943</v>
      </c>
    </row>
    <row r="298" spans="1:47" s="2" customFormat="1" ht="12">
      <c r="A298" s="40"/>
      <c r="B298" s="41"/>
      <c r="C298" s="42"/>
      <c r="D298" s="220" t="s">
        <v>180</v>
      </c>
      <c r="E298" s="42"/>
      <c r="F298" s="221" t="s">
        <v>913</v>
      </c>
      <c r="G298" s="42"/>
      <c r="H298" s="42"/>
      <c r="I298" s="222"/>
      <c r="J298" s="42"/>
      <c r="K298" s="42"/>
      <c r="L298" s="46"/>
      <c r="M298" s="223"/>
      <c r="N298" s="22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180</v>
      </c>
      <c r="AU298" s="19" t="s">
        <v>90</v>
      </c>
    </row>
    <row r="299" spans="1:65" s="2" customFormat="1" ht="16.5" customHeight="1">
      <c r="A299" s="40"/>
      <c r="B299" s="41"/>
      <c r="C299" s="275" t="s">
        <v>944</v>
      </c>
      <c r="D299" s="275" t="s">
        <v>387</v>
      </c>
      <c r="E299" s="277" t="s">
        <v>945</v>
      </c>
      <c r="F299" s="278" t="s">
        <v>946</v>
      </c>
      <c r="G299" s="279" t="s">
        <v>427</v>
      </c>
      <c r="H299" s="280">
        <v>2</v>
      </c>
      <c r="I299" s="281"/>
      <c r="J299" s="282">
        <f>ROUND(I299*H299,2)</f>
        <v>0</v>
      </c>
      <c r="K299" s="278" t="s">
        <v>177</v>
      </c>
      <c r="L299" s="283"/>
      <c r="M299" s="284" t="s">
        <v>78</v>
      </c>
      <c r="N299" s="285" t="s">
        <v>50</v>
      </c>
      <c r="O299" s="86"/>
      <c r="P299" s="216">
        <f>O299*H299</f>
        <v>0</v>
      </c>
      <c r="Q299" s="216">
        <v>0.00045</v>
      </c>
      <c r="R299" s="216">
        <f>Q299*H299</f>
        <v>0.0009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231</v>
      </c>
      <c r="AT299" s="218" t="s">
        <v>387</v>
      </c>
      <c r="AU299" s="218" t="s">
        <v>90</v>
      </c>
      <c r="AY299" s="19" t="s">
        <v>172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88</v>
      </c>
      <c r="BK299" s="219">
        <f>ROUND(I299*H299,2)</f>
        <v>0</v>
      </c>
      <c r="BL299" s="19" t="s">
        <v>178</v>
      </c>
      <c r="BM299" s="218" t="s">
        <v>947</v>
      </c>
    </row>
    <row r="300" spans="1:47" s="2" customFormat="1" ht="12">
      <c r="A300" s="40"/>
      <c r="B300" s="41"/>
      <c r="C300" s="42"/>
      <c r="D300" s="220" t="s">
        <v>180</v>
      </c>
      <c r="E300" s="42"/>
      <c r="F300" s="221" t="s">
        <v>946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180</v>
      </c>
      <c r="AU300" s="19" t="s">
        <v>90</v>
      </c>
    </row>
    <row r="301" spans="1:65" s="2" customFormat="1" ht="16.5" customHeight="1">
      <c r="A301" s="40"/>
      <c r="B301" s="41"/>
      <c r="C301" s="207" t="s">
        <v>948</v>
      </c>
      <c r="D301" s="207" t="s">
        <v>174</v>
      </c>
      <c r="E301" s="208" t="s">
        <v>949</v>
      </c>
      <c r="F301" s="209" t="s">
        <v>950</v>
      </c>
      <c r="G301" s="210" t="s">
        <v>427</v>
      </c>
      <c r="H301" s="211">
        <v>2</v>
      </c>
      <c r="I301" s="212"/>
      <c r="J301" s="213">
        <f>ROUND(I301*H301,2)</f>
        <v>0</v>
      </c>
      <c r="K301" s="209" t="s">
        <v>177</v>
      </c>
      <c r="L301" s="46"/>
      <c r="M301" s="214" t="s">
        <v>78</v>
      </c>
      <c r="N301" s="215" t="s">
        <v>50</v>
      </c>
      <c r="O301" s="86"/>
      <c r="P301" s="216">
        <f>O301*H301</f>
        <v>0</v>
      </c>
      <c r="Q301" s="216">
        <v>0.00159</v>
      </c>
      <c r="R301" s="216">
        <f>Q301*H301</f>
        <v>0.00318</v>
      </c>
      <c r="S301" s="216">
        <v>0</v>
      </c>
      <c r="T301" s="21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178</v>
      </c>
      <c r="AT301" s="218" t="s">
        <v>174</v>
      </c>
      <c r="AU301" s="218" t="s">
        <v>90</v>
      </c>
      <c r="AY301" s="19" t="s">
        <v>172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88</v>
      </c>
      <c r="BK301" s="219">
        <f>ROUND(I301*H301,2)</f>
        <v>0</v>
      </c>
      <c r="BL301" s="19" t="s">
        <v>178</v>
      </c>
      <c r="BM301" s="218" t="s">
        <v>951</v>
      </c>
    </row>
    <row r="302" spans="1:47" s="2" customFormat="1" ht="12">
      <c r="A302" s="40"/>
      <c r="B302" s="41"/>
      <c r="C302" s="42"/>
      <c r="D302" s="220" t="s">
        <v>180</v>
      </c>
      <c r="E302" s="42"/>
      <c r="F302" s="221" t="s">
        <v>952</v>
      </c>
      <c r="G302" s="42"/>
      <c r="H302" s="42"/>
      <c r="I302" s="222"/>
      <c r="J302" s="42"/>
      <c r="K302" s="42"/>
      <c r="L302" s="46"/>
      <c r="M302" s="223"/>
      <c r="N302" s="224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180</v>
      </c>
      <c r="AU302" s="19" t="s">
        <v>90</v>
      </c>
    </row>
    <row r="303" spans="1:47" s="2" customFormat="1" ht="12">
      <c r="A303" s="40"/>
      <c r="B303" s="41"/>
      <c r="C303" s="42"/>
      <c r="D303" s="225" t="s">
        <v>182</v>
      </c>
      <c r="E303" s="42"/>
      <c r="F303" s="226" t="s">
        <v>953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182</v>
      </c>
      <c r="AU303" s="19" t="s">
        <v>90</v>
      </c>
    </row>
    <row r="304" spans="1:65" s="2" customFormat="1" ht="24.15" customHeight="1">
      <c r="A304" s="40"/>
      <c r="B304" s="41"/>
      <c r="C304" s="275" t="s">
        <v>954</v>
      </c>
      <c r="D304" s="275" t="s">
        <v>387</v>
      </c>
      <c r="E304" s="277" t="s">
        <v>955</v>
      </c>
      <c r="F304" s="278" t="s">
        <v>956</v>
      </c>
      <c r="G304" s="279" t="s">
        <v>427</v>
      </c>
      <c r="H304" s="280">
        <v>1</v>
      </c>
      <c r="I304" s="281"/>
      <c r="J304" s="282">
        <f>ROUND(I304*H304,2)</f>
        <v>0</v>
      </c>
      <c r="K304" s="278" t="s">
        <v>78</v>
      </c>
      <c r="L304" s="283"/>
      <c r="M304" s="284" t="s">
        <v>78</v>
      </c>
      <c r="N304" s="285" t="s">
        <v>50</v>
      </c>
      <c r="O304" s="86"/>
      <c r="P304" s="216">
        <f>O304*H304</f>
        <v>0</v>
      </c>
      <c r="Q304" s="216">
        <v>0.026</v>
      </c>
      <c r="R304" s="216">
        <f>Q304*H304</f>
        <v>0.026</v>
      </c>
      <c r="S304" s="216">
        <v>0</v>
      </c>
      <c r="T304" s="21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8" t="s">
        <v>231</v>
      </c>
      <c r="AT304" s="218" t="s">
        <v>387</v>
      </c>
      <c r="AU304" s="218" t="s">
        <v>90</v>
      </c>
      <c r="AY304" s="19" t="s">
        <v>172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88</v>
      </c>
      <c r="BK304" s="219">
        <f>ROUND(I304*H304,2)</f>
        <v>0</v>
      </c>
      <c r="BL304" s="19" t="s">
        <v>178</v>
      </c>
      <c r="BM304" s="218" t="s">
        <v>957</v>
      </c>
    </row>
    <row r="305" spans="1:47" s="2" customFormat="1" ht="12">
      <c r="A305" s="40"/>
      <c r="B305" s="41"/>
      <c r="C305" s="42"/>
      <c r="D305" s="220" t="s">
        <v>180</v>
      </c>
      <c r="E305" s="42"/>
      <c r="F305" s="221" t="s">
        <v>956</v>
      </c>
      <c r="G305" s="42"/>
      <c r="H305" s="42"/>
      <c r="I305" s="222"/>
      <c r="J305" s="42"/>
      <c r="K305" s="42"/>
      <c r="L305" s="46"/>
      <c r="M305" s="223"/>
      <c r="N305" s="224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180</v>
      </c>
      <c r="AU305" s="19" t="s">
        <v>90</v>
      </c>
    </row>
    <row r="306" spans="1:65" s="2" customFormat="1" ht="16.5" customHeight="1">
      <c r="A306" s="40"/>
      <c r="B306" s="41"/>
      <c r="C306" s="275" t="s">
        <v>958</v>
      </c>
      <c r="D306" s="275" t="s">
        <v>387</v>
      </c>
      <c r="E306" s="277" t="s">
        <v>959</v>
      </c>
      <c r="F306" s="278" t="s">
        <v>960</v>
      </c>
      <c r="G306" s="279" t="s">
        <v>427</v>
      </c>
      <c r="H306" s="280">
        <v>1</v>
      </c>
      <c r="I306" s="281"/>
      <c r="J306" s="282">
        <f>ROUND(I306*H306,2)</f>
        <v>0</v>
      </c>
      <c r="K306" s="278" t="s">
        <v>177</v>
      </c>
      <c r="L306" s="283"/>
      <c r="M306" s="284" t="s">
        <v>78</v>
      </c>
      <c r="N306" s="285" t="s">
        <v>50</v>
      </c>
      <c r="O306" s="86"/>
      <c r="P306" s="216">
        <f>O306*H306</f>
        <v>0</v>
      </c>
      <c r="Q306" s="216">
        <v>0.018</v>
      </c>
      <c r="R306" s="216">
        <f>Q306*H306</f>
        <v>0.018</v>
      </c>
      <c r="S306" s="216">
        <v>0</v>
      </c>
      <c r="T306" s="21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231</v>
      </c>
      <c r="AT306" s="218" t="s">
        <v>387</v>
      </c>
      <c r="AU306" s="218" t="s">
        <v>90</v>
      </c>
      <c r="AY306" s="19" t="s">
        <v>172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88</v>
      </c>
      <c r="BK306" s="219">
        <f>ROUND(I306*H306,2)</f>
        <v>0</v>
      </c>
      <c r="BL306" s="19" t="s">
        <v>178</v>
      </c>
      <c r="BM306" s="218" t="s">
        <v>961</v>
      </c>
    </row>
    <row r="307" spans="1:47" s="2" customFormat="1" ht="12">
      <c r="A307" s="40"/>
      <c r="B307" s="41"/>
      <c r="C307" s="42"/>
      <c r="D307" s="220" t="s">
        <v>180</v>
      </c>
      <c r="E307" s="42"/>
      <c r="F307" s="221" t="s">
        <v>960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180</v>
      </c>
      <c r="AU307" s="19" t="s">
        <v>90</v>
      </c>
    </row>
    <row r="308" spans="1:65" s="2" customFormat="1" ht="16.5" customHeight="1">
      <c r="A308" s="40"/>
      <c r="B308" s="41"/>
      <c r="C308" s="207" t="s">
        <v>962</v>
      </c>
      <c r="D308" s="207" t="s">
        <v>174</v>
      </c>
      <c r="E308" s="208" t="s">
        <v>963</v>
      </c>
      <c r="F308" s="209" t="s">
        <v>964</v>
      </c>
      <c r="G308" s="210" t="s">
        <v>138</v>
      </c>
      <c r="H308" s="211">
        <v>15</v>
      </c>
      <c r="I308" s="212"/>
      <c r="J308" s="213">
        <f>ROUND(I308*H308,2)</f>
        <v>0</v>
      </c>
      <c r="K308" s="209" t="s">
        <v>177</v>
      </c>
      <c r="L308" s="46"/>
      <c r="M308" s="214" t="s">
        <v>78</v>
      </c>
      <c r="N308" s="215" t="s">
        <v>50</v>
      </c>
      <c r="O308" s="86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8" t="s">
        <v>178</v>
      </c>
      <c r="AT308" s="218" t="s">
        <v>174</v>
      </c>
      <c r="AU308" s="218" t="s">
        <v>90</v>
      </c>
      <c r="AY308" s="19" t="s">
        <v>172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88</v>
      </c>
      <c r="BK308" s="219">
        <f>ROUND(I308*H308,2)</f>
        <v>0</v>
      </c>
      <c r="BL308" s="19" t="s">
        <v>178</v>
      </c>
      <c r="BM308" s="218" t="s">
        <v>965</v>
      </c>
    </row>
    <row r="309" spans="1:47" s="2" customFormat="1" ht="12">
      <c r="A309" s="40"/>
      <c r="B309" s="41"/>
      <c r="C309" s="42"/>
      <c r="D309" s="220" t="s">
        <v>180</v>
      </c>
      <c r="E309" s="42"/>
      <c r="F309" s="221" t="s">
        <v>964</v>
      </c>
      <c r="G309" s="42"/>
      <c r="H309" s="42"/>
      <c r="I309" s="222"/>
      <c r="J309" s="42"/>
      <c r="K309" s="42"/>
      <c r="L309" s="46"/>
      <c r="M309" s="223"/>
      <c r="N309" s="224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180</v>
      </c>
      <c r="AU309" s="19" t="s">
        <v>90</v>
      </c>
    </row>
    <row r="310" spans="1:47" s="2" customFormat="1" ht="12">
      <c r="A310" s="40"/>
      <c r="B310" s="41"/>
      <c r="C310" s="42"/>
      <c r="D310" s="225" t="s">
        <v>182</v>
      </c>
      <c r="E310" s="42"/>
      <c r="F310" s="226" t="s">
        <v>966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182</v>
      </c>
      <c r="AU310" s="19" t="s">
        <v>90</v>
      </c>
    </row>
    <row r="311" spans="1:51" s="13" customFormat="1" ht="12">
      <c r="A311" s="13"/>
      <c r="B311" s="227"/>
      <c r="C311" s="228"/>
      <c r="D311" s="220" t="s">
        <v>184</v>
      </c>
      <c r="E311" s="229" t="s">
        <v>78</v>
      </c>
      <c r="F311" s="230" t="s">
        <v>967</v>
      </c>
      <c r="G311" s="228"/>
      <c r="H311" s="231">
        <v>15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184</v>
      </c>
      <c r="AU311" s="237" t="s">
        <v>90</v>
      </c>
      <c r="AV311" s="13" t="s">
        <v>90</v>
      </c>
      <c r="AW311" s="13" t="s">
        <v>38</v>
      </c>
      <c r="AX311" s="13" t="s">
        <v>88</v>
      </c>
      <c r="AY311" s="237" t="s">
        <v>172</v>
      </c>
    </row>
    <row r="312" spans="1:65" s="2" customFormat="1" ht="16.5" customHeight="1">
      <c r="A312" s="40"/>
      <c r="B312" s="41"/>
      <c r="C312" s="207" t="s">
        <v>968</v>
      </c>
      <c r="D312" s="207" t="s">
        <v>174</v>
      </c>
      <c r="E312" s="208" t="s">
        <v>969</v>
      </c>
      <c r="F312" s="209" t="s">
        <v>970</v>
      </c>
      <c r="G312" s="210" t="s">
        <v>138</v>
      </c>
      <c r="H312" s="211">
        <v>45</v>
      </c>
      <c r="I312" s="212"/>
      <c r="J312" s="213">
        <f>ROUND(I312*H312,2)</f>
        <v>0</v>
      </c>
      <c r="K312" s="209" t="s">
        <v>177</v>
      </c>
      <c r="L312" s="46"/>
      <c r="M312" s="214" t="s">
        <v>78</v>
      </c>
      <c r="N312" s="215" t="s">
        <v>50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178</v>
      </c>
      <c r="AT312" s="218" t="s">
        <v>174</v>
      </c>
      <c r="AU312" s="218" t="s">
        <v>90</v>
      </c>
      <c r="AY312" s="19" t="s">
        <v>172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88</v>
      </c>
      <c r="BK312" s="219">
        <f>ROUND(I312*H312,2)</f>
        <v>0</v>
      </c>
      <c r="BL312" s="19" t="s">
        <v>178</v>
      </c>
      <c r="BM312" s="218" t="s">
        <v>971</v>
      </c>
    </row>
    <row r="313" spans="1:47" s="2" customFormat="1" ht="12">
      <c r="A313" s="40"/>
      <c r="B313" s="41"/>
      <c r="C313" s="42"/>
      <c r="D313" s="220" t="s">
        <v>180</v>
      </c>
      <c r="E313" s="42"/>
      <c r="F313" s="221" t="s">
        <v>972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180</v>
      </c>
      <c r="AU313" s="19" t="s">
        <v>90</v>
      </c>
    </row>
    <row r="314" spans="1:47" s="2" customFormat="1" ht="12">
      <c r="A314" s="40"/>
      <c r="B314" s="41"/>
      <c r="C314" s="42"/>
      <c r="D314" s="225" t="s">
        <v>182</v>
      </c>
      <c r="E314" s="42"/>
      <c r="F314" s="226" t="s">
        <v>973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182</v>
      </c>
      <c r="AU314" s="19" t="s">
        <v>90</v>
      </c>
    </row>
    <row r="315" spans="1:51" s="13" customFormat="1" ht="12">
      <c r="A315" s="13"/>
      <c r="B315" s="227"/>
      <c r="C315" s="228"/>
      <c r="D315" s="220" t="s">
        <v>184</v>
      </c>
      <c r="E315" s="229" t="s">
        <v>78</v>
      </c>
      <c r="F315" s="230" t="s">
        <v>974</v>
      </c>
      <c r="G315" s="228"/>
      <c r="H315" s="231">
        <v>45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184</v>
      </c>
      <c r="AU315" s="237" t="s">
        <v>90</v>
      </c>
      <c r="AV315" s="13" t="s">
        <v>90</v>
      </c>
      <c r="AW315" s="13" t="s">
        <v>38</v>
      </c>
      <c r="AX315" s="13" t="s">
        <v>88</v>
      </c>
      <c r="AY315" s="237" t="s">
        <v>172</v>
      </c>
    </row>
    <row r="316" spans="1:65" s="2" customFormat="1" ht="16.5" customHeight="1">
      <c r="A316" s="40"/>
      <c r="B316" s="41"/>
      <c r="C316" s="207" t="s">
        <v>975</v>
      </c>
      <c r="D316" s="207" t="s">
        <v>174</v>
      </c>
      <c r="E316" s="208" t="s">
        <v>976</v>
      </c>
      <c r="F316" s="209" t="s">
        <v>977</v>
      </c>
      <c r="G316" s="210" t="s">
        <v>138</v>
      </c>
      <c r="H316" s="211">
        <v>30</v>
      </c>
      <c r="I316" s="212"/>
      <c r="J316" s="213">
        <f>ROUND(I316*H316,2)</f>
        <v>0</v>
      </c>
      <c r="K316" s="209" t="s">
        <v>177</v>
      </c>
      <c r="L316" s="46"/>
      <c r="M316" s="214" t="s">
        <v>78</v>
      </c>
      <c r="N316" s="215" t="s">
        <v>50</v>
      </c>
      <c r="O316" s="86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8" t="s">
        <v>178</v>
      </c>
      <c r="AT316" s="218" t="s">
        <v>174</v>
      </c>
      <c r="AU316" s="218" t="s">
        <v>90</v>
      </c>
      <c r="AY316" s="19" t="s">
        <v>172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88</v>
      </c>
      <c r="BK316" s="219">
        <f>ROUND(I316*H316,2)</f>
        <v>0</v>
      </c>
      <c r="BL316" s="19" t="s">
        <v>178</v>
      </c>
      <c r="BM316" s="218" t="s">
        <v>978</v>
      </c>
    </row>
    <row r="317" spans="1:47" s="2" customFormat="1" ht="12">
      <c r="A317" s="40"/>
      <c r="B317" s="41"/>
      <c r="C317" s="42"/>
      <c r="D317" s="220" t="s">
        <v>180</v>
      </c>
      <c r="E317" s="42"/>
      <c r="F317" s="221" t="s">
        <v>977</v>
      </c>
      <c r="G317" s="42"/>
      <c r="H317" s="42"/>
      <c r="I317" s="222"/>
      <c r="J317" s="42"/>
      <c r="K317" s="42"/>
      <c r="L317" s="46"/>
      <c r="M317" s="223"/>
      <c r="N317" s="224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180</v>
      </c>
      <c r="AU317" s="19" t="s">
        <v>90</v>
      </c>
    </row>
    <row r="318" spans="1:47" s="2" customFormat="1" ht="12">
      <c r="A318" s="40"/>
      <c r="B318" s="41"/>
      <c r="C318" s="42"/>
      <c r="D318" s="225" t="s">
        <v>182</v>
      </c>
      <c r="E318" s="42"/>
      <c r="F318" s="226" t="s">
        <v>979</v>
      </c>
      <c r="G318" s="42"/>
      <c r="H318" s="42"/>
      <c r="I318" s="222"/>
      <c r="J318" s="42"/>
      <c r="K318" s="42"/>
      <c r="L318" s="46"/>
      <c r="M318" s="223"/>
      <c r="N318" s="224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182</v>
      </c>
      <c r="AU318" s="19" t="s">
        <v>90</v>
      </c>
    </row>
    <row r="319" spans="1:51" s="13" customFormat="1" ht="12">
      <c r="A319" s="13"/>
      <c r="B319" s="227"/>
      <c r="C319" s="228"/>
      <c r="D319" s="220" t="s">
        <v>184</v>
      </c>
      <c r="E319" s="229" t="s">
        <v>78</v>
      </c>
      <c r="F319" s="230" t="s">
        <v>980</v>
      </c>
      <c r="G319" s="228"/>
      <c r="H319" s="231">
        <v>30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184</v>
      </c>
      <c r="AU319" s="237" t="s">
        <v>90</v>
      </c>
      <c r="AV319" s="13" t="s">
        <v>90</v>
      </c>
      <c r="AW319" s="13" t="s">
        <v>38</v>
      </c>
      <c r="AX319" s="13" t="s">
        <v>88</v>
      </c>
      <c r="AY319" s="237" t="s">
        <v>172</v>
      </c>
    </row>
    <row r="320" spans="1:65" s="2" customFormat="1" ht="16.5" customHeight="1">
      <c r="A320" s="40"/>
      <c r="B320" s="41"/>
      <c r="C320" s="207" t="s">
        <v>981</v>
      </c>
      <c r="D320" s="207" t="s">
        <v>174</v>
      </c>
      <c r="E320" s="208" t="s">
        <v>982</v>
      </c>
      <c r="F320" s="209" t="s">
        <v>983</v>
      </c>
      <c r="G320" s="210" t="s">
        <v>138</v>
      </c>
      <c r="H320" s="211">
        <v>54</v>
      </c>
      <c r="I320" s="212"/>
      <c r="J320" s="213">
        <f>ROUND(I320*H320,2)</f>
        <v>0</v>
      </c>
      <c r="K320" s="209" t="s">
        <v>177</v>
      </c>
      <c r="L320" s="46"/>
      <c r="M320" s="214" t="s">
        <v>78</v>
      </c>
      <c r="N320" s="215" t="s">
        <v>50</v>
      </c>
      <c r="O320" s="86"/>
      <c r="P320" s="216">
        <f>O320*H320</f>
        <v>0</v>
      </c>
      <c r="Q320" s="216">
        <v>0</v>
      </c>
      <c r="R320" s="216">
        <f>Q320*H320</f>
        <v>0</v>
      </c>
      <c r="S320" s="216">
        <v>0</v>
      </c>
      <c r="T320" s="21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8" t="s">
        <v>178</v>
      </c>
      <c r="AT320" s="218" t="s">
        <v>174</v>
      </c>
      <c r="AU320" s="218" t="s">
        <v>90</v>
      </c>
      <c r="AY320" s="19" t="s">
        <v>172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9" t="s">
        <v>88</v>
      </c>
      <c r="BK320" s="219">
        <f>ROUND(I320*H320,2)</f>
        <v>0</v>
      </c>
      <c r="BL320" s="19" t="s">
        <v>178</v>
      </c>
      <c r="BM320" s="218" t="s">
        <v>984</v>
      </c>
    </row>
    <row r="321" spans="1:47" s="2" customFormat="1" ht="12">
      <c r="A321" s="40"/>
      <c r="B321" s="41"/>
      <c r="C321" s="42"/>
      <c r="D321" s="220" t="s">
        <v>180</v>
      </c>
      <c r="E321" s="42"/>
      <c r="F321" s="221" t="s">
        <v>985</v>
      </c>
      <c r="G321" s="42"/>
      <c r="H321" s="42"/>
      <c r="I321" s="222"/>
      <c r="J321" s="42"/>
      <c r="K321" s="42"/>
      <c r="L321" s="46"/>
      <c r="M321" s="223"/>
      <c r="N321" s="224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180</v>
      </c>
      <c r="AU321" s="19" t="s">
        <v>90</v>
      </c>
    </row>
    <row r="322" spans="1:47" s="2" customFormat="1" ht="12">
      <c r="A322" s="40"/>
      <c r="B322" s="41"/>
      <c r="C322" s="42"/>
      <c r="D322" s="225" t="s">
        <v>182</v>
      </c>
      <c r="E322" s="42"/>
      <c r="F322" s="226" t="s">
        <v>986</v>
      </c>
      <c r="G322" s="42"/>
      <c r="H322" s="42"/>
      <c r="I322" s="222"/>
      <c r="J322" s="42"/>
      <c r="K322" s="42"/>
      <c r="L322" s="46"/>
      <c r="M322" s="223"/>
      <c r="N322" s="22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182</v>
      </c>
      <c r="AU322" s="19" t="s">
        <v>90</v>
      </c>
    </row>
    <row r="323" spans="1:65" s="2" customFormat="1" ht="16.5" customHeight="1">
      <c r="A323" s="40"/>
      <c r="B323" s="41"/>
      <c r="C323" s="207" t="s">
        <v>987</v>
      </c>
      <c r="D323" s="207" t="s">
        <v>174</v>
      </c>
      <c r="E323" s="208" t="s">
        <v>988</v>
      </c>
      <c r="F323" s="209" t="s">
        <v>989</v>
      </c>
      <c r="G323" s="210" t="s">
        <v>138</v>
      </c>
      <c r="H323" s="211">
        <v>54</v>
      </c>
      <c r="I323" s="212"/>
      <c r="J323" s="213">
        <f>ROUND(I323*H323,2)</f>
        <v>0</v>
      </c>
      <c r="K323" s="209" t="s">
        <v>177</v>
      </c>
      <c r="L323" s="46"/>
      <c r="M323" s="214" t="s">
        <v>78</v>
      </c>
      <c r="N323" s="215" t="s">
        <v>50</v>
      </c>
      <c r="O323" s="86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8" t="s">
        <v>178</v>
      </c>
      <c r="AT323" s="218" t="s">
        <v>174</v>
      </c>
      <c r="AU323" s="218" t="s">
        <v>90</v>
      </c>
      <c r="AY323" s="19" t="s">
        <v>172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88</v>
      </c>
      <c r="BK323" s="219">
        <f>ROUND(I323*H323,2)</f>
        <v>0</v>
      </c>
      <c r="BL323" s="19" t="s">
        <v>178</v>
      </c>
      <c r="BM323" s="218" t="s">
        <v>990</v>
      </c>
    </row>
    <row r="324" spans="1:47" s="2" customFormat="1" ht="12">
      <c r="A324" s="40"/>
      <c r="B324" s="41"/>
      <c r="C324" s="42"/>
      <c r="D324" s="220" t="s">
        <v>180</v>
      </c>
      <c r="E324" s="42"/>
      <c r="F324" s="221" t="s">
        <v>989</v>
      </c>
      <c r="G324" s="42"/>
      <c r="H324" s="42"/>
      <c r="I324" s="222"/>
      <c r="J324" s="42"/>
      <c r="K324" s="42"/>
      <c r="L324" s="46"/>
      <c r="M324" s="223"/>
      <c r="N324" s="224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180</v>
      </c>
      <c r="AU324" s="19" t="s">
        <v>90</v>
      </c>
    </row>
    <row r="325" spans="1:47" s="2" customFormat="1" ht="12">
      <c r="A325" s="40"/>
      <c r="B325" s="41"/>
      <c r="C325" s="42"/>
      <c r="D325" s="225" t="s">
        <v>182</v>
      </c>
      <c r="E325" s="42"/>
      <c r="F325" s="226" t="s">
        <v>991</v>
      </c>
      <c r="G325" s="42"/>
      <c r="H325" s="42"/>
      <c r="I325" s="222"/>
      <c r="J325" s="42"/>
      <c r="K325" s="42"/>
      <c r="L325" s="46"/>
      <c r="M325" s="223"/>
      <c r="N325" s="22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182</v>
      </c>
      <c r="AU325" s="19" t="s">
        <v>90</v>
      </c>
    </row>
    <row r="326" spans="1:51" s="13" customFormat="1" ht="12">
      <c r="A326" s="13"/>
      <c r="B326" s="227"/>
      <c r="C326" s="228"/>
      <c r="D326" s="220" t="s">
        <v>184</v>
      </c>
      <c r="E326" s="229" t="s">
        <v>78</v>
      </c>
      <c r="F326" s="230" t="s">
        <v>992</v>
      </c>
      <c r="G326" s="228"/>
      <c r="H326" s="231">
        <v>54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184</v>
      </c>
      <c r="AU326" s="237" t="s">
        <v>90</v>
      </c>
      <c r="AV326" s="13" t="s">
        <v>90</v>
      </c>
      <c r="AW326" s="13" t="s">
        <v>38</v>
      </c>
      <c r="AX326" s="13" t="s">
        <v>88</v>
      </c>
      <c r="AY326" s="237" t="s">
        <v>172</v>
      </c>
    </row>
    <row r="327" spans="1:65" s="2" customFormat="1" ht="16.5" customHeight="1">
      <c r="A327" s="40"/>
      <c r="B327" s="41"/>
      <c r="C327" s="207" t="s">
        <v>993</v>
      </c>
      <c r="D327" s="207" t="s">
        <v>174</v>
      </c>
      <c r="E327" s="208" t="s">
        <v>636</v>
      </c>
      <c r="F327" s="209" t="s">
        <v>637</v>
      </c>
      <c r="G327" s="210" t="s">
        <v>427</v>
      </c>
      <c r="H327" s="211">
        <v>8</v>
      </c>
      <c r="I327" s="212"/>
      <c r="J327" s="213">
        <f>ROUND(I327*H327,2)</f>
        <v>0</v>
      </c>
      <c r="K327" s="209" t="s">
        <v>177</v>
      </c>
      <c r="L327" s="46"/>
      <c r="M327" s="214" t="s">
        <v>78</v>
      </c>
      <c r="N327" s="215" t="s">
        <v>50</v>
      </c>
      <c r="O327" s="86"/>
      <c r="P327" s="216">
        <f>O327*H327</f>
        <v>0</v>
      </c>
      <c r="Q327" s="216">
        <v>0.45937</v>
      </c>
      <c r="R327" s="216">
        <f>Q327*H327</f>
        <v>3.67496</v>
      </c>
      <c r="S327" s="216">
        <v>0</v>
      </c>
      <c r="T327" s="21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178</v>
      </c>
      <c r="AT327" s="218" t="s">
        <v>174</v>
      </c>
      <c r="AU327" s="218" t="s">
        <v>90</v>
      </c>
      <c r="AY327" s="19" t="s">
        <v>172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88</v>
      </c>
      <c r="BK327" s="219">
        <f>ROUND(I327*H327,2)</f>
        <v>0</v>
      </c>
      <c r="BL327" s="19" t="s">
        <v>178</v>
      </c>
      <c r="BM327" s="218" t="s">
        <v>994</v>
      </c>
    </row>
    <row r="328" spans="1:47" s="2" customFormat="1" ht="12">
      <c r="A328" s="40"/>
      <c r="B328" s="41"/>
      <c r="C328" s="42"/>
      <c r="D328" s="220" t="s">
        <v>180</v>
      </c>
      <c r="E328" s="42"/>
      <c r="F328" s="221" t="s">
        <v>639</v>
      </c>
      <c r="G328" s="42"/>
      <c r="H328" s="42"/>
      <c r="I328" s="222"/>
      <c r="J328" s="42"/>
      <c r="K328" s="42"/>
      <c r="L328" s="46"/>
      <c r="M328" s="223"/>
      <c r="N328" s="22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180</v>
      </c>
      <c r="AU328" s="19" t="s">
        <v>90</v>
      </c>
    </row>
    <row r="329" spans="1:47" s="2" customFormat="1" ht="12">
      <c r="A329" s="40"/>
      <c r="B329" s="41"/>
      <c r="C329" s="42"/>
      <c r="D329" s="225" t="s">
        <v>182</v>
      </c>
      <c r="E329" s="42"/>
      <c r="F329" s="226" t="s">
        <v>640</v>
      </c>
      <c r="G329" s="42"/>
      <c r="H329" s="42"/>
      <c r="I329" s="222"/>
      <c r="J329" s="42"/>
      <c r="K329" s="42"/>
      <c r="L329" s="46"/>
      <c r="M329" s="223"/>
      <c r="N329" s="22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182</v>
      </c>
      <c r="AU329" s="19" t="s">
        <v>90</v>
      </c>
    </row>
    <row r="330" spans="1:65" s="2" customFormat="1" ht="21.75" customHeight="1">
      <c r="A330" s="40"/>
      <c r="B330" s="41"/>
      <c r="C330" s="207" t="s">
        <v>995</v>
      </c>
      <c r="D330" s="207" t="s">
        <v>174</v>
      </c>
      <c r="E330" s="208" t="s">
        <v>996</v>
      </c>
      <c r="F330" s="209" t="s">
        <v>997</v>
      </c>
      <c r="G330" s="210" t="s">
        <v>427</v>
      </c>
      <c r="H330" s="211">
        <v>1</v>
      </c>
      <c r="I330" s="212"/>
      <c r="J330" s="213">
        <f>ROUND(I330*H330,2)</f>
        <v>0</v>
      </c>
      <c r="K330" s="209" t="s">
        <v>78</v>
      </c>
      <c r="L330" s="46"/>
      <c r="M330" s="214" t="s">
        <v>78</v>
      </c>
      <c r="N330" s="215" t="s">
        <v>50</v>
      </c>
      <c r="O330" s="86"/>
      <c r="P330" s="216">
        <f>O330*H330</f>
        <v>0</v>
      </c>
      <c r="Q330" s="216">
        <v>2.28313</v>
      </c>
      <c r="R330" s="216">
        <f>Q330*H330</f>
        <v>2.28313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178</v>
      </c>
      <c r="AT330" s="218" t="s">
        <v>174</v>
      </c>
      <c r="AU330" s="218" t="s">
        <v>90</v>
      </c>
      <c r="AY330" s="19" t="s">
        <v>172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88</v>
      </c>
      <c r="BK330" s="219">
        <f>ROUND(I330*H330,2)</f>
        <v>0</v>
      </c>
      <c r="BL330" s="19" t="s">
        <v>178</v>
      </c>
      <c r="BM330" s="218" t="s">
        <v>998</v>
      </c>
    </row>
    <row r="331" spans="1:47" s="2" customFormat="1" ht="12">
      <c r="A331" s="40"/>
      <c r="B331" s="41"/>
      <c r="C331" s="42"/>
      <c r="D331" s="220" t="s">
        <v>180</v>
      </c>
      <c r="E331" s="42"/>
      <c r="F331" s="221" t="s">
        <v>997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180</v>
      </c>
      <c r="AU331" s="19" t="s">
        <v>90</v>
      </c>
    </row>
    <row r="332" spans="1:51" s="13" customFormat="1" ht="12">
      <c r="A332" s="13"/>
      <c r="B332" s="227"/>
      <c r="C332" s="228"/>
      <c r="D332" s="220" t="s">
        <v>184</v>
      </c>
      <c r="E332" s="229" t="s">
        <v>78</v>
      </c>
      <c r="F332" s="230" t="s">
        <v>999</v>
      </c>
      <c r="G332" s="228"/>
      <c r="H332" s="231">
        <v>1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184</v>
      </c>
      <c r="AU332" s="237" t="s">
        <v>90</v>
      </c>
      <c r="AV332" s="13" t="s">
        <v>90</v>
      </c>
      <c r="AW332" s="13" t="s">
        <v>38</v>
      </c>
      <c r="AX332" s="13" t="s">
        <v>88</v>
      </c>
      <c r="AY332" s="237" t="s">
        <v>172</v>
      </c>
    </row>
    <row r="333" spans="1:51" s="16" customFormat="1" ht="12">
      <c r="A333" s="16"/>
      <c r="B333" s="265"/>
      <c r="C333" s="266"/>
      <c r="D333" s="220" t="s">
        <v>184</v>
      </c>
      <c r="E333" s="267" t="s">
        <v>78</v>
      </c>
      <c r="F333" s="268" t="s">
        <v>1000</v>
      </c>
      <c r="G333" s="266"/>
      <c r="H333" s="267" t="s">
        <v>78</v>
      </c>
      <c r="I333" s="269"/>
      <c r="J333" s="266"/>
      <c r="K333" s="266"/>
      <c r="L333" s="270"/>
      <c r="M333" s="271"/>
      <c r="N333" s="272"/>
      <c r="O333" s="272"/>
      <c r="P333" s="272"/>
      <c r="Q333" s="272"/>
      <c r="R333" s="272"/>
      <c r="S333" s="272"/>
      <c r="T333" s="273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4" t="s">
        <v>184</v>
      </c>
      <c r="AU333" s="274" t="s">
        <v>90</v>
      </c>
      <c r="AV333" s="16" t="s">
        <v>88</v>
      </c>
      <c r="AW333" s="16" t="s">
        <v>38</v>
      </c>
      <c r="AX333" s="16" t="s">
        <v>80</v>
      </c>
      <c r="AY333" s="274" t="s">
        <v>172</v>
      </c>
    </row>
    <row r="334" spans="1:65" s="2" customFormat="1" ht="24.15" customHeight="1">
      <c r="A334" s="40"/>
      <c r="B334" s="41"/>
      <c r="C334" s="275" t="s">
        <v>1001</v>
      </c>
      <c r="D334" s="275" t="s">
        <v>387</v>
      </c>
      <c r="E334" s="277" t="s">
        <v>1002</v>
      </c>
      <c r="F334" s="278" t="s">
        <v>1003</v>
      </c>
      <c r="G334" s="279" t="s">
        <v>427</v>
      </c>
      <c r="H334" s="280">
        <v>1</v>
      </c>
      <c r="I334" s="281"/>
      <c r="J334" s="282">
        <f>ROUND(I334*H334,2)</f>
        <v>0</v>
      </c>
      <c r="K334" s="278" t="s">
        <v>78</v>
      </c>
      <c r="L334" s="283"/>
      <c r="M334" s="284" t="s">
        <v>78</v>
      </c>
      <c r="N334" s="285" t="s">
        <v>50</v>
      </c>
      <c r="O334" s="86"/>
      <c r="P334" s="216">
        <f>O334*H334</f>
        <v>0</v>
      </c>
      <c r="Q334" s="216">
        <v>0.087</v>
      </c>
      <c r="R334" s="216">
        <f>Q334*H334</f>
        <v>0.087</v>
      </c>
      <c r="S334" s="216">
        <v>0</v>
      </c>
      <c r="T334" s="21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8" t="s">
        <v>231</v>
      </c>
      <c r="AT334" s="218" t="s">
        <v>387</v>
      </c>
      <c r="AU334" s="218" t="s">
        <v>90</v>
      </c>
      <c r="AY334" s="19" t="s">
        <v>172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9" t="s">
        <v>88</v>
      </c>
      <c r="BK334" s="219">
        <f>ROUND(I334*H334,2)</f>
        <v>0</v>
      </c>
      <c r="BL334" s="19" t="s">
        <v>178</v>
      </c>
      <c r="BM334" s="218" t="s">
        <v>1004</v>
      </c>
    </row>
    <row r="335" spans="1:47" s="2" customFormat="1" ht="12">
      <c r="A335" s="40"/>
      <c r="B335" s="41"/>
      <c r="C335" s="42"/>
      <c r="D335" s="220" t="s">
        <v>180</v>
      </c>
      <c r="E335" s="42"/>
      <c r="F335" s="221" t="s">
        <v>1003</v>
      </c>
      <c r="G335" s="42"/>
      <c r="H335" s="42"/>
      <c r="I335" s="222"/>
      <c r="J335" s="42"/>
      <c r="K335" s="42"/>
      <c r="L335" s="46"/>
      <c r="M335" s="223"/>
      <c r="N335" s="224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180</v>
      </c>
      <c r="AU335" s="19" t="s">
        <v>90</v>
      </c>
    </row>
    <row r="336" spans="1:51" s="13" customFormat="1" ht="12">
      <c r="A336" s="13"/>
      <c r="B336" s="227"/>
      <c r="C336" s="228"/>
      <c r="D336" s="220" t="s">
        <v>184</v>
      </c>
      <c r="E336" s="229" t="s">
        <v>78</v>
      </c>
      <c r="F336" s="230" t="s">
        <v>1005</v>
      </c>
      <c r="G336" s="228"/>
      <c r="H336" s="231">
        <v>1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184</v>
      </c>
      <c r="AU336" s="237" t="s">
        <v>90</v>
      </c>
      <c r="AV336" s="13" t="s">
        <v>90</v>
      </c>
      <c r="AW336" s="13" t="s">
        <v>38</v>
      </c>
      <c r="AX336" s="13" t="s">
        <v>88</v>
      </c>
      <c r="AY336" s="237" t="s">
        <v>172</v>
      </c>
    </row>
    <row r="337" spans="1:51" s="16" customFormat="1" ht="12">
      <c r="A337" s="16"/>
      <c r="B337" s="265"/>
      <c r="C337" s="266"/>
      <c r="D337" s="220" t="s">
        <v>184</v>
      </c>
      <c r="E337" s="267" t="s">
        <v>78</v>
      </c>
      <c r="F337" s="268" t="s">
        <v>1006</v>
      </c>
      <c r="G337" s="266"/>
      <c r="H337" s="267" t="s">
        <v>78</v>
      </c>
      <c r="I337" s="269"/>
      <c r="J337" s="266"/>
      <c r="K337" s="266"/>
      <c r="L337" s="270"/>
      <c r="M337" s="271"/>
      <c r="N337" s="272"/>
      <c r="O337" s="272"/>
      <c r="P337" s="272"/>
      <c r="Q337" s="272"/>
      <c r="R337" s="272"/>
      <c r="S337" s="272"/>
      <c r="T337" s="273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4" t="s">
        <v>184</v>
      </c>
      <c r="AU337" s="274" t="s">
        <v>90</v>
      </c>
      <c r="AV337" s="16" t="s">
        <v>88</v>
      </c>
      <c r="AW337" s="16" t="s">
        <v>38</v>
      </c>
      <c r="AX337" s="16" t="s">
        <v>80</v>
      </c>
      <c r="AY337" s="274" t="s">
        <v>172</v>
      </c>
    </row>
    <row r="338" spans="1:65" s="2" customFormat="1" ht="16.5" customHeight="1">
      <c r="A338" s="40"/>
      <c r="B338" s="41"/>
      <c r="C338" s="207" t="s">
        <v>1007</v>
      </c>
      <c r="D338" s="207" t="s">
        <v>174</v>
      </c>
      <c r="E338" s="208" t="s">
        <v>1008</v>
      </c>
      <c r="F338" s="209" t="s">
        <v>1009</v>
      </c>
      <c r="G338" s="210" t="s">
        <v>427</v>
      </c>
      <c r="H338" s="211">
        <v>2</v>
      </c>
      <c r="I338" s="212"/>
      <c r="J338" s="213">
        <f>ROUND(I338*H338,2)</f>
        <v>0</v>
      </c>
      <c r="K338" s="209" t="s">
        <v>177</v>
      </c>
      <c r="L338" s="46"/>
      <c r="M338" s="214" t="s">
        <v>78</v>
      </c>
      <c r="N338" s="215" t="s">
        <v>50</v>
      </c>
      <c r="O338" s="86"/>
      <c r="P338" s="216">
        <f>O338*H338</f>
        <v>0</v>
      </c>
      <c r="Q338" s="216">
        <v>0.12303</v>
      </c>
      <c r="R338" s="216">
        <f>Q338*H338</f>
        <v>0.24606</v>
      </c>
      <c r="S338" s="216">
        <v>0</v>
      </c>
      <c r="T338" s="21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8" t="s">
        <v>178</v>
      </c>
      <c r="AT338" s="218" t="s">
        <v>174</v>
      </c>
      <c r="AU338" s="218" t="s">
        <v>90</v>
      </c>
      <c r="AY338" s="19" t="s">
        <v>172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88</v>
      </c>
      <c r="BK338" s="219">
        <f>ROUND(I338*H338,2)</f>
        <v>0</v>
      </c>
      <c r="BL338" s="19" t="s">
        <v>178</v>
      </c>
      <c r="BM338" s="218" t="s">
        <v>1010</v>
      </c>
    </row>
    <row r="339" spans="1:47" s="2" customFormat="1" ht="12">
      <c r="A339" s="40"/>
      <c r="B339" s="41"/>
      <c r="C339" s="42"/>
      <c r="D339" s="220" t="s">
        <v>180</v>
      </c>
      <c r="E339" s="42"/>
      <c r="F339" s="221" t="s">
        <v>1009</v>
      </c>
      <c r="G339" s="42"/>
      <c r="H339" s="42"/>
      <c r="I339" s="222"/>
      <c r="J339" s="42"/>
      <c r="K339" s="42"/>
      <c r="L339" s="46"/>
      <c r="M339" s="223"/>
      <c r="N339" s="224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180</v>
      </c>
      <c r="AU339" s="19" t="s">
        <v>90</v>
      </c>
    </row>
    <row r="340" spans="1:47" s="2" customFormat="1" ht="12">
      <c r="A340" s="40"/>
      <c r="B340" s="41"/>
      <c r="C340" s="42"/>
      <c r="D340" s="225" t="s">
        <v>182</v>
      </c>
      <c r="E340" s="42"/>
      <c r="F340" s="226" t="s">
        <v>1011</v>
      </c>
      <c r="G340" s="42"/>
      <c r="H340" s="42"/>
      <c r="I340" s="222"/>
      <c r="J340" s="42"/>
      <c r="K340" s="42"/>
      <c r="L340" s="46"/>
      <c r="M340" s="223"/>
      <c r="N340" s="224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182</v>
      </c>
      <c r="AU340" s="19" t="s">
        <v>90</v>
      </c>
    </row>
    <row r="341" spans="1:65" s="2" customFormat="1" ht="16.5" customHeight="1">
      <c r="A341" s="40"/>
      <c r="B341" s="41"/>
      <c r="C341" s="275" t="s">
        <v>1012</v>
      </c>
      <c r="D341" s="275" t="s">
        <v>387</v>
      </c>
      <c r="E341" s="277" t="s">
        <v>1013</v>
      </c>
      <c r="F341" s="278" t="s">
        <v>1014</v>
      </c>
      <c r="G341" s="279" t="s">
        <v>427</v>
      </c>
      <c r="H341" s="280">
        <v>2</v>
      </c>
      <c r="I341" s="281"/>
      <c r="J341" s="282">
        <f>ROUND(I341*H341,2)</f>
        <v>0</v>
      </c>
      <c r="K341" s="278" t="s">
        <v>177</v>
      </c>
      <c r="L341" s="283"/>
      <c r="M341" s="284" t="s">
        <v>78</v>
      </c>
      <c r="N341" s="285" t="s">
        <v>50</v>
      </c>
      <c r="O341" s="86"/>
      <c r="P341" s="216">
        <f>O341*H341</f>
        <v>0</v>
      </c>
      <c r="Q341" s="216">
        <v>0.0133</v>
      </c>
      <c r="R341" s="216">
        <f>Q341*H341</f>
        <v>0.0266</v>
      </c>
      <c r="S341" s="216">
        <v>0</v>
      </c>
      <c r="T341" s="21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8" t="s">
        <v>231</v>
      </c>
      <c r="AT341" s="218" t="s">
        <v>387</v>
      </c>
      <c r="AU341" s="218" t="s">
        <v>90</v>
      </c>
      <c r="AY341" s="19" t="s">
        <v>172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9" t="s">
        <v>88</v>
      </c>
      <c r="BK341" s="219">
        <f>ROUND(I341*H341,2)</f>
        <v>0</v>
      </c>
      <c r="BL341" s="19" t="s">
        <v>178</v>
      </c>
      <c r="BM341" s="218" t="s">
        <v>1015</v>
      </c>
    </row>
    <row r="342" spans="1:47" s="2" customFormat="1" ht="12">
      <c r="A342" s="40"/>
      <c r="B342" s="41"/>
      <c r="C342" s="42"/>
      <c r="D342" s="220" t="s">
        <v>180</v>
      </c>
      <c r="E342" s="42"/>
      <c r="F342" s="221" t="s">
        <v>1014</v>
      </c>
      <c r="G342" s="42"/>
      <c r="H342" s="42"/>
      <c r="I342" s="222"/>
      <c r="J342" s="42"/>
      <c r="K342" s="42"/>
      <c r="L342" s="46"/>
      <c r="M342" s="223"/>
      <c r="N342" s="224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180</v>
      </c>
      <c r="AU342" s="19" t="s">
        <v>90</v>
      </c>
    </row>
    <row r="343" spans="1:65" s="2" customFormat="1" ht="16.5" customHeight="1">
      <c r="A343" s="40"/>
      <c r="B343" s="41"/>
      <c r="C343" s="207" t="s">
        <v>1016</v>
      </c>
      <c r="D343" s="207" t="s">
        <v>174</v>
      </c>
      <c r="E343" s="208" t="s">
        <v>1017</v>
      </c>
      <c r="F343" s="209" t="s">
        <v>1018</v>
      </c>
      <c r="G343" s="210" t="s">
        <v>427</v>
      </c>
      <c r="H343" s="211">
        <v>3</v>
      </c>
      <c r="I343" s="212"/>
      <c r="J343" s="213">
        <f>ROUND(I343*H343,2)</f>
        <v>0</v>
      </c>
      <c r="K343" s="209" t="s">
        <v>177</v>
      </c>
      <c r="L343" s="46"/>
      <c r="M343" s="214" t="s">
        <v>78</v>
      </c>
      <c r="N343" s="215" t="s">
        <v>50</v>
      </c>
      <c r="O343" s="86"/>
      <c r="P343" s="216">
        <f>O343*H343</f>
        <v>0</v>
      </c>
      <c r="Q343" s="216">
        <v>0.00016</v>
      </c>
      <c r="R343" s="216">
        <f>Q343*H343</f>
        <v>0.00048000000000000007</v>
      </c>
      <c r="S343" s="216">
        <v>0</v>
      </c>
      <c r="T343" s="21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178</v>
      </c>
      <c r="AT343" s="218" t="s">
        <v>174</v>
      </c>
      <c r="AU343" s="218" t="s">
        <v>90</v>
      </c>
      <c r="AY343" s="19" t="s">
        <v>172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88</v>
      </c>
      <c r="BK343" s="219">
        <f>ROUND(I343*H343,2)</f>
        <v>0</v>
      </c>
      <c r="BL343" s="19" t="s">
        <v>178</v>
      </c>
      <c r="BM343" s="218" t="s">
        <v>1019</v>
      </c>
    </row>
    <row r="344" spans="1:47" s="2" customFormat="1" ht="12">
      <c r="A344" s="40"/>
      <c r="B344" s="41"/>
      <c r="C344" s="42"/>
      <c r="D344" s="220" t="s">
        <v>180</v>
      </c>
      <c r="E344" s="42"/>
      <c r="F344" s="221" t="s">
        <v>1020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180</v>
      </c>
      <c r="AU344" s="19" t="s">
        <v>90</v>
      </c>
    </row>
    <row r="345" spans="1:47" s="2" customFormat="1" ht="12">
      <c r="A345" s="40"/>
      <c r="B345" s="41"/>
      <c r="C345" s="42"/>
      <c r="D345" s="225" t="s">
        <v>182</v>
      </c>
      <c r="E345" s="42"/>
      <c r="F345" s="226" t="s">
        <v>1021</v>
      </c>
      <c r="G345" s="42"/>
      <c r="H345" s="42"/>
      <c r="I345" s="222"/>
      <c r="J345" s="42"/>
      <c r="K345" s="42"/>
      <c r="L345" s="46"/>
      <c r="M345" s="223"/>
      <c r="N345" s="224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182</v>
      </c>
      <c r="AU345" s="19" t="s">
        <v>90</v>
      </c>
    </row>
    <row r="346" spans="1:63" s="12" customFormat="1" ht="22.8" customHeight="1">
      <c r="A346" s="12"/>
      <c r="B346" s="191"/>
      <c r="C346" s="192"/>
      <c r="D346" s="193" t="s">
        <v>79</v>
      </c>
      <c r="E346" s="205" t="s">
        <v>296</v>
      </c>
      <c r="F346" s="205" t="s">
        <v>297</v>
      </c>
      <c r="G346" s="192"/>
      <c r="H346" s="192"/>
      <c r="I346" s="195"/>
      <c r="J346" s="206">
        <f>BK346</f>
        <v>0</v>
      </c>
      <c r="K346" s="192"/>
      <c r="L346" s="197"/>
      <c r="M346" s="198"/>
      <c r="N346" s="199"/>
      <c r="O346" s="199"/>
      <c r="P346" s="200">
        <f>SUM(P347:P349)</f>
        <v>0</v>
      </c>
      <c r="Q346" s="199"/>
      <c r="R346" s="200">
        <f>SUM(R347:R349)</f>
        <v>0</v>
      </c>
      <c r="S346" s="199"/>
      <c r="T346" s="20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88</v>
      </c>
      <c r="AT346" s="203" t="s">
        <v>79</v>
      </c>
      <c r="AU346" s="203" t="s">
        <v>88</v>
      </c>
      <c r="AY346" s="202" t="s">
        <v>172</v>
      </c>
      <c r="BK346" s="204">
        <f>SUM(BK347:BK349)</f>
        <v>0</v>
      </c>
    </row>
    <row r="347" spans="1:65" s="2" customFormat="1" ht="16.5" customHeight="1">
      <c r="A347" s="40"/>
      <c r="B347" s="41"/>
      <c r="C347" s="207" t="s">
        <v>1022</v>
      </c>
      <c r="D347" s="207" t="s">
        <v>174</v>
      </c>
      <c r="E347" s="208" t="s">
        <v>675</v>
      </c>
      <c r="F347" s="209" t="s">
        <v>676</v>
      </c>
      <c r="G347" s="210" t="s">
        <v>209</v>
      </c>
      <c r="H347" s="211">
        <v>624.977</v>
      </c>
      <c r="I347" s="212"/>
      <c r="J347" s="213">
        <f>ROUND(I347*H347,2)</f>
        <v>0</v>
      </c>
      <c r="K347" s="209" t="s">
        <v>177</v>
      </c>
      <c r="L347" s="46"/>
      <c r="M347" s="214" t="s">
        <v>78</v>
      </c>
      <c r="N347" s="215" t="s">
        <v>50</v>
      </c>
      <c r="O347" s="86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8" t="s">
        <v>178</v>
      </c>
      <c r="AT347" s="218" t="s">
        <v>174</v>
      </c>
      <c r="AU347" s="218" t="s">
        <v>90</v>
      </c>
      <c r="AY347" s="19" t="s">
        <v>172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9" t="s">
        <v>88</v>
      </c>
      <c r="BK347" s="219">
        <f>ROUND(I347*H347,2)</f>
        <v>0</v>
      </c>
      <c r="BL347" s="19" t="s">
        <v>178</v>
      </c>
      <c r="BM347" s="218" t="s">
        <v>1023</v>
      </c>
    </row>
    <row r="348" spans="1:47" s="2" customFormat="1" ht="12">
      <c r="A348" s="40"/>
      <c r="B348" s="41"/>
      <c r="C348" s="42"/>
      <c r="D348" s="220" t="s">
        <v>180</v>
      </c>
      <c r="E348" s="42"/>
      <c r="F348" s="221" t="s">
        <v>678</v>
      </c>
      <c r="G348" s="42"/>
      <c r="H348" s="42"/>
      <c r="I348" s="222"/>
      <c r="J348" s="42"/>
      <c r="K348" s="42"/>
      <c r="L348" s="46"/>
      <c r="M348" s="223"/>
      <c r="N348" s="224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180</v>
      </c>
      <c r="AU348" s="19" t="s">
        <v>90</v>
      </c>
    </row>
    <row r="349" spans="1:47" s="2" customFormat="1" ht="12">
      <c r="A349" s="40"/>
      <c r="B349" s="41"/>
      <c r="C349" s="42"/>
      <c r="D349" s="225" t="s">
        <v>182</v>
      </c>
      <c r="E349" s="42"/>
      <c r="F349" s="226" t="s">
        <v>679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182</v>
      </c>
      <c r="AU349" s="19" t="s">
        <v>90</v>
      </c>
    </row>
    <row r="350" spans="1:63" s="12" customFormat="1" ht="25.9" customHeight="1">
      <c r="A350" s="12"/>
      <c r="B350" s="191"/>
      <c r="C350" s="192"/>
      <c r="D350" s="193" t="s">
        <v>79</v>
      </c>
      <c r="E350" s="194" t="s">
        <v>680</v>
      </c>
      <c r="F350" s="194" t="s">
        <v>681</v>
      </c>
      <c r="G350" s="192"/>
      <c r="H350" s="192"/>
      <c r="I350" s="195"/>
      <c r="J350" s="196">
        <f>BK350</f>
        <v>0</v>
      </c>
      <c r="K350" s="192"/>
      <c r="L350" s="197"/>
      <c r="M350" s="198"/>
      <c r="N350" s="199"/>
      <c r="O350" s="199"/>
      <c r="P350" s="200">
        <f>P351+P354</f>
        <v>0</v>
      </c>
      <c r="Q350" s="199"/>
      <c r="R350" s="200">
        <f>R351+R354</f>
        <v>0.03724</v>
      </c>
      <c r="S350" s="199"/>
      <c r="T350" s="201">
        <f>T351+T354</f>
        <v>15.296000000000001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90</v>
      </c>
      <c r="AT350" s="203" t="s">
        <v>79</v>
      </c>
      <c r="AU350" s="203" t="s">
        <v>80</v>
      </c>
      <c r="AY350" s="202" t="s">
        <v>172</v>
      </c>
      <c r="BK350" s="204">
        <f>BK351+BK354</f>
        <v>0</v>
      </c>
    </row>
    <row r="351" spans="1:63" s="12" customFormat="1" ht="22.8" customHeight="1">
      <c r="A351" s="12"/>
      <c r="B351" s="191"/>
      <c r="C351" s="192"/>
      <c r="D351" s="193" t="s">
        <v>79</v>
      </c>
      <c r="E351" s="205" t="s">
        <v>1024</v>
      </c>
      <c r="F351" s="205" t="s">
        <v>1025</v>
      </c>
      <c r="G351" s="192"/>
      <c r="H351" s="192"/>
      <c r="I351" s="195"/>
      <c r="J351" s="206">
        <f>BK351</f>
        <v>0</v>
      </c>
      <c r="K351" s="192"/>
      <c r="L351" s="197"/>
      <c r="M351" s="198"/>
      <c r="N351" s="199"/>
      <c r="O351" s="199"/>
      <c r="P351" s="200">
        <f>SUM(P352:P353)</f>
        <v>0</v>
      </c>
      <c r="Q351" s="199"/>
      <c r="R351" s="200">
        <f>SUM(R352:R353)</f>
        <v>0</v>
      </c>
      <c r="S351" s="199"/>
      <c r="T351" s="201">
        <f>SUM(T352:T353)</f>
        <v>15.296000000000001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2" t="s">
        <v>90</v>
      </c>
      <c r="AT351" s="203" t="s">
        <v>79</v>
      </c>
      <c r="AU351" s="203" t="s">
        <v>88</v>
      </c>
      <c r="AY351" s="202" t="s">
        <v>172</v>
      </c>
      <c r="BK351" s="204">
        <f>SUM(BK352:BK353)</f>
        <v>0</v>
      </c>
    </row>
    <row r="352" spans="1:65" s="2" customFormat="1" ht="24.15" customHeight="1">
      <c r="A352" s="40"/>
      <c r="B352" s="41"/>
      <c r="C352" s="207" t="s">
        <v>1026</v>
      </c>
      <c r="D352" s="207" t="s">
        <v>174</v>
      </c>
      <c r="E352" s="208" t="s">
        <v>1027</v>
      </c>
      <c r="F352" s="209" t="s">
        <v>1028</v>
      </c>
      <c r="G352" s="210" t="s">
        <v>138</v>
      </c>
      <c r="H352" s="211">
        <v>200</v>
      </c>
      <c r="I352" s="212"/>
      <c r="J352" s="213">
        <f>ROUND(I352*H352,2)</f>
        <v>0</v>
      </c>
      <c r="K352" s="209" t="s">
        <v>78</v>
      </c>
      <c r="L352" s="46"/>
      <c r="M352" s="214" t="s">
        <v>78</v>
      </c>
      <c r="N352" s="215" t="s">
        <v>50</v>
      </c>
      <c r="O352" s="86"/>
      <c r="P352" s="216">
        <f>O352*H352</f>
        <v>0</v>
      </c>
      <c r="Q352" s="216">
        <v>0</v>
      </c>
      <c r="R352" s="216">
        <f>Q352*H352</f>
        <v>0</v>
      </c>
      <c r="S352" s="216">
        <v>0.07648</v>
      </c>
      <c r="T352" s="217">
        <f>S352*H352</f>
        <v>15.296000000000001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8" t="s">
        <v>276</v>
      </c>
      <c r="AT352" s="218" t="s">
        <v>174</v>
      </c>
      <c r="AU352" s="218" t="s">
        <v>90</v>
      </c>
      <c r="AY352" s="19" t="s">
        <v>172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9" t="s">
        <v>88</v>
      </c>
      <c r="BK352" s="219">
        <f>ROUND(I352*H352,2)</f>
        <v>0</v>
      </c>
      <c r="BL352" s="19" t="s">
        <v>276</v>
      </c>
      <c r="BM352" s="218" t="s">
        <v>1029</v>
      </c>
    </row>
    <row r="353" spans="1:47" s="2" customFormat="1" ht="12">
      <c r="A353" s="40"/>
      <c r="B353" s="41"/>
      <c r="C353" s="42"/>
      <c r="D353" s="220" t="s">
        <v>180</v>
      </c>
      <c r="E353" s="42"/>
      <c r="F353" s="221" t="s">
        <v>1028</v>
      </c>
      <c r="G353" s="42"/>
      <c r="H353" s="42"/>
      <c r="I353" s="222"/>
      <c r="J353" s="42"/>
      <c r="K353" s="42"/>
      <c r="L353" s="46"/>
      <c r="M353" s="223"/>
      <c r="N353" s="224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180</v>
      </c>
      <c r="AU353" s="19" t="s">
        <v>90</v>
      </c>
    </row>
    <row r="354" spans="1:63" s="12" customFormat="1" ht="22.8" customHeight="1">
      <c r="A354" s="12"/>
      <c r="B354" s="191"/>
      <c r="C354" s="192"/>
      <c r="D354" s="193" t="s">
        <v>79</v>
      </c>
      <c r="E354" s="205" t="s">
        <v>1030</v>
      </c>
      <c r="F354" s="205" t="s">
        <v>1031</v>
      </c>
      <c r="G354" s="192"/>
      <c r="H354" s="192"/>
      <c r="I354" s="195"/>
      <c r="J354" s="206">
        <f>BK354</f>
        <v>0</v>
      </c>
      <c r="K354" s="192"/>
      <c r="L354" s="197"/>
      <c r="M354" s="198"/>
      <c r="N354" s="199"/>
      <c r="O354" s="199"/>
      <c r="P354" s="200">
        <f>SUM(P355:P357)</f>
        <v>0</v>
      </c>
      <c r="Q354" s="199"/>
      <c r="R354" s="200">
        <f>SUM(R355:R357)</f>
        <v>0.03724</v>
      </c>
      <c r="S354" s="199"/>
      <c r="T354" s="201">
        <f>SUM(T355:T357)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2" t="s">
        <v>90</v>
      </c>
      <c r="AT354" s="203" t="s">
        <v>79</v>
      </c>
      <c r="AU354" s="203" t="s">
        <v>88</v>
      </c>
      <c r="AY354" s="202" t="s">
        <v>172</v>
      </c>
      <c r="BK354" s="204">
        <f>SUM(BK355:BK357)</f>
        <v>0</v>
      </c>
    </row>
    <row r="355" spans="1:65" s="2" customFormat="1" ht="16.5" customHeight="1">
      <c r="A355" s="40"/>
      <c r="B355" s="41"/>
      <c r="C355" s="207" t="s">
        <v>1032</v>
      </c>
      <c r="D355" s="207" t="s">
        <v>174</v>
      </c>
      <c r="E355" s="208" t="s">
        <v>1033</v>
      </c>
      <c r="F355" s="209" t="s">
        <v>1034</v>
      </c>
      <c r="G355" s="210" t="s">
        <v>427</v>
      </c>
      <c r="H355" s="211">
        <v>7</v>
      </c>
      <c r="I355" s="212"/>
      <c r="J355" s="213">
        <f>ROUND(I355*H355,2)</f>
        <v>0</v>
      </c>
      <c r="K355" s="209" t="s">
        <v>78</v>
      </c>
      <c r="L355" s="46"/>
      <c r="M355" s="214" t="s">
        <v>78</v>
      </c>
      <c r="N355" s="215" t="s">
        <v>50</v>
      </c>
      <c r="O355" s="86"/>
      <c r="P355" s="216">
        <f>O355*H355</f>
        <v>0</v>
      </c>
      <c r="Q355" s="216">
        <v>0.00532</v>
      </c>
      <c r="R355" s="216">
        <f>Q355*H355</f>
        <v>0.03724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276</v>
      </c>
      <c r="AT355" s="218" t="s">
        <v>174</v>
      </c>
      <c r="AU355" s="218" t="s">
        <v>90</v>
      </c>
      <c r="AY355" s="19" t="s">
        <v>172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88</v>
      </c>
      <c r="BK355" s="219">
        <f>ROUND(I355*H355,2)</f>
        <v>0</v>
      </c>
      <c r="BL355" s="19" t="s">
        <v>276</v>
      </c>
      <c r="BM355" s="218" t="s">
        <v>1035</v>
      </c>
    </row>
    <row r="356" spans="1:47" s="2" customFormat="1" ht="12">
      <c r="A356" s="40"/>
      <c r="B356" s="41"/>
      <c r="C356" s="42"/>
      <c r="D356" s="220" t="s">
        <v>180</v>
      </c>
      <c r="E356" s="42"/>
      <c r="F356" s="221" t="s">
        <v>1034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180</v>
      </c>
      <c r="AU356" s="19" t="s">
        <v>90</v>
      </c>
    </row>
    <row r="357" spans="1:51" s="13" customFormat="1" ht="12">
      <c r="A357" s="13"/>
      <c r="B357" s="227"/>
      <c r="C357" s="228"/>
      <c r="D357" s="220" t="s">
        <v>184</v>
      </c>
      <c r="E357" s="229" t="s">
        <v>78</v>
      </c>
      <c r="F357" s="230" t="s">
        <v>1036</v>
      </c>
      <c r="G357" s="228"/>
      <c r="H357" s="231">
        <v>7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184</v>
      </c>
      <c r="AU357" s="237" t="s">
        <v>90</v>
      </c>
      <c r="AV357" s="13" t="s">
        <v>90</v>
      </c>
      <c r="AW357" s="13" t="s">
        <v>38</v>
      </c>
      <c r="AX357" s="13" t="s">
        <v>88</v>
      </c>
      <c r="AY357" s="237" t="s">
        <v>172</v>
      </c>
    </row>
    <row r="358" spans="1:63" s="12" customFormat="1" ht="25.9" customHeight="1">
      <c r="A358" s="12"/>
      <c r="B358" s="191"/>
      <c r="C358" s="192"/>
      <c r="D358" s="193" t="s">
        <v>79</v>
      </c>
      <c r="E358" s="194" t="s">
        <v>387</v>
      </c>
      <c r="F358" s="194" t="s">
        <v>1037</v>
      </c>
      <c r="G358" s="192"/>
      <c r="H358" s="192"/>
      <c r="I358" s="195"/>
      <c r="J358" s="196">
        <f>BK358</f>
        <v>0</v>
      </c>
      <c r="K358" s="192"/>
      <c r="L358" s="197"/>
      <c r="M358" s="198"/>
      <c r="N358" s="199"/>
      <c r="O358" s="199"/>
      <c r="P358" s="200">
        <f>P359+P366</f>
        <v>0</v>
      </c>
      <c r="Q358" s="199"/>
      <c r="R358" s="200">
        <f>R359+R366</f>
        <v>0.021829499999999998</v>
      </c>
      <c r="S358" s="199"/>
      <c r="T358" s="201">
        <f>T359+T366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2" t="s">
        <v>192</v>
      </c>
      <c r="AT358" s="203" t="s">
        <v>79</v>
      </c>
      <c r="AU358" s="203" t="s">
        <v>80</v>
      </c>
      <c r="AY358" s="202" t="s">
        <v>172</v>
      </c>
      <c r="BK358" s="204">
        <f>BK359+BK366</f>
        <v>0</v>
      </c>
    </row>
    <row r="359" spans="1:63" s="12" customFormat="1" ht="22.8" customHeight="1">
      <c r="A359" s="12"/>
      <c r="B359" s="191"/>
      <c r="C359" s="192"/>
      <c r="D359" s="193" t="s">
        <v>79</v>
      </c>
      <c r="E359" s="205" t="s">
        <v>1038</v>
      </c>
      <c r="F359" s="205" t="s">
        <v>1039</v>
      </c>
      <c r="G359" s="192"/>
      <c r="H359" s="192"/>
      <c r="I359" s="195"/>
      <c r="J359" s="206">
        <f>BK359</f>
        <v>0</v>
      </c>
      <c r="K359" s="192"/>
      <c r="L359" s="197"/>
      <c r="M359" s="198"/>
      <c r="N359" s="199"/>
      <c r="O359" s="199"/>
      <c r="P359" s="200">
        <f>SUM(P360:P365)</f>
        <v>0</v>
      </c>
      <c r="Q359" s="199"/>
      <c r="R359" s="200">
        <f>SUM(R360:R365)</f>
        <v>0.0079695</v>
      </c>
      <c r="S359" s="199"/>
      <c r="T359" s="201">
        <f>SUM(T360:T365)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2" t="s">
        <v>192</v>
      </c>
      <c r="AT359" s="203" t="s">
        <v>79</v>
      </c>
      <c r="AU359" s="203" t="s">
        <v>88</v>
      </c>
      <c r="AY359" s="202" t="s">
        <v>172</v>
      </c>
      <c r="BK359" s="204">
        <f>SUM(BK360:BK365)</f>
        <v>0</v>
      </c>
    </row>
    <row r="360" spans="1:65" s="2" customFormat="1" ht="16.5" customHeight="1">
      <c r="A360" s="40"/>
      <c r="B360" s="41"/>
      <c r="C360" s="207" t="s">
        <v>1040</v>
      </c>
      <c r="D360" s="207" t="s">
        <v>174</v>
      </c>
      <c r="E360" s="208" t="s">
        <v>1041</v>
      </c>
      <c r="F360" s="209" t="s">
        <v>1042</v>
      </c>
      <c r="G360" s="210" t="s">
        <v>138</v>
      </c>
      <c r="H360" s="211">
        <v>99</v>
      </c>
      <c r="I360" s="212"/>
      <c r="J360" s="213">
        <f>ROUND(I360*H360,2)</f>
        <v>0</v>
      </c>
      <c r="K360" s="209" t="s">
        <v>78</v>
      </c>
      <c r="L360" s="46"/>
      <c r="M360" s="214" t="s">
        <v>78</v>
      </c>
      <c r="N360" s="215" t="s">
        <v>50</v>
      </c>
      <c r="O360" s="86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8" t="s">
        <v>968</v>
      </c>
      <c r="AT360" s="218" t="s">
        <v>174</v>
      </c>
      <c r="AU360" s="218" t="s">
        <v>90</v>
      </c>
      <c r="AY360" s="19" t="s">
        <v>172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9" t="s">
        <v>88</v>
      </c>
      <c r="BK360" s="219">
        <f>ROUND(I360*H360,2)</f>
        <v>0</v>
      </c>
      <c r="BL360" s="19" t="s">
        <v>968</v>
      </c>
      <c r="BM360" s="218" t="s">
        <v>1043</v>
      </c>
    </row>
    <row r="361" spans="1:47" s="2" customFormat="1" ht="12">
      <c r="A361" s="40"/>
      <c r="B361" s="41"/>
      <c r="C361" s="42"/>
      <c r="D361" s="220" t="s">
        <v>180</v>
      </c>
      <c r="E361" s="42"/>
      <c r="F361" s="221" t="s">
        <v>1042</v>
      </c>
      <c r="G361" s="42"/>
      <c r="H361" s="42"/>
      <c r="I361" s="222"/>
      <c r="J361" s="42"/>
      <c r="K361" s="42"/>
      <c r="L361" s="46"/>
      <c r="M361" s="223"/>
      <c r="N361" s="224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180</v>
      </c>
      <c r="AU361" s="19" t="s">
        <v>90</v>
      </c>
    </row>
    <row r="362" spans="1:51" s="13" customFormat="1" ht="12">
      <c r="A362" s="13"/>
      <c r="B362" s="227"/>
      <c r="C362" s="228"/>
      <c r="D362" s="220" t="s">
        <v>184</v>
      </c>
      <c r="E362" s="229" t="s">
        <v>78</v>
      </c>
      <c r="F362" s="230" t="s">
        <v>1044</v>
      </c>
      <c r="G362" s="228"/>
      <c r="H362" s="231">
        <v>99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184</v>
      </c>
      <c r="AU362" s="237" t="s">
        <v>90</v>
      </c>
      <c r="AV362" s="13" t="s">
        <v>90</v>
      </c>
      <c r="AW362" s="13" t="s">
        <v>38</v>
      </c>
      <c r="AX362" s="13" t="s">
        <v>88</v>
      </c>
      <c r="AY362" s="237" t="s">
        <v>172</v>
      </c>
    </row>
    <row r="363" spans="1:65" s="2" customFormat="1" ht="16.5" customHeight="1">
      <c r="A363" s="40"/>
      <c r="B363" s="41"/>
      <c r="C363" s="275" t="s">
        <v>1045</v>
      </c>
      <c r="D363" s="275" t="s">
        <v>387</v>
      </c>
      <c r="E363" s="277" t="s">
        <v>1046</v>
      </c>
      <c r="F363" s="278" t="s">
        <v>1047</v>
      </c>
      <c r="G363" s="279" t="s">
        <v>138</v>
      </c>
      <c r="H363" s="280">
        <v>113.85</v>
      </c>
      <c r="I363" s="281"/>
      <c r="J363" s="282">
        <f>ROUND(I363*H363,2)</f>
        <v>0</v>
      </c>
      <c r="K363" s="278" t="s">
        <v>78</v>
      </c>
      <c r="L363" s="283"/>
      <c r="M363" s="284" t="s">
        <v>78</v>
      </c>
      <c r="N363" s="285" t="s">
        <v>50</v>
      </c>
      <c r="O363" s="86"/>
      <c r="P363" s="216">
        <f>O363*H363</f>
        <v>0</v>
      </c>
      <c r="Q363" s="216">
        <v>7E-05</v>
      </c>
      <c r="R363" s="216">
        <f>Q363*H363</f>
        <v>0.0079695</v>
      </c>
      <c r="S363" s="216">
        <v>0</v>
      </c>
      <c r="T363" s="21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1048</v>
      </c>
      <c r="AT363" s="218" t="s">
        <v>387</v>
      </c>
      <c r="AU363" s="218" t="s">
        <v>90</v>
      </c>
      <c r="AY363" s="19" t="s">
        <v>172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88</v>
      </c>
      <c r="BK363" s="219">
        <f>ROUND(I363*H363,2)</f>
        <v>0</v>
      </c>
      <c r="BL363" s="19" t="s">
        <v>1048</v>
      </c>
      <c r="BM363" s="218" t="s">
        <v>1049</v>
      </c>
    </row>
    <row r="364" spans="1:47" s="2" customFormat="1" ht="12">
      <c r="A364" s="40"/>
      <c r="B364" s="41"/>
      <c r="C364" s="42"/>
      <c r="D364" s="220" t="s">
        <v>180</v>
      </c>
      <c r="E364" s="42"/>
      <c r="F364" s="221" t="s">
        <v>1050</v>
      </c>
      <c r="G364" s="42"/>
      <c r="H364" s="42"/>
      <c r="I364" s="222"/>
      <c r="J364" s="42"/>
      <c r="K364" s="42"/>
      <c r="L364" s="46"/>
      <c r="M364" s="223"/>
      <c r="N364" s="224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180</v>
      </c>
      <c r="AU364" s="19" t="s">
        <v>90</v>
      </c>
    </row>
    <row r="365" spans="1:51" s="13" customFormat="1" ht="12">
      <c r="A365" s="13"/>
      <c r="B365" s="227"/>
      <c r="C365" s="228"/>
      <c r="D365" s="220" t="s">
        <v>184</v>
      </c>
      <c r="E365" s="228"/>
      <c r="F365" s="230" t="s">
        <v>1051</v>
      </c>
      <c r="G365" s="228"/>
      <c r="H365" s="231">
        <v>113.85</v>
      </c>
      <c r="I365" s="232"/>
      <c r="J365" s="228"/>
      <c r="K365" s="228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184</v>
      </c>
      <c r="AU365" s="237" t="s">
        <v>90</v>
      </c>
      <c r="AV365" s="13" t="s">
        <v>90</v>
      </c>
      <c r="AW365" s="13" t="s">
        <v>4</v>
      </c>
      <c r="AX365" s="13" t="s">
        <v>88</v>
      </c>
      <c r="AY365" s="237" t="s">
        <v>172</v>
      </c>
    </row>
    <row r="366" spans="1:63" s="12" customFormat="1" ht="22.8" customHeight="1">
      <c r="A366" s="12"/>
      <c r="B366" s="191"/>
      <c r="C366" s="192"/>
      <c r="D366" s="193" t="s">
        <v>79</v>
      </c>
      <c r="E366" s="205" t="s">
        <v>1052</v>
      </c>
      <c r="F366" s="205" t="s">
        <v>1053</v>
      </c>
      <c r="G366" s="192"/>
      <c r="H366" s="192"/>
      <c r="I366" s="195"/>
      <c r="J366" s="206">
        <f>BK366</f>
        <v>0</v>
      </c>
      <c r="K366" s="192"/>
      <c r="L366" s="197"/>
      <c r="M366" s="198"/>
      <c r="N366" s="199"/>
      <c r="O366" s="199"/>
      <c r="P366" s="200">
        <f>SUM(P367:P368)</f>
        <v>0</v>
      </c>
      <c r="Q366" s="199"/>
      <c r="R366" s="200">
        <f>SUM(R367:R368)</f>
        <v>0.013859999999999999</v>
      </c>
      <c r="S366" s="199"/>
      <c r="T366" s="201">
        <f>SUM(T367:T368)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2" t="s">
        <v>192</v>
      </c>
      <c r="AT366" s="203" t="s">
        <v>79</v>
      </c>
      <c r="AU366" s="203" t="s">
        <v>88</v>
      </c>
      <c r="AY366" s="202" t="s">
        <v>172</v>
      </c>
      <c r="BK366" s="204">
        <f>SUM(BK367:BK368)</f>
        <v>0</v>
      </c>
    </row>
    <row r="367" spans="1:65" s="2" customFormat="1" ht="16.5" customHeight="1">
      <c r="A367" s="40"/>
      <c r="B367" s="41"/>
      <c r="C367" s="207" t="s">
        <v>1054</v>
      </c>
      <c r="D367" s="207" t="s">
        <v>174</v>
      </c>
      <c r="E367" s="208" t="s">
        <v>1055</v>
      </c>
      <c r="F367" s="209" t="s">
        <v>1056</v>
      </c>
      <c r="G367" s="210" t="s">
        <v>138</v>
      </c>
      <c r="H367" s="211">
        <v>99</v>
      </c>
      <c r="I367" s="212"/>
      <c r="J367" s="213">
        <f>ROUND(I367*H367,2)</f>
        <v>0</v>
      </c>
      <c r="K367" s="209" t="s">
        <v>78</v>
      </c>
      <c r="L367" s="46"/>
      <c r="M367" s="214" t="s">
        <v>78</v>
      </c>
      <c r="N367" s="215" t="s">
        <v>50</v>
      </c>
      <c r="O367" s="86"/>
      <c r="P367" s="216">
        <f>O367*H367</f>
        <v>0</v>
      </c>
      <c r="Q367" s="216">
        <v>0.00014</v>
      </c>
      <c r="R367" s="216">
        <f>Q367*H367</f>
        <v>0.013859999999999999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968</v>
      </c>
      <c r="AT367" s="218" t="s">
        <v>174</v>
      </c>
      <c r="AU367" s="218" t="s">
        <v>90</v>
      </c>
      <c r="AY367" s="19" t="s">
        <v>172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88</v>
      </c>
      <c r="BK367" s="219">
        <f>ROUND(I367*H367,2)</f>
        <v>0</v>
      </c>
      <c r="BL367" s="19" t="s">
        <v>968</v>
      </c>
      <c r="BM367" s="218" t="s">
        <v>1057</v>
      </c>
    </row>
    <row r="368" spans="1:47" s="2" customFormat="1" ht="12">
      <c r="A368" s="40"/>
      <c r="B368" s="41"/>
      <c r="C368" s="42"/>
      <c r="D368" s="220" t="s">
        <v>180</v>
      </c>
      <c r="E368" s="42"/>
      <c r="F368" s="221" t="s">
        <v>1056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180</v>
      </c>
      <c r="AU368" s="19" t="s">
        <v>90</v>
      </c>
    </row>
    <row r="369" spans="1:63" s="12" customFormat="1" ht="25.9" customHeight="1">
      <c r="A369" s="12"/>
      <c r="B369" s="191"/>
      <c r="C369" s="192"/>
      <c r="D369" s="193" t="s">
        <v>79</v>
      </c>
      <c r="E369" s="194" t="s">
        <v>304</v>
      </c>
      <c r="F369" s="194" t="s">
        <v>305</v>
      </c>
      <c r="G369" s="192"/>
      <c r="H369" s="192"/>
      <c r="I369" s="195"/>
      <c r="J369" s="196">
        <f>BK369</f>
        <v>0</v>
      </c>
      <c r="K369" s="192"/>
      <c r="L369" s="197"/>
      <c r="M369" s="198"/>
      <c r="N369" s="199"/>
      <c r="O369" s="199"/>
      <c r="P369" s="200">
        <f>P370</f>
        <v>0</v>
      </c>
      <c r="Q369" s="199"/>
      <c r="R369" s="200">
        <f>R370</f>
        <v>0</v>
      </c>
      <c r="S369" s="199"/>
      <c r="T369" s="201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2" t="s">
        <v>206</v>
      </c>
      <c r="AT369" s="203" t="s">
        <v>79</v>
      </c>
      <c r="AU369" s="203" t="s">
        <v>80</v>
      </c>
      <c r="AY369" s="202" t="s">
        <v>172</v>
      </c>
      <c r="BK369" s="204">
        <f>BK370</f>
        <v>0</v>
      </c>
    </row>
    <row r="370" spans="1:63" s="12" customFormat="1" ht="22.8" customHeight="1">
      <c r="A370" s="12"/>
      <c r="B370" s="191"/>
      <c r="C370" s="192"/>
      <c r="D370" s="193" t="s">
        <v>79</v>
      </c>
      <c r="E370" s="205" t="s">
        <v>688</v>
      </c>
      <c r="F370" s="205" t="s">
        <v>689</v>
      </c>
      <c r="G370" s="192"/>
      <c r="H370" s="192"/>
      <c r="I370" s="195"/>
      <c r="J370" s="206">
        <f>BK370</f>
        <v>0</v>
      </c>
      <c r="K370" s="192"/>
      <c r="L370" s="197"/>
      <c r="M370" s="198"/>
      <c r="N370" s="199"/>
      <c r="O370" s="199"/>
      <c r="P370" s="200">
        <f>SUM(P371:P374)</f>
        <v>0</v>
      </c>
      <c r="Q370" s="199"/>
      <c r="R370" s="200">
        <f>SUM(R371:R374)</f>
        <v>0</v>
      </c>
      <c r="S370" s="199"/>
      <c r="T370" s="201">
        <f>SUM(T371:T374)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2" t="s">
        <v>206</v>
      </c>
      <c r="AT370" s="203" t="s">
        <v>79</v>
      </c>
      <c r="AU370" s="203" t="s">
        <v>88</v>
      </c>
      <c r="AY370" s="202" t="s">
        <v>172</v>
      </c>
      <c r="BK370" s="204">
        <f>SUM(BK371:BK374)</f>
        <v>0</v>
      </c>
    </row>
    <row r="371" spans="1:65" s="2" customFormat="1" ht="16.5" customHeight="1">
      <c r="A371" s="40"/>
      <c r="B371" s="41"/>
      <c r="C371" s="207" t="s">
        <v>1058</v>
      </c>
      <c r="D371" s="287" t="s">
        <v>174</v>
      </c>
      <c r="E371" s="208" t="s">
        <v>691</v>
      </c>
      <c r="F371" s="209" t="s">
        <v>692</v>
      </c>
      <c r="G371" s="210" t="s">
        <v>464</v>
      </c>
      <c r="H371" s="211">
        <v>1</v>
      </c>
      <c r="I371" s="212"/>
      <c r="J371" s="213">
        <f>ROUND(I371*H371,2)</f>
        <v>0</v>
      </c>
      <c r="K371" s="209" t="s">
        <v>78</v>
      </c>
      <c r="L371" s="46"/>
      <c r="M371" s="214" t="s">
        <v>78</v>
      </c>
      <c r="N371" s="215" t="s">
        <v>50</v>
      </c>
      <c r="O371" s="86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8" t="s">
        <v>309</v>
      </c>
      <c r="AT371" s="218" t="s">
        <v>174</v>
      </c>
      <c r="AU371" s="218" t="s">
        <v>90</v>
      </c>
      <c r="AY371" s="19" t="s">
        <v>172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88</v>
      </c>
      <c r="BK371" s="219">
        <f>ROUND(I371*H371,2)</f>
        <v>0</v>
      </c>
      <c r="BL371" s="19" t="s">
        <v>309</v>
      </c>
      <c r="BM371" s="218" t="s">
        <v>1059</v>
      </c>
    </row>
    <row r="372" spans="1:47" s="2" customFormat="1" ht="12">
      <c r="A372" s="40"/>
      <c r="B372" s="41"/>
      <c r="C372" s="42"/>
      <c r="D372" s="220" t="s">
        <v>180</v>
      </c>
      <c r="E372" s="42"/>
      <c r="F372" s="221" t="s">
        <v>692</v>
      </c>
      <c r="G372" s="42"/>
      <c r="H372" s="42"/>
      <c r="I372" s="222"/>
      <c r="J372" s="42"/>
      <c r="K372" s="42"/>
      <c r="L372" s="46"/>
      <c r="M372" s="223"/>
      <c r="N372" s="224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180</v>
      </c>
      <c r="AU372" s="19" t="s">
        <v>90</v>
      </c>
    </row>
    <row r="373" spans="1:65" s="2" customFormat="1" ht="16.5" customHeight="1">
      <c r="A373" s="40"/>
      <c r="B373" s="41"/>
      <c r="C373" s="207" t="s">
        <v>1060</v>
      </c>
      <c r="D373" s="287" t="s">
        <v>174</v>
      </c>
      <c r="E373" s="208" t="s">
        <v>695</v>
      </c>
      <c r="F373" s="209" t="s">
        <v>696</v>
      </c>
      <c r="G373" s="210" t="s">
        <v>697</v>
      </c>
      <c r="H373" s="211">
        <v>1</v>
      </c>
      <c r="I373" s="212"/>
      <c r="J373" s="213">
        <f>ROUND(I373*H373,2)</f>
        <v>0</v>
      </c>
      <c r="K373" s="209" t="s">
        <v>78</v>
      </c>
      <c r="L373" s="46"/>
      <c r="M373" s="214" t="s">
        <v>78</v>
      </c>
      <c r="N373" s="215" t="s">
        <v>50</v>
      </c>
      <c r="O373" s="86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8" t="s">
        <v>309</v>
      </c>
      <c r="AT373" s="218" t="s">
        <v>174</v>
      </c>
      <c r="AU373" s="218" t="s">
        <v>90</v>
      </c>
      <c r="AY373" s="19" t="s">
        <v>172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88</v>
      </c>
      <c r="BK373" s="219">
        <f>ROUND(I373*H373,2)</f>
        <v>0</v>
      </c>
      <c r="BL373" s="19" t="s">
        <v>309</v>
      </c>
      <c r="BM373" s="218" t="s">
        <v>1061</v>
      </c>
    </row>
    <row r="374" spans="1:47" s="2" customFormat="1" ht="12">
      <c r="A374" s="40"/>
      <c r="B374" s="41"/>
      <c r="C374" s="42"/>
      <c r="D374" s="220" t="s">
        <v>180</v>
      </c>
      <c r="E374" s="42"/>
      <c r="F374" s="221" t="s">
        <v>696</v>
      </c>
      <c r="G374" s="42"/>
      <c r="H374" s="42"/>
      <c r="I374" s="222"/>
      <c r="J374" s="42"/>
      <c r="K374" s="42"/>
      <c r="L374" s="46"/>
      <c r="M374" s="249"/>
      <c r="N374" s="250"/>
      <c r="O374" s="251"/>
      <c r="P374" s="251"/>
      <c r="Q374" s="251"/>
      <c r="R374" s="251"/>
      <c r="S374" s="251"/>
      <c r="T374" s="252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180</v>
      </c>
      <c r="AU374" s="19" t="s">
        <v>90</v>
      </c>
    </row>
    <row r="375" spans="1:31" s="2" customFormat="1" ht="6.95" customHeight="1">
      <c r="A375" s="40"/>
      <c r="B375" s="61"/>
      <c r="C375" s="62"/>
      <c r="D375" s="62"/>
      <c r="E375" s="62"/>
      <c r="F375" s="62"/>
      <c r="G375" s="62"/>
      <c r="H375" s="62"/>
      <c r="I375" s="62"/>
      <c r="J375" s="62"/>
      <c r="K375" s="62"/>
      <c r="L375" s="46"/>
      <c r="M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</row>
  </sheetData>
  <sheetProtection password="CC35" sheet="1" objects="1" scenarios="1" formatColumns="0" formatRows="0" autoFilter="0"/>
  <autoFilter ref="C93:K37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2" r:id="rId1" display="https://podminky.urs.cz/item/CS_URS_2022_02/115101201"/>
    <hyperlink ref="F106" r:id="rId2" display="https://podminky.urs.cz/item/CS_URS_2022_02/119001405"/>
    <hyperlink ref="F110" r:id="rId3" display="https://podminky.urs.cz/item/CS_URS_2022_02/119001423"/>
    <hyperlink ref="F117" r:id="rId4" display="https://podminky.urs.cz/item/CS_URS_2022_02/132354204"/>
    <hyperlink ref="F126" r:id="rId5" display="https://podminky.urs.cz/item/CS_URS_2022_02/151101101"/>
    <hyperlink ref="F133" r:id="rId6" display="https://podminky.urs.cz/item/CS_URS_2022_02/151101102"/>
    <hyperlink ref="F139" r:id="rId7" display="https://podminky.urs.cz/item/CS_URS_2022_02/151101111"/>
    <hyperlink ref="F142" r:id="rId8" display="https://podminky.urs.cz/item/CS_URS_2022_02/151101112"/>
    <hyperlink ref="F145" r:id="rId9" display="https://podminky.urs.cz/item/CS_URS_2022_02/162751137"/>
    <hyperlink ref="F148" r:id="rId10" display="https://podminky.urs.cz/item/CS_URS_2022_02/162751139"/>
    <hyperlink ref="F152" r:id="rId11" display="https://podminky.urs.cz/item/CS_URS_2022_02/171201231"/>
    <hyperlink ref="F156" r:id="rId12" display="https://podminky.urs.cz/item/CS_URS_2022_02/174151101"/>
    <hyperlink ref="F164" r:id="rId13" display="https://podminky.urs.cz/item/CS_URS_2022_02/174111101"/>
    <hyperlink ref="F187" r:id="rId14" display="https://podminky.urs.cz/item/CS_URS_2022_02/451317114"/>
    <hyperlink ref="F191" r:id="rId15" display="https://podminky.urs.cz/item/CS_URS_2022_02/451571223"/>
    <hyperlink ref="F203" r:id="rId16" display="https://podminky.urs.cz/item/CS_URS_2022_02/452321161"/>
    <hyperlink ref="F219" r:id="rId17" display="https://podminky.urs.cz/item/CS_URS_2022_02/591141110R"/>
    <hyperlink ref="F226" r:id="rId18" display="https://podminky.urs.cz/item/CS_URS_2022_02/850355121"/>
    <hyperlink ref="F241" r:id="rId19" display="https://podminky.urs.cz/item/CS_URS_2022_02/857244122"/>
    <hyperlink ref="F246" r:id="rId20" display="https://podminky.urs.cz/item/CS_URS_2022_02/871211211"/>
    <hyperlink ref="F254" r:id="rId21" display="https://podminky.urs.cz/item/CS_URS_2022_02/871241211"/>
    <hyperlink ref="F262" r:id="rId22" display="https://podminky.urs.cz/item/CS_URS_2022_02/871351211"/>
    <hyperlink ref="F278" r:id="rId23" display="https://podminky.urs.cz/item/CS_URS_2022_02/891211112"/>
    <hyperlink ref="F285" r:id="rId24" display="https://podminky.urs.cz/item/CS_URS_2022_02/891214121"/>
    <hyperlink ref="F292" r:id="rId25" display="https://podminky.urs.cz/item/CS_URS_2022_02/891241112"/>
    <hyperlink ref="F303" r:id="rId26" display="https://podminky.urs.cz/item/CS_URS_2022_02/891244121"/>
    <hyperlink ref="F310" r:id="rId27" display="https://podminky.urs.cz/item/CS_URS_2022_02/892233122"/>
    <hyperlink ref="F314" r:id="rId28" display="https://podminky.urs.cz/item/CS_URS_2022_02/892241111"/>
    <hyperlink ref="F318" r:id="rId29" display="https://podminky.urs.cz/item/CS_URS_2022_02/892273122"/>
    <hyperlink ref="F322" r:id="rId30" display="https://podminky.urs.cz/item/CS_URS_2022_02/892351111"/>
    <hyperlink ref="F325" r:id="rId31" display="https://podminky.urs.cz/item/CS_URS_2022_02/892353122"/>
    <hyperlink ref="F329" r:id="rId32" display="https://podminky.urs.cz/item/CS_URS_2022_02/892372111"/>
    <hyperlink ref="F340" r:id="rId33" display="https://podminky.urs.cz/item/CS_URS_2022_02/899401112"/>
    <hyperlink ref="F345" r:id="rId34" display="https://podminky.urs.cz/item/CS_URS_2022_02/899713111"/>
    <hyperlink ref="F349" r:id="rId35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1062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ROUND((SUM(BE82:BE171)),2)</f>
        <v>0</v>
      </c>
      <c r="G33" s="40"/>
      <c r="H33" s="40"/>
      <c r="I33" s="151">
        <v>0.21</v>
      </c>
      <c r="J33" s="150">
        <f>ROUND(((SUM(BE82:BE171))*I33),2)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ROUND((SUM(BF82:BF171)),2)</f>
        <v>0</v>
      </c>
      <c r="G34" s="40"/>
      <c r="H34" s="40"/>
      <c r="I34" s="151">
        <v>0.15</v>
      </c>
      <c r="J34" s="150">
        <f>ROUND(((SUM(BF82:BF171))*I34),2)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ROUND((SUM(BG82:BG171)),2)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ROUND((SUM(BH82:BH171)),2)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ROUND((SUM(BI82:BI171)),2)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SO.14 - Přeložka stáv. SLB vedení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1063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156</v>
      </c>
      <c r="E61" s="171"/>
      <c r="F61" s="171"/>
      <c r="G61" s="171"/>
      <c r="H61" s="171"/>
      <c r="I61" s="171"/>
      <c r="J61" s="172">
        <f>J164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4"/>
      <c r="C62" s="175"/>
      <c r="D62" s="176" t="s">
        <v>477</v>
      </c>
      <c r="E62" s="177"/>
      <c r="F62" s="177"/>
      <c r="G62" s="177"/>
      <c r="H62" s="177"/>
      <c r="I62" s="177"/>
      <c r="J62" s="178">
        <f>J165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157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3" t="str">
        <f>E7</f>
        <v>Přípravné práce a demolice MFB 2.LF UK, Praha 5 - Motol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144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SO.14 - Přeložka stáv. SLB vedení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v areálu Fakultní nemocnice v Motole</v>
      </c>
      <c r="G76" s="42"/>
      <c r="H76" s="42"/>
      <c r="I76" s="34" t="s">
        <v>24</v>
      </c>
      <c r="J76" s="74" t="str">
        <f>IF(J12="","",J12)</f>
        <v>21. 2. 2023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26</v>
      </c>
      <c r="D78" s="42"/>
      <c r="E78" s="42"/>
      <c r="F78" s="29" t="str">
        <f>E15</f>
        <v>Univerzita Karlova</v>
      </c>
      <c r="G78" s="42"/>
      <c r="H78" s="42"/>
      <c r="I78" s="34" t="s">
        <v>34</v>
      </c>
      <c r="J78" s="38" t="str">
        <f>E21</f>
        <v>VPÚ DECO PRAHA a.s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32</v>
      </c>
      <c r="D79" s="42"/>
      <c r="E79" s="42"/>
      <c r="F79" s="29" t="str">
        <f>IF(E18="","",E18)</f>
        <v>Vyplň údaj</v>
      </c>
      <c r="G79" s="42"/>
      <c r="H79" s="42"/>
      <c r="I79" s="34" t="s">
        <v>39</v>
      </c>
      <c r="J79" s="38" t="str">
        <f>E24</f>
        <v>QSB, s.r.o.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0"/>
      <c r="B81" s="181"/>
      <c r="C81" s="182" t="s">
        <v>158</v>
      </c>
      <c r="D81" s="183" t="s">
        <v>64</v>
      </c>
      <c r="E81" s="183" t="s">
        <v>60</v>
      </c>
      <c r="F81" s="183" t="s">
        <v>61</v>
      </c>
      <c r="G81" s="183" t="s">
        <v>159</v>
      </c>
      <c r="H81" s="183" t="s">
        <v>160</v>
      </c>
      <c r="I81" s="183" t="s">
        <v>161</v>
      </c>
      <c r="J81" s="183" t="s">
        <v>149</v>
      </c>
      <c r="K81" s="184" t="s">
        <v>162</v>
      </c>
      <c r="L81" s="185"/>
      <c r="M81" s="94" t="s">
        <v>78</v>
      </c>
      <c r="N81" s="95" t="s">
        <v>49</v>
      </c>
      <c r="O81" s="95" t="s">
        <v>163</v>
      </c>
      <c r="P81" s="95" t="s">
        <v>164</v>
      </c>
      <c r="Q81" s="95" t="s">
        <v>165</v>
      </c>
      <c r="R81" s="95" t="s">
        <v>166</v>
      </c>
      <c r="S81" s="95" t="s">
        <v>167</v>
      </c>
      <c r="T81" s="96" t="s">
        <v>168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0"/>
      <c r="B82" s="41"/>
      <c r="C82" s="101" t="s">
        <v>169</v>
      </c>
      <c r="D82" s="42"/>
      <c r="E82" s="42"/>
      <c r="F82" s="42"/>
      <c r="G82" s="42"/>
      <c r="H82" s="42"/>
      <c r="I82" s="42"/>
      <c r="J82" s="186">
        <f>BK82</f>
        <v>0</v>
      </c>
      <c r="K82" s="42"/>
      <c r="L82" s="46"/>
      <c r="M82" s="97"/>
      <c r="N82" s="187"/>
      <c r="O82" s="98"/>
      <c r="P82" s="188">
        <f>P83+P164</f>
        <v>0</v>
      </c>
      <c r="Q82" s="98"/>
      <c r="R82" s="188">
        <f>R83+R164</f>
        <v>0</v>
      </c>
      <c r="S82" s="98"/>
      <c r="T82" s="189">
        <f>T83+T164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79</v>
      </c>
      <c r="AU82" s="19" t="s">
        <v>150</v>
      </c>
      <c r="BK82" s="190">
        <f>BK83+BK164</f>
        <v>0</v>
      </c>
    </row>
    <row r="83" spans="1:63" s="12" customFormat="1" ht="25.9" customHeight="1">
      <c r="A83" s="12"/>
      <c r="B83" s="191"/>
      <c r="C83" s="192"/>
      <c r="D83" s="193" t="s">
        <v>79</v>
      </c>
      <c r="E83" s="194" t="s">
        <v>1064</v>
      </c>
      <c r="F83" s="194" t="s">
        <v>105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SUM(P84:P163)</f>
        <v>0</v>
      </c>
      <c r="Q83" s="199"/>
      <c r="R83" s="200">
        <f>SUM(R84:R163)</f>
        <v>0</v>
      </c>
      <c r="S83" s="199"/>
      <c r="T83" s="201">
        <f>SUM(T84:T163)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88</v>
      </c>
      <c r="AT83" s="203" t="s">
        <v>79</v>
      </c>
      <c r="AU83" s="203" t="s">
        <v>80</v>
      </c>
      <c r="AY83" s="202" t="s">
        <v>172</v>
      </c>
      <c r="BK83" s="204">
        <f>SUM(BK84:BK163)</f>
        <v>0</v>
      </c>
    </row>
    <row r="84" spans="1:65" s="2" customFormat="1" ht="16.5" customHeight="1">
      <c r="A84" s="40"/>
      <c r="B84" s="41"/>
      <c r="C84" s="207" t="s">
        <v>88</v>
      </c>
      <c r="D84" s="207" t="s">
        <v>174</v>
      </c>
      <c r="E84" s="208" t="s">
        <v>1065</v>
      </c>
      <c r="F84" s="209" t="s">
        <v>1066</v>
      </c>
      <c r="G84" s="210" t="s">
        <v>138</v>
      </c>
      <c r="H84" s="211">
        <v>243</v>
      </c>
      <c r="I84" s="212"/>
      <c r="J84" s="213">
        <f>ROUND(I84*H84,2)</f>
        <v>0</v>
      </c>
      <c r="K84" s="209" t="s">
        <v>78</v>
      </c>
      <c r="L84" s="46"/>
      <c r="M84" s="214" t="s">
        <v>78</v>
      </c>
      <c r="N84" s="215" t="s">
        <v>50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968</v>
      </c>
      <c r="AT84" s="218" t="s">
        <v>174</v>
      </c>
      <c r="AU84" s="218" t="s">
        <v>88</v>
      </c>
      <c r="AY84" s="19" t="s">
        <v>172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88</v>
      </c>
      <c r="BK84" s="219">
        <f>ROUND(I84*H84,2)</f>
        <v>0</v>
      </c>
      <c r="BL84" s="19" t="s">
        <v>968</v>
      </c>
      <c r="BM84" s="218" t="s">
        <v>90</v>
      </c>
    </row>
    <row r="85" spans="1:47" s="2" customFormat="1" ht="12">
      <c r="A85" s="40"/>
      <c r="B85" s="41"/>
      <c r="C85" s="42"/>
      <c r="D85" s="220" t="s">
        <v>180</v>
      </c>
      <c r="E85" s="42"/>
      <c r="F85" s="221" t="s">
        <v>1066</v>
      </c>
      <c r="G85" s="42"/>
      <c r="H85" s="42"/>
      <c r="I85" s="222"/>
      <c r="J85" s="42"/>
      <c r="K85" s="42"/>
      <c r="L85" s="46"/>
      <c r="M85" s="223"/>
      <c r="N85" s="22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180</v>
      </c>
      <c r="AU85" s="19" t="s">
        <v>88</v>
      </c>
    </row>
    <row r="86" spans="1:65" s="2" customFormat="1" ht="16.5" customHeight="1">
      <c r="A86" s="40"/>
      <c r="B86" s="41"/>
      <c r="C86" s="207" t="s">
        <v>90</v>
      </c>
      <c r="D86" s="207" t="s">
        <v>174</v>
      </c>
      <c r="E86" s="208" t="s">
        <v>1067</v>
      </c>
      <c r="F86" s="209" t="s">
        <v>1068</v>
      </c>
      <c r="G86" s="210" t="s">
        <v>697</v>
      </c>
      <c r="H86" s="211">
        <v>24</v>
      </c>
      <c r="I86" s="212"/>
      <c r="J86" s="213">
        <f>ROUND(I86*H86,2)</f>
        <v>0</v>
      </c>
      <c r="K86" s="209" t="s">
        <v>78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968</v>
      </c>
      <c r="AT86" s="218" t="s">
        <v>174</v>
      </c>
      <c r="AU86" s="218" t="s">
        <v>88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968</v>
      </c>
      <c r="BM86" s="218" t="s">
        <v>178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1068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88</v>
      </c>
    </row>
    <row r="88" spans="1:65" s="2" customFormat="1" ht="16.5" customHeight="1">
      <c r="A88" s="40"/>
      <c r="B88" s="41"/>
      <c r="C88" s="207" t="s">
        <v>192</v>
      </c>
      <c r="D88" s="207" t="s">
        <v>174</v>
      </c>
      <c r="E88" s="208" t="s">
        <v>1069</v>
      </c>
      <c r="F88" s="209" t="s">
        <v>1070</v>
      </c>
      <c r="G88" s="210" t="s">
        <v>697</v>
      </c>
      <c r="H88" s="211">
        <v>24</v>
      </c>
      <c r="I88" s="212"/>
      <c r="J88" s="213">
        <f>ROUND(I88*H88,2)</f>
        <v>0</v>
      </c>
      <c r="K88" s="209" t="s">
        <v>78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968</v>
      </c>
      <c r="AT88" s="218" t="s">
        <v>174</v>
      </c>
      <c r="AU88" s="218" t="s">
        <v>88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968</v>
      </c>
      <c r="BM88" s="218" t="s">
        <v>212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1070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88</v>
      </c>
    </row>
    <row r="90" spans="1:65" s="2" customFormat="1" ht="16.5" customHeight="1">
      <c r="A90" s="40"/>
      <c r="B90" s="41"/>
      <c r="C90" s="207" t="s">
        <v>178</v>
      </c>
      <c r="D90" s="207" t="s">
        <v>174</v>
      </c>
      <c r="E90" s="208" t="s">
        <v>1071</v>
      </c>
      <c r="F90" s="209" t="s">
        <v>1072</v>
      </c>
      <c r="G90" s="210" t="s">
        <v>697</v>
      </c>
      <c r="H90" s="211">
        <v>24</v>
      </c>
      <c r="I90" s="212"/>
      <c r="J90" s="213">
        <f>ROUND(I90*H90,2)</f>
        <v>0</v>
      </c>
      <c r="K90" s="209" t="s">
        <v>78</v>
      </c>
      <c r="L90" s="46"/>
      <c r="M90" s="214" t="s">
        <v>78</v>
      </c>
      <c r="N90" s="215" t="s">
        <v>50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968</v>
      </c>
      <c r="AT90" s="218" t="s">
        <v>174</v>
      </c>
      <c r="AU90" s="218" t="s">
        <v>88</v>
      </c>
      <c r="AY90" s="19" t="s">
        <v>172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88</v>
      </c>
      <c r="BK90" s="219">
        <f>ROUND(I90*H90,2)</f>
        <v>0</v>
      </c>
      <c r="BL90" s="19" t="s">
        <v>968</v>
      </c>
      <c r="BM90" s="218" t="s">
        <v>231</v>
      </c>
    </row>
    <row r="91" spans="1:47" s="2" customFormat="1" ht="12">
      <c r="A91" s="40"/>
      <c r="B91" s="41"/>
      <c r="C91" s="42"/>
      <c r="D91" s="220" t="s">
        <v>180</v>
      </c>
      <c r="E91" s="42"/>
      <c r="F91" s="221" t="s">
        <v>1072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180</v>
      </c>
      <c r="AU91" s="19" t="s">
        <v>88</v>
      </c>
    </row>
    <row r="92" spans="1:65" s="2" customFormat="1" ht="16.5" customHeight="1">
      <c r="A92" s="40"/>
      <c r="B92" s="41"/>
      <c r="C92" s="207" t="s">
        <v>206</v>
      </c>
      <c r="D92" s="207" t="s">
        <v>174</v>
      </c>
      <c r="E92" s="208" t="s">
        <v>1073</v>
      </c>
      <c r="F92" s="209" t="s">
        <v>1074</v>
      </c>
      <c r="G92" s="210" t="s">
        <v>464</v>
      </c>
      <c r="H92" s="211">
        <v>2</v>
      </c>
      <c r="I92" s="212"/>
      <c r="J92" s="213">
        <f>ROUND(I92*H92,2)</f>
        <v>0</v>
      </c>
      <c r="K92" s="209" t="s">
        <v>78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968</v>
      </c>
      <c r="AT92" s="218" t="s">
        <v>174</v>
      </c>
      <c r="AU92" s="218" t="s">
        <v>88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968</v>
      </c>
      <c r="BM92" s="218" t="s">
        <v>242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1074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88</v>
      </c>
    </row>
    <row r="94" spans="1:65" s="2" customFormat="1" ht="16.5" customHeight="1">
      <c r="A94" s="40"/>
      <c r="B94" s="41"/>
      <c r="C94" s="207" t="s">
        <v>212</v>
      </c>
      <c r="D94" s="207" t="s">
        <v>174</v>
      </c>
      <c r="E94" s="208" t="s">
        <v>1075</v>
      </c>
      <c r="F94" s="209" t="s">
        <v>1076</v>
      </c>
      <c r="G94" s="210" t="s">
        <v>138</v>
      </c>
      <c r="H94" s="211">
        <v>110</v>
      </c>
      <c r="I94" s="212"/>
      <c r="J94" s="213">
        <f>ROUND(I94*H94,2)</f>
        <v>0</v>
      </c>
      <c r="K94" s="209" t="s">
        <v>78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968</v>
      </c>
      <c r="AT94" s="218" t="s">
        <v>174</v>
      </c>
      <c r="AU94" s="218" t="s">
        <v>88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968</v>
      </c>
      <c r="BM94" s="218" t="s">
        <v>254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1076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88</v>
      </c>
    </row>
    <row r="96" spans="1:65" s="2" customFormat="1" ht="16.5" customHeight="1">
      <c r="A96" s="40"/>
      <c r="B96" s="41"/>
      <c r="C96" s="207" t="s">
        <v>225</v>
      </c>
      <c r="D96" s="207" t="s">
        <v>174</v>
      </c>
      <c r="E96" s="208" t="s">
        <v>1077</v>
      </c>
      <c r="F96" s="209" t="s">
        <v>1078</v>
      </c>
      <c r="G96" s="210" t="s">
        <v>138</v>
      </c>
      <c r="H96" s="211">
        <v>190</v>
      </c>
      <c r="I96" s="212"/>
      <c r="J96" s="213">
        <f>ROUND(I96*H96,2)</f>
        <v>0</v>
      </c>
      <c r="K96" s="209" t="s">
        <v>78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968</v>
      </c>
      <c r="AT96" s="218" t="s">
        <v>174</v>
      </c>
      <c r="AU96" s="218" t="s">
        <v>88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968</v>
      </c>
      <c r="BM96" s="218" t="s">
        <v>262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1078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88</v>
      </c>
    </row>
    <row r="98" spans="1:65" s="2" customFormat="1" ht="16.5" customHeight="1">
      <c r="A98" s="40"/>
      <c r="B98" s="41"/>
      <c r="C98" s="207" t="s">
        <v>231</v>
      </c>
      <c r="D98" s="207" t="s">
        <v>174</v>
      </c>
      <c r="E98" s="208" t="s">
        <v>1079</v>
      </c>
      <c r="F98" s="209" t="s">
        <v>1080</v>
      </c>
      <c r="G98" s="210" t="s">
        <v>138</v>
      </c>
      <c r="H98" s="211">
        <v>39</v>
      </c>
      <c r="I98" s="212"/>
      <c r="J98" s="213">
        <f>ROUND(I98*H98,2)</f>
        <v>0</v>
      </c>
      <c r="K98" s="209" t="s">
        <v>78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968</v>
      </c>
      <c r="AT98" s="218" t="s">
        <v>174</v>
      </c>
      <c r="AU98" s="218" t="s">
        <v>88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968</v>
      </c>
      <c r="BM98" s="218" t="s">
        <v>276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1080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88</v>
      </c>
    </row>
    <row r="100" spans="1:65" s="2" customFormat="1" ht="16.5" customHeight="1">
      <c r="A100" s="40"/>
      <c r="B100" s="41"/>
      <c r="C100" s="207" t="s">
        <v>199</v>
      </c>
      <c r="D100" s="207" t="s">
        <v>174</v>
      </c>
      <c r="E100" s="208" t="s">
        <v>1081</v>
      </c>
      <c r="F100" s="209" t="s">
        <v>1082</v>
      </c>
      <c r="G100" s="210" t="s">
        <v>138</v>
      </c>
      <c r="H100" s="211">
        <v>6</v>
      </c>
      <c r="I100" s="212"/>
      <c r="J100" s="213">
        <f>ROUND(I100*H100,2)</f>
        <v>0</v>
      </c>
      <c r="K100" s="209" t="s">
        <v>78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968</v>
      </c>
      <c r="AT100" s="218" t="s">
        <v>174</v>
      </c>
      <c r="AU100" s="218" t="s">
        <v>88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968</v>
      </c>
      <c r="BM100" s="218" t="s">
        <v>290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1082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88</v>
      </c>
    </row>
    <row r="102" spans="1:65" s="2" customFormat="1" ht="21.75" customHeight="1">
      <c r="A102" s="40"/>
      <c r="B102" s="41"/>
      <c r="C102" s="207" t="s">
        <v>242</v>
      </c>
      <c r="D102" s="207" t="s">
        <v>174</v>
      </c>
      <c r="E102" s="208" t="s">
        <v>1083</v>
      </c>
      <c r="F102" s="209" t="s">
        <v>1084</v>
      </c>
      <c r="G102" s="210" t="s">
        <v>464</v>
      </c>
      <c r="H102" s="211">
        <v>1</v>
      </c>
      <c r="I102" s="212"/>
      <c r="J102" s="213">
        <f>ROUND(I102*H102,2)</f>
        <v>0</v>
      </c>
      <c r="K102" s="209" t="s">
        <v>78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968</v>
      </c>
      <c r="AT102" s="218" t="s">
        <v>174</v>
      </c>
      <c r="AU102" s="218" t="s">
        <v>88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968</v>
      </c>
      <c r="BM102" s="218" t="s">
        <v>306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1084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88</v>
      </c>
    </row>
    <row r="104" spans="1:65" s="2" customFormat="1" ht="16.5" customHeight="1">
      <c r="A104" s="40"/>
      <c r="B104" s="41"/>
      <c r="C104" s="207" t="s">
        <v>249</v>
      </c>
      <c r="D104" s="207" t="s">
        <v>174</v>
      </c>
      <c r="E104" s="208" t="s">
        <v>1085</v>
      </c>
      <c r="F104" s="209" t="s">
        <v>1086</v>
      </c>
      <c r="G104" s="210" t="s">
        <v>464</v>
      </c>
      <c r="H104" s="211">
        <v>1</v>
      </c>
      <c r="I104" s="212"/>
      <c r="J104" s="213">
        <f>ROUND(I104*H104,2)</f>
        <v>0</v>
      </c>
      <c r="K104" s="209" t="s">
        <v>78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968</v>
      </c>
      <c r="AT104" s="218" t="s">
        <v>174</v>
      </c>
      <c r="AU104" s="218" t="s">
        <v>88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968</v>
      </c>
      <c r="BM104" s="218" t="s">
        <v>316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1086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88</v>
      </c>
    </row>
    <row r="106" spans="1:65" s="2" customFormat="1" ht="16.5" customHeight="1">
      <c r="A106" s="40"/>
      <c r="B106" s="41"/>
      <c r="C106" s="207" t="s">
        <v>254</v>
      </c>
      <c r="D106" s="207" t="s">
        <v>174</v>
      </c>
      <c r="E106" s="208" t="s">
        <v>1087</v>
      </c>
      <c r="F106" s="209" t="s">
        <v>1088</v>
      </c>
      <c r="G106" s="210" t="s">
        <v>697</v>
      </c>
      <c r="H106" s="211">
        <v>40</v>
      </c>
      <c r="I106" s="212"/>
      <c r="J106" s="213">
        <f>ROUND(I106*H106,2)</f>
        <v>0</v>
      </c>
      <c r="K106" s="209" t="s">
        <v>78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968</v>
      </c>
      <c r="AT106" s="218" t="s">
        <v>174</v>
      </c>
      <c r="AU106" s="218" t="s">
        <v>88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968</v>
      </c>
      <c r="BM106" s="218" t="s">
        <v>615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1088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88</v>
      </c>
    </row>
    <row r="108" spans="1:65" s="2" customFormat="1" ht="16.5" customHeight="1">
      <c r="A108" s="40"/>
      <c r="B108" s="41"/>
      <c r="C108" s="207" t="s">
        <v>258</v>
      </c>
      <c r="D108" s="207" t="s">
        <v>174</v>
      </c>
      <c r="E108" s="208" t="s">
        <v>1089</v>
      </c>
      <c r="F108" s="209" t="s">
        <v>1090</v>
      </c>
      <c r="G108" s="210" t="s">
        <v>697</v>
      </c>
      <c r="H108" s="211">
        <v>40</v>
      </c>
      <c r="I108" s="212"/>
      <c r="J108" s="213">
        <f>ROUND(I108*H108,2)</f>
        <v>0</v>
      </c>
      <c r="K108" s="209" t="s">
        <v>78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968</v>
      </c>
      <c r="AT108" s="218" t="s">
        <v>174</v>
      </c>
      <c r="AU108" s="218" t="s">
        <v>88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968</v>
      </c>
      <c r="BM108" s="218" t="s">
        <v>624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1090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88</v>
      </c>
    </row>
    <row r="110" spans="1:65" s="2" customFormat="1" ht="16.5" customHeight="1">
      <c r="A110" s="40"/>
      <c r="B110" s="41"/>
      <c r="C110" s="207" t="s">
        <v>262</v>
      </c>
      <c r="D110" s="207" t="s">
        <v>174</v>
      </c>
      <c r="E110" s="208" t="s">
        <v>1091</v>
      </c>
      <c r="F110" s="209" t="s">
        <v>1092</v>
      </c>
      <c r="G110" s="210" t="s">
        <v>697</v>
      </c>
      <c r="H110" s="211">
        <v>40</v>
      </c>
      <c r="I110" s="212"/>
      <c r="J110" s="213">
        <f>ROUND(I110*H110,2)</f>
        <v>0</v>
      </c>
      <c r="K110" s="209" t="s">
        <v>78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968</v>
      </c>
      <c r="AT110" s="218" t="s">
        <v>174</v>
      </c>
      <c r="AU110" s="218" t="s">
        <v>88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635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1092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88</v>
      </c>
    </row>
    <row r="112" spans="1:65" s="2" customFormat="1" ht="16.5" customHeight="1">
      <c r="A112" s="40"/>
      <c r="B112" s="41"/>
      <c r="C112" s="207" t="s">
        <v>8</v>
      </c>
      <c r="D112" s="207" t="s">
        <v>174</v>
      </c>
      <c r="E112" s="208" t="s">
        <v>1093</v>
      </c>
      <c r="F112" s="209" t="s">
        <v>1094</v>
      </c>
      <c r="G112" s="210" t="s">
        <v>138</v>
      </c>
      <c r="H112" s="211">
        <v>100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968</v>
      </c>
      <c r="AT112" s="218" t="s">
        <v>174</v>
      </c>
      <c r="AU112" s="218" t="s">
        <v>88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968</v>
      </c>
      <c r="BM112" s="218" t="s">
        <v>648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1094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88</v>
      </c>
    </row>
    <row r="114" spans="1:65" s="2" customFormat="1" ht="24.15" customHeight="1">
      <c r="A114" s="40"/>
      <c r="B114" s="41"/>
      <c r="C114" s="207" t="s">
        <v>276</v>
      </c>
      <c r="D114" s="207" t="s">
        <v>174</v>
      </c>
      <c r="E114" s="208" t="s">
        <v>1095</v>
      </c>
      <c r="F114" s="209" t="s">
        <v>1096</v>
      </c>
      <c r="G114" s="210" t="s">
        <v>464</v>
      </c>
      <c r="H114" s="211">
        <v>1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968</v>
      </c>
      <c r="AT114" s="218" t="s">
        <v>174</v>
      </c>
      <c r="AU114" s="218" t="s">
        <v>88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968</v>
      </c>
      <c r="BM114" s="218" t="s">
        <v>656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1096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88</v>
      </c>
    </row>
    <row r="116" spans="1:65" s="2" customFormat="1" ht="16.5" customHeight="1">
      <c r="A116" s="40"/>
      <c r="B116" s="41"/>
      <c r="C116" s="207" t="s">
        <v>283</v>
      </c>
      <c r="D116" s="207" t="s">
        <v>174</v>
      </c>
      <c r="E116" s="208" t="s">
        <v>1097</v>
      </c>
      <c r="F116" s="209" t="s">
        <v>1088</v>
      </c>
      <c r="G116" s="210" t="s">
        <v>697</v>
      </c>
      <c r="H116" s="211">
        <v>100</v>
      </c>
      <c r="I116" s="212"/>
      <c r="J116" s="213">
        <f>ROUND(I116*H116,2)</f>
        <v>0</v>
      </c>
      <c r="K116" s="209" t="s">
        <v>78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968</v>
      </c>
      <c r="AT116" s="218" t="s">
        <v>174</v>
      </c>
      <c r="AU116" s="218" t="s">
        <v>88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968</v>
      </c>
      <c r="BM116" s="218" t="s">
        <v>666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1088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88</v>
      </c>
    </row>
    <row r="118" spans="1:65" s="2" customFormat="1" ht="16.5" customHeight="1">
      <c r="A118" s="40"/>
      <c r="B118" s="41"/>
      <c r="C118" s="207" t="s">
        <v>290</v>
      </c>
      <c r="D118" s="207" t="s">
        <v>174</v>
      </c>
      <c r="E118" s="208" t="s">
        <v>1098</v>
      </c>
      <c r="F118" s="209" t="s">
        <v>1090</v>
      </c>
      <c r="G118" s="210" t="s">
        <v>697</v>
      </c>
      <c r="H118" s="211">
        <v>100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968</v>
      </c>
      <c r="AT118" s="218" t="s">
        <v>174</v>
      </c>
      <c r="AU118" s="218" t="s">
        <v>88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968</v>
      </c>
      <c r="BM118" s="218" t="s">
        <v>684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1090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88</v>
      </c>
    </row>
    <row r="120" spans="1:65" s="2" customFormat="1" ht="16.5" customHeight="1">
      <c r="A120" s="40"/>
      <c r="B120" s="41"/>
      <c r="C120" s="207" t="s">
        <v>298</v>
      </c>
      <c r="D120" s="207" t="s">
        <v>174</v>
      </c>
      <c r="E120" s="208" t="s">
        <v>1099</v>
      </c>
      <c r="F120" s="209" t="s">
        <v>1092</v>
      </c>
      <c r="G120" s="210" t="s">
        <v>697</v>
      </c>
      <c r="H120" s="211">
        <v>100</v>
      </c>
      <c r="I120" s="212"/>
      <c r="J120" s="213">
        <f>ROUND(I120*H120,2)</f>
        <v>0</v>
      </c>
      <c r="K120" s="209" t="s">
        <v>78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968</v>
      </c>
      <c r="AT120" s="218" t="s">
        <v>174</v>
      </c>
      <c r="AU120" s="218" t="s">
        <v>88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968</v>
      </c>
      <c r="BM120" s="218" t="s">
        <v>694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1092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88</v>
      </c>
    </row>
    <row r="122" spans="1:65" s="2" customFormat="1" ht="16.5" customHeight="1">
      <c r="A122" s="40"/>
      <c r="B122" s="41"/>
      <c r="C122" s="207" t="s">
        <v>306</v>
      </c>
      <c r="D122" s="207" t="s">
        <v>174</v>
      </c>
      <c r="E122" s="208" t="s">
        <v>1100</v>
      </c>
      <c r="F122" s="209" t="s">
        <v>1101</v>
      </c>
      <c r="G122" s="210" t="s">
        <v>138</v>
      </c>
      <c r="H122" s="211">
        <v>100</v>
      </c>
      <c r="I122" s="212"/>
      <c r="J122" s="213">
        <f>ROUND(I122*H122,2)</f>
        <v>0</v>
      </c>
      <c r="K122" s="209" t="s">
        <v>78</v>
      </c>
      <c r="L122" s="46"/>
      <c r="M122" s="214" t="s">
        <v>78</v>
      </c>
      <c r="N122" s="215" t="s">
        <v>50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968</v>
      </c>
      <c r="AT122" s="218" t="s">
        <v>174</v>
      </c>
      <c r="AU122" s="218" t="s">
        <v>88</v>
      </c>
      <c r="AY122" s="19" t="s">
        <v>172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88</v>
      </c>
      <c r="BK122" s="219">
        <f>ROUND(I122*H122,2)</f>
        <v>0</v>
      </c>
      <c r="BL122" s="19" t="s">
        <v>968</v>
      </c>
      <c r="BM122" s="218" t="s">
        <v>858</v>
      </c>
    </row>
    <row r="123" spans="1:47" s="2" customFormat="1" ht="12">
      <c r="A123" s="40"/>
      <c r="B123" s="41"/>
      <c r="C123" s="42"/>
      <c r="D123" s="220" t="s">
        <v>180</v>
      </c>
      <c r="E123" s="42"/>
      <c r="F123" s="221" t="s">
        <v>1101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180</v>
      </c>
      <c r="AU123" s="19" t="s">
        <v>88</v>
      </c>
    </row>
    <row r="124" spans="1:65" s="2" customFormat="1" ht="16.5" customHeight="1">
      <c r="A124" s="40"/>
      <c r="B124" s="41"/>
      <c r="C124" s="207" t="s">
        <v>7</v>
      </c>
      <c r="D124" s="207" t="s">
        <v>174</v>
      </c>
      <c r="E124" s="208" t="s">
        <v>1102</v>
      </c>
      <c r="F124" s="209" t="s">
        <v>1103</v>
      </c>
      <c r="G124" s="210" t="s">
        <v>697</v>
      </c>
      <c r="H124" s="211">
        <v>1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968</v>
      </c>
      <c r="AT124" s="218" t="s">
        <v>174</v>
      </c>
      <c r="AU124" s="218" t="s">
        <v>88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968</v>
      </c>
      <c r="BM124" s="218" t="s">
        <v>868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1103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88</v>
      </c>
    </row>
    <row r="126" spans="1:65" s="2" customFormat="1" ht="21.75" customHeight="1">
      <c r="A126" s="40"/>
      <c r="B126" s="41"/>
      <c r="C126" s="207" t="s">
        <v>316</v>
      </c>
      <c r="D126" s="207" t="s">
        <v>174</v>
      </c>
      <c r="E126" s="208" t="s">
        <v>1104</v>
      </c>
      <c r="F126" s="209" t="s">
        <v>1105</v>
      </c>
      <c r="G126" s="210" t="s">
        <v>464</v>
      </c>
      <c r="H126" s="211">
        <v>1</v>
      </c>
      <c r="I126" s="212"/>
      <c r="J126" s="213">
        <f>ROUND(I126*H126,2)</f>
        <v>0</v>
      </c>
      <c r="K126" s="209" t="s">
        <v>78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968</v>
      </c>
      <c r="AT126" s="218" t="s">
        <v>174</v>
      </c>
      <c r="AU126" s="218" t="s">
        <v>88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968</v>
      </c>
      <c r="BM126" s="218" t="s">
        <v>881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1105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88</v>
      </c>
    </row>
    <row r="128" spans="1:65" s="2" customFormat="1" ht="16.5" customHeight="1">
      <c r="A128" s="40"/>
      <c r="B128" s="41"/>
      <c r="C128" s="207" t="s">
        <v>466</v>
      </c>
      <c r="D128" s="207" t="s">
        <v>174</v>
      </c>
      <c r="E128" s="208" t="s">
        <v>1106</v>
      </c>
      <c r="F128" s="209" t="s">
        <v>1088</v>
      </c>
      <c r="G128" s="210" t="s">
        <v>697</v>
      </c>
      <c r="H128" s="211">
        <v>50</v>
      </c>
      <c r="I128" s="212"/>
      <c r="J128" s="213">
        <f>ROUND(I128*H128,2)</f>
        <v>0</v>
      </c>
      <c r="K128" s="209" t="s">
        <v>78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968</v>
      </c>
      <c r="AT128" s="218" t="s">
        <v>174</v>
      </c>
      <c r="AU128" s="218" t="s">
        <v>88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968</v>
      </c>
      <c r="BM128" s="218" t="s">
        <v>889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1088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88</v>
      </c>
    </row>
    <row r="130" spans="1:65" s="2" customFormat="1" ht="16.5" customHeight="1">
      <c r="A130" s="40"/>
      <c r="B130" s="41"/>
      <c r="C130" s="207" t="s">
        <v>615</v>
      </c>
      <c r="D130" s="207" t="s">
        <v>174</v>
      </c>
      <c r="E130" s="208" t="s">
        <v>1107</v>
      </c>
      <c r="F130" s="209" t="s">
        <v>1090</v>
      </c>
      <c r="G130" s="210" t="s">
        <v>697</v>
      </c>
      <c r="H130" s="211">
        <v>50</v>
      </c>
      <c r="I130" s="212"/>
      <c r="J130" s="213">
        <f>ROUND(I130*H130,2)</f>
        <v>0</v>
      </c>
      <c r="K130" s="209" t="s">
        <v>78</v>
      </c>
      <c r="L130" s="46"/>
      <c r="M130" s="214" t="s">
        <v>78</v>
      </c>
      <c r="N130" s="215" t="s">
        <v>50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968</v>
      </c>
      <c r="AT130" s="218" t="s">
        <v>174</v>
      </c>
      <c r="AU130" s="218" t="s">
        <v>88</v>
      </c>
      <c r="AY130" s="19" t="s">
        <v>172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88</v>
      </c>
      <c r="BK130" s="219">
        <f>ROUND(I130*H130,2)</f>
        <v>0</v>
      </c>
      <c r="BL130" s="19" t="s">
        <v>968</v>
      </c>
      <c r="BM130" s="218" t="s">
        <v>897</v>
      </c>
    </row>
    <row r="131" spans="1:47" s="2" customFormat="1" ht="12">
      <c r="A131" s="40"/>
      <c r="B131" s="41"/>
      <c r="C131" s="42"/>
      <c r="D131" s="220" t="s">
        <v>180</v>
      </c>
      <c r="E131" s="42"/>
      <c r="F131" s="221" t="s">
        <v>1090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180</v>
      </c>
      <c r="AU131" s="19" t="s">
        <v>88</v>
      </c>
    </row>
    <row r="132" spans="1:65" s="2" customFormat="1" ht="16.5" customHeight="1">
      <c r="A132" s="40"/>
      <c r="B132" s="41"/>
      <c r="C132" s="207" t="s">
        <v>461</v>
      </c>
      <c r="D132" s="207" t="s">
        <v>174</v>
      </c>
      <c r="E132" s="208" t="s">
        <v>1108</v>
      </c>
      <c r="F132" s="209" t="s">
        <v>1092</v>
      </c>
      <c r="G132" s="210" t="s">
        <v>697</v>
      </c>
      <c r="H132" s="211">
        <v>50</v>
      </c>
      <c r="I132" s="212"/>
      <c r="J132" s="213">
        <f>ROUND(I132*H132,2)</f>
        <v>0</v>
      </c>
      <c r="K132" s="209" t="s">
        <v>78</v>
      </c>
      <c r="L132" s="46"/>
      <c r="M132" s="214" t="s">
        <v>78</v>
      </c>
      <c r="N132" s="215" t="s">
        <v>50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968</v>
      </c>
      <c r="AT132" s="218" t="s">
        <v>174</v>
      </c>
      <c r="AU132" s="218" t="s">
        <v>88</v>
      </c>
      <c r="AY132" s="19" t="s">
        <v>172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88</v>
      </c>
      <c r="BK132" s="219">
        <f>ROUND(I132*H132,2)</f>
        <v>0</v>
      </c>
      <c r="BL132" s="19" t="s">
        <v>968</v>
      </c>
      <c r="BM132" s="218" t="s">
        <v>907</v>
      </c>
    </row>
    <row r="133" spans="1:47" s="2" customFormat="1" ht="12">
      <c r="A133" s="40"/>
      <c r="B133" s="41"/>
      <c r="C133" s="42"/>
      <c r="D133" s="220" t="s">
        <v>180</v>
      </c>
      <c r="E133" s="42"/>
      <c r="F133" s="221" t="s">
        <v>1092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180</v>
      </c>
      <c r="AU133" s="19" t="s">
        <v>88</v>
      </c>
    </row>
    <row r="134" spans="1:65" s="2" customFormat="1" ht="24.15" customHeight="1">
      <c r="A134" s="40"/>
      <c r="B134" s="41"/>
      <c r="C134" s="207" t="s">
        <v>624</v>
      </c>
      <c r="D134" s="207" t="s">
        <v>174</v>
      </c>
      <c r="E134" s="208" t="s">
        <v>1109</v>
      </c>
      <c r="F134" s="209" t="s">
        <v>1110</v>
      </c>
      <c r="G134" s="210" t="s">
        <v>697</v>
      </c>
      <c r="H134" s="211">
        <v>1</v>
      </c>
      <c r="I134" s="212"/>
      <c r="J134" s="213">
        <f>ROUND(I134*H134,2)</f>
        <v>0</v>
      </c>
      <c r="K134" s="209" t="s">
        <v>78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968</v>
      </c>
      <c r="AT134" s="218" t="s">
        <v>174</v>
      </c>
      <c r="AU134" s="218" t="s">
        <v>88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968</v>
      </c>
      <c r="BM134" s="218" t="s">
        <v>915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1110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88</v>
      </c>
    </row>
    <row r="136" spans="1:65" s="2" customFormat="1" ht="21.75" customHeight="1">
      <c r="A136" s="40"/>
      <c r="B136" s="41"/>
      <c r="C136" s="207" t="s">
        <v>631</v>
      </c>
      <c r="D136" s="207" t="s">
        <v>174</v>
      </c>
      <c r="E136" s="208" t="s">
        <v>1111</v>
      </c>
      <c r="F136" s="209" t="s">
        <v>1112</v>
      </c>
      <c r="G136" s="210" t="s">
        <v>697</v>
      </c>
      <c r="H136" s="211">
        <v>1</v>
      </c>
      <c r="I136" s="212"/>
      <c r="J136" s="213">
        <f>ROUND(I136*H136,2)</f>
        <v>0</v>
      </c>
      <c r="K136" s="209" t="s">
        <v>78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968</v>
      </c>
      <c r="AT136" s="218" t="s">
        <v>174</v>
      </c>
      <c r="AU136" s="218" t="s">
        <v>88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968</v>
      </c>
      <c r="BM136" s="218" t="s">
        <v>880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1112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88</v>
      </c>
    </row>
    <row r="138" spans="1:65" s="2" customFormat="1" ht="16.5" customHeight="1">
      <c r="A138" s="40"/>
      <c r="B138" s="41"/>
      <c r="C138" s="207" t="s">
        <v>635</v>
      </c>
      <c r="D138" s="207" t="s">
        <v>174</v>
      </c>
      <c r="E138" s="208" t="s">
        <v>1113</v>
      </c>
      <c r="F138" s="209" t="s">
        <v>1088</v>
      </c>
      <c r="G138" s="210" t="s">
        <v>697</v>
      </c>
      <c r="H138" s="211">
        <v>250</v>
      </c>
      <c r="I138" s="212"/>
      <c r="J138" s="213">
        <f>ROUND(I138*H138,2)</f>
        <v>0</v>
      </c>
      <c r="K138" s="209" t="s">
        <v>78</v>
      </c>
      <c r="L138" s="46"/>
      <c r="M138" s="214" t="s">
        <v>78</v>
      </c>
      <c r="N138" s="215" t="s">
        <v>50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968</v>
      </c>
      <c r="AT138" s="218" t="s">
        <v>174</v>
      </c>
      <c r="AU138" s="218" t="s">
        <v>88</v>
      </c>
      <c r="AY138" s="19" t="s">
        <v>172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88</v>
      </c>
      <c r="BK138" s="219">
        <f>ROUND(I138*H138,2)</f>
        <v>0</v>
      </c>
      <c r="BL138" s="19" t="s">
        <v>968</v>
      </c>
      <c r="BM138" s="218" t="s">
        <v>934</v>
      </c>
    </row>
    <row r="139" spans="1:47" s="2" customFormat="1" ht="12">
      <c r="A139" s="40"/>
      <c r="B139" s="41"/>
      <c r="C139" s="42"/>
      <c r="D139" s="220" t="s">
        <v>180</v>
      </c>
      <c r="E139" s="42"/>
      <c r="F139" s="221" t="s">
        <v>1088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180</v>
      </c>
      <c r="AU139" s="19" t="s">
        <v>88</v>
      </c>
    </row>
    <row r="140" spans="1:65" s="2" customFormat="1" ht="16.5" customHeight="1">
      <c r="A140" s="40"/>
      <c r="B140" s="41"/>
      <c r="C140" s="207" t="s">
        <v>642</v>
      </c>
      <c r="D140" s="207" t="s">
        <v>174</v>
      </c>
      <c r="E140" s="208" t="s">
        <v>1114</v>
      </c>
      <c r="F140" s="209" t="s">
        <v>1090</v>
      </c>
      <c r="G140" s="210" t="s">
        <v>697</v>
      </c>
      <c r="H140" s="211">
        <v>250</v>
      </c>
      <c r="I140" s="212"/>
      <c r="J140" s="213">
        <f>ROUND(I140*H140,2)</f>
        <v>0</v>
      </c>
      <c r="K140" s="209" t="s">
        <v>78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968</v>
      </c>
      <c r="AT140" s="218" t="s">
        <v>174</v>
      </c>
      <c r="AU140" s="218" t="s">
        <v>88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968</v>
      </c>
      <c r="BM140" s="218" t="s">
        <v>942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1090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88</v>
      </c>
    </row>
    <row r="142" spans="1:65" s="2" customFormat="1" ht="16.5" customHeight="1">
      <c r="A142" s="40"/>
      <c r="B142" s="41"/>
      <c r="C142" s="207" t="s">
        <v>648</v>
      </c>
      <c r="D142" s="207" t="s">
        <v>174</v>
      </c>
      <c r="E142" s="208" t="s">
        <v>1115</v>
      </c>
      <c r="F142" s="209" t="s">
        <v>1116</v>
      </c>
      <c r="G142" s="210" t="s">
        <v>697</v>
      </c>
      <c r="H142" s="211">
        <v>250</v>
      </c>
      <c r="I142" s="212"/>
      <c r="J142" s="213">
        <f>ROUND(I142*H142,2)</f>
        <v>0</v>
      </c>
      <c r="K142" s="209" t="s">
        <v>78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968</v>
      </c>
      <c r="AT142" s="218" t="s">
        <v>174</v>
      </c>
      <c r="AU142" s="218" t="s">
        <v>88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968</v>
      </c>
      <c r="BM142" s="218" t="s">
        <v>948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1116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88</v>
      </c>
    </row>
    <row r="144" spans="1:65" s="2" customFormat="1" ht="16.5" customHeight="1">
      <c r="A144" s="40"/>
      <c r="B144" s="41"/>
      <c r="C144" s="207" t="s">
        <v>652</v>
      </c>
      <c r="D144" s="207" t="s">
        <v>174</v>
      </c>
      <c r="E144" s="208" t="s">
        <v>1117</v>
      </c>
      <c r="F144" s="209" t="s">
        <v>1118</v>
      </c>
      <c r="G144" s="210" t="s">
        <v>138</v>
      </c>
      <c r="H144" s="211">
        <v>200</v>
      </c>
      <c r="I144" s="212"/>
      <c r="J144" s="213">
        <f>ROUND(I144*H144,2)</f>
        <v>0</v>
      </c>
      <c r="K144" s="209" t="s">
        <v>78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968</v>
      </c>
      <c r="AT144" s="218" t="s">
        <v>174</v>
      </c>
      <c r="AU144" s="218" t="s">
        <v>88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968</v>
      </c>
      <c r="BM144" s="218" t="s">
        <v>958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1118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88</v>
      </c>
    </row>
    <row r="146" spans="1:65" s="2" customFormat="1" ht="16.5" customHeight="1">
      <c r="A146" s="40"/>
      <c r="B146" s="41"/>
      <c r="C146" s="207" t="s">
        <v>656</v>
      </c>
      <c r="D146" s="207" t="s">
        <v>174</v>
      </c>
      <c r="E146" s="208" t="s">
        <v>1119</v>
      </c>
      <c r="F146" s="209" t="s">
        <v>1120</v>
      </c>
      <c r="G146" s="210" t="s">
        <v>138</v>
      </c>
      <c r="H146" s="211">
        <v>100</v>
      </c>
      <c r="I146" s="212"/>
      <c r="J146" s="213">
        <f>ROUND(I146*H146,2)</f>
        <v>0</v>
      </c>
      <c r="K146" s="209" t="s">
        <v>78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968</v>
      </c>
      <c r="AT146" s="218" t="s">
        <v>174</v>
      </c>
      <c r="AU146" s="218" t="s">
        <v>88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968</v>
      </c>
      <c r="BM146" s="218" t="s">
        <v>968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1120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88</v>
      </c>
    </row>
    <row r="148" spans="1:65" s="2" customFormat="1" ht="16.5" customHeight="1">
      <c r="A148" s="40"/>
      <c r="B148" s="41"/>
      <c r="C148" s="207" t="s">
        <v>662</v>
      </c>
      <c r="D148" s="207" t="s">
        <v>174</v>
      </c>
      <c r="E148" s="208" t="s">
        <v>1121</v>
      </c>
      <c r="F148" s="209" t="s">
        <v>1122</v>
      </c>
      <c r="G148" s="210" t="s">
        <v>464</v>
      </c>
      <c r="H148" s="211">
        <v>1</v>
      </c>
      <c r="I148" s="212"/>
      <c r="J148" s="213">
        <f>ROUND(I148*H148,2)</f>
        <v>0</v>
      </c>
      <c r="K148" s="209" t="s">
        <v>78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968</v>
      </c>
      <c r="AT148" s="218" t="s">
        <v>174</v>
      </c>
      <c r="AU148" s="218" t="s">
        <v>88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968</v>
      </c>
      <c r="BM148" s="218" t="s">
        <v>981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1122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88</v>
      </c>
    </row>
    <row r="150" spans="1:65" s="2" customFormat="1" ht="16.5" customHeight="1">
      <c r="A150" s="40"/>
      <c r="B150" s="41"/>
      <c r="C150" s="207" t="s">
        <v>666</v>
      </c>
      <c r="D150" s="207" t="s">
        <v>174</v>
      </c>
      <c r="E150" s="208" t="s">
        <v>1123</v>
      </c>
      <c r="F150" s="209" t="s">
        <v>1124</v>
      </c>
      <c r="G150" s="210" t="s">
        <v>464</v>
      </c>
      <c r="H150" s="211">
        <v>1</v>
      </c>
      <c r="I150" s="212"/>
      <c r="J150" s="213">
        <f>ROUND(I150*H150,2)</f>
        <v>0</v>
      </c>
      <c r="K150" s="209" t="s">
        <v>78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968</v>
      </c>
      <c r="AT150" s="218" t="s">
        <v>174</v>
      </c>
      <c r="AU150" s="218" t="s">
        <v>88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968</v>
      </c>
      <c r="BM150" s="218" t="s">
        <v>993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1124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88</v>
      </c>
    </row>
    <row r="152" spans="1:65" s="2" customFormat="1" ht="16.5" customHeight="1">
      <c r="A152" s="40"/>
      <c r="B152" s="41"/>
      <c r="C152" s="207" t="s">
        <v>674</v>
      </c>
      <c r="D152" s="207" t="s">
        <v>174</v>
      </c>
      <c r="E152" s="208" t="s">
        <v>1125</v>
      </c>
      <c r="F152" s="209" t="s">
        <v>1126</v>
      </c>
      <c r="G152" s="210" t="s">
        <v>464</v>
      </c>
      <c r="H152" s="211">
        <v>1</v>
      </c>
      <c r="I152" s="212"/>
      <c r="J152" s="213">
        <f>ROUND(I152*H152,2)</f>
        <v>0</v>
      </c>
      <c r="K152" s="209" t="s">
        <v>78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968</v>
      </c>
      <c r="AT152" s="218" t="s">
        <v>174</v>
      </c>
      <c r="AU152" s="218" t="s">
        <v>88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968</v>
      </c>
      <c r="BM152" s="218" t="s">
        <v>1001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1126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88</v>
      </c>
    </row>
    <row r="154" spans="1:65" s="2" customFormat="1" ht="16.5" customHeight="1">
      <c r="A154" s="40"/>
      <c r="B154" s="41"/>
      <c r="C154" s="207" t="s">
        <v>684</v>
      </c>
      <c r="D154" s="207" t="s">
        <v>174</v>
      </c>
      <c r="E154" s="208" t="s">
        <v>1127</v>
      </c>
      <c r="F154" s="209" t="s">
        <v>1128</v>
      </c>
      <c r="G154" s="210" t="s">
        <v>464</v>
      </c>
      <c r="H154" s="211">
        <v>1</v>
      </c>
      <c r="I154" s="212"/>
      <c r="J154" s="213">
        <f>ROUND(I154*H154,2)</f>
        <v>0</v>
      </c>
      <c r="K154" s="209" t="s">
        <v>78</v>
      </c>
      <c r="L154" s="46"/>
      <c r="M154" s="214" t="s">
        <v>78</v>
      </c>
      <c r="N154" s="215" t="s">
        <v>50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968</v>
      </c>
      <c r="AT154" s="218" t="s">
        <v>174</v>
      </c>
      <c r="AU154" s="218" t="s">
        <v>88</v>
      </c>
      <c r="AY154" s="19" t="s">
        <v>172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88</v>
      </c>
      <c r="BK154" s="219">
        <f>ROUND(I154*H154,2)</f>
        <v>0</v>
      </c>
      <c r="BL154" s="19" t="s">
        <v>968</v>
      </c>
      <c r="BM154" s="218" t="s">
        <v>1012</v>
      </c>
    </row>
    <row r="155" spans="1:47" s="2" customFormat="1" ht="12">
      <c r="A155" s="40"/>
      <c r="B155" s="41"/>
      <c r="C155" s="42"/>
      <c r="D155" s="220" t="s">
        <v>180</v>
      </c>
      <c r="E155" s="42"/>
      <c r="F155" s="221" t="s">
        <v>1128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180</v>
      </c>
      <c r="AU155" s="19" t="s">
        <v>88</v>
      </c>
    </row>
    <row r="156" spans="1:65" s="2" customFormat="1" ht="16.5" customHeight="1">
      <c r="A156" s="40"/>
      <c r="B156" s="41"/>
      <c r="C156" s="207" t="s">
        <v>690</v>
      </c>
      <c r="D156" s="207" t="s">
        <v>174</v>
      </c>
      <c r="E156" s="208" t="s">
        <v>1129</v>
      </c>
      <c r="F156" s="209" t="s">
        <v>1130</v>
      </c>
      <c r="G156" s="210" t="s">
        <v>464</v>
      </c>
      <c r="H156" s="211">
        <v>1</v>
      </c>
      <c r="I156" s="212"/>
      <c r="J156" s="213">
        <f>ROUND(I156*H156,2)</f>
        <v>0</v>
      </c>
      <c r="K156" s="209" t="s">
        <v>78</v>
      </c>
      <c r="L156" s="46"/>
      <c r="M156" s="214" t="s">
        <v>78</v>
      </c>
      <c r="N156" s="215" t="s">
        <v>50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968</v>
      </c>
      <c r="AT156" s="218" t="s">
        <v>174</v>
      </c>
      <c r="AU156" s="218" t="s">
        <v>88</v>
      </c>
      <c r="AY156" s="19" t="s">
        <v>172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88</v>
      </c>
      <c r="BK156" s="219">
        <f>ROUND(I156*H156,2)</f>
        <v>0</v>
      </c>
      <c r="BL156" s="19" t="s">
        <v>968</v>
      </c>
      <c r="BM156" s="218" t="s">
        <v>1022</v>
      </c>
    </row>
    <row r="157" spans="1:47" s="2" customFormat="1" ht="12">
      <c r="A157" s="40"/>
      <c r="B157" s="41"/>
      <c r="C157" s="42"/>
      <c r="D157" s="220" t="s">
        <v>180</v>
      </c>
      <c r="E157" s="42"/>
      <c r="F157" s="221" t="s">
        <v>1130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180</v>
      </c>
      <c r="AU157" s="19" t="s">
        <v>88</v>
      </c>
    </row>
    <row r="158" spans="1:65" s="2" customFormat="1" ht="16.5" customHeight="1">
      <c r="A158" s="40"/>
      <c r="B158" s="41"/>
      <c r="C158" s="207" t="s">
        <v>694</v>
      </c>
      <c r="D158" s="207" t="s">
        <v>174</v>
      </c>
      <c r="E158" s="208" t="s">
        <v>1131</v>
      </c>
      <c r="F158" s="209" t="s">
        <v>1132</v>
      </c>
      <c r="G158" s="210" t="s">
        <v>464</v>
      </c>
      <c r="H158" s="211">
        <v>1</v>
      </c>
      <c r="I158" s="212"/>
      <c r="J158" s="213">
        <f>ROUND(I158*H158,2)</f>
        <v>0</v>
      </c>
      <c r="K158" s="209" t="s">
        <v>78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968</v>
      </c>
      <c r="AT158" s="218" t="s">
        <v>174</v>
      </c>
      <c r="AU158" s="218" t="s">
        <v>88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968</v>
      </c>
      <c r="BM158" s="218" t="s">
        <v>1032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1132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88</v>
      </c>
    </row>
    <row r="160" spans="1:65" s="2" customFormat="1" ht="16.5" customHeight="1">
      <c r="A160" s="40"/>
      <c r="B160" s="41"/>
      <c r="C160" s="207" t="s">
        <v>699</v>
      </c>
      <c r="D160" s="207" t="s">
        <v>174</v>
      </c>
      <c r="E160" s="208" t="s">
        <v>1133</v>
      </c>
      <c r="F160" s="209" t="s">
        <v>1134</v>
      </c>
      <c r="G160" s="210" t="s">
        <v>464</v>
      </c>
      <c r="H160" s="211">
        <v>1</v>
      </c>
      <c r="I160" s="212"/>
      <c r="J160" s="213">
        <f>ROUND(I160*H160,2)</f>
        <v>0</v>
      </c>
      <c r="K160" s="209" t="s">
        <v>78</v>
      </c>
      <c r="L160" s="46"/>
      <c r="M160" s="214" t="s">
        <v>78</v>
      </c>
      <c r="N160" s="215" t="s">
        <v>50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968</v>
      </c>
      <c r="AT160" s="218" t="s">
        <v>174</v>
      </c>
      <c r="AU160" s="218" t="s">
        <v>88</v>
      </c>
      <c r="AY160" s="19" t="s">
        <v>172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88</v>
      </c>
      <c r="BK160" s="219">
        <f>ROUND(I160*H160,2)</f>
        <v>0</v>
      </c>
      <c r="BL160" s="19" t="s">
        <v>968</v>
      </c>
      <c r="BM160" s="218" t="s">
        <v>1045</v>
      </c>
    </row>
    <row r="161" spans="1:47" s="2" customFormat="1" ht="12">
      <c r="A161" s="40"/>
      <c r="B161" s="41"/>
      <c r="C161" s="42"/>
      <c r="D161" s="220" t="s">
        <v>180</v>
      </c>
      <c r="E161" s="42"/>
      <c r="F161" s="221" t="s">
        <v>1134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180</v>
      </c>
      <c r="AU161" s="19" t="s">
        <v>88</v>
      </c>
    </row>
    <row r="162" spans="1:65" s="2" customFormat="1" ht="21.75" customHeight="1">
      <c r="A162" s="40"/>
      <c r="B162" s="41"/>
      <c r="C162" s="207" t="s">
        <v>858</v>
      </c>
      <c r="D162" s="207" t="s">
        <v>174</v>
      </c>
      <c r="E162" s="208" t="s">
        <v>1135</v>
      </c>
      <c r="F162" s="209" t="s">
        <v>1136</v>
      </c>
      <c r="G162" s="210" t="s">
        <v>464</v>
      </c>
      <c r="H162" s="211">
        <v>1</v>
      </c>
      <c r="I162" s="212"/>
      <c r="J162" s="213">
        <f>ROUND(I162*H162,2)</f>
        <v>0</v>
      </c>
      <c r="K162" s="209" t="s">
        <v>78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968</v>
      </c>
      <c r="AT162" s="218" t="s">
        <v>174</v>
      </c>
      <c r="AU162" s="218" t="s">
        <v>88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968</v>
      </c>
      <c r="BM162" s="218" t="s">
        <v>1058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1136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88</v>
      </c>
    </row>
    <row r="164" spans="1:63" s="12" customFormat="1" ht="25.9" customHeight="1">
      <c r="A164" s="12"/>
      <c r="B164" s="191"/>
      <c r="C164" s="192"/>
      <c r="D164" s="193" t="s">
        <v>79</v>
      </c>
      <c r="E164" s="194" t="s">
        <v>304</v>
      </c>
      <c r="F164" s="194" t="s">
        <v>305</v>
      </c>
      <c r="G164" s="192"/>
      <c r="H164" s="192"/>
      <c r="I164" s="195"/>
      <c r="J164" s="196">
        <f>BK164</f>
        <v>0</v>
      </c>
      <c r="K164" s="192"/>
      <c r="L164" s="197"/>
      <c r="M164" s="198"/>
      <c r="N164" s="199"/>
      <c r="O164" s="199"/>
      <c r="P164" s="200">
        <f>P165</f>
        <v>0</v>
      </c>
      <c r="Q164" s="199"/>
      <c r="R164" s="200">
        <f>R165</f>
        <v>0</v>
      </c>
      <c r="S164" s="199"/>
      <c r="T164" s="20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2" t="s">
        <v>206</v>
      </c>
      <c r="AT164" s="203" t="s">
        <v>79</v>
      </c>
      <c r="AU164" s="203" t="s">
        <v>80</v>
      </c>
      <c r="AY164" s="202" t="s">
        <v>172</v>
      </c>
      <c r="BK164" s="204">
        <f>BK165</f>
        <v>0</v>
      </c>
    </row>
    <row r="165" spans="1:63" s="12" customFormat="1" ht="22.8" customHeight="1">
      <c r="A165" s="12"/>
      <c r="B165" s="191"/>
      <c r="C165" s="192"/>
      <c r="D165" s="193" t="s">
        <v>79</v>
      </c>
      <c r="E165" s="205" t="s">
        <v>688</v>
      </c>
      <c r="F165" s="205" t="s">
        <v>689</v>
      </c>
      <c r="G165" s="192"/>
      <c r="H165" s="192"/>
      <c r="I165" s="195"/>
      <c r="J165" s="206">
        <f>BK165</f>
        <v>0</v>
      </c>
      <c r="K165" s="192"/>
      <c r="L165" s="197"/>
      <c r="M165" s="198"/>
      <c r="N165" s="199"/>
      <c r="O165" s="199"/>
      <c r="P165" s="200">
        <f>SUM(P166:P171)</f>
        <v>0</v>
      </c>
      <c r="Q165" s="199"/>
      <c r="R165" s="200">
        <f>SUM(R166:R171)</f>
        <v>0</v>
      </c>
      <c r="S165" s="199"/>
      <c r="T165" s="201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206</v>
      </c>
      <c r="AT165" s="203" t="s">
        <v>79</v>
      </c>
      <c r="AU165" s="203" t="s">
        <v>88</v>
      </c>
      <c r="AY165" s="202" t="s">
        <v>172</v>
      </c>
      <c r="BK165" s="204">
        <f>SUM(BK166:BK171)</f>
        <v>0</v>
      </c>
    </row>
    <row r="166" spans="1:65" s="2" customFormat="1" ht="16.5" customHeight="1">
      <c r="A166" s="40"/>
      <c r="B166" s="41"/>
      <c r="C166" s="207" t="s">
        <v>864</v>
      </c>
      <c r="D166" s="287" t="s">
        <v>174</v>
      </c>
      <c r="E166" s="208" t="s">
        <v>691</v>
      </c>
      <c r="F166" s="209" t="s">
        <v>692</v>
      </c>
      <c r="G166" s="210" t="s">
        <v>464</v>
      </c>
      <c r="H166" s="211">
        <v>1</v>
      </c>
      <c r="I166" s="212"/>
      <c r="J166" s="213">
        <f>ROUND(I166*H166,2)</f>
        <v>0</v>
      </c>
      <c r="K166" s="209" t="s">
        <v>78</v>
      </c>
      <c r="L166" s="46"/>
      <c r="M166" s="214" t="s">
        <v>78</v>
      </c>
      <c r="N166" s="215" t="s">
        <v>50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309</v>
      </c>
      <c r="AT166" s="218" t="s">
        <v>174</v>
      </c>
      <c r="AU166" s="218" t="s">
        <v>90</v>
      </c>
      <c r="AY166" s="19" t="s">
        <v>172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88</v>
      </c>
      <c r="BK166" s="219">
        <f>ROUND(I166*H166,2)</f>
        <v>0</v>
      </c>
      <c r="BL166" s="19" t="s">
        <v>309</v>
      </c>
      <c r="BM166" s="218" t="s">
        <v>1137</v>
      </c>
    </row>
    <row r="167" spans="1:47" s="2" customFormat="1" ht="12">
      <c r="A167" s="40"/>
      <c r="B167" s="41"/>
      <c r="C167" s="42"/>
      <c r="D167" s="220" t="s">
        <v>180</v>
      </c>
      <c r="E167" s="42"/>
      <c r="F167" s="221" t="s">
        <v>692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180</v>
      </c>
      <c r="AU167" s="19" t="s">
        <v>90</v>
      </c>
    </row>
    <row r="168" spans="1:65" s="2" customFormat="1" ht="16.5" customHeight="1">
      <c r="A168" s="40"/>
      <c r="B168" s="41"/>
      <c r="C168" s="207" t="s">
        <v>868</v>
      </c>
      <c r="D168" s="287" t="s">
        <v>174</v>
      </c>
      <c r="E168" s="208" t="s">
        <v>695</v>
      </c>
      <c r="F168" s="209" t="s">
        <v>696</v>
      </c>
      <c r="G168" s="210" t="s">
        <v>697</v>
      </c>
      <c r="H168" s="211">
        <v>3</v>
      </c>
      <c r="I168" s="212"/>
      <c r="J168" s="213">
        <f>ROUND(I168*H168,2)</f>
        <v>0</v>
      </c>
      <c r="K168" s="209" t="s">
        <v>78</v>
      </c>
      <c r="L168" s="46"/>
      <c r="M168" s="214" t="s">
        <v>78</v>
      </c>
      <c r="N168" s="215" t="s">
        <v>50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309</v>
      </c>
      <c r="AT168" s="218" t="s">
        <v>174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309</v>
      </c>
      <c r="BM168" s="218" t="s">
        <v>1138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696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65" s="2" customFormat="1" ht="16.5" customHeight="1">
      <c r="A170" s="40"/>
      <c r="B170" s="41"/>
      <c r="C170" s="207" t="s">
        <v>872</v>
      </c>
      <c r="D170" s="287" t="s">
        <v>174</v>
      </c>
      <c r="E170" s="208" t="s">
        <v>700</v>
      </c>
      <c r="F170" s="209" t="s">
        <v>701</v>
      </c>
      <c r="G170" s="210" t="s">
        <v>697</v>
      </c>
      <c r="H170" s="211">
        <v>5</v>
      </c>
      <c r="I170" s="212"/>
      <c r="J170" s="213">
        <f>ROUND(I170*H170,2)</f>
        <v>0</v>
      </c>
      <c r="K170" s="209" t="s">
        <v>78</v>
      </c>
      <c r="L170" s="46"/>
      <c r="M170" s="214" t="s">
        <v>78</v>
      </c>
      <c r="N170" s="215" t="s">
        <v>50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309</v>
      </c>
      <c r="AT170" s="218" t="s">
        <v>174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309</v>
      </c>
      <c r="BM170" s="218" t="s">
        <v>1139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701</v>
      </c>
      <c r="G171" s="42"/>
      <c r="H171" s="42"/>
      <c r="I171" s="222"/>
      <c r="J171" s="42"/>
      <c r="K171" s="42"/>
      <c r="L171" s="46"/>
      <c r="M171" s="249"/>
      <c r="N171" s="250"/>
      <c r="O171" s="251"/>
      <c r="P171" s="251"/>
      <c r="Q171" s="251"/>
      <c r="R171" s="251"/>
      <c r="S171" s="251"/>
      <c r="T171" s="252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31" s="2" customFormat="1" ht="6.95" customHeight="1">
      <c r="A172" s="40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46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sheetProtection password="CC35" sheet="1" objects="1" scenarios="1" formatColumns="0" formatRows="0" autoFilter="0"/>
  <autoFilter ref="C81:K17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1140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ROUND((SUM(BE84:BE127)),2)</f>
        <v>0</v>
      </c>
      <c r="G33" s="40"/>
      <c r="H33" s="40"/>
      <c r="I33" s="151">
        <v>0.21</v>
      </c>
      <c r="J33" s="150">
        <f>ROUND(((SUM(BE84:BE127))*I33),2)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ROUND((SUM(BF84:BF127)),2)</f>
        <v>0</v>
      </c>
      <c r="G34" s="40"/>
      <c r="H34" s="40"/>
      <c r="I34" s="151">
        <v>0.15</v>
      </c>
      <c r="J34" s="150">
        <f>ROUND(((SUM(BF84:BF127))*I34),2)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ROUND((SUM(BG84:BG127)),2)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ROUND((SUM(BH84:BH127)),2)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ROUND((SUM(BI84:BI127)),2)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SO.13.1 - Vnější rozvody NN a VO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1141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1142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1143</v>
      </c>
      <c r="E62" s="177"/>
      <c r="F62" s="177"/>
      <c r="G62" s="177"/>
      <c r="H62" s="177"/>
      <c r="I62" s="177"/>
      <c r="J62" s="178">
        <f>J109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156</v>
      </c>
      <c r="E63" s="171"/>
      <c r="F63" s="171"/>
      <c r="G63" s="171"/>
      <c r="H63" s="171"/>
      <c r="I63" s="171"/>
      <c r="J63" s="172">
        <f>J122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477</v>
      </c>
      <c r="E64" s="177"/>
      <c r="F64" s="177"/>
      <c r="G64" s="177"/>
      <c r="H64" s="177"/>
      <c r="I64" s="177"/>
      <c r="J64" s="178">
        <f>J123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SO.13.1 - Vnější rozvody NN a VO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21. 2. 2023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P85+P122</f>
        <v>0</v>
      </c>
      <c r="Q84" s="98"/>
      <c r="R84" s="188">
        <f>R85+R122</f>
        <v>0</v>
      </c>
      <c r="S84" s="98"/>
      <c r="T84" s="189">
        <f>T85+T122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BK85+BK122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1144</v>
      </c>
      <c r="F85" s="194" t="s">
        <v>1145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P86+P109</f>
        <v>0</v>
      </c>
      <c r="Q85" s="199"/>
      <c r="R85" s="200">
        <f>R86+R109</f>
        <v>0</v>
      </c>
      <c r="S85" s="199"/>
      <c r="T85" s="201">
        <f>T86+T109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80</v>
      </c>
      <c r="AY85" s="202" t="s">
        <v>172</v>
      </c>
      <c r="BK85" s="204">
        <f>BK86+BK109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1146</v>
      </c>
      <c r="F86" s="205" t="s">
        <v>1147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SUM(P87:P108)</f>
        <v>0</v>
      </c>
      <c r="Q86" s="199"/>
      <c r="R86" s="200">
        <f>SUM(R87:R108)</f>
        <v>0</v>
      </c>
      <c r="S86" s="199"/>
      <c r="T86" s="201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88</v>
      </c>
      <c r="AY86" s="202" t="s">
        <v>172</v>
      </c>
      <c r="BK86" s="204">
        <f>SUM(BK87:BK108)</f>
        <v>0</v>
      </c>
    </row>
    <row r="87" spans="1:65" s="2" customFormat="1" ht="16.5" customHeight="1">
      <c r="A87" s="40"/>
      <c r="B87" s="41"/>
      <c r="C87" s="207" t="s">
        <v>88</v>
      </c>
      <c r="D87" s="207" t="s">
        <v>174</v>
      </c>
      <c r="E87" s="208" t="s">
        <v>1148</v>
      </c>
      <c r="F87" s="209" t="s">
        <v>1149</v>
      </c>
      <c r="G87" s="210" t="s">
        <v>464</v>
      </c>
      <c r="H87" s="211">
        <v>1</v>
      </c>
      <c r="I87" s="212"/>
      <c r="J87" s="213">
        <f>ROUND(I87*H87,2)</f>
        <v>0</v>
      </c>
      <c r="K87" s="209" t="s">
        <v>78</v>
      </c>
      <c r="L87" s="46"/>
      <c r="M87" s="214" t="s">
        <v>78</v>
      </c>
      <c r="N87" s="215" t="s">
        <v>50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968</v>
      </c>
      <c r="AT87" s="218" t="s">
        <v>174</v>
      </c>
      <c r="AU87" s="218" t="s">
        <v>90</v>
      </c>
      <c r="AY87" s="19" t="s">
        <v>172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88</v>
      </c>
      <c r="BK87" s="219">
        <f>ROUND(I87*H87,2)</f>
        <v>0</v>
      </c>
      <c r="BL87" s="19" t="s">
        <v>968</v>
      </c>
      <c r="BM87" s="218" t="s">
        <v>1150</v>
      </c>
    </row>
    <row r="88" spans="1:47" s="2" customFormat="1" ht="12">
      <c r="A88" s="40"/>
      <c r="B88" s="41"/>
      <c r="C88" s="42"/>
      <c r="D88" s="220" t="s">
        <v>180</v>
      </c>
      <c r="E88" s="42"/>
      <c r="F88" s="221" t="s">
        <v>1149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180</v>
      </c>
      <c r="AU88" s="19" t="s">
        <v>90</v>
      </c>
    </row>
    <row r="89" spans="1:65" s="2" customFormat="1" ht="24.15" customHeight="1">
      <c r="A89" s="40"/>
      <c r="B89" s="41"/>
      <c r="C89" s="207" t="s">
        <v>90</v>
      </c>
      <c r="D89" s="207" t="s">
        <v>174</v>
      </c>
      <c r="E89" s="208" t="s">
        <v>1151</v>
      </c>
      <c r="F89" s="209" t="s">
        <v>1152</v>
      </c>
      <c r="G89" s="210" t="s">
        <v>464</v>
      </c>
      <c r="H89" s="211">
        <v>1</v>
      </c>
      <c r="I89" s="212"/>
      <c r="J89" s="213">
        <f>ROUND(I89*H89,2)</f>
        <v>0</v>
      </c>
      <c r="K89" s="209" t="s">
        <v>78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968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968</v>
      </c>
      <c r="BM89" s="218" t="s">
        <v>1153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1152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65" s="2" customFormat="1" ht="24.15" customHeight="1">
      <c r="A91" s="40"/>
      <c r="B91" s="41"/>
      <c r="C91" s="207" t="s">
        <v>192</v>
      </c>
      <c r="D91" s="207" t="s">
        <v>174</v>
      </c>
      <c r="E91" s="208" t="s">
        <v>1154</v>
      </c>
      <c r="F91" s="209" t="s">
        <v>1155</v>
      </c>
      <c r="G91" s="210" t="s">
        <v>464</v>
      </c>
      <c r="H91" s="211">
        <v>1</v>
      </c>
      <c r="I91" s="212"/>
      <c r="J91" s="213">
        <f>ROUND(I91*H91,2)</f>
        <v>0</v>
      </c>
      <c r="K91" s="209" t="s">
        <v>78</v>
      </c>
      <c r="L91" s="46"/>
      <c r="M91" s="214" t="s">
        <v>78</v>
      </c>
      <c r="N91" s="215" t="s">
        <v>50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968</v>
      </c>
      <c r="AT91" s="218" t="s">
        <v>174</v>
      </c>
      <c r="AU91" s="218" t="s">
        <v>90</v>
      </c>
      <c r="AY91" s="19" t="s">
        <v>172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88</v>
      </c>
      <c r="BK91" s="219">
        <f>ROUND(I91*H91,2)</f>
        <v>0</v>
      </c>
      <c r="BL91" s="19" t="s">
        <v>968</v>
      </c>
      <c r="BM91" s="218" t="s">
        <v>1156</v>
      </c>
    </row>
    <row r="92" spans="1:47" s="2" customFormat="1" ht="12">
      <c r="A92" s="40"/>
      <c r="B92" s="41"/>
      <c r="C92" s="42"/>
      <c r="D92" s="220" t="s">
        <v>180</v>
      </c>
      <c r="E92" s="42"/>
      <c r="F92" s="221" t="s">
        <v>1155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180</v>
      </c>
      <c r="AU92" s="19" t="s">
        <v>90</v>
      </c>
    </row>
    <row r="93" spans="1:65" s="2" customFormat="1" ht="16.5" customHeight="1">
      <c r="A93" s="40"/>
      <c r="B93" s="41"/>
      <c r="C93" s="275" t="s">
        <v>178</v>
      </c>
      <c r="D93" s="275" t="s">
        <v>387</v>
      </c>
      <c r="E93" s="277" t="s">
        <v>1157</v>
      </c>
      <c r="F93" s="278" t="s">
        <v>1158</v>
      </c>
      <c r="G93" s="279" t="s">
        <v>1159</v>
      </c>
      <c r="H93" s="280">
        <v>50</v>
      </c>
      <c r="I93" s="281"/>
      <c r="J93" s="282">
        <f>ROUND(I93*H93,2)</f>
        <v>0</v>
      </c>
      <c r="K93" s="278" t="s">
        <v>78</v>
      </c>
      <c r="L93" s="283"/>
      <c r="M93" s="284" t="s">
        <v>78</v>
      </c>
      <c r="N93" s="285" t="s">
        <v>50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1160</v>
      </c>
      <c r="AT93" s="218" t="s">
        <v>387</v>
      </c>
      <c r="AU93" s="218" t="s">
        <v>90</v>
      </c>
      <c r="AY93" s="19" t="s">
        <v>172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88</v>
      </c>
      <c r="BK93" s="219">
        <f>ROUND(I93*H93,2)</f>
        <v>0</v>
      </c>
      <c r="BL93" s="19" t="s">
        <v>968</v>
      </c>
      <c r="BM93" s="218" t="s">
        <v>1161</v>
      </c>
    </row>
    <row r="94" spans="1:47" s="2" customFormat="1" ht="12">
      <c r="A94" s="40"/>
      <c r="B94" s="41"/>
      <c r="C94" s="42"/>
      <c r="D94" s="220" t="s">
        <v>180</v>
      </c>
      <c r="E94" s="42"/>
      <c r="F94" s="221" t="s">
        <v>1158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180</v>
      </c>
      <c r="AU94" s="19" t="s">
        <v>90</v>
      </c>
    </row>
    <row r="95" spans="1:65" s="2" customFormat="1" ht="16.5" customHeight="1">
      <c r="A95" s="40"/>
      <c r="B95" s="41"/>
      <c r="C95" s="275" t="s">
        <v>206</v>
      </c>
      <c r="D95" s="275" t="s">
        <v>387</v>
      </c>
      <c r="E95" s="277" t="s">
        <v>1162</v>
      </c>
      <c r="F95" s="278" t="s">
        <v>1163</v>
      </c>
      <c r="G95" s="279" t="s">
        <v>1159</v>
      </c>
      <c r="H95" s="280">
        <v>225</v>
      </c>
      <c r="I95" s="281"/>
      <c r="J95" s="282">
        <f>ROUND(I95*H95,2)</f>
        <v>0</v>
      </c>
      <c r="K95" s="278" t="s">
        <v>78</v>
      </c>
      <c r="L95" s="283"/>
      <c r="M95" s="284" t="s">
        <v>78</v>
      </c>
      <c r="N95" s="285" t="s">
        <v>50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1160</v>
      </c>
      <c r="AT95" s="218" t="s">
        <v>387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968</v>
      </c>
      <c r="BM95" s="218" t="s">
        <v>868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1163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65" s="2" customFormat="1" ht="16.5" customHeight="1">
      <c r="A97" s="40"/>
      <c r="B97" s="41"/>
      <c r="C97" s="275" t="s">
        <v>212</v>
      </c>
      <c r="D97" s="275" t="s">
        <v>387</v>
      </c>
      <c r="E97" s="277" t="s">
        <v>1164</v>
      </c>
      <c r="F97" s="278" t="s">
        <v>1165</v>
      </c>
      <c r="G97" s="279" t="s">
        <v>1159</v>
      </c>
      <c r="H97" s="280">
        <v>50</v>
      </c>
      <c r="I97" s="281"/>
      <c r="J97" s="282">
        <f>ROUND(I97*H97,2)</f>
        <v>0</v>
      </c>
      <c r="K97" s="278" t="s">
        <v>78</v>
      </c>
      <c r="L97" s="283"/>
      <c r="M97" s="284" t="s">
        <v>78</v>
      </c>
      <c r="N97" s="28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1160</v>
      </c>
      <c r="AT97" s="218" t="s">
        <v>387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968</v>
      </c>
      <c r="BM97" s="218" t="s">
        <v>1166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1165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65" s="2" customFormat="1" ht="16.5" customHeight="1">
      <c r="A99" s="40"/>
      <c r="B99" s="41"/>
      <c r="C99" s="275" t="s">
        <v>225</v>
      </c>
      <c r="D99" s="275" t="s">
        <v>387</v>
      </c>
      <c r="E99" s="277" t="s">
        <v>1167</v>
      </c>
      <c r="F99" s="278" t="s">
        <v>1168</v>
      </c>
      <c r="G99" s="279" t="s">
        <v>1159</v>
      </c>
      <c r="H99" s="280">
        <v>215</v>
      </c>
      <c r="I99" s="281"/>
      <c r="J99" s="282">
        <f>ROUND(I99*H99,2)</f>
        <v>0</v>
      </c>
      <c r="K99" s="278" t="s">
        <v>78</v>
      </c>
      <c r="L99" s="283"/>
      <c r="M99" s="284" t="s">
        <v>78</v>
      </c>
      <c r="N99" s="285" t="s">
        <v>50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1160</v>
      </c>
      <c r="AT99" s="218" t="s">
        <v>387</v>
      </c>
      <c r="AU99" s="218" t="s">
        <v>90</v>
      </c>
      <c r="AY99" s="19" t="s">
        <v>172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88</v>
      </c>
      <c r="BK99" s="219">
        <f>ROUND(I99*H99,2)</f>
        <v>0</v>
      </c>
      <c r="BL99" s="19" t="s">
        <v>968</v>
      </c>
      <c r="BM99" s="218" t="s">
        <v>881</v>
      </c>
    </row>
    <row r="100" spans="1:47" s="2" customFormat="1" ht="12">
      <c r="A100" s="40"/>
      <c r="B100" s="41"/>
      <c r="C100" s="42"/>
      <c r="D100" s="220" t="s">
        <v>180</v>
      </c>
      <c r="E100" s="42"/>
      <c r="F100" s="221" t="s">
        <v>1168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180</v>
      </c>
      <c r="AU100" s="19" t="s">
        <v>90</v>
      </c>
    </row>
    <row r="101" spans="1:65" s="2" customFormat="1" ht="21.75" customHeight="1">
      <c r="A101" s="40"/>
      <c r="B101" s="41"/>
      <c r="C101" s="275" t="s">
        <v>231</v>
      </c>
      <c r="D101" s="275" t="s">
        <v>387</v>
      </c>
      <c r="E101" s="277" t="s">
        <v>1169</v>
      </c>
      <c r="F101" s="278" t="s">
        <v>1170</v>
      </c>
      <c r="G101" s="279" t="s">
        <v>1159</v>
      </c>
      <c r="H101" s="280">
        <v>15</v>
      </c>
      <c r="I101" s="281"/>
      <c r="J101" s="282">
        <f>ROUND(I101*H101,2)</f>
        <v>0</v>
      </c>
      <c r="K101" s="278" t="s">
        <v>78</v>
      </c>
      <c r="L101" s="283"/>
      <c r="M101" s="284" t="s">
        <v>78</v>
      </c>
      <c r="N101" s="285" t="s">
        <v>50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1160</v>
      </c>
      <c r="AT101" s="218" t="s">
        <v>387</v>
      </c>
      <c r="AU101" s="218" t="s">
        <v>90</v>
      </c>
      <c r="AY101" s="19" t="s">
        <v>172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88</v>
      </c>
      <c r="BK101" s="219">
        <f>ROUND(I101*H101,2)</f>
        <v>0</v>
      </c>
      <c r="BL101" s="19" t="s">
        <v>968</v>
      </c>
      <c r="BM101" s="218" t="s">
        <v>889</v>
      </c>
    </row>
    <row r="102" spans="1:47" s="2" customFormat="1" ht="12">
      <c r="A102" s="40"/>
      <c r="B102" s="41"/>
      <c r="C102" s="42"/>
      <c r="D102" s="220" t="s">
        <v>180</v>
      </c>
      <c r="E102" s="42"/>
      <c r="F102" s="221" t="s">
        <v>1170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180</v>
      </c>
      <c r="AU102" s="19" t="s">
        <v>90</v>
      </c>
    </row>
    <row r="103" spans="1:65" s="2" customFormat="1" ht="16.5" customHeight="1">
      <c r="A103" s="40"/>
      <c r="B103" s="41"/>
      <c r="C103" s="207" t="s">
        <v>199</v>
      </c>
      <c r="D103" s="207" t="s">
        <v>174</v>
      </c>
      <c r="E103" s="208" t="s">
        <v>1171</v>
      </c>
      <c r="F103" s="209" t="s">
        <v>1172</v>
      </c>
      <c r="G103" s="210" t="s">
        <v>1159</v>
      </c>
      <c r="H103" s="211">
        <v>260</v>
      </c>
      <c r="I103" s="212"/>
      <c r="J103" s="213">
        <f>ROUND(I103*H103,2)</f>
        <v>0</v>
      </c>
      <c r="K103" s="209" t="s">
        <v>78</v>
      </c>
      <c r="L103" s="46"/>
      <c r="M103" s="214" t="s">
        <v>78</v>
      </c>
      <c r="N103" s="215" t="s">
        <v>50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968</v>
      </c>
      <c r="AT103" s="218" t="s">
        <v>174</v>
      </c>
      <c r="AU103" s="218" t="s">
        <v>90</v>
      </c>
      <c r="AY103" s="19" t="s">
        <v>172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88</v>
      </c>
      <c r="BK103" s="219">
        <f>ROUND(I103*H103,2)</f>
        <v>0</v>
      </c>
      <c r="BL103" s="19" t="s">
        <v>968</v>
      </c>
      <c r="BM103" s="218" t="s">
        <v>897</v>
      </c>
    </row>
    <row r="104" spans="1:47" s="2" customFormat="1" ht="12">
      <c r="A104" s="40"/>
      <c r="B104" s="41"/>
      <c r="C104" s="42"/>
      <c r="D104" s="220" t="s">
        <v>180</v>
      </c>
      <c r="E104" s="42"/>
      <c r="F104" s="221" t="s">
        <v>1172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180</v>
      </c>
      <c r="AU104" s="19" t="s">
        <v>90</v>
      </c>
    </row>
    <row r="105" spans="1:65" s="2" customFormat="1" ht="16.5" customHeight="1">
      <c r="A105" s="40"/>
      <c r="B105" s="41"/>
      <c r="C105" s="275" t="s">
        <v>242</v>
      </c>
      <c r="D105" s="275" t="s">
        <v>387</v>
      </c>
      <c r="E105" s="277" t="s">
        <v>1173</v>
      </c>
      <c r="F105" s="278" t="s">
        <v>1174</v>
      </c>
      <c r="G105" s="279" t="s">
        <v>1159</v>
      </c>
      <c r="H105" s="280">
        <v>260</v>
      </c>
      <c r="I105" s="281"/>
      <c r="J105" s="282">
        <f>ROUND(I105*H105,2)</f>
        <v>0</v>
      </c>
      <c r="K105" s="278" t="s">
        <v>78</v>
      </c>
      <c r="L105" s="283"/>
      <c r="M105" s="284" t="s">
        <v>78</v>
      </c>
      <c r="N105" s="28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1160</v>
      </c>
      <c r="AT105" s="218" t="s">
        <v>387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968</v>
      </c>
      <c r="BM105" s="218" t="s">
        <v>907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1174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65" s="2" customFormat="1" ht="16.5" customHeight="1">
      <c r="A107" s="40"/>
      <c r="B107" s="41"/>
      <c r="C107" s="207" t="s">
        <v>249</v>
      </c>
      <c r="D107" s="207" t="s">
        <v>174</v>
      </c>
      <c r="E107" s="208" t="s">
        <v>1175</v>
      </c>
      <c r="F107" s="209" t="s">
        <v>1176</v>
      </c>
      <c r="G107" s="210" t="s">
        <v>135</v>
      </c>
      <c r="H107" s="211">
        <v>2</v>
      </c>
      <c r="I107" s="212"/>
      <c r="J107" s="213">
        <f>ROUND(I107*H107,2)</f>
        <v>0</v>
      </c>
      <c r="K107" s="209" t="s">
        <v>78</v>
      </c>
      <c r="L107" s="46"/>
      <c r="M107" s="214" t="s">
        <v>78</v>
      </c>
      <c r="N107" s="215" t="s">
        <v>50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968</v>
      </c>
      <c r="AT107" s="218" t="s">
        <v>174</v>
      </c>
      <c r="AU107" s="218" t="s">
        <v>90</v>
      </c>
      <c r="AY107" s="19" t="s">
        <v>172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88</v>
      </c>
      <c r="BK107" s="219">
        <f>ROUND(I107*H107,2)</f>
        <v>0</v>
      </c>
      <c r="BL107" s="19" t="s">
        <v>968</v>
      </c>
      <c r="BM107" s="218" t="s">
        <v>1177</v>
      </c>
    </row>
    <row r="108" spans="1:47" s="2" customFormat="1" ht="12">
      <c r="A108" s="40"/>
      <c r="B108" s="41"/>
      <c r="C108" s="42"/>
      <c r="D108" s="220" t="s">
        <v>180</v>
      </c>
      <c r="E108" s="42"/>
      <c r="F108" s="221" t="s">
        <v>1176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180</v>
      </c>
      <c r="AU108" s="19" t="s">
        <v>90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1178</v>
      </c>
      <c r="F109" s="205" t="s">
        <v>1179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SUM(P110:P121)</f>
        <v>0</v>
      </c>
      <c r="Q109" s="199"/>
      <c r="R109" s="200">
        <f>SUM(R110:R121)</f>
        <v>0</v>
      </c>
      <c r="S109" s="199"/>
      <c r="T109" s="201">
        <f>SUM(T110:T121)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88</v>
      </c>
      <c r="AT109" s="203" t="s">
        <v>79</v>
      </c>
      <c r="AU109" s="203" t="s">
        <v>88</v>
      </c>
      <c r="AY109" s="202" t="s">
        <v>172</v>
      </c>
      <c r="BK109" s="204">
        <f>SUM(BK110:BK121)</f>
        <v>0</v>
      </c>
    </row>
    <row r="110" spans="1:65" s="2" customFormat="1" ht="24.15" customHeight="1">
      <c r="A110" s="40"/>
      <c r="B110" s="41"/>
      <c r="C110" s="275" t="s">
        <v>254</v>
      </c>
      <c r="D110" s="275" t="s">
        <v>387</v>
      </c>
      <c r="E110" s="277" t="s">
        <v>1180</v>
      </c>
      <c r="F110" s="278" t="s">
        <v>1181</v>
      </c>
      <c r="G110" s="279" t="s">
        <v>464</v>
      </c>
      <c r="H110" s="280">
        <v>1</v>
      </c>
      <c r="I110" s="281"/>
      <c r="J110" s="282">
        <f>ROUND(I110*H110,2)</f>
        <v>0</v>
      </c>
      <c r="K110" s="278" t="s">
        <v>78</v>
      </c>
      <c r="L110" s="283"/>
      <c r="M110" s="284" t="s">
        <v>78</v>
      </c>
      <c r="N110" s="28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1160</v>
      </c>
      <c r="AT110" s="218" t="s">
        <v>387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915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1181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65" s="2" customFormat="1" ht="16.5" customHeight="1">
      <c r="A112" s="40"/>
      <c r="B112" s="41"/>
      <c r="C112" s="207" t="s">
        <v>258</v>
      </c>
      <c r="D112" s="207" t="s">
        <v>174</v>
      </c>
      <c r="E112" s="208" t="s">
        <v>1182</v>
      </c>
      <c r="F112" s="209" t="s">
        <v>1183</v>
      </c>
      <c r="G112" s="210" t="s">
        <v>484</v>
      </c>
      <c r="H112" s="211">
        <v>20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968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968</v>
      </c>
      <c r="BM112" s="218" t="s">
        <v>1184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1183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65" s="2" customFormat="1" ht="16.5" customHeight="1">
      <c r="A114" s="40"/>
      <c r="B114" s="41"/>
      <c r="C114" s="207" t="s">
        <v>262</v>
      </c>
      <c r="D114" s="207" t="s">
        <v>174</v>
      </c>
      <c r="E114" s="208" t="s">
        <v>1185</v>
      </c>
      <c r="F114" s="209" t="s">
        <v>1186</v>
      </c>
      <c r="G114" s="210" t="s">
        <v>484</v>
      </c>
      <c r="H114" s="211">
        <v>70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968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968</v>
      </c>
      <c r="BM114" s="218" t="s">
        <v>934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1186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65" s="2" customFormat="1" ht="16.5" customHeight="1">
      <c r="A116" s="40"/>
      <c r="B116" s="41"/>
      <c r="C116" s="207" t="s">
        <v>8</v>
      </c>
      <c r="D116" s="207" t="s">
        <v>174</v>
      </c>
      <c r="E116" s="208" t="s">
        <v>1187</v>
      </c>
      <c r="F116" s="209" t="s">
        <v>1188</v>
      </c>
      <c r="G116" s="210" t="s">
        <v>484</v>
      </c>
      <c r="H116" s="211">
        <v>3</v>
      </c>
      <c r="I116" s="212"/>
      <c r="J116" s="213">
        <f>ROUND(I116*H116,2)</f>
        <v>0</v>
      </c>
      <c r="K116" s="209" t="s">
        <v>78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968</v>
      </c>
      <c r="AT116" s="218" t="s">
        <v>174</v>
      </c>
      <c r="AU116" s="218" t="s">
        <v>90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968</v>
      </c>
      <c r="BM116" s="218" t="s">
        <v>942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1188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90</v>
      </c>
    </row>
    <row r="118" spans="1:65" s="2" customFormat="1" ht="16.5" customHeight="1">
      <c r="A118" s="40"/>
      <c r="B118" s="41"/>
      <c r="C118" s="207" t="s">
        <v>276</v>
      </c>
      <c r="D118" s="207" t="s">
        <v>174</v>
      </c>
      <c r="E118" s="208" t="s">
        <v>1189</v>
      </c>
      <c r="F118" s="209" t="s">
        <v>1190</v>
      </c>
      <c r="G118" s="210" t="s">
        <v>484</v>
      </c>
      <c r="H118" s="211">
        <v>7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968</v>
      </c>
      <c r="AT118" s="218" t="s">
        <v>174</v>
      </c>
      <c r="AU118" s="218" t="s">
        <v>90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968</v>
      </c>
      <c r="BM118" s="218" t="s">
        <v>948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1190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90</v>
      </c>
    </row>
    <row r="120" spans="1:65" s="2" customFormat="1" ht="16.5" customHeight="1">
      <c r="A120" s="40"/>
      <c r="B120" s="41"/>
      <c r="C120" s="207" t="s">
        <v>283</v>
      </c>
      <c r="D120" s="207" t="s">
        <v>174</v>
      </c>
      <c r="E120" s="208" t="s">
        <v>1191</v>
      </c>
      <c r="F120" s="209" t="s">
        <v>1192</v>
      </c>
      <c r="G120" s="210" t="s">
        <v>484</v>
      </c>
      <c r="H120" s="211">
        <v>8</v>
      </c>
      <c r="I120" s="212"/>
      <c r="J120" s="213">
        <f>ROUND(I120*H120,2)</f>
        <v>0</v>
      </c>
      <c r="K120" s="209" t="s">
        <v>78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968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968</v>
      </c>
      <c r="BM120" s="218" t="s">
        <v>958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1192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63" s="12" customFormat="1" ht="25.9" customHeight="1">
      <c r="A122" s="12"/>
      <c r="B122" s="191"/>
      <c r="C122" s="192"/>
      <c r="D122" s="193" t="s">
        <v>79</v>
      </c>
      <c r="E122" s="194" t="s">
        <v>304</v>
      </c>
      <c r="F122" s="194" t="s">
        <v>305</v>
      </c>
      <c r="G122" s="192"/>
      <c r="H122" s="192"/>
      <c r="I122" s="195"/>
      <c r="J122" s="196">
        <f>BK122</f>
        <v>0</v>
      </c>
      <c r="K122" s="192"/>
      <c r="L122" s="197"/>
      <c r="M122" s="198"/>
      <c r="N122" s="199"/>
      <c r="O122" s="199"/>
      <c r="P122" s="200">
        <f>P123</f>
        <v>0</v>
      </c>
      <c r="Q122" s="199"/>
      <c r="R122" s="200">
        <f>R123</f>
        <v>0</v>
      </c>
      <c r="S122" s="199"/>
      <c r="T122" s="20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206</v>
      </c>
      <c r="AT122" s="203" t="s">
        <v>79</v>
      </c>
      <c r="AU122" s="203" t="s">
        <v>80</v>
      </c>
      <c r="AY122" s="202" t="s">
        <v>172</v>
      </c>
      <c r="BK122" s="204">
        <f>BK123</f>
        <v>0</v>
      </c>
    </row>
    <row r="123" spans="1:63" s="12" customFormat="1" ht="22.8" customHeight="1">
      <c r="A123" s="12"/>
      <c r="B123" s="191"/>
      <c r="C123" s="192"/>
      <c r="D123" s="193" t="s">
        <v>79</v>
      </c>
      <c r="E123" s="205" t="s">
        <v>688</v>
      </c>
      <c r="F123" s="205" t="s">
        <v>689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SUM(P124:P127)</f>
        <v>0</v>
      </c>
      <c r="Q123" s="199"/>
      <c r="R123" s="200">
        <f>SUM(R124:R127)</f>
        <v>0</v>
      </c>
      <c r="S123" s="199"/>
      <c r="T123" s="201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206</v>
      </c>
      <c r="AT123" s="203" t="s">
        <v>79</v>
      </c>
      <c r="AU123" s="203" t="s">
        <v>88</v>
      </c>
      <c r="AY123" s="202" t="s">
        <v>172</v>
      </c>
      <c r="BK123" s="204">
        <f>SUM(BK124:BK127)</f>
        <v>0</v>
      </c>
    </row>
    <row r="124" spans="1:65" s="2" customFormat="1" ht="16.5" customHeight="1">
      <c r="A124" s="40"/>
      <c r="B124" s="41"/>
      <c r="C124" s="207" t="s">
        <v>290</v>
      </c>
      <c r="D124" s="287" t="s">
        <v>174</v>
      </c>
      <c r="E124" s="208" t="s">
        <v>691</v>
      </c>
      <c r="F124" s="209" t="s">
        <v>692</v>
      </c>
      <c r="G124" s="210" t="s">
        <v>464</v>
      </c>
      <c r="H124" s="211">
        <v>1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309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309</v>
      </c>
      <c r="BM124" s="218" t="s">
        <v>1193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692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65" s="2" customFormat="1" ht="16.5" customHeight="1">
      <c r="A126" s="40"/>
      <c r="B126" s="41"/>
      <c r="C126" s="207" t="s">
        <v>298</v>
      </c>
      <c r="D126" s="287" t="s">
        <v>174</v>
      </c>
      <c r="E126" s="208" t="s">
        <v>695</v>
      </c>
      <c r="F126" s="209" t="s">
        <v>696</v>
      </c>
      <c r="G126" s="210" t="s">
        <v>697</v>
      </c>
      <c r="H126" s="211">
        <v>2</v>
      </c>
      <c r="I126" s="212"/>
      <c r="J126" s="213">
        <f>ROUND(I126*H126,2)</f>
        <v>0</v>
      </c>
      <c r="K126" s="209" t="s">
        <v>78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309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309</v>
      </c>
      <c r="BM126" s="218" t="s">
        <v>1194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696</v>
      </c>
      <c r="G127" s="42"/>
      <c r="H127" s="42"/>
      <c r="I127" s="222"/>
      <c r="J127" s="42"/>
      <c r="K127" s="42"/>
      <c r="L127" s="46"/>
      <c r="M127" s="249"/>
      <c r="N127" s="250"/>
      <c r="O127" s="251"/>
      <c r="P127" s="251"/>
      <c r="Q127" s="251"/>
      <c r="R127" s="251"/>
      <c r="S127" s="251"/>
      <c r="T127" s="252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  <c r="AZ2" s="130" t="s">
        <v>1195</v>
      </c>
      <c r="BA2" s="130" t="s">
        <v>78</v>
      </c>
      <c r="BB2" s="130" t="s">
        <v>135</v>
      </c>
      <c r="BC2" s="130" t="s">
        <v>1196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1197</v>
      </c>
      <c r="BA3" s="130" t="s">
        <v>78</v>
      </c>
      <c r="BB3" s="130" t="s">
        <v>142</v>
      </c>
      <c r="BC3" s="130" t="s">
        <v>1198</v>
      </c>
      <c r="BD3" s="130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1199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ROUND((SUM(BE84:BE193)),2)</f>
        <v>0</v>
      </c>
      <c r="G33" s="40"/>
      <c r="H33" s="40"/>
      <c r="I33" s="151">
        <v>0.21</v>
      </c>
      <c r="J33" s="150">
        <f>ROUND(((SUM(BE84:BE193))*I33),2)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ROUND((SUM(BF84:BF193)),2)</f>
        <v>0</v>
      </c>
      <c r="G34" s="40"/>
      <c r="H34" s="40"/>
      <c r="I34" s="151">
        <v>0.15</v>
      </c>
      <c r="J34" s="150">
        <f>ROUND(((SUM(BF84:BF193))*I34),2)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ROUND((SUM(BG84:BG193)),2)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ROUND((SUM(BH84:BH193)),2)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ROUND((SUM(BI84:BI193)),2)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SO.15 - Příprava území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21. 2. 2023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J129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153</v>
      </c>
      <c r="E63" s="177"/>
      <c r="F63" s="177"/>
      <c r="G63" s="177"/>
      <c r="H63" s="177"/>
      <c r="I63" s="177"/>
      <c r="J63" s="178">
        <f>J148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154</v>
      </c>
      <c r="E64" s="177"/>
      <c r="F64" s="177"/>
      <c r="G64" s="177"/>
      <c r="H64" s="177"/>
      <c r="I64" s="177"/>
      <c r="J64" s="178">
        <f>J176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SO.15 - Příprava území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21. 2. 2023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0.8514674999999999</v>
      </c>
      <c r="S84" s="98"/>
      <c r="T84" s="189">
        <f>T85</f>
        <v>121.3673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170</v>
      </c>
      <c r="F85" s="194" t="s">
        <v>171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P86+P129+P148+P176</f>
        <v>0</v>
      </c>
      <c r="Q85" s="199"/>
      <c r="R85" s="200">
        <f>R86+R129+R148+R176</f>
        <v>0.8514674999999999</v>
      </c>
      <c r="S85" s="199"/>
      <c r="T85" s="201">
        <f>T86+T129+T148+T176</f>
        <v>121.3673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80</v>
      </c>
      <c r="AY85" s="202" t="s">
        <v>172</v>
      </c>
      <c r="BK85" s="204">
        <f>BK86+BK129+BK148+BK176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88</v>
      </c>
      <c r="F86" s="205" t="s">
        <v>173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SUM(P87:P128)</f>
        <v>0</v>
      </c>
      <c r="Q86" s="199"/>
      <c r="R86" s="200">
        <f>SUM(R87:R128)</f>
        <v>0</v>
      </c>
      <c r="S86" s="199"/>
      <c r="T86" s="201">
        <f>SUM(T87:T128)</f>
        <v>93.3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88</v>
      </c>
      <c r="AY86" s="202" t="s">
        <v>172</v>
      </c>
      <c r="BK86" s="204">
        <f>SUM(BK87:BK128)</f>
        <v>0</v>
      </c>
    </row>
    <row r="87" spans="1:65" s="2" customFormat="1" ht="16.5" customHeight="1">
      <c r="A87" s="40"/>
      <c r="B87" s="41"/>
      <c r="C87" s="207" t="s">
        <v>88</v>
      </c>
      <c r="D87" s="253" t="s">
        <v>174</v>
      </c>
      <c r="E87" s="208" t="s">
        <v>1200</v>
      </c>
      <c r="F87" s="209" t="s">
        <v>1201</v>
      </c>
      <c r="G87" s="210" t="s">
        <v>697</v>
      </c>
      <c r="H87" s="211">
        <v>4</v>
      </c>
      <c r="I87" s="212"/>
      <c r="J87" s="213">
        <f>ROUND(I87*H87,2)</f>
        <v>0</v>
      </c>
      <c r="K87" s="209" t="s">
        <v>78</v>
      </c>
      <c r="L87" s="46"/>
      <c r="M87" s="214" t="s">
        <v>78</v>
      </c>
      <c r="N87" s="215" t="s">
        <v>50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178</v>
      </c>
      <c r="AT87" s="218" t="s">
        <v>174</v>
      </c>
      <c r="AU87" s="218" t="s">
        <v>90</v>
      </c>
      <c r="AY87" s="19" t="s">
        <v>172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88</v>
      </c>
      <c r="BK87" s="219">
        <f>ROUND(I87*H87,2)</f>
        <v>0</v>
      </c>
      <c r="BL87" s="19" t="s">
        <v>178</v>
      </c>
      <c r="BM87" s="218" t="s">
        <v>1202</v>
      </c>
    </row>
    <row r="88" spans="1:47" s="2" customFormat="1" ht="12">
      <c r="A88" s="40"/>
      <c r="B88" s="41"/>
      <c r="C88" s="42"/>
      <c r="D88" s="220" t="s">
        <v>180</v>
      </c>
      <c r="E88" s="42"/>
      <c r="F88" s="221" t="s">
        <v>1201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180</v>
      </c>
      <c r="AU88" s="19" t="s">
        <v>90</v>
      </c>
    </row>
    <row r="89" spans="1:65" s="2" customFormat="1" ht="16.5" customHeight="1">
      <c r="A89" s="40"/>
      <c r="B89" s="41"/>
      <c r="C89" s="207" t="s">
        <v>90</v>
      </c>
      <c r="D89" s="253" t="s">
        <v>174</v>
      </c>
      <c r="E89" s="208" t="s">
        <v>1203</v>
      </c>
      <c r="F89" s="209" t="s">
        <v>1204</v>
      </c>
      <c r="G89" s="210" t="s">
        <v>142</v>
      </c>
      <c r="H89" s="211">
        <v>7030</v>
      </c>
      <c r="I89" s="212"/>
      <c r="J89" s="213">
        <f>ROUND(I89*H89,2)</f>
        <v>0</v>
      </c>
      <c r="K89" s="209" t="s">
        <v>177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178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178</v>
      </c>
      <c r="BM89" s="218" t="s">
        <v>1205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1206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47" s="2" customFormat="1" ht="12">
      <c r="A91" s="40"/>
      <c r="B91" s="41"/>
      <c r="C91" s="42"/>
      <c r="D91" s="225" t="s">
        <v>182</v>
      </c>
      <c r="E91" s="42"/>
      <c r="F91" s="226" t="s">
        <v>1207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182</v>
      </c>
      <c r="AU91" s="19" t="s">
        <v>90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1208</v>
      </c>
      <c r="G92" s="228"/>
      <c r="H92" s="231">
        <v>480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3" customFormat="1" ht="12">
      <c r="A93" s="13"/>
      <c r="B93" s="227"/>
      <c r="C93" s="228"/>
      <c r="D93" s="220" t="s">
        <v>184</v>
      </c>
      <c r="E93" s="229" t="s">
        <v>78</v>
      </c>
      <c r="F93" s="230" t="s">
        <v>1209</v>
      </c>
      <c r="G93" s="228"/>
      <c r="H93" s="231">
        <v>140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184</v>
      </c>
      <c r="AU93" s="237" t="s">
        <v>90</v>
      </c>
      <c r="AV93" s="13" t="s">
        <v>90</v>
      </c>
      <c r="AW93" s="13" t="s">
        <v>38</v>
      </c>
      <c r="AX93" s="13" t="s">
        <v>80</v>
      </c>
      <c r="AY93" s="237" t="s">
        <v>172</v>
      </c>
    </row>
    <row r="94" spans="1:51" s="13" customFormat="1" ht="12">
      <c r="A94" s="13"/>
      <c r="B94" s="227"/>
      <c r="C94" s="228"/>
      <c r="D94" s="220" t="s">
        <v>184</v>
      </c>
      <c r="E94" s="229" t="s">
        <v>78</v>
      </c>
      <c r="F94" s="230" t="s">
        <v>1210</v>
      </c>
      <c r="G94" s="228"/>
      <c r="H94" s="231">
        <v>610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184</v>
      </c>
      <c r="AU94" s="237" t="s">
        <v>90</v>
      </c>
      <c r="AV94" s="13" t="s">
        <v>90</v>
      </c>
      <c r="AW94" s="13" t="s">
        <v>38</v>
      </c>
      <c r="AX94" s="13" t="s">
        <v>80</v>
      </c>
      <c r="AY94" s="237" t="s">
        <v>172</v>
      </c>
    </row>
    <row r="95" spans="1:51" s="13" customFormat="1" ht="12">
      <c r="A95" s="13"/>
      <c r="B95" s="227"/>
      <c r="C95" s="228"/>
      <c r="D95" s="220" t="s">
        <v>184</v>
      </c>
      <c r="E95" s="229" t="s">
        <v>78</v>
      </c>
      <c r="F95" s="230" t="s">
        <v>1211</v>
      </c>
      <c r="G95" s="228"/>
      <c r="H95" s="231">
        <v>5800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184</v>
      </c>
      <c r="AU95" s="237" t="s">
        <v>90</v>
      </c>
      <c r="AV95" s="13" t="s">
        <v>90</v>
      </c>
      <c r="AW95" s="13" t="s">
        <v>38</v>
      </c>
      <c r="AX95" s="13" t="s">
        <v>80</v>
      </c>
      <c r="AY95" s="237" t="s">
        <v>172</v>
      </c>
    </row>
    <row r="96" spans="1:51" s="14" customFormat="1" ht="12">
      <c r="A96" s="14"/>
      <c r="B96" s="238"/>
      <c r="C96" s="239"/>
      <c r="D96" s="220" t="s">
        <v>184</v>
      </c>
      <c r="E96" s="240" t="s">
        <v>1197</v>
      </c>
      <c r="F96" s="241" t="s">
        <v>186</v>
      </c>
      <c r="G96" s="239"/>
      <c r="H96" s="242">
        <v>7030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8" t="s">
        <v>184</v>
      </c>
      <c r="AU96" s="248" t="s">
        <v>90</v>
      </c>
      <c r="AV96" s="14" t="s">
        <v>178</v>
      </c>
      <c r="AW96" s="14" t="s">
        <v>38</v>
      </c>
      <c r="AX96" s="14" t="s">
        <v>88</v>
      </c>
      <c r="AY96" s="248" t="s">
        <v>172</v>
      </c>
    </row>
    <row r="97" spans="1:65" s="2" customFormat="1" ht="16.5" customHeight="1">
      <c r="A97" s="40"/>
      <c r="B97" s="41"/>
      <c r="C97" s="207" t="s">
        <v>192</v>
      </c>
      <c r="D97" s="253" t="s">
        <v>174</v>
      </c>
      <c r="E97" s="208" t="s">
        <v>1212</v>
      </c>
      <c r="F97" s="209" t="s">
        <v>1213</v>
      </c>
      <c r="G97" s="210" t="s">
        <v>135</v>
      </c>
      <c r="H97" s="211">
        <v>37.32</v>
      </c>
      <c r="I97" s="212"/>
      <c r="J97" s="213">
        <f>ROUND(I97*H97,2)</f>
        <v>0</v>
      </c>
      <c r="K97" s="209" t="s">
        <v>177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2.5</v>
      </c>
      <c r="T97" s="217">
        <f>S97*H97</f>
        <v>93.3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178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178</v>
      </c>
      <c r="BM97" s="218" t="s">
        <v>1214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1215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47" s="2" customFormat="1" ht="12">
      <c r="A99" s="40"/>
      <c r="B99" s="41"/>
      <c r="C99" s="42"/>
      <c r="D99" s="225" t="s">
        <v>182</v>
      </c>
      <c r="E99" s="42"/>
      <c r="F99" s="226" t="s">
        <v>1216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182</v>
      </c>
      <c r="AU99" s="19" t="s">
        <v>90</v>
      </c>
    </row>
    <row r="100" spans="1:51" s="16" customFormat="1" ht="12">
      <c r="A100" s="16"/>
      <c r="B100" s="265"/>
      <c r="C100" s="266"/>
      <c r="D100" s="220" t="s">
        <v>184</v>
      </c>
      <c r="E100" s="267" t="s">
        <v>78</v>
      </c>
      <c r="F100" s="268" t="s">
        <v>1217</v>
      </c>
      <c r="G100" s="266"/>
      <c r="H100" s="267" t="s">
        <v>78</v>
      </c>
      <c r="I100" s="269"/>
      <c r="J100" s="266"/>
      <c r="K100" s="266"/>
      <c r="L100" s="270"/>
      <c r="M100" s="271"/>
      <c r="N100" s="272"/>
      <c r="O100" s="272"/>
      <c r="P100" s="272"/>
      <c r="Q100" s="272"/>
      <c r="R100" s="272"/>
      <c r="S100" s="272"/>
      <c r="T100" s="273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74" t="s">
        <v>184</v>
      </c>
      <c r="AU100" s="274" t="s">
        <v>90</v>
      </c>
      <c r="AV100" s="16" t="s">
        <v>88</v>
      </c>
      <c r="AW100" s="16" t="s">
        <v>38</v>
      </c>
      <c r="AX100" s="16" t="s">
        <v>80</v>
      </c>
      <c r="AY100" s="274" t="s">
        <v>172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1218</v>
      </c>
      <c r="G101" s="228"/>
      <c r="H101" s="231">
        <v>18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1219</v>
      </c>
      <c r="G102" s="228"/>
      <c r="H102" s="231">
        <v>4.2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1220</v>
      </c>
      <c r="G103" s="228"/>
      <c r="H103" s="231">
        <v>15.12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1195</v>
      </c>
      <c r="F104" s="241" t="s">
        <v>186</v>
      </c>
      <c r="G104" s="239"/>
      <c r="H104" s="242">
        <v>37.32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21.75" customHeight="1">
      <c r="A105" s="40"/>
      <c r="B105" s="41"/>
      <c r="C105" s="207" t="s">
        <v>178</v>
      </c>
      <c r="D105" s="253" t="s">
        <v>174</v>
      </c>
      <c r="E105" s="208" t="s">
        <v>362</v>
      </c>
      <c r="F105" s="209" t="s">
        <v>363</v>
      </c>
      <c r="G105" s="210" t="s">
        <v>135</v>
      </c>
      <c r="H105" s="211">
        <v>5624</v>
      </c>
      <c r="I105" s="212"/>
      <c r="J105" s="213">
        <f>ROUND(I105*H105,2)</f>
        <v>0</v>
      </c>
      <c r="K105" s="209" t="s">
        <v>177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1221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365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47" s="2" customFormat="1" ht="12">
      <c r="A107" s="40"/>
      <c r="B107" s="41"/>
      <c r="C107" s="42"/>
      <c r="D107" s="225" t="s">
        <v>182</v>
      </c>
      <c r="E107" s="42"/>
      <c r="F107" s="226" t="s">
        <v>366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182</v>
      </c>
      <c r="AU107" s="19" t="s">
        <v>90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1222</v>
      </c>
      <c r="G108" s="228"/>
      <c r="H108" s="231">
        <v>2812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1223</v>
      </c>
      <c r="G109" s="228"/>
      <c r="H109" s="231">
        <v>2812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80</v>
      </c>
      <c r="AY109" s="237" t="s">
        <v>172</v>
      </c>
    </row>
    <row r="110" spans="1:51" s="14" customFormat="1" ht="12">
      <c r="A110" s="14"/>
      <c r="B110" s="238"/>
      <c r="C110" s="239"/>
      <c r="D110" s="220" t="s">
        <v>184</v>
      </c>
      <c r="E110" s="240" t="s">
        <v>78</v>
      </c>
      <c r="F110" s="241" t="s">
        <v>186</v>
      </c>
      <c r="G110" s="239"/>
      <c r="H110" s="242">
        <v>5624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184</v>
      </c>
      <c r="AU110" s="248" t="s">
        <v>90</v>
      </c>
      <c r="AV110" s="14" t="s">
        <v>178</v>
      </c>
      <c r="AW110" s="14" t="s">
        <v>38</v>
      </c>
      <c r="AX110" s="14" t="s">
        <v>88</v>
      </c>
      <c r="AY110" s="248" t="s">
        <v>172</v>
      </c>
    </row>
    <row r="111" spans="1:65" s="2" customFormat="1" ht="24.15" customHeight="1">
      <c r="A111" s="40"/>
      <c r="B111" s="41"/>
      <c r="C111" s="207" t="s">
        <v>206</v>
      </c>
      <c r="D111" s="253" t="s">
        <v>174</v>
      </c>
      <c r="E111" s="208" t="s">
        <v>1224</v>
      </c>
      <c r="F111" s="209" t="s">
        <v>1225</v>
      </c>
      <c r="G111" s="210" t="s">
        <v>135</v>
      </c>
      <c r="H111" s="211">
        <v>5624</v>
      </c>
      <c r="I111" s="212"/>
      <c r="J111" s="213">
        <f>ROUND(I111*H111,2)</f>
        <v>0</v>
      </c>
      <c r="K111" s="209" t="s">
        <v>78</v>
      </c>
      <c r="L111" s="46"/>
      <c r="M111" s="214" t="s">
        <v>78</v>
      </c>
      <c r="N111" s="215" t="s">
        <v>50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178</v>
      </c>
      <c r="AT111" s="218" t="s">
        <v>174</v>
      </c>
      <c r="AU111" s="218" t="s">
        <v>90</v>
      </c>
      <c r="AY111" s="19" t="s">
        <v>172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88</v>
      </c>
      <c r="BK111" s="219">
        <f>ROUND(I111*H111,2)</f>
        <v>0</v>
      </c>
      <c r="BL111" s="19" t="s">
        <v>178</v>
      </c>
      <c r="BM111" s="218" t="s">
        <v>1226</v>
      </c>
    </row>
    <row r="112" spans="1:47" s="2" customFormat="1" ht="12">
      <c r="A112" s="40"/>
      <c r="B112" s="41"/>
      <c r="C112" s="42"/>
      <c r="D112" s="220" t="s">
        <v>180</v>
      </c>
      <c r="E112" s="42"/>
      <c r="F112" s="221" t="s">
        <v>1227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180</v>
      </c>
      <c r="AU112" s="19" t="s">
        <v>90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1222</v>
      </c>
      <c r="G113" s="228"/>
      <c r="H113" s="231">
        <v>2812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90</v>
      </c>
      <c r="AV113" s="13" t="s">
        <v>90</v>
      </c>
      <c r="AW113" s="13" t="s">
        <v>38</v>
      </c>
      <c r="AX113" s="13" t="s">
        <v>80</v>
      </c>
      <c r="AY113" s="237" t="s">
        <v>172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1223</v>
      </c>
      <c r="G114" s="228"/>
      <c r="H114" s="231">
        <v>2812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4" customFormat="1" ht="12">
      <c r="A115" s="14"/>
      <c r="B115" s="238"/>
      <c r="C115" s="239"/>
      <c r="D115" s="220" t="s">
        <v>184</v>
      </c>
      <c r="E115" s="240" t="s">
        <v>78</v>
      </c>
      <c r="F115" s="241" t="s">
        <v>186</v>
      </c>
      <c r="G115" s="239"/>
      <c r="H115" s="242">
        <v>5624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184</v>
      </c>
      <c r="AU115" s="248" t="s">
        <v>90</v>
      </c>
      <c r="AV115" s="14" t="s">
        <v>178</v>
      </c>
      <c r="AW115" s="14" t="s">
        <v>38</v>
      </c>
      <c r="AX115" s="14" t="s">
        <v>88</v>
      </c>
      <c r="AY115" s="248" t="s">
        <v>172</v>
      </c>
    </row>
    <row r="116" spans="1:65" s="2" customFormat="1" ht="16.5" customHeight="1">
      <c r="A116" s="40"/>
      <c r="B116" s="41"/>
      <c r="C116" s="207" t="s">
        <v>212</v>
      </c>
      <c r="D116" s="253" t="s">
        <v>174</v>
      </c>
      <c r="E116" s="208" t="s">
        <v>1228</v>
      </c>
      <c r="F116" s="209" t="s">
        <v>1229</v>
      </c>
      <c r="G116" s="210" t="s">
        <v>135</v>
      </c>
      <c r="H116" s="211">
        <v>2812</v>
      </c>
      <c r="I116" s="212"/>
      <c r="J116" s="213">
        <f>ROUND(I116*H116,2)</f>
        <v>0</v>
      </c>
      <c r="K116" s="209" t="s">
        <v>78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178</v>
      </c>
      <c r="AT116" s="218" t="s">
        <v>174</v>
      </c>
      <c r="AU116" s="218" t="s">
        <v>90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178</v>
      </c>
      <c r="BM116" s="218" t="s">
        <v>1230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1229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90</v>
      </c>
    </row>
    <row r="118" spans="1:51" s="13" customFormat="1" ht="12">
      <c r="A118" s="13"/>
      <c r="B118" s="227"/>
      <c r="C118" s="228"/>
      <c r="D118" s="220" t="s">
        <v>184</v>
      </c>
      <c r="E118" s="229" t="s">
        <v>78</v>
      </c>
      <c r="F118" s="230" t="s">
        <v>1222</v>
      </c>
      <c r="G118" s="228"/>
      <c r="H118" s="231">
        <v>2812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90</v>
      </c>
      <c r="AV118" s="13" t="s">
        <v>90</v>
      </c>
      <c r="AW118" s="13" t="s">
        <v>38</v>
      </c>
      <c r="AX118" s="13" t="s">
        <v>80</v>
      </c>
      <c r="AY118" s="237" t="s">
        <v>172</v>
      </c>
    </row>
    <row r="119" spans="1:51" s="14" customFormat="1" ht="12">
      <c r="A119" s="14"/>
      <c r="B119" s="238"/>
      <c r="C119" s="239"/>
      <c r="D119" s="220" t="s">
        <v>184</v>
      </c>
      <c r="E119" s="240" t="s">
        <v>78</v>
      </c>
      <c r="F119" s="241" t="s">
        <v>186</v>
      </c>
      <c r="G119" s="239"/>
      <c r="H119" s="242">
        <v>2812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184</v>
      </c>
      <c r="AU119" s="248" t="s">
        <v>90</v>
      </c>
      <c r="AV119" s="14" t="s">
        <v>178</v>
      </c>
      <c r="AW119" s="14" t="s">
        <v>38</v>
      </c>
      <c r="AX119" s="14" t="s">
        <v>88</v>
      </c>
      <c r="AY119" s="248" t="s">
        <v>172</v>
      </c>
    </row>
    <row r="120" spans="1:65" s="2" customFormat="1" ht="16.5" customHeight="1">
      <c r="A120" s="40"/>
      <c r="B120" s="41"/>
      <c r="C120" s="207" t="s">
        <v>225</v>
      </c>
      <c r="D120" s="253" t="s">
        <v>174</v>
      </c>
      <c r="E120" s="208" t="s">
        <v>1231</v>
      </c>
      <c r="F120" s="209" t="s">
        <v>1232</v>
      </c>
      <c r="G120" s="210" t="s">
        <v>135</v>
      </c>
      <c r="H120" s="211">
        <v>2812</v>
      </c>
      <c r="I120" s="212"/>
      <c r="J120" s="213">
        <f>ROUND(I120*H120,2)</f>
        <v>0</v>
      </c>
      <c r="K120" s="209" t="s">
        <v>177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178</v>
      </c>
      <c r="BM120" s="218" t="s">
        <v>1233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1234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47" s="2" customFormat="1" ht="12">
      <c r="A122" s="40"/>
      <c r="B122" s="41"/>
      <c r="C122" s="42"/>
      <c r="D122" s="225" t="s">
        <v>182</v>
      </c>
      <c r="E122" s="42"/>
      <c r="F122" s="226" t="s">
        <v>1235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182</v>
      </c>
      <c r="AU122" s="19" t="s">
        <v>90</v>
      </c>
    </row>
    <row r="123" spans="1:51" s="13" customFormat="1" ht="12">
      <c r="A123" s="13"/>
      <c r="B123" s="227"/>
      <c r="C123" s="228"/>
      <c r="D123" s="220" t="s">
        <v>184</v>
      </c>
      <c r="E123" s="229" t="s">
        <v>78</v>
      </c>
      <c r="F123" s="230" t="s">
        <v>1236</v>
      </c>
      <c r="G123" s="228"/>
      <c r="H123" s="231">
        <v>2812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38</v>
      </c>
      <c r="AX123" s="13" t="s">
        <v>80</v>
      </c>
      <c r="AY123" s="237" t="s">
        <v>172</v>
      </c>
    </row>
    <row r="124" spans="1:51" s="14" customFormat="1" ht="12">
      <c r="A124" s="14"/>
      <c r="B124" s="238"/>
      <c r="C124" s="239"/>
      <c r="D124" s="220" t="s">
        <v>184</v>
      </c>
      <c r="E124" s="240" t="s">
        <v>78</v>
      </c>
      <c r="F124" s="241" t="s">
        <v>186</v>
      </c>
      <c r="G124" s="239"/>
      <c r="H124" s="242">
        <v>2812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184</v>
      </c>
      <c r="AU124" s="248" t="s">
        <v>90</v>
      </c>
      <c r="AV124" s="14" t="s">
        <v>178</v>
      </c>
      <c r="AW124" s="14" t="s">
        <v>38</v>
      </c>
      <c r="AX124" s="14" t="s">
        <v>88</v>
      </c>
      <c r="AY124" s="248" t="s">
        <v>172</v>
      </c>
    </row>
    <row r="125" spans="1:65" s="2" customFormat="1" ht="16.5" customHeight="1">
      <c r="A125" s="40"/>
      <c r="B125" s="41"/>
      <c r="C125" s="207" t="s">
        <v>231</v>
      </c>
      <c r="D125" s="253" t="s">
        <v>174</v>
      </c>
      <c r="E125" s="208" t="s">
        <v>1237</v>
      </c>
      <c r="F125" s="209" t="s">
        <v>1238</v>
      </c>
      <c r="G125" s="210" t="s">
        <v>135</v>
      </c>
      <c r="H125" s="211">
        <v>2812</v>
      </c>
      <c r="I125" s="212"/>
      <c r="J125" s="213">
        <f>ROUND(I125*H125,2)</f>
        <v>0</v>
      </c>
      <c r="K125" s="209" t="s">
        <v>78</v>
      </c>
      <c r="L125" s="46"/>
      <c r="M125" s="214" t="s">
        <v>78</v>
      </c>
      <c r="N125" s="215" t="s">
        <v>50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178</v>
      </c>
      <c r="AT125" s="218" t="s">
        <v>174</v>
      </c>
      <c r="AU125" s="218" t="s">
        <v>90</v>
      </c>
      <c r="AY125" s="19" t="s">
        <v>172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88</v>
      </c>
      <c r="BK125" s="219">
        <f>ROUND(I125*H125,2)</f>
        <v>0</v>
      </c>
      <c r="BL125" s="19" t="s">
        <v>178</v>
      </c>
      <c r="BM125" s="218" t="s">
        <v>1239</v>
      </c>
    </row>
    <row r="126" spans="1:47" s="2" customFormat="1" ht="12">
      <c r="A126" s="40"/>
      <c r="B126" s="41"/>
      <c r="C126" s="42"/>
      <c r="D126" s="220" t="s">
        <v>180</v>
      </c>
      <c r="E126" s="42"/>
      <c r="F126" s="221" t="s">
        <v>1238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180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1240</v>
      </c>
      <c r="G127" s="228"/>
      <c r="H127" s="231">
        <v>2812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80</v>
      </c>
      <c r="AY127" s="237" t="s">
        <v>172</v>
      </c>
    </row>
    <row r="128" spans="1:51" s="14" customFormat="1" ht="12">
      <c r="A128" s="14"/>
      <c r="B128" s="238"/>
      <c r="C128" s="239"/>
      <c r="D128" s="220" t="s">
        <v>184</v>
      </c>
      <c r="E128" s="240" t="s">
        <v>78</v>
      </c>
      <c r="F128" s="241" t="s">
        <v>186</v>
      </c>
      <c r="G128" s="239"/>
      <c r="H128" s="242">
        <v>2812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184</v>
      </c>
      <c r="AU128" s="248" t="s">
        <v>90</v>
      </c>
      <c r="AV128" s="14" t="s">
        <v>178</v>
      </c>
      <c r="AW128" s="14" t="s">
        <v>38</v>
      </c>
      <c r="AX128" s="14" t="s">
        <v>88</v>
      </c>
      <c r="AY128" s="248" t="s">
        <v>172</v>
      </c>
    </row>
    <row r="129" spans="1:63" s="12" customFormat="1" ht="22.8" customHeight="1">
      <c r="A129" s="12"/>
      <c r="B129" s="191"/>
      <c r="C129" s="192"/>
      <c r="D129" s="193" t="s">
        <v>79</v>
      </c>
      <c r="E129" s="205" t="s">
        <v>90</v>
      </c>
      <c r="F129" s="205" t="s">
        <v>394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SUM(P130:P147)</f>
        <v>0</v>
      </c>
      <c r="Q129" s="199"/>
      <c r="R129" s="200">
        <f>SUM(R130:R147)</f>
        <v>0.8514674999999999</v>
      </c>
      <c r="S129" s="199"/>
      <c r="T129" s="201">
        <f>SUM(T130:T147)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88</v>
      </c>
      <c r="AT129" s="203" t="s">
        <v>79</v>
      </c>
      <c r="AU129" s="203" t="s">
        <v>88</v>
      </c>
      <c r="AY129" s="202" t="s">
        <v>172</v>
      </c>
      <c r="BK129" s="204">
        <f>SUM(BK130:BK147)</f>
        <v>0</v>
      </c>
    </row>
    <row r="130" spans="1:65" s="2" customFormat="1" ht="16.5" customHeight="1">
      <c r="A130" s="40"/>
      <c r="B130" s="41"/>
      <c r="C130" s="207" t="s">
        <v>199</v>
      </c>
      <c r="D130" s="207" t="s">
        <v>174</v>
      </c>
      <c r="E130" s="208" t="s">
        <v>1241</v>
      </c>
      <c r="F130" s="209" t="s">
        <v>1242</v>
      </c>
      <c r="G130" s="210" t="s">
        <v>142</v>
      </c>
      <c r="H130" s="211">
        <v>1230</v>
      </c>
      <c r="I130" s="212"/>
      <c r="J130" s="213">
        <f>ROUND(I130*H130,2)</f>
        <v>0</v>
      </c>
      <c r="K130" s="209" t="s">
        <v>177</v>
      </c>
      <c r="L130" s="46"/>
      <c r="M130" s="214" t="s">
        <v>78</v>
      </c>
      <c r="N130" s="215" t="s">
        <v>50</v>
      </c>
      <c r="O130" s="86"/>
      <c r="P130" s="216">
        <f>O130*H130</f>
        <v>0</v>
      </c>
      <c r="Q130" s="216">
        <v>0.0001</v>
      </c>
      <c r="R130" s="216">
        <f>Q130*H130</f>
        <v>0.12300000000000001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178</v>
      </c>
      <c r="AT130" s="218" t="s">
        <v>174</v>
      </c>
      <c r="AU130" s="218" t="s">
        <v>90</v>
      </c>
      <c r="AY130" s="19" t="s">
        <v>172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88</v>
      </c>
      <c r="BK130" s="219">
        <f>ROUND(I130*H130,2)</f>
        <v>0</v>
      </c>
      <c r="BL130" s="19" t="s">
        <v>178</v>
      </c>
      <c r="BM130" s="218" t="s">
        <v>1243</v>
      </c>
    </row>
    <row r="131" spans="1:47" s="2" customFormat="1" ht="12">
      <c r="A131" s="40"/>
      <c r="B131" s="41"/>
      <c r="C131" s="42"/>
      <c r="D131" s="220" t="s">
        <v>180</v>
      </c>
      <c r="E131" s="42"/>
      <c r="F131" s="221" t="s">
        <v>1244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180</v>
      </c>
      <c r="AU131" s="19" t="s">
        <v>90</v>
      </c>
    </row>
    <row r="132" spans="1:47" s="2" customFormat="1" ht="12">
      <c r="A132" s="40"/>
      <c r="B132" s="41"/>
      <c r="C132" s="42"/>
      <c r="D132" s="225" t="s">
        <v>182</v>
      </c>
      <c r="E132" s="42"/>
      <c r="F132" s="226" t="s">
        <v>1245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182</v>
      </c>
      <c r="AU132" s="19" t="s">
        <v>90</v>
      </c>
    </row>
    <row r="133" spans="1:65" s="2" customFormat="1" ht="16.5" customHeight="1">
      <c r="A133" s="40"/>
      <c r="B133" s="41"/>
      <c r="C133" s="275" t="s">
        <v>242</v>
      </c>
      <c r="D133" s="275" t="s">
        <v>387</v>
      </c>
      <c r="E133" s="277" t="s">
        <v>1246</v>
      </c>
      <c r="F133" s="278" t="s">
        <v>1247</v>
      </c>
      <c r="G133" s="279" t="s">
        <v>142</v>
      </c>
      <c r="H133" s="280">
        <v>1456.935</v>
      </c>
      <c r="I133" s="281"/>
      <c r="J133" s="282">
        <f>ROUND(I133*H133,2)</f>
        <v>0</v>
      </c>
      <c r="K133" s="278" t="s">
        <v>177</v>
      </c>
      <c r="L133" s="283"/>
      <c r="M133" s="284" t="s">
        <v>78</v>
      </c>
      <c r="N133" s="285" t="s">
        <v>50</v>
      </c>
      <c r="O133" s="86"/>
      <c r="P133" s="216">
        <f>O133*H133</f>
        <v>0</v>
      </c>
      <c r="Q133" s="216">
        <v>0.0005</v>
      </c>
      <c r="R133" s="216">
        <f>Q133*H133</f>
        <v>0.7284674999999999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231</v>
      </c>
      <c r="AT133" s="218" t="s">
        <v>387</v>
      </c>
      <c r="AU133" s="218" t="s">
        <v>90</v>
      </c>
      <c r="AY133" s="19" t="s">
        <v>172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88</v>
      </c>
      <c r="BK133" s="219">
        <f>ROUND(I133*H133,2)</f>
        <v>0</v>
      </c>
      <c r="BL133" s="19" t="s">
        <v>178</v>
      </c>
      <c r="BM133" s="218" t="s">
        <v>1248</v>
      </c>
    </row>
    <row r="134" spans="1:47" s="2" customFormat="1" ht="12">
      <c r="A134" s="40"/>
      <c r="B134" s="41"/>
      <c r="C134" s="42"/>
      <c r="D134" s="220" t="s">
        <v>180</v>
      </c>
      <c r="E134" s="42"/>
      <c r="F134" s="221" t="s">
        <v>1247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180</v>
      </c>
      <c r="AU134" s="19" t="s">
        <v>90</v>
      </c>
    </row>
    <row r="135" spans="1:51" s="13" customFormat="1" ht="12">
      <c r="A135" s="13"/>
      <c r="B135" s="227"/>
      <c r="C135" s="228"/>
      <c r="D135" s="220" t="s">
        <v>184</v>
      </c>
      <c r="E135" s="229" t="s">
        <v>78</v>
      </c>
      <c r="F135" s="230" t="s">
        <v>1208</v>
      </c>
      <c r="G135" s="228"/>
      <c r="H135" s="231">
        <v>480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184</v>
      </c>
      <c r="AU135" s="237" t="s">
        <v>90</v>
      </c>
      <c r="AV135" s="13" t="s">
        <v>90</v>
      </c>
      <c r="AW135" s="13" t="s">
        <v>38</v>
      </c>
      <c r="AX135" s="13" t="s">
        <v>80</v>
      </c>
      <c r="AY135" s="237" t="s">
        <v>172</v>
      </c>
    </row>
    <row r="136" spans="1:51" s="13" customFormat="1" ht="12">
      <c r="A136" s="13"/>
      <c r="B136" s="227"/>
      <c r="C136" s="228"/>
      <c r="D136" s="220" t="s">
        <v>184</v>
      </c>
      <c r="E136" s="229" t="s">
        <v>78</v>
      </c>
      <c r="F136" s="230" t="s">
        <v>1209</v>
      </c>
      <c r="G136" s="228"/>
      <c r="H136" s="231">
        <v>140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184</v>
      </c>
      <c r="AU136" s="237" t="s">
        <v>90</v>
      </c>
      <c r="AV136" s="13" t="s">
        <v>90</v>
      </c>
      <c r="AW136" s="13" t="s">
        <v>38</v>
      </c>
      <c r="AX136" s="13" t="s">
        <v>80</v>
      </c>
      <c r="AY136" s="237" t="s">
        <v>172</v>
      </c>
    </row>
    <row r="137" spans="1:51" s="13" customFormat="1" ht="12">
      <c r="A137" s="13"/>
      <c r="B137" s="227"/>
      <c r="C137" s="228"/>
      <c r="D137" s="220" t="s">
        <v>184</v>
      </c>
      <c r="E137" s="229" t="s">
        <v>78</v>
      </c>
      <c r="F137" s="230" t="s">
        <v>1210</v>
      </c>
      <c r="G137" s="228"/>
      <c r="H137" s="231">
        <v>610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90</v>
      </c>
      <c r="AV137" s="13" t="s">
        <v>90</v>
      </c>
      <c r="AW137" s="13" t="s">
        <v>38</v>
      </c>
      <c r="AX137" s="13" t="s">
        <v>80</v>
      </c>
      <c r="AY137" s="237" t="s">
        <v>172</v>
      </c>
    </row>
    <row r="138" spans="1:51" s="14" customFormat="1" ht="12">
      <c r="A138" s="14"/>
      <c r="B138" s="238"/>
      <c r="C138" s="239"/>
      <c r="D138" s="220" t="s">
        <v>184</v>
      </c>
      <c r="E138" s="240" t="s">
        <v>78</v>
      </c>
      <c r="F138" s="241" t="s">
        <v>186</v>
      </c>
      <c r="G138" s="239"/>
      <c r="H138" s="242">
        <v>1230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184</v>
      </c>
      <c r="AU138" s="248" t="s">
        <v>90</v>
      </c>
      <c r="AV138" s="14" t="s">
        <v>178</v>
      </c>
      <c r="AW138" s="14" t="s">
        <v>38</v>
      </c>
      <c r="AX138" s="14" t="s">
        <v>88</v>
      </c>
      <c r="AY138" s="248" t="s">
        <v>172</v>
      </c>
    </row>
    <row r="139" spans="1:51" s="13" customFormat="1" ht="12">
      <c r="A139" s="13"/>
      <c r="B139" s="227"/>
      <c r="C139" s="228"/>
      <c r="D139" s="220" t="s">
        <v>184</v>
      </c>
      <c r="E139" s="228"/>
      <c r="F139" s="230" t="s">
        <v>1249</v>
      </c>
      <c r="G139" s="228"/>
      <c r="H139" s="231">
        <v>1456.935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184</v>
      </c>
      <c r="AU139" s="237" t="s">
        <v>90</v>
      </c>
      <c r="AV139" s="13" t="s">
        <v>90</v>
      </c>
      <c r="AW139" s="13" t="s">
        <v>4</v>
      </c>
      <c r="AX139" s="13" t="s">
        <v>88</v>
      </c>
      <c r="AY139" s="237" t="s">
        <v>172</v>
      </c>
    </row>
    <row r="140" spans="1:65" s="2" customFormat="1" ht="16.5" customHeight="1">
      <c r="A140" s="40"/>
      <c r="B140" s="41"/>
      <c r="C140" s="207" t="s">
        <v>249</v>
      </c>
      <c r="D140" s="207" t="s">
        <v>174</v>
      </c>
      <c r="E140" s="208" t="s">
        <v>1250</v>
      </c>
      <c r="F140" s="209" t="s">
        <v>1251</v>
      </c>
      <c r="G140" s="210" t="s">
        <v>135</v>
      </c>
      <c r="H140" s="211">
        <v>492</v>
      </c>
      <c r="I140" s="212"/>
      <c r="J140" s="213">
        <f>ROUND(I140*H140,2)</f>
        <v>0</v>
      </c>
      <c r="K140" s="209" t="s">
        <v>177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178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178</v>
      </c>
      <c r="BM140" s="218" t="s">
        <v>1252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1253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47" s="2" customFormat="1" ht="12">
      <c r="A142" s="40"/>
      <c r="B142" s="41"/>
      <c r="C142" s="42"/>
      <c r="D142" s="225" t="s">
        <v>182</v>
      </c>
      <c r="E142" s="42"/>
      <c r="F142" s="226" t="s">
        <v>1254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182</v>
      </c>
      <c r="AU142" s="19" t="s">
        <v>90</v>
      </c>
    </row>
    <row r="143" spans="1:47" s="2" customFormat="1" ht="12">
      <c r="A143" s="40"/>
      <c r="B143" s="41"/>
      <c r="C143" s="42"/>
      <c r="D143" s="220" t="s">
        <v>391</v>
      </c>
      <c r="E143" s="42"/>
      <c r="F143" s="286" t="s">
        <v>1255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391</v>
      </c>
      <c r="AU143" s="19" t="s">
        <v>90</v>
      </c>
    </row>
    <row r="144" spans="1:51" s="13" customFormat="1" ht="12">
      <c r="A144" s="13"/>
      <c r="B144" s="227"/>
      <c r="C144" s="228"/>
      <c r="D144" s="220" t="s">
        <v>184</v>
      </c>
      <c r="E144" s="229" t="s">
        <v>78</v>
      </c>
      <c r="F144" s="230" t="s">
        <v>1256</v>
      </c>
      <c r="G144" s="228"/>
      <c r="H144" s="231">
        <v>192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184</v>
      </c>
      <c r="AU144" s="237" t="s">
        <v>90</v>
      </c>
      <c r="AV144" s="13" t="s">
        <v>90</v>
      </c>
      <c r="AW144" s="13" t="s">
        <v>38</v>
      </c>
      <c r="AX144" s="13" t="s">
        <v>80</v>
      </c>
      <c r="AY144" s="237" t="s">
        <v>172</v>
      </c>
    </row>
    <row r="145" spans="1:51" s="13" customFormat="1" ht="12">
      <c r="A145" s="13"/>
      <c r="B145" s="227"/>
      <c r="C145" s="228"/>
      <c r="D145" s="220" t="s">
        <v>184</v>
      </c>
      <c r="E145" s="229" t="s">
        <v>78</v>
      </c>
      <c r="F145" s="230" t="s">
        <v>1257</v>
      </c>
      <c r="G145" s="228"/>
      <c r="H145" s="231">
        <v>56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184</v>
      </c>
      <c r="AU145" s="237" t="s">
        <v>90</v>
      </c>
      <c r="AV145" s="13" t="s">
        <v>90</v>
      </c>
      <c r="AW145" s="13" t="s">
        <v>38</v>
      </c>
      <c r="AX145" s="13" t="s">
        <v>80</v>
      </c>
      <c r="AY145" s="237" t="s">
        <v>172</v>
      </c>
    </row>
    <row r="146" spans="1:51" s="13" customFormat="1" ht="12">
      <c r="A146" s="13"/>
      <c r="B146" s="227"/>
      <c r="C146" s="228"/>
      <c r="D146" s="220" t="s">
        <v>184</v>
      </c>
      <c r="E146" s="229" t="s">
        <v>78</v>
      </c>
      <c r="F146" s="230" t="s">
        <v>1258</v>
      </c>
      <c r="G146" s="228"/>
      <c r="H146" s="231">
        <v>244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184</v>
      </c>
      <c r="AU146" s="237" t="s">
        <v>90</v>
      </c>
      <c r="AV146" s="13" t="s">
        <v>90</v>
      </c>
      <c r="AW146" s="13" t="s">
        <v>38</v>
      </c>
      <c r="AX146" s="13" t="s">
        <v>80</v>
      </c>
      <c r="AY146" s="237" t="s">
        <v>172</v>
      </c>
    </row>
    <row r="147" spans="1:51" s="14" customFormat="1" ht="12">
      <c r="A147" s="14"/>
      <c r="B147" s="238"/>
      <c r="C147" s="239"/>
      <c r="D147" s="220" t="s">
        <v>184</v>
      </c>
      <c r="E147" s="240" t="s">
        <v>78</v>
      </c>
      <c r="F147" s="241" t="s">
        <v>186</v>
      </c>
      <c r="G147" s="239"/>
      <c r="H147" s="242">
        <v>492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184</v>
      </c>
      <c r="AU147" s="248" t="s">
        <v>90</v>
      </c>
      <c r="AV147" s="14" t="s">
        <v>178</v>
      </c>
      <c r="AW147" s="14" t="s">
        <v>38</v>
      </c>
      <c r="AX147" s="14" t="s">
        <v>88</v>
      </c>
      <c r="AY147" s="248" t="s">
        <v>172</v>
      </c>
    </row>
    <row r="148" spans="1:63" s="12" customFormat="1" ht="22.8" customHeight="1">
      <c r="A148" s="12"/>
      <c r="B148" s="191"/>
      <c r="C148" s="192"/>
      <c r="D148" s="193" t="s">
        <v>79</v>
      </c>
      <c r="E148" s="205" t="s">
        <v>199</v>
      </c>
      <c r="F148" s="205" t="s">
        <v>200</v>
      </c>
      <c r="G148" s="192"/>
      <c r="H148" s="192"/>
      <c r="I148" s="195"/>
      <c r="J148" s="206">
        <f>BK148</f>
        <v>0</v>
      </c>
      <c r="K148" s="192"/>
      <c r="L148" s="197"/>
      <c r="M148" s="198"/>
      <c r="N148" s="199"/>
      <c r="O148" s="199"/>
      <c r="P148" s="200">
        <f>SUM(P149:P175)</f>
        <v>0</v>
      </c>
      <c r="Q148" s="199"/>
      <c r="R148" s="200">
        <f>SUM(R149:R175)</f>
        <v>0</v>
      </c>
      <c r="S148" s="199"/>
      <c r="T148" s="201">
        <f>SUM(T149:T175)</f>
        <v>28.067299999999996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88</v>
      </c>
      <c r="AT148" s="203" t="s">
        <v>79</v>
      </c>
      <c r="AU148" s="203" t="s">
        <v>88</v>
      </c>
      <c r="AY148" s="202" t="s">
        <v>172</v>
      </c>
      <c r="BK148" s="204">
        <f>SUM(BK149:BK175)</f>
        <v>0</v>
      </c>
    </row>
    <row r="149" spans="1:65" s="2" customFormat="1" ht="16.5" customHeight="1">
      <c r="A149" s="40"/>
      <c r="B149" s="41"/>
      <c r="C149" s="207" t="s">
        <v>254</v>
      </c>
      <c r="D149" s="207" t="s">
        <v>174</v>
      </c>
      <c r="E149" s="208" t="s">
        <v>1259</v>
      </c>
      <c r="F149" s="209" t="s">
        <v>1260</v>
      </c>
      <c r="G149" s="210" t="s">
        <v>135</v>
      </c>
      <c r="H149" s="211">
        <v>13.86</v>
      </c>
      <c r="I149" s="212"/>
      <c r="J149" s="213">
        <f>ROUND(I149*H149,2)</f>
        <v>0</v>
      </c>
      <c r="K149" s="209" t="s">
        <v>177</v>
      </c>
      <c r="L149" s="46"/>
      <c r="M149" s="214" t="s">
        <v>78</v>
      </c>
      <c r="N149" s="215" t="s">
        <v>50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1.95</v>
      </c>
      <c r="T149" s="217">
        <f>S149*H149</f>
        <v>27.026999999999997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178</v>
      </c>
      <c r="AT149" s="218" t="s">
        <v>174</v>
      </c>
      <c r="AU149" s="218" t="s">
        <v>90</v>
      </c>
      <c r="AY149" s="19" t="s">
        <v>172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88</v>
      </c>
      <c r="BK149" s="219">
        <f>ROUND(I149*H149,2)</f>
        <v>0</v>
      </c>
      <c r="BL149" s="19" t="s">
        <v>178</v>
      </c>
      <c r="BM149" s="218" t="s">
        <v>1261</v>
      </c>
    </row>
    <row r="150" spans="1:47" s="2" customFormat="1" ht="12">
      <c r="A150" s="40"/>
      <c r="B150" s="41"/>
      <c r="C150" s="42"/>
      <c r="D150" s="220" t="s">
        <v>180</v>
      </c>
      <c r="E150" s="42"/>
      <c r="F150" s="221" t="s">
        <v>1262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180</v>
      </c>
      <c r="AU150" s="19" t="s">
        <v>90</v>
      </c>
    </row>
    <row r="151" spans="1:47" s="2" customFormat="1" ht="12">
      <c r="A151" s="40"/>
      <c r="B151" s="41"/>
      <c r="C151" s="42"/>
      <c r="D151" s="225" t="s">
        <v>182</v>
      </c>
      <c r="E151" s="42"/>
      <c r="F151" s="226" t="s">
        <v>1263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182</v>
      </c>
      <c r="AU151" s="19" t="s">
        <v>90</v>
      </c>
    </row>
    <row r="152" spans="1:51" s="13" customFormat="1" ht="12">
      <c r="A152" s="13"/>
      <c r="B152" s="227"/>
      <c r="C152" s="228"/>
      <c r="D152" s="220" t="s">
        <v>184</v>
      </c>
      <c r="E152" s="229" t="s">
        <v>78</v>
      </c>
      <c r="F152" s="230" t="s">
        <v>1264</v>
      </c>
      <c r="G152" s="228"/>
      <c r="H152" s="231">
        <v>13.86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184</v>
      </c>
      <c r="AU152" s="237" t="s">
        <v>90</v>
      </c>
      <c r="AV152" s="13" t="s">
        <v>90</v>
      </c>
      <c r="AW152" s="13" t="s">
        <v>38</v>
      </c>
      <c r="AX152" s="13" t="s">
        <v>80</v>
      </c>
      <c r="AY152" s="237" t="s">
        <v>172</v>
      </c>
    </row>
    <row r="153" spans="1:51" s="14" customFormat="1" ht="12">
      <c r="A153" s="14"/>
      <c r="B153" s="238"/>
      <c r="C153" s="239"/>
      <c r="D153" s="220" t="s">
        <v>184</v>
      </c>
      <c r="E153" s="240" t="s">
        <v>1265</v>
      </c>
      <c r="F153" s="241" t="s">
        <v>186</v>
      </c>
      <c r="G153" s="239"/>
      <c r="H153" s="242">
        <v>13.86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184</v>
      </c>
      <c r="AU153" s="248" t="s">
        <v>90</v>
      </c>
      <c r="AV153" s="14" t="s">
        <v>178</v>
      </c>
      <c r="AW153" s="14" t="s">
        <v>38</v>
      </c>
      <c r="AX153" s="14" t="s">
        <v>88</v>
      </c>
      <c r="AY153" s="248" t="s">
        <v>172</v>
      </c>
    </row>
    <row r="154" spans="1:65" s="2" customFormat="1" ht="16.5" customHeight="1">
      <c r="A154" s="40"/>
      <c r="B154" s="41"/>
      <c r="C154" s="207" t="s">
        <v>258</v>
      </c>
      <c r="D154" s="253" t="s">
        <v>174</v>
      </c>
      <c r="E154" s="208" t="s">
        <v>1266</v>
      </c>
      <c r="F154" s="209" t="s">
        <v>1267</v>
      </c>
      <c r="G154" s="210" t="s">
        <v>138</v>
      </c>
      <c r="H154" s="211">
        <v>60</v>
      </c>
      <c r="I154" s="212"/>
      <c r="J154" s="213">
        <f>ROUND(I154*H154,2)</f>
        <v>0</v>
      </c>
      <c r="K154" s="209" t="s">
        <v>177</v>
      </c>
      <c r="L154" s="46"/>
      <c r="M154" s="214" t="s">
        <v>78</v>
      </c>
      <c r="N154" s="215" t="s">
        <v>50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0.00248</v>
      </c>
      <c r="T154" s="217">
        <f>S154*H154</f>
        <v>0.1488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178</v>
      </c>
      <c r="AT154" s="218" t="s">
        <v>174</v>
      </c>
      <c r="AU154" s="218" t="s">
        <v>90</v>
      </c>
      <c r="AY154" s="19" t="s">
        <v>172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88</v>
      </c>
      <c r="BK154" s="219">
        <f>ROUND(I154*H154,2)</f>
        <v>0</v>
      </c>
      <c r="BL154" s="19" t="s">
        <v>178</v>
      </c>
      <c r="BM154" s="218" t="s">
        <v>1268</v>
      </c>
    </row>
    <row r="155" spans="1:47" s="2" customFormat="1" ht="12">
      <c r="A155" s="40"/>
      <c r="B155" s="41"/>
      <c r="C155" s="42"/>
      <c r="D155" s="220" t="s">
        <v>180</v>
      </c>
      <c r="E155" s="42"/>
      <c r="F155" s="221" t="s">
        <v>1269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180</v>
      </c>
      <c r="AU155" s="19" t="s">
        <v>90</v>
      </c>
    </row>
    <row r="156" spans="1:47" s="2" customFormat="1" ht="12">
      <c r="A156" s="40"/>
      <c r="B156" s="41"/>
      <c r="C156" s="42"/>
      <c r="D156" s="225" t="s">
        <v>182</v>
      </c>
      <c r="E156" s="42"/>
      <c r="F156" s="226" t="s">
        <v>1270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182</v>
      </c>
      <c r="AU156" s="19" t="s">
        <v>90</v>
      </c>
    </row>
    <row r="157" spans="1:51" s="13" customFormat="1" ht="12">
      <c r="A157" s="13"/>
      <c r="B157" s="227"/>
      <c r="C157" s="228"/>
      <c r="D157" s="220" t="s">
        <v>184</v>
      </c>
      <c r="E157" s="229" t="s">
        <v>78</v>
      </c>
      <c r="F157" s="230" t="s">
        <v>1271</v>
      </c>
      <c r="G157" s="228"/>
      <c r="H157" s="231">
        <v>60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184</v>
      </c>
      <c r="AU157" s="237" t="s">
        <v>90</v>
      </c>
      <c r="AV157" s="13" t="s">
        <v>90</v>
      </c>
      <c r="AW157" s="13" t="s">
        <v>38</v>
      </c>
      <c r="AX157" s="13" t="s">
        <v>80</v>
      </c>
      <c r="AY157" s="237" t="s">
        <v>172</v>
      </c>
    </row>
    <row r="158" spans="1:51" s="14" customFormat="1" ht="12">
      <c r="A158" s="14"/>
      <c r="B158" s="238"/>
      <c r="C158" s="239"/>
      <c r="D158" s="220" t="s">
        <v>184</v>
      </c>
      <c r="E158" s="240" t="s">
        <v>78</v>
      </c>
      <c r="F158" s="241" t="s">
        <v>186</v>
      </c>
      <c r="G158" s="239"/>
      <c r="H158" s="242">
        <v>60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184</v>
      </c>
      <c r="AU158" s="248" t="s">
        <v>90</v>
      </c>
      <c r="AV158" s="14" t="s">
        <v>178</v>
      </c>
      <c r="AW158" s="14" t="s">
        <v>38</v>
      </c>
      <c r="AX158" s="14" t="s">
        <v>88</v>
      </c>
      <c r="AY158" s="248" t="s">
        <v>172</v>
      </c>
    </row>
    <row r="159" spans="1:65" s="2" customFormat="1" ht="16.5" customHeight="1">
      <c r="A159" s="40"/>
      <c r="B159" s="41"/>
      <c r="C159" s="207" t="s">
        <v>262</v>
      </c>
      <c r="D159" s="253" t="s">
        <v>174</v>
      </c>
      <c r="E159" s="208" t="s">
        <v>1272</v>
      </c>
      <c r="F159" s="209" t="s">
        <v>1273</v>
      </c>
      <c r="G159" s="210" t="s">
        <v>138</v>
      </c>
      <c r="H159" s="211">
        <v>14</v>
      </c>
      <c r="I159" s="212"/>
      <c r="J159" s="213">
        <f>ROUND(I159*H159,2)</f>
        <v>0</v>
      </c>
      <c r="K159" s="209" t="s">
        <v>177</v>
      </c>
      <c r="L159" s="46"/>
      <c r="M159" s="214" t="s">
        <v>78</v>
      </c>
      <c r="N159" s="215" t="s">
        <v>50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0.00925</v>
      </c>
      <c r="T159" s="217">
        <f>S159*H159</f>
        <v>0.1295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178</v>
      </c>
      <c r="AT159" s="218" t="s">
        <v>174</v>
      </c>
      <c r="AU159" s="218" t="s">
        <v>90</v>
      </c>
      <c r="AY159" s="19" t="s">
        <v>172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88</v>
      </c>
      <c r="BK159" s="219">
        <f>ROUND(I159*H159,2)</f>
        <v>0</v>
      </c>
      <c r="BL159" s="19" t="s">
        <v>178</v>
      </c>
      <c r="BM159" s="218" t="s">
        <v>1274</v>
      </c>
    </row>
    <row r="160" spans="1:47" s="2" customFormat="1" ht="12">
      <c r="A160" s="40"/>
      <c r="B160" s="41"/>
      <c r="C160" s="42"/>
      <c r="D160" s="220" t="s">
        <v>180</v>
      </c>
      <c r="E160" s="42"/>
      <c r="F160" s="221" t="s">
        <v>1275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180</v>
      </c>
      <c r="AU160" s="19" t="s">
        <v>90</v>
      </c>
    </row>
    <row r="161" spans="1:47" s="2" customFormat="1" ht="12">
      <c r="A161" s="40"/>
      <c r="B161" s="41"/>
      <c r="C161" s="42"/>
      <c r="D161" s="225" t="s">
        <v>182</v>
      </c>
      <c r="E161" s="42"/>
      <c r="F161" s="226" t="s">
        <v>1276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182</v>
      </c>
      <c r="AU161" s="19" t="s">
        <v>90</v>
      </c>
    </row>
    <row r="162" spans="1:51" s="13" customFormat="1" ht="12">
      <c r="A162" s="13"/>
      <c r="B162" s="227"/>
      <c r="C162" s="228"/>
      <c r="D162" s="220" t="s">
        <v>184</v>
      </c>
      <c r="E162" s="229" t="s">
        <v>78</v>
      </c>
      <c r="F162" s="230" t="s">
        <v>1277</v>
      </c>
      <c r="G162" s="228"/>
      <c r="H162" s="231">
        <v>14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184</v>
      </c>
      <c r="AU162" s="237" t="s">
        <v>90</v>
      </c>
      <c r="AV162" s="13" t="s">
        <v>90</v>
      </c>
      <c r="AW162" s="13" t="s">
        <v>38</v>
      </c>
      <c r="AX162" s="13" t="s">
        <v>80</v>
      </c>
      <c r="AY162" s="237" t="s">
        <v>172</v>
      </c>
    </row>
    <row r="163" spans="1:51" s="14" customFormat="1" ht="12">
      <c r="A163" s="14"/>
      <c r="B163" s="238"/>
      <c r="C163" s="239"/>
      <c r="D163" s="220" t="s">
        <v>184</v>
      </c>
      <c r="E163" s="240" t="s">
        <v>78</v>
      </c>
      <c r="F163" s="241" t="s">
        <v>186</v>
      </c>
      <c r="G163" s="239"/>
      <c r="H163" s="242">
        <v>14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184</v>
      </c>
      <c r="AU163" s="248" t="s">
        <v>90</v>
      </c>
      <c r="AV163" s="14" t="s">
        <v>178</v>
      </c>
      <c r="AW163" s="14" t="s">
        <v>38</v>
      </c>
      <c r="AX163" s="14" t="s">
        <v>88</v>
      </c>
      <c r="AY163" s="248" t="s">
        <v>172</v>
      </c>
    </row>
    <row r="164" spans="1:65" s="2" customFormat="1" ht="16.5" customHeight="1">
      <c r="A164" s="40"/>
      <c r="B164" s="41"/>
      <c r="C164" s="207" t="s">
        <v>8</v>
      </c>
      <c r="D164" s="253" t="s">
        <v>174</v>
      </c>
      <c r="E164" s="208" t="s">
        <v>1278</v>
      </c>
      <c r="F164" s="209" t="s">
        <v>1279</v>
      </c>
      <c r="G164" s="210" t="s">
        <v>427</v>
      </c>
      <c r="H164" s="211">
        <v>1</v>
      </c>
      <c r="I164" s="212"/>
      <c r="J164" s="213">
        <f>ROUND(I164*H164,2)</f>
        <v>0</v>
      </c>
      <c r="K164" s="209" t="s">
        <v>177</v>
      </c>
      <c r="L164" s="46"/>
      <c r="M164" s="214" t="s">
        <v>78</v>
      </c>
      <c r="N164" s="215" t="s">
        <v>50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0.192</v>
      </c>
      <c r="T164" s="217">
        <f>S164*H164</f>
        <v>0.192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178</v>
      </c>
      <c r="AT164" s="218" t="s">
        <v>174</v>
      </c>
      <c r="AU164" s="218" t="s">
        <v>90</v>
      </c>
      <c r="AY164" s="19" t="s">
        <v>172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88</v>
      </c>
      <c r="BK164" s="219">
        <f>ROUND(I164*H164,2)</f>
        <v>0</v>
      </c>
      <c r="BL164" s="19" t="s">
        <v>178</v>
      </c>
      <c r="BM164" s="218" t="s">
        <v>1280</v>
      </c>
    </row>
    <row r="165" spans="1:47" s="2" customFormat="1" ht="12">
      <c r="A165" s="40"/>
      <c r="B165" s="41"/>
      <c r="C165" s="42"/>
      <c r="D165" s="220" t="s">
        <v>180</v>
      </c>
      <c r="E165" s="42"/>
      <c r="F165" s="221" t="s">
        <v>1281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180</v>
      </c>
      <c r="AU165" s="19" t="s">
        <v>90</v>
      </c>
    </row>
    <row r="166" spans="1:47" s="2" customFormat="1" ht="12">
      <c r="A166" s="40"/>
      <c r="B166" s="41"/>
      <c r="C166" s="42"/>
      <c r="D166" s="225" t="s">
        <v>182</v>
      </c>
      <c r="E166" s="42"/>
      <c r="F166" s="226" t="s">
        <v>1282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182</v>
      </c>
      <c r="AU166" s="19" t="s">
        <v>90</v>
      </c>
    </row>
    <row r="167" spans="1:51" s="13" customFormat="1" ht="12">
      <c r="A167" s="13"/>
      <c r="B167" s="227"/>
      <c r="C167" s="228"/>
      <c r="D167" s="220" t="s">
        <v>184</v>
      </c>
      <c r="E167" s="229" t="s">
        <v>78</v>
      </c>
      <c r="F167" s="230" t="s">
        <v>1283</v>
      </c>
      <c r="G167" s="228"/>
      <c r="H167" s="231">
        <v>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184</v>
      </c>
      <c r="AU167" s="237" t="s">
        <v>90</v>
      </c>
      <c r="AV167" s="13" t="s">
        <v>90</v>
      </c>
      <c r="AW167" s="13" t="s">
        <v>38</v>
      </c>
      <c r="AX167" s="13" t="s">
        <v>88</v>
      </c>
      <c r="AY167" s="237" t="s">
        <v>172</v>
      </c>
    </row>
    <row r="168" spans="1:65" s="2" customFormat="1" ht="16.5" customHeight="1">
      <c r="A168" s="40"/>
      <c r="B168" s="41"/>
      <c r="C168" s="207" t="s">
        <v>276</v>
      </c>
      <c r="D168" s="253" t="s">
        <v>174</v>
      </c>
      <c r="E168" s="208" t="s">
        <v>1284</v>
      </c>
      <c r="F168" s="209" t="s">
        <v>1285</v>
      </c>
      <c r="G168" s="210" t="s">
        <v>427</v>
      </c>
      <c r="H168" s="211">
        <v>2</v>
      </c>
      <c r="I168" s="212"/>
      <c r="J168" s="213">
        <f>ROUND(I168*H168,2)</f>
        <v>0</v>
      </c>
      <c r="K168" s="209" t="s">
        <v>177</v>
      </c>
      <c r="L168" s="46"/>
      <c r="M168" s="214" t="s">
        <v>78</v>
      </c>
      <c r="N168" s="215" t="s">
        <v>50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0.285</v>
      </c>
      <c r="T168" s="217">
        <f>S168*H168</f>
        <v>0.57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178</v>
      </c>
      <c r="AT168" s="218" t="s">
        <v>174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178</v>
      </c>
      <c r="BM168" s="218" t="s">
        <v>1286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1287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47" s="2" customFormat="1" ht="12">
      <c r="A170" s="40"/>
      <c r="B170" s="41"/>
      <c r="C170" s="42"/>
      <c r="D170" s="225" t="s">
        <v>182</v>
      </c>
      <c r="E170" s="42"/>
      <c r="F170" s="226" t="s">
        <v>1288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182</v>
      </c>
      <c r="AU170" s="19" t="s">
        <v>90</v>
      </c>
    </row>
    <row r="171" spans="1:51" s="13" customFormat="1" ht="12">
      <c r="A171" s="13"/>
      <c r="B171" s="227"/>
      <c r="C171" s="228"/>
      <c r="D171" s="220" t="s">
        <v>184</v>
      </c>
      <c r="E171" s="229" t="s">
        <v>78</v>
      </c>
      <c r="F171" s="230" t="s">
        <v>1289</v>
      </c>
      <c r="G171" s="228"/>
      <c r="H171" s="231">
        <v>2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184</v>
      </c>
      <c r="AU171" s="237" t="s">
        <v>90</v>
      </c>
      <c r="AV171" s="13" t="s">
        <v>90</v>
      </c>
      <c r="AW171" s="13" t="s">
        <v>38</v>
      </c>
      <c r="AX171" s="13" t="s">
        <v>88</v>
      </c>
      <c r="AY171" s="237" t="s">
        <v>172</v>
      </c>
    </row>
    <row r="172" spans="1:65" s="2" customFormat="1" ht="24.15" customHeight="1">
      <c r="A172" s="40"/>
      <c r="B172" s="41"/>
      <c r="C172" s="207" t="s">
        <v>283</v>
      </c>
      <c r="D172" s="207" t="s">
        <v>174</v>
      </c>
      <c r="E172" s="208" t="s">
        <v>1290</v>
      </c>
      <c r="F172" s="209" t="s">
        <v>1291</v>
      </c>
      <c r="G172" s="210" t="s">
        <v>464</v>
      </c>
      <c r="H172" s="211">
        <v>1</v>
      </c>
      <c r="I172" s="212"/>
      <c r="J172" s="213">
        <f>ROUND(I172*H172,2)</f>
        <v>0</v>
      </c>
      <c r="K172" s="209" t="s">
        <v>78</v>
      </c>
      <c r="L172" s="46"/>
      <c r="M172" s="214" t="s">
        <v>78</v>
      </c>
      <c r="N172" s="215" t="s">
        <v>50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178</v>
      </c>
      <c r="AT172" s="218" t="s">
        <v>174</v>
      </c>
      <c r="AU172" s="218" t="s">
        <v>90</v>
      </c>
      <c r="AY172" s="19" t="s">
        <v>172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88</v>
      </c>
      <c r="BK172" s="219">
        <f>ROUND(I172*H172,2)</f>
        <v>0</v>
      </c>
      <c r="BL172" s="19" t="s">
        <v>178</v>
      </c>
      <c r="BM172" s="218" t="s">
        <v>1292</v>
      </c>
    </row>
    <row r="173" spans="1:47" s="2" customFormat="1" ht="12">
      <c r="A173" s="40"/>
      <c r="B173" s="41"/>
      <c r="C173" s="42"/>
      <c r="D173" s="220" t="s">
        <v>180</v>
      </c>
      <c r="E173" s="42"/>
      <c r="F173" s="221" t="s">
        <v>1291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180</v>
      </c>
      <c r="AU173" s="19" t="s">
        <v>90</v>
      </c>
    </row>
    <row r="174" spans="1:65" s="2" customFormat="1" ht="21.75" customHeight="1">
      <c r="A174" s="40"/>
      <c r="B174" s="41"/>
      <c r="C174" s="207" t="s">
        <v>290</v>
      </c>
      <c r="D174" s="207" t="s">
        <v>174</v>
      </c>
      <c r="E174" s="208" t="s">
        <v>1293</v>
      </c>
      <c r="F174" s="209" t="s">
        <v>1294</v>
      </c>
      <c r="G174" s="210" t="s">
        <v>464</v>
      </c>
      <c r="H174" s="211">
        <v>1</v>
      </c>
      <c r="I174" s="212"/>
      <c r="J174" s="213">
        <f>ROUND(I174*H174,2)</f>
        <v>0</v>
      </c>
      <c r="K174" s="209" t="s">
        <v>78</v>
      </c>
      <c r="L174" s="46"/>
      <c r="M174" s="214" t="s">
        <v>78</v>
      </c>
      <c r="N174" s="215" t="s">
        <v>50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178</v>
      </c>
      <c r="AT174" s="218" t="s">
        <v>174</v>
      </c>
      <c r="AU174" s="218" t="s">
        <v>90</v>
      </c>
      <c r="AY174" s="19" t="s">
        <v>172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88</v>
      </c>
      <c r="BK174" s="219">
        <f>ROUND(I174*H174,2)</f>
        <v>0</v>
      </c>
      <c r="BL174" s="19" t="s">
        <v>178</v>
      </c>
      <c r="BM174" s="218" t="s">
        <v>1295</v>
      </c>
    </row>
    <row r="175" spans="1:47" s="2" customFormat="1" ht="12">
      <c r="A175" s="40"/>
      <c r="B175" s="41"/>
      <c r="C175" s="42"/>
      <c r="D175" s="220" t="s">
        <v>180</v>
      </c>
      <c r="E175" s="42"/>
      <c r="F175" s="221" t="s">
        <v>1294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180</v>
      </c>
      <c r="AU175" s="19" t="s">
        <v>90</v>
      </c>
    </row>
    <row r="176" spans="1:63" s="12" customFormat="1" ht="22.8" customHeight="1">
      <c r="A176" s="12"/>
      <c r="B176" s="191"/>
      <c r="C176" s="192"/>
      <c r="D176" s="193" t="s">
        <v>79</v>
      </c>
      <c r="E176" s="205" t="s">
        <v>223</v>
      </c>
      <c r="F176" s="205" t="s">
        <v>224</v>
      </c>
      <c r="G176" s="192"/>
      <c r="H176" s="192"/>
      <c r="I176" s="195"/>
      <c r="J176" s="206">
        <f>BK176</f>
        <v>0</v>
      </c>
      <c r="K176" s="192"/>
      <c r="L176" s="197"/>
      <c r="M176" s="198"/>
      <c r="N176" s="199"/>
      <c r="O176" s="199"/>
      <c r="P176" s="200">
        <f>SUM(P177:P193)</f>
        <v>0</v>
      </c>
      <c r="Q176" s="199"/>
      <c r="R176" s="200">
        <f>SUM(R177:R193)</f>
        <v>0</v>
      </c>
      <c r="S176" s="199"/>
      <c r="T176" s="201">
        <f>SUM(T177:T193)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2" t="s">
        <v>88</v>
      </c>
      <c r="AT176" s="203" t="s">
        <v>79</v>
      </c>
      <c r="AU176" s="203" t="s">
        <v>88</v>
      </c>
      <c r="AY176" s="202" t="s">
        <v>172</v>
      </c>
      <c r="BK176" s="204">
        <f>SUM(BK177:BK193)</f>
        <v>0</v>
      </c>
    </row>
    <row r="177" spans="1:65" s="2" customFormat="1" ht="16.5" customHeight="1">
      <c r="A177" s="40"/>
      <c r="B177" s="41"/>
      <c r="C177" s="207" t="s">
        <v>298</v>
      </c>
      <c r="D177" s="253" t="s">
        <v>174</v>
      </c>
      <c r="E177" s="208" t="s">
        <v>1296</v>
      </c>
      <c r="F177" s="209" t="s">
        <v>1297</v>
      </c>
      <c r="G177" s="210" t="s">
        <v>209</v>
      </c>
      <c r="H177" s="211">
        <v>121.367</v>
      </c>
      <c r="I177" s="212"/>
      <c r="J177" s="213">
        <f>ROUND(I177*H177,2)</f>
        <v>0</v>
      </c>
      <c r="K177" s="209" t="s">
        <v>177</v>
      </c>
      <c r="L177" s="46"/>
      <c r="M177" s="214" t="s">
        <v>78</v>
      </c>
      <c r="N177" s="215" t="s">
        <v>50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178</v>
      </c>
      <c r="AT177" s="218" t="s">
        <v>174</v>
      </c>
      <c r="AU177" s="218" t="s">
        <v>90</v>
      </c>
      <c r="AY177" s="19" t="s">
        <v>172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88</v>
      </c>
      <c r="BK177" s="219">
        <f>ROUND(I177*H177,2)</f>
        <v>0</v>
      </c>
      <c r="BL177" s="19" t="s">
        <v>178</v>
      </c>
      <c r="BM177" s="218" t="s">
        <v>1298</v>
      </c>
    </row>
    <row r="178" spans="1:47" s="2" customFormat="1" ht="12">
      <c r="A178" s="40"/>
      <c r="B178" s="41"/>
      <c r="C178" s="42"/>
      <c r="D178" s="220" t="s">
        <v>180</v>
      </c>
      <c r="E178" s="42"/>
      <c r="F178" s="221" t="s">
        <v>1299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180</v>
      </c>
      <c r="AU178" s="19" t="s">
        <v>90</v>
      </c>
    </row>
    <row r="179" spans="1:47" s="2" customFormat="1" ht="12">
      <c r="A179" s="40"/>
      <c r="B179" s="41"/>
      <c r="C179" s="42"/>
      <c r="D179" s="225" t="s">
        <v>182</v>
      </c>
      <c r="E179" s="42"/>
      <c r="F179" s="226" t="s">
        <v>1300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182</v>
      </c>
      <c r="AU179" s="19" t="s">
        <v>90</v>
      </c>
    </row>
    <row r="180" spans="1:65" s="2" customFormat="1" ht="16.5" customHeight="1">
      <c r="A180" s="40"/>
      <c r="B180" s="41"/>
      <c r="C180" s="207" t="s">
        <v>306</v>
      </c>
      <c r="D180" s="253" t="s">
        <v>174</v>
      </c>
      <c r="E180" s="208" t="s">
        <v>1301</v>
      </c>
      <c r="F180" s="209" t="s">
        <v>1302</v>
      </c>
      <c r="G180" s="210" t="s">
        <v>209</v>
      </c>
      <c r="H180" s="211">
        <v>2305.973</v>
      </c>
      <c r="I180" s="212"/>
      <c r="J180" s="213">
        <f>ROUND(I180*H180,2)</f>
        <v>0</v>
      </c>
      <c r="K180" s="209" t="s">
        <v>177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1303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1304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47" s="2" customFormat="1" ht="12">
      <c r="A182" s="40"/>
      <c r="B182" s="41"/>
      <c r="C182" s="42"/>
      <c r="D182" s="225" t="s">
        <v>182</v>
      </c>
      <c r="E182" s="42"/>
      <c r="F182" s="226" t="s">
        <v>1305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182</v>
      </c>
      <c r="AU182" s="19" t="s">
        <v>90</v>
      </c>
    </row>
    <row r="183" spans="1:51" s="13" customFormat="1" ht="12">
      <c r="A183" s="13"/>
      <c r="B183" s="227"/>
      <c r="C183" s="228"/>
      <c r="D183" s="220" t="s">
        <v>184</v>
      </c>
      <c r="E183" s="228"/>
      <c r="F183" s="230" t="s">
        <v>1306</v>
      </c>
      <c r="G183" s="228"/>
      <c r="H183" s="231">
        <v>2305.973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184</v>
      </c>
      <c r="AU183" s="237" t="s">
        <v>90</v>
      </c>
      <c r="AV183" s="13" t="s">
        <v>90</v>
      </c>
      <c r="AW183" s="13" t="s">
        <v>4</v>
      </c>
      <c r="AX183" s="13" t="s">
        <v>88</v>
      </c>
      <c r="AY183" s="237" t="s">
        <v>172</v>
      </c>
    </row>
    <row r="184" spans="1:65" s="2" customFormat="1" ht="21.75" customHeight="1">
      <c r="A184" s="40"/>
      <c r="B184" s="41"/>
      <c r="C184" s="207" t="s">
        <v>7</v>
      </c>
      <c r="D184" s="207" t="s">
        <v>174</v>
      </c>
      <c r="E184" s="208" t="s">
        <v>1307</v>
      </c>
      <c r="F184" s="209" t="s">
        <v>1308</v>
      </c>
      <c r="G184" s="210" t="s">
        <v>209</v>
      </c>
      <c r="H184" s="211">
        <v>93.3</v>
      </c>
      <c r="I184" s="212"/>
      <c r="J184" s="213">
        <f>ROUND(I184*H184,2)</f>
        <v>0</v>
      </c>
      <c r="K184" s="209" t="s">
        <v>177</v>
      </c>
      <c r="L184" s="46"/>
      <c r="M184" s="214" t="s">
        <v>78</v>
      </c>
      <c r="N184" s="215" t="s">
        <v>50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178</v>
      </c>
      <c r="AT184" s="218" t="s">
        <v>174</v>
      </c>
      <c r="AU184" s="218" t="s">
        <v>90</v>
      </c>
      <c r="AY184" s="19" t="s">
        <v>172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88</v>
      </c>
      <c r="BK184" s="219">
        <f>ROUND(I184*H184,2)</f>
        <v>0</v>
      </c>
      <c r="BL184" s="19" t="s">
        <v>178</v>
      </c>
      <c r="BM184" s="218" t="s">
        <v>1309</v>
      </c>
    </row>
    <row r="185" spans="1:47" s="2" customFormat="1" ht="12">
      <c r="A185" s="40"/>
      <c r="B185" s="41"/>
      <c r="C185" s="42"/>
      <c r="D185" s="220" t="s">
        <v>180</v>
      </c>
      <c r="E185" s="42"/>
      <c r="F185" s="221" t="s">
        <v>1310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180</v>
      </c>
      <c r="AU185" s="19" t="s">
        <v>90</v>
      </c>
    </row>
    <row r="186" spans="1:47" s="2" customFormat="1" ht="12">
      <c r="A186" s="40"/>
      <c r="B186" s="41"/>
      <c r="C186" s="42"/>
      <c r="D186" s="225" t="s">
        <v>182</v>
      </c>
      <c r="E186" s="42"/>
      <c r="F186" s="226" t="s">
        <v>1311</v>
      </c>
      <c r="G186" s="42"/>
      <c r="H186" s="42"/>
      <c r="I186" s="222"/>
      <c r="J186" s="42"/>
      <c r="K186" s="42"/>
      <c r="L186" s="46"/>
      <c r="M186" s="223"/>
      <c r="N186" s="22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182</v>
      </c>
      <c r="AU186" s="19" t="s">
        <v>90</v>
      </c>
    </row>
    <row r="187" spans="1:51" s="13" customFormat="1" ht="12">
      <c r="A187" s="13"/>
      <c r="B187" s="227"/>
      <c r="C187" s="228"/>
      <c r="D187" s="220" t="s">
        <v>184</v>
      </c>
      <c r="E187" s="229" t="s">
        <v>78</v>
      </c>
      <c r="F187" s="230" t="s">
        <v>1312</v>
      </c>
      <c r="G187" s="228"/>
      <c r="H187" s="231">
        <v>93.3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184</v>
      </c>
      <c r="AU187" s="237" t="s">
        <v>90</v>
      </c>
      <c r="AV187" s="13" t="s">
        <v>90</v>
      </c>
      <c r="AW187" s="13" t="s">
        <v>38</v>
      </c>
      <c r="AX187" s="13" t="s">
        <v>80</v>
      </c>
      <c r="AY187" s="237" t="s">
        <v>172</v>
      </c>
    </row>
    <row r="188" spans="1:51" s="14" customFormat="1" ht="12">
      <c r="A188" s="14"/>
      <c r="B188" s="238"/>
      <c r="C188" s="239"/>
      <c r="D188" s="220" t="s">
        <v>184</v>
      </c>
      <c r="E188" s="240" t="s">
        <v>78</v>
      </c>
      <c r="F188" s="241" t="s">
        <v>186</v>
      </c>
      <c r="G188" s="239"/>
      <c r="H188" s="242">
        <v>93.3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184</v>
      </c>
      <c r="AU188" s="248" t="s">
        <v>90</v>
      </c>
      <c r="AV188" s="14" t="s">
        <v>178</v>
      </c>
      <c r="AW188" s="14" t="s">
        <v>38</v>
      </c>
      <c r="AX188" s="14" t="s">
        <v>88</v>
      </c>
      <c r="AY188" s="248" t="s">
        <v>172</v>
      </c>
    </row>
    <row r="189" spans="1:65" s="2" customFormat="1" ht="21.75" customHeight="1">
      <c r="A189" s="40"/>
      <c r="B189" s="41"/>
      <c r="C189" s="207" t="s">
        <v>316</v>
      </c>
      <c r="D189" s="207" t="s">
        <v>174</v>
      </c>
      <c r="E189" s="208" t="s">
        <v>270</v>
      </c>
      <c r="F189" s="209" t="s">
        <v>271</v>
      </c>
      <c r="G189" s="210" t="s">
        <v>209</v>
      </c>
      <c r="H189" s="211">
        <v>150.713</v>
      </c>
      <c r="I189" s="212"/>
      <c r="J189" s="213">
        <f>ROUND(I189*H189,2)</f>
        <v>0</v>
      </c>
      <c r="K189" s="209" t="s">
        <v>177</v>
      </c>
      <c r="L189" s="46"/>
      <c r="M189" s="214" t="s">
        <v>78</v>
      </c>
      <c r="N189" s="215" t="s">
        <v>50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178</v>
      </c>
      <c r="AT189" s="218" t="s">
        <v>174</v>
      </c>
      <c r="AU189" s="218" t="s">
        <v>90</v>
      </c>
      <c r="AY189" s="19" t="s">
        <v>172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88</v>
      </c>
      <c r="BK189" s="219">
        <f>ROUND(I189*H189,2)</f>
        <v>0</v>
      </c>
      <c r="BL189" s="19" t="s">
        <v>178</v>
      </c>
      <c r="BM189" s="218" t="s">
        <v>1313</v>
      </c>
    </row>
    <row r="190" spans="1:47" s="2" customFormat="1" ht="12">
      <c r="A190" s="40"/>
      <c r="B190" s="41"/>
      <c r="C190" s="42"/>
      <c r="D190" s="220" t="s">
        <v>180</v>
      </c>
      <c r="E190" s="42"/>
      <c r="F190" s="221" t="s">
        <v>273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180</v>
      </c>
      <c r="AU190" s="19" t="s">
        <v>90</v>
      </c>
    </row>
    <row r="191" spans="1:47" s="2" customFormat="1" ht="12">
      <c r="A191" s="40"/>
      <c r="B191" s="41"/>
      <c r="C191" s="42"/>
      <c r="D191" s="225" t="s">
        <v>182</v>
      </c>
      <c r="E191" s="42"/>
      <c r="F191" s="226" t="s">
        <v>274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182</v>
      </c>
      <c r="AU191" s="19" t="s">
        <v>90</v>
      </c>
    </row>
    <row r="192" spans="1:51" s="13" customFormat="1" ht="12">
      <c r="A192" s="13"/>
      <c r="B192" s="227"/>
      <c r="C192" s="228"/>
      <c r="D192" s="220" t="s">
        <v>184</v>
      </c>
      <c r="E192" s="229" t="s">
        <v>78</v>
      </c>
      <c r="F192" s="230" t="s">
        <v>1314</v>
      </c>
      <c r="G192" s="228"/>
      <c r="H192" s="231">
        <v>150.713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184</v>
      </c>
      <c r="AU192" s="237" t="s">
        <v>90</v>
      </c>
      <c r="AV192" s="13" t="s">
        <v>90</v>
      </c>
      <c r="AW192" s="13" t="s">
        <v>38</v>
      </c>
      <c r="AX192" s="13" t="s">
        <v>80</v>
      </c>
      <c r="AY192" s="237" t="s">
        <v>172</v>
      </c>
    </row>
    <row r="193" spans="1:51" s="14" customFormat="1" ht="12">
      <c r="A193" s="14"/>
      <c r="B193" s="238"/>
      <c r="C193" s="239"/>
      <c r="D193" s="220" t="s">
        <v>184</v>
      </c>
      <c r="E193" s="240" t="s">
        <v>78</v>
      </c>
      <c r="F193" s="241" t="s">
        <v>186</v>
      </c>
      <c r="G193" s="239"/>
      <c r="H193" s="242">
        <v>150.713</v>
      </c>
      <c r="I193" s="243"/>
      <c r="J193" s="239"/>
      <c r="K193" s="239"/>
      <c r="L193" s="244"/>
      <c r="M193" s="288"/>
      <c r="N193" s="289"/>
      <c r="O193" s="289"/>
      <c r="P193" s="289"/>
      <c r="Q193" s="289"/>
      <c r="R193" s="289"/>
      <c r="S193" s="289"/>
      <c r="T193" s="29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184</v>
      </c>
      <c r="AU193" s="248" t="s">
        <v>90</v>
      </c>
      <c r="AV193" s="14" t="s">
        <v>178</v>
      </c>
      <c r="AW193" s="14" t="s">
        <v>38</v>
      </c>
      <c r="AX193" s="14" t="s">
        <v>88</v>
      </c>
      <c r="AY193" s="248" t="s">
        <v>172</v>
      </c>
    </row>
    <row r="194" spans="1:31" s="2" customFormat="1" ht="6.95" customHeight="1">
      <c r="A194" s="40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46"/>
      <c r="M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</sheetData>
  <sheetProtection password="CC35" sheet="1" objects="1" scenarios="1" formatColumns="0" formatRows="0" autoFilter="0"/>
  <autoFilter ref="C83:K1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2_02/121151126"/>
    <hyperlink ref="F99" r:id="rId2" display="https://podminky.urs.cz/item/CS_URS_2022_02/139951123"/>
    <hyperlink ref="F107" r:id="rId3" display="https://podminky.urs.cz/item/CS_URS_2022_02/162751117"/>
    <hyperlink ref="F122" r:id="rId4" display="https://podminky.urs.cz/item/CS_URS_2022_02/167151111"/>
    <hyperlink ref="F132" r:id="rId5" display="https://podminky.urs.cz/item/CS_URS_2022_02/213141111"/>
    <hyperlink ref="F142" r:id="rId6" display="https://podminky.urs.cz/item/CS_URS_2022_02/291111116.R"/>
    <hyperlink ref="F151" r:id="rId7" display="https://podminky.urs.cz/item/CS_URS_2022_02/962032241"/>
    <hyperlink ref="F156" r:id="rId8" display="https://podminky.urs.cz/item/CS_URS_2022_02/966071822"/>
    <hyperlink ref="F161" r:id="rId9" display="https://podminky.urs.cz/item/CS_URS_2022_02/966072811"/>
    <hyperlink ref="F166" r:id="rId10" display="https://podminky.urs.cz/item/CS_URS_2022_02/966073810"/>
    <hyperlink ref="F170" r:id="rId11" display="https://podminky.urs.cz/item/CS_URS_2022_02/966073812"/>
    <hyperlink ref="F179" r:id="rId12" display="https://podminky.urs.cz/item/CS_URS_2022_02/997013501"/>
    <hyperlink ref="F182" r:id="rId13" display="https://podminky.urs.cz/item/CS_URS_2022_02/997013509"/>
    <hyperlink ref="F186" r:id="rId14" display="https://podminky.urs.cz/item/CS_URS_2022_02/997013602"/>
    <hyperlink ref="F191" r:id="rId15" display="https://podminky.urs.cz/item/CS_URS_2022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Vénos</dc:creator>
  <cp:keywords/>
  <dc:description/>
  <cp:lastModifiedBy>Martin Vénos</cp:lastModifiedBy>
  <dcterms:created xsi:type="dcterms:W3CDTF">2023-02-21T10:07:07Z</dcterms:created>
  <dcterms:modified xsi:type="dcterms:W3CDTF">2023-02-21T10:07:25Z</dcterms:modified>
  <cp:category/>
  <cp:version/>
  <cp:contentType/>
  <cp:contentStatus/>
</cp:coreProperties>
</file>