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Rozpočty 2024\01 - HOTOVO\Linhart UK\"/>
    </mc:Choice>
  </mc:AlternateContent>
  <bookViews>
    <workbookView xWindow="0" yWindow="0" windowWidth="0" windowHeight="0"/>
  </bookViews>
  <sheets>
    <sheet name="Rekapitulace stavby" sheetId="1" r:id="rId1"/>
    <sheet name="01 - Elektroinstalace" sheetId="2" r:id="rId2"/>
    <sheet name="02 - Vedlejší rozpočtové ..." sheetId="3" r:id="rId3"/>
    <sheet name="01 - Stavební část" sheetId="4" r:id="rId4"/>
    <sheet name="02 - Elektroinstalace" sheetId="5" r:id="rId5"/>
    <sheet name="01 - Stavební část_01" sheetId="6" r:id="rId6"/>
    <sheet name="02 - Elektroinstalace_01" sheetId="7" r:id="rId7"/>
    <sheet name="01 - Stavební část_02" sheetId="8" r:id="rId8"/>
    <sheet name="02 - Elektroinstalace_02" sheetId="9" r:id="rId9"/>
    <sheet name="01 - Stavební část_03" sheetId="10" r:id="rId10"/>
    <sheet name="02 - Elektroinstalace_03" sheetId="11" r:id="rId11"/>
    <sheet name="01 - Stavební část_04" sheetId="12" r:id="rId12"/>
    <sheet name="02 - Elektroinstalace_04" sheetId="13" r:id="rId13"/>
    <sheet name="Pokyny pro vyplnění" sheetId="14" r:id="rId14"/>
  </sheets>
  <definedNames>
    <definedName name="_xlnm.Print_Area" localSheetId="0">'Rekapitulace stavby'!$D$4:$AO$36,'Rekapitulace stavby'!$C$42:$AQ$73</definedName>
    <definedName name="_xlnm.Print_Titles" localSheetId="0">'Rekapitulace stavby'!$52:$52</definedName>
    <definedName name="_xlnm._FilterDatabase" localSheetId="1" hidden="1">'01 - Elektroinstalace'!$C$90:$K$126</definedName>
    <definedName name="_xlnm.Print_Area" localSheetId="1">'01 - Elektroinstalace'!$C$4:$J$41,'01 - Elektroinstalace'!$C$47:$J$70,'01 - Elektroinstalace'!$C$76:$K$126</definedName>
    <definedName name="_xlnm.Print_Titles" localSheetId="1">'01 - Elektroinstalace'!$90:$90</definedName>
    <definedName name="_xlnm._FilterDatabase" localSheetId="2" hidden="1">'02 - Vedlejší rozpočtové ...'!$C$85:$K$96</definedName>
    <definedName name="_xlnm.Print_Area" localSheetId="2">'02 - Vedlejší rozpočtové ...'!$C$4:$J$41,'02 - Vedlejší rozpočtové ...'!$C$47:$J$65,'02 - Vedlejší rozpočtové ...'!$C$71:$K$96</definedName>
    <definedName name="_xlnm.Print_Titles" localSheetId="2">'02 - Vedlejší rozpočtové ...'!$85:$85</definedName>
    <definedName name="_xlnm._FilterDatabase" localSheetId="3" hidden="1">'01 - Stavební část'!$C$99:$K$274</definedName>
    <definedName name="_xlnm.Print_Area" localSheetId="3">'01 - Stavební část'!$C$4:$J$41,'01 - Stavební část'!$C$47:$J$79,'01 - Stavební část'!$C$85:$K$274</definedName>
    <definedName name="_xlnm.Print_Titles" localSheetId="3">'01 - Stavební část'!$99:$99</definedName>
    <definedName name="_xlnm._FilterDatabase" localSheetId="4" hidden="1">'02 - Elektroinstalace'!$C$86:$K$131</definedName>
    <definedName name="_xlnm.Print_Area" localSheetId="4">'02 - Elektroinstalace'!$C$4:$J$41,'02 - Elektroinstalace'!$C$47:$J$66,'02 - Elektroinstalace'!$C$72:$K$131</definedName>
    <definedName name="_xlnm.Print_Titles" localSheetId="4">'02 - Elektroinstalace'!$86:$86</definedName>
    <definedName name="_xlnm._FilterDatabase" localSheetId="5" hidden="1">'01 - Stavební část_01'!$C$101:$K$286</definedName>
    <definedName name="_xlnm.Print_Area" localSheetId="5">'01 - Stavební část_01'!$C$4:$J$41,'01 - Stavební část_01'!$C$47:$J$81,'01 - Stavební část_01'!$C$87:$K$286</definedName>
    <definedName name="_xlnm.Print_Titles" localSheetId="5">'01 - Stavební část_01'!$101:$101</definedName>
    <definedName name="_xlnm._FilterDatabase" localSheetId="6" hidden="1">'02 - Elektroinstalace_01'!$C$86:$K$139</definedName>
    <definedName name="_xlnm.Print_Area" localSheetId="6">'02 - Elektroinstalace_01'!$C$4:$J$41,'02 - Elektroinstalace_01'!$C$47:$J$66,'02 - Elektroinstalace_01'!$C$72:$K$139</definedName>
    <definedName name="_xlnm.Print_Titles" localSheetId="6">'02 - Elektroinstalace_01'!$86:$86</definedName>
    <definedName name="_xlnm._FilterDatabase" localSheetId="7" hidden="1">'01 - Stavební část_02'!$C$96:$K$237</definedName>
    <definedName name="_xlnm.Print_Area" localSheetId="7">'01 - Stavební část_02'!$C$4:$J$41,'01 - Stavební část_02'!$C$47:$J$76,'01 - Stavební část_02'!$C$82:$K$237</definedName>
    <definedName name="_xlnm.Print_Titles" localSheetId="7">'01 - Stavební část_02'!$96:$96</definedName>
    <definedName name="_xlnm._FilterDatabase" localSheetId="8" hidden="1">'02 - Elektroinstalace_02'!$C$86:$K$129</definedName>
    <definedName name="_xlnm.Print_Area" localSheetId="8">'02 - Elektroinstalace_02'!$C$4:$J$41,'02 - Elektroinstalace_02'!$C$47:$J$66,'02 - Elektroinstalace_02'!$C$72:$K$129</definedName>
    <definedName name="_xlnm.Print_Titles" localSheetId="8">'02 - Elektroinstalace_02'!$86:$86</definedName>
    <definedName name="_xlnm._FilterDatabase" localSheetId="9" hidden="1">'01 - Stavební část_03'!$C$96:$K$248</definedName>
    <definedName name="_xlnm.Print_Area" localSheetId="9">'01 - Stavební část_03'!$C$4:$J$41,'01 - Stavební část_03'!$C$47:$J$76,'01 - Stavební část_03'!$C$82:$K$248</definedName>
    <definedName name="_xlnm.Print_Titles" localSheetId="9">'01 - Stavební část_03'!$96:$96</definedName>
    <definedName name="_xlnm._FilterDatabase" localSheetId="10" hidden="1">'02 - Elektroinstalace_03'!$C$86:$K$133</definedName>
    <definedName name="_xlnm.Print_Area" localSheetId="10">'02 - Elektroinstalace_03'!$C$4:$J$41,'02 - Elektroinstalace_03'!$C$47:$J$66,'02 - Elektroinstalace_03'!$C$72:$K$133</definedName>
    <definedName name="_xlnm.Print_Titles" localSheetId="10">'02 - Elektroinstalace_03'!$86:$86</definedName>
    <definedName name="_xlnm._FilterDatabase" localSheetId="11" hidden="1">'01 - Stavební část_04'!$C$97:$K$252</definedName>
    <definedName name="_xlnm.Print_Area" localSheetId="11">'01 - Stavební část_04'!$C$4:$J$41,'01 - Stavební část_04'!$C$47:$J$77,'01 - Stavební část_04'!$C$83:$K$252</definedName>
    <definedName name="_xlnm.Print_Titles" localSheetId="11">'01 - Stavební část_04'!$97:$97</definedName>
    <definedName name="_xlnm._FilterDatabase" localSheetId="12" hidden="1">'02 - Elektroinstalace_04'!$C$86:$K$141</definedName>
    <definedName name="_xlnm.Print_Area" localSheetId="12">'02 - Elektroinstalace_04'!$C$4:$J$41,'02 - Elektroinstalace_04'!$C$47:$J$66,'02 - Elektroinstalace_04'!$C$72:$K$141</definedName>
    <definedName name="_xlnm.Print_Titles" localSheetId="12">'02 - Elektroinstalace_04'!$86:$86</definedName>
    <definedName name="_xlnm.Print_Area" localSheetId="13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3" l="1" r="J39"/>
  <c r="J38"/>
  <c i="1" r="AY72"/>
  <c i="13" r="J37"/>
  <c i="1" r="AX72"/>
  <c i="13"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56"/>
  <c r="E7"/>
  <c r="E75"/>
  <c i="12" r="J39"/>
  <c r="J38"/>
  <c i="1" r="AY71"/>
  <c i="12" r="J37"/>
  <c i="1" r="AX71"/>
  <c i="12"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2"/>
  <c r="BH242"/>
  <c r="BG242"/>
  <c r="BF242"/>
  <c r="T242"/>
  <c r="R242"/>
  <c r="P242"/>
  <c r="BI240"/>
  <c r="BH240"/>
  <c r="BG240"/>
  <c r="BF240"/>
  <c r="T240"/>
  <c r="R240"/>
  <c r="P240"/>
  <c r="BI238"/>
  <c r="BH238"/>
  <c r="BG238"/>
  <c r="BF238"/>
  <c r="T238"/>
  <c r="R238"/>
  <c r="P238"/>
  <c r="BI234"/>
  <c r="BH234"/>
  <c r="BG234"/>
  <c r="BF234"/>
  <c r="T234"/>
  <c r="R234"/>
  <c r="P234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4"/>
  <c r="BH134"/>
  <c r="BG134"/>
  <c r="BF134"/>
  <c r="T134"/>
  <c r="T133"/>
  <c r="R134"/>
  <c r="R133"/>
  <c r="P134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1"/>
  <c r="BH101"/>
  <c r="BG101"/>
  <c r="BF101"/>
  <c r="T101"/>
  <c r="R101"/>
  <c r="P101"/>
  <c r="J95"/>
  <c r="J94"/>
  <c r="F94"/>
  <c r="F92"/>
  <c r="E90"/>
  <c r="J59"/>
  <c r="J58"/>
  <c r="F58"/>
  <c r="F56"/>
  <c r="E54"/>
  <c r="J20"/>
  <c r="E20"/>
  <c r="F59"/>
  <c r="J19"/>
  <c r="J14"/>
  <c r="J92"/>
  <c r="E7"/>
  <c r="E86"/>
  <c i="11" r="J39"/>
  <c r="J38"/>
  <c i="1" r="AY69"/>
  <c i="11" r="J37"/>
  <c i="1" r="AX69"/>
  <c i="11"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59"/>
  <c r="J19"/>
  <c r="J14"/>
  <c r="J81"/>
  <c r="E7"/>
  <c r="E50"/>
  <c i="10" r="J39"/>
  <c r="J38"/>
  <c i="1" r="AY68"/>
  <c i="10" r="J37"/>
  <c i="1" r="AX68"/>
  <c i="10"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T132"/>
  <c r="R133"/>
  <c r="R132"/>
  <c r="P133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R105"/>
  <c r="P105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59"/>
  <c r="J19"/>
  <c r="J14"/>
  <c r="J91"/>
  <c r="E7"/>
  <c r="E85"/>
  <c i="9" r="J39"/>
  <c r="J38"/>
  <c i="1" r="AY66"/>
  <c i="9" r="J37"/>
  <c i="1" r="AX66"/>
  <c i="9" r="BI128"/>
  <c r="BH128"/>
  <c r="BG128"/>
  <c r="BF128"/>
  <c r="T128"/>
  <c r="R128"/>
  <c r="P128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56"/>
  <c r="E7"/>
  <c r="E50"/>
  <c i="8" r="J39"/>
  <c r="J38"/>
  <c i="1" r="AY65"/>
  <c i="8" r="J37"/>
  <c i="1" r="AX65"/>
  <c i="8"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38"/>
  <c r="BH138"/>
  <c r="BG138"/>
  <c r="BF138"/>
  <c r="T138"/>
  <c r="R138"/>
  <c r="P138"/>
  <c r="BI134"/>
  <c r="BH134"/>
  <c r="BG134"/>
  <c r="BF134"/>
  <c r="T134"/>
  <c r="T133"/>
  <c r="R134"/>
  <c r="R133"/>
  <c r="P134"/>
  <c r="P133"/>
  <c r="BI131"/>
  <c r="BH131"/>
  <c r="BG131"/>
  <c r="BF131"/>
  <c r="T131"/>
  <c r="R131"/>
  <c r="P131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08"/>
  <c r="BH108"/>
  <c r="BG108"/>
  <c r="BF108"/>
  <c r="T108"/>
  <c r="R108"/>
  <c r="P108"/>
  <c r="BI106"/>
  <c r="BH106"/>
  <c r="BG106"/>
  <c r="BF106"/>
  <c r="T106"/>
  <c r="R106"/>
  <c r="P106"/>
  <c r="BI100"/>
  <c r="BH100"/>
  <c r="BG100"/>
  <c r="BF100"/>
  <c r="T100"/>
  <c r="R100"/>
  <c r="P100"/>
  <c r="J94"/>
  <c r="J93"/>
  <c r="F93"/>
  <c r="F91"/>
  <c r="E89"/>
  <c r="J59"/>
  <c r="J58"/>
  <c r="F58"/>
  <c r="F56"/>
  <c r="E54"/>
  <c r="J20"/>
  <c r="E20"/>
  <c r="F94"/>
  <c r="J19"/>
  <c r="J14"/>
  <c r="J56"/>
  <c r="E7"/>
  <c r="E50"/>
  <c i="7" r="J39"/>
  <c r="J38"/>
  <c i="1" r="AY63"/>
  <c i="7" r="J37"/>
  <c i="1" r="AX63"/>
  <c i="7"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59"/>
  <c r="J19"/>
  <c r="J14"/>
  <c r="J81"/>
  <c r="E7"/>
  <c r="E75"/>
  <c i="6" r="J39"/>
  <c r="J38"/>
  <c i="1" r="AY62"/>
  <c i="6" r="J37"/>
  <c i="1" r="AX62"/>
  <c i="6"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5"/>
  <c r="BH275"/>
  <c r="BG275"/>
  <c r="BF275"/>
  <c r="T275"/>
  <c r="R275"/>
  <c r="P275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5"/>
  <c r="BH265"/>
  <c r="BG265"/>
  <c r="BF265"/>
  <c r="T265"/>
  <c r="R265"/>
  <c r="P265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3"/>
  <c r="BH243"/>
  <c r="BG243"/>
  <c r="BF243"/>
  <c r="T243"/>
  <c r="R243"/>
  <c r="P243"/>
  <c r="BI240"/>
  <c r="BH240"/>
  <c r="BG240"/>
  <c r="BF240"/>
  <c r="T240"/>
  <c r="R240"/>
  <c r="P240"/>
  <c r="BI238"/>
  <c r="BH238"/>
  <c r="BG238"/>
  <c r="BF238"/>
  <c r="T238"/>
  <c r="R238"/>
  <c r="P238"/>
  <c r="BI236"/>
  <c r="BH236"/>
  <c r="BG236"/>
  <c r="BF236"/>
  <c r="T236"/>
  <c r="R236"/>
  <c r="P236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8"/>
  <c r="BH208"/>
  <c r="BG208"/>
  <c r="BF208"/>
  <c r="T208"/>
  <c r="R208"/>
  <c r="P208"/>
  <c r="BI206"/>
  <c r="BH206"/>
  <c r="BG206"/>
  <c r="BF206"/>
  <c r="T206"/>
  <c r="R206"/>
  <c r="P206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T152"/>
  <c r="R153"/>
  <c r="R152"/>
  <c r="P153"/>
  <c r="P152"/>
  <c r="BI149"/>
  <c r="BH149"/>
  <c r="BG149"/>
  <c r="BF149"/>
  <c r="T149"/>
  <c r="R149"/>
  <c r="P149"/>
  <c r="BI146"/>
  <c r="BH146"/>
  <c r="BG146"/>
  <c r="BF146"/>
  <c r="T146"/>
  <c r="R146"/>
  <c r="P146"/>
  <c r="BI142"/>
  <c r="BH142"/>
  <c r="BG142"/>
  <c r="BF142"/>
  <c r="T142"/>
  <c r="T141"/>
  <c r="R142"/>
  <c r="R141"/>
  <c r="P142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3"/>
  <c r="BH113"/>
  <c r="BG113"/>
  <c r="BF113"/>
  <c r="T113"/>
  <c r="R113"/>
  <c r="P113"/>
  <c r="BI111"/>
  <c r="BH111"/>
  <c r="BG111"/>
  <c r="BF111"/>
  <c r="T111"/>
  <c r="R111"/>
  <c r="P111"/>
  <c r="BI105"/>
  <c r="BH105"/>
  <c r="BG105"/>
  <c r="BF105"/>
  <c r="T105"/>
  <c r="R105"/>
  <c r="P105"/>
  <c r="J99"/>
  <c r="J98"/>
  <c r="F98"/>
  <c r="F96"/>
  <c r="E94"/>
  <c r="J59"/>
  <c r="J58"/>
  <c r="F58"/>
  <c r="F56"/>
  <c r="E54"/>
  <c r="J20"/>
  <c r="E20"/>
  <c r="F99"/>
  <c r="J19"/>
  <c r="J14"/>
  <c r="J96"/>
  <c r="E7"/>
  <c r="E50"/>
  <c i="5" r="J39"/>
  <c r="J38"/>
  <c i="1" r="AY60"/>
  <c i="5" r="J37"/>
  <c i="1" r="AX60"/>
  <c i="5" r="BI130"/>
  <c r="BH130"/>
  <c r="BG130"/>
  <c r="BF130"/>
  <c r="T130"/>
  <c r="R130"/>
  <c r="P130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J84"/>
  <c r="J83"/>
  <c r="F83"/>
  <c r="F81"/>
  <c r="E79"/>
  <c r="J59"/>
  <c r="J58"/>
  <c r="F58"/>
  <c r="F56"/>
  <c r="E54"/>
  <c r="J20"/>
  <c r="E20"/>
  <c r="F84"/>
  <c r="J19"/>
  <c r="J14"/>
  <c r="J56"/>
  <c r="E7"/>
  <c r="E75"/>
  <c i="4" r="J39"/>
  <c r="J38"/>
  <c i="1" r="AY59"/>
  <c i="4" r="J37"/>
  <c i="1" r="AX59"/>
  <c i="4"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2"/>
  <c r="BH262"/>
  <c r="BG262"/>
  <c r="BF262"/>
  <c r="T262"/>
  <c r="R262"/>
  <c r="P262"/>
  <c r="BI260"/>
  <c r="BH260"/>
  <c r="BG260"/>
  <c r="BF260"/>
  <c r="T260"/>
  <c r="R260"/>
  <c r="P260"/>
  <c r="BI258"/>
  <c r="BH258"/>
  <c r="BG258"/>
  <c r="BF258"/>
  <c r="T258"/>
  <c r="R258"/>
  <c r="P258"/>
  <c r="BI254"/>
  <c r="BH254"/>
  <c r="BG254"/>
  <c r="BF254"/>
  <c r="T254"/>
  <c r="R254"/>
  <c r="P254"/>
  <c r="BI246"/>
  <c r="BH246"/>
  <c r="BG246"/>
  <c r="BF246"/>
  <c r="T246"/>
  <c r="R246"/>
  <c r="P246"/>
  <c r="BI244"/>
  <c r="BH244"/>
  <c r="BG244"/>
  <c r="BF244"/>
  <c r="T244"/>
  <c r="R244"/>
  <c r="P244"/>
  <c r="BI240"/>
  <c r="BH240"/>
  <c r="BG240"/>
  <c r="BF240"/>
  <c r="T240"/>
  <c r="T239"/>
  <c r="R240"/>
  <c r="R239"/>
  <c r="P240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6"/>
  <c r="BH136"/>
  <c r="BG136"/>
  <c r="BF136"/>
  <c r="T136"/>
  <c r="T135"/>
  <c r="R136"/>
  <c r="R135"/>
  <c r="P136"/>
  <c r="P135"/>
  <c r="BI133"/>
  <c r="BH133"/>
  <c r="BG133"/>
  <c r="BF133"/>
  <c r="T133"/>
  <c r="R133"/>
  <c r="P133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R111"/>
  <c r="P111"/>
  <c r="BI105"/>
  <c r="BH105"/>
  <c r="BG105"/>
  <c r="BF105"/>
  <c r="T105"/>
  <c r="R105"/>
  <c r="P105"/>
  <c r="BI103"/>
  <c r="BH103"/>
  <c r="BG103"/>
  <c r="BF103"/>
  <c r="T103"/>
  <c r="R103"/>
  <c r="P103"/>
  <c r="J97"/>
  <c r="J96"/>
  <c r="F96"/>
  <c r="F94"/>
  <c r="E92"/>
  <c r="J59"/>
  <c r="J58"/>
  <c r="F58"/>
  <c r="F56"/>
  <c r="E54"/>
  <c r="J20"/>
  <c r="E20"/>
  <c r="F59"/>
  <c r="J19"/>
  <c r="J14"/>
  <c r="J56"/>
  <c r="E7"/>
  <c r="E88"/>
  <c i="3" r="J39"/>
  <c r="J38"/>
  <c i="1" r="AY57"/>
  <c i="3" r="J37"/>
  <c i="1" r="AX57"/>
  <c i="3"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3"/>
  <c r="J82"/>
  <c r="F82"/>
  <c r="F80"/>
  <c r="E78"/>
  <c r="J59"/>
  <c r="J58"/>
  <c r="F58"/>
  <c r="F56"/>
  <c r="E54"/>
  <c r="J20"/>
  <c r="E20"/>
  <c r="F83"/>
  <c r="J19"/>
  <c r="J14"/>
  <c r="J80"/>
  <c r="E7"/>
  <c r="E50"/>
  <c i="2" r="J39"/>
  <c r="J38"/>
  <c i="1" r="AY56"/>
  <c i="2" r="J37"/>
  <c i="1" r="AX56"/>
  <c i="2"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4"/>
  <c r="BH94"/>
  <c r="BG94"/>
  <c r="BF94"/>
  <c r="T94"/>
  <c r="R94"/>
  <c r="P94"/>
  <c r="F85"/>
  <c r="E83"/>
  <c r="F56"/>
  <c r="E54"/>
  <c r="J26"/>
  <c r="E26"/>
  <c r="J88"/>
  <c r="J25"/>
  <c r="J23"/>
  <c r="E23"/>
  <c r="J58"/>
  <c r="J22"/>
  <c r="J20"/>
  <c r="E20"/>
  <c r="F88"/>
  <c r="J19"/>
  <c r="J17"/>
  <c r="E17"/>
  <c r="F87"/>
  <c r="J16"/>
  <c r="J14"/>
  <c r="J85"/>
  <c r="E7"/>
  <c r="E79"/>
  <c i="1" r="L50"/>
  <c r="AM50"/>
  <c r="AM49"/>
  <c r="L49"/>
  <c r="AM47"/>
  <c r="L47"/>
  <c r="L45"/>
  <c r="L44"/>
  <c i="2" r="J114"/>
  <c i="3" r="J90"/>
  <c i="4" r="BK202"/>
  <c r="BK169"/>
  <c r="J244"/>
  <c i="5" r="J125"/>
  <c r="J99"/>
  <c i="6" r="J129"/>
  <c r="J208"/>
  <c r="J184"/>
  <c r="J139"/>
  <c i="7" r="BK91"/>
  <c r="J108"/>
  <c r="BK94"/>
  <c i="8" r="BK222"/>
  <c r="BK150"/>
  <c r="J134"/>
  <c i="9" r="BK99"/>
  <c i="10" r="J217"/>
  <c r="BK133"/>
  <c r="J153"/>
  <c r="BK171"/>
  <c i="11" r="BK129"/>
  <c r="BK91"/>
  <c r="J109"/>
  <c i="12" r="BK155"/>
  <c r="J181"/>
  <c r="J161"/>
  <c i="13" r="J109"/>
  <c r="BK118"/>
  <c r="J137"/>
  <c i="2" r="J124"/>
  <c r="BK95"/>
  <c i="3" r="J88"/>
  <c i="4" r="J186"/>
  <c r="BK117"/>
  <c r="BK189"/>
  <c r="J171"/>
  <c i="5" r="BK123"/>
  <c r="BK106"/>
  <c i="6" r="BK231"/>
  <c r="J238"/>
  <c r="J183"/>
  <c i="7" r="J133"/>
  <c r="J109"/>
  <c r="J126"/>
  <c r="BK104"/>
  <c i="8" r="BK154"/>
  <c r="BK194"/>
  <c i="9" r="J105"/>
  <c i="10" r="J202"/>
  <c r="J236"/>
  <c r="BK243"/>
  <c r="J108"/>
  <c i="11" r="BK120"/>
  <c r="J108"/>
  <c i="12" r="BK214"/>
  <c r="BK188"/>
  <c r="BK152"/>
  <c i="13" r="J124"/>
  <c r="BK108"/>
  <c i="1" r="AS70"/>
  <c i="4" r="BK124"/>
  <c r="BK186"/>
  <c r="J207"/>
  <c i="5" r="BK120"/>
  <c r="BK102"/>
  <c i="6" r="J236"/>
  <c r="BK176"/>
  <c r="BK153"/>
  <c r="J201"/>
  <c i="7" r="BK132"/>
  <c r="BK133"/>
  <c i="8" r="J220"/>
  <c r="BK220"/>
  <c r="BK169"/>
  <c i="9" r="J99"/>
  <c r="BK128"/>
  <c r="J95"/>
  <c i="10" r="BK214"/>
  <c r="BK163"/>
  <c r="J185"/>
  <c r="BK247"/>
  <c i="11" r="J101"/>
  <c r="BK90"/>
  <c r="BK107"/>
  <c i="12" r="BK181"/>
  <c r="J242"/>
  <c i="13" r="BK110"/>
  <c r="BK137"/>
  <c i="2" r="J107"/>
  <c i="1" r="AS64"/>
  <c i="4" r="BK161"/>
  <c r="J148"/>
  <c r="J163"/>
  <c r="BK136"/>
  <c i="5" r="BK124"/>
  <c r="J90"/>
  <c r="J112"/>
  <c i="6" r="BK175"/>
  <c r="J130"/>
  <c i="7" r="J100"/>
  <c r="J90"/>
  <c r="BK105"/>
  <c i="8" r="J161"/>
  <c r="J119"/>
  <c r="J131"/>
  <c i="9" r="BK115"/>
  <c r="BK90"/>
  <c i="10" r="J243"/>
  <c r="J112"/>
  <c r="BK208"/>
  <c r="BK162"/>
  <c i="11" r="J104"/>
  <c r="BK130"/>
  <c r="J111"/>
  <c i="12" r="BK131"/>
  <c r="J221"/>
  <c r="BK128"/>
  <c i="13" r="BK131"/>
  <c r="BK140"/>
  <c r="BK138"/>
  <c r="BK100"/>
  <c i="2" r="BK121"/>
  <c r="J97"/>
  <c i="4" r="BK140"/>
  <c r="BK128"/>
  <c r="J128"/>
  <c r="BK209"/>
  <c i="5" r="J97"/>
  <c r="J95"/>
  <c i="6" r="J217"/>
  <c r="BK194"/>
  <c r="J194"/>
  <c r="BK185"/>
  <c r="J166"/>
  <c i="7" r="BK93"/>
  <c r="BK109"/>
  <c i="8" r="J192"/>
  <c r="J164"/>
  <c r="J233"/>
  <c r="J157"/>
  <c i="9" r="J111"/>
  <c r="BK125"/>
  <c i="10" r="BK245"/>
  <c r="J196"/>
  <c r="BK200"/>
  <c i="11" r="J105"/>
  <c r="BK98"/>
  <c r="J96"/>
  <c i="12" r="J124"/>
  <c r="BK183"/>
  <c r="BK116"/>
  <c i="13" r="J138"/>
  <c r="BK92"/>
  <c i="2" r="BK125"/>
  <c r="BK102"/>
  <c i="4" r="BK171"/>
  <c r="BK225"/>
  <c r="BK228"/>
  <c r="BK269"/>
  <c r="J124"/>
  <c i="5" r="J102"/>
  <c r="BK114"/>
  <c r="J108"/>
  <c i="6" r="J180"/>
  <c r="BK253"/>
  <c r="BK183"/>
  <c r="BK222"/>
  <c i="7" r="J104"/>
  <c r="J124"/>
  <c r="BK112"/>
  <c i="8" r="BK214"/>
  <c r="BK174"/>
  <c r="BK188"/>
  <c i="9" r="BK108"/>
  <c r="J108"/>
  <c i="10" r="BK153"/>
  <c r="BK168"/>
  <c r="J178"/>
  <c r="J169"/>
  <c i="11" r="J91"/>
  <c r="BK115"/>
  <c i="12" r="J171"/>
  <c r="BK221"/>
  <c r="BK165"/>
  <c r="J173"/>
  <c i="13" r="J132"/>
  <c r="J95"/>
  <c r="J104"/>
  <c i="2" r="J126"/>
  <c r="BK101"/>
  <c i="4" r="BK223"/>
  <c r="J240"/>
  <c r="BK204"/>
  <c r="BK174"/>
  <c i="5" r="BK125"/>
  <c r="BK109"/>
  <c i="6" r="BK273"/>
  <c r="BK211"/>
  <c r="J270"/>
  <c r="BK215"/>
  <c r="J275"/>
  <c i="7" r="BK135"/>
  <c r="J129"/>
  <c r="BK118"/>
  <c i="8" r="BK164"/>
  <c r="J214"/>
  <c r="J182"/>
  <c i="9" r="BK109"/>
  <c r="J122"/>
  <c r="J116"/>
  <c i="10" r="BK119"/>
  <c r="BK202"/>
  <c r="BK123"/>
  <c i="11" r="BK114"/>
  <c r="BK111"/>
  <c r="BK92"/>
  <c i="12" r="BK216"/>
  <c r="BK110"/>
  <c r="J110"/>
  <c i="13" r="J133"/>
  <c r="BK119"/>
  <c r="J98"/>
  <c r="J126"/>
  <c i="2" r="BK107"/>
  <c i="3" r="J95"/>
  <c i="4" r="J221"/>
  <c r="J140"/>
  <c r="BK216"/>
  <c i="5" r="BK121"/>
  <c r="J94"/>
  <c i="6" r="BK270"/>
  <c r="BK190"/>
  <c r="BK111"/>
  <c r="BK149"/>
  <c r="J127"/>
  <c i="7" r="J96"/>
  <c r="BK115"/>
  <c r="J138"/>
  <c i="8" r="J152"/>
  <c r="BK216"/>
  <c r="J222"/>
  <c r="BK114"/>
  <c i="9" r="J93"/>
  <c r="BK102"/>
  <c i="10" r="BK140"/>
  <c r="BK230"/>
  <c r="BK143"/>
  <c i="11" r="J132"/>
  <c r="BK121"/>
  <c i="12" r="BK121"/>
  <c r="J216"/>
  <c r="BK120"/>
  <c i="13" r="BK97"/>
  <c i="2" r="J125"/>
  <c r="J108"/>
  <c r="J100"/>
  <c i="4" r="BK271"/>
  <c r="BK163"/>
  <c r="J233"/>
  <c r="BK219"/>
  <c i="5" r="BK112"/>
  <c r="J111"/>
  <c i="6" r="J178"/>
  <c r="J111"/>
  <c r="J250"/>
  <c r="J199"/>
  <c i="7" r="BK134"/>
  <c r="J95"/>
  <c r="BK110"/>
  <c i="8" r="J176"/>
  <c r="BK106"/>
  <c r="BK138"/>
  <c i="9" r="BK91"/>
  <c r="BK110"/>
  <c r="BK124"/>
  <c i="10" r="J247"/>
  <c r="BK166"/>
  <c r="BK194"/>
  <c i="11" r="BK119"/>
  <c r="BK116"/>
  <c r="J116"/>
  <c i="12" r="J238"/>
  <c r="J148"/>
  <c r="BK212"/>
  <c i="13" r="J128"/>
  <c r="J123"/>
  <c i="2" r="J102"/>
  <c r="BK104"/>
  <c i="4" r="J145"/>
  <c r="J192"/>
  <c r="J231"/>
  <c r="BK213"/>
  <c i="5" r="BK96"/>
  <c r="J127"/>
  <c i="6" r="BK267"/>
  <c r="BK285"/>
  <c r="J170"/>
  <c i="7" r="J102"/>
  <c r="J113"/>
  <c r="J116"/>
  <c i="8" r="BK122"/>
  <c r="J120"/>
  <c r="BK153"/>
  <c i="9" r="BK117"/>
  <c r="J90"/>
  <c r="BK104"/>
  <c i="10" r="J182"/>
  <c r="J208"/>
  <c r="BK182"/>
  <c i="11" r="J92"/>
  <c r="J120"/>
  <c i="12" r="BK170"/>
  <c r="J195"/>
  <c r="BK200"/>
  <c r="BK198"/>
  <c r="J114"/>
  <c i="13" r="J105"/>
  <c r="J130"/>
  <c r="BK130"/>
  <c i="2" r="J119"/>
  <c r="BK112"/>
  <c r="BK118"/>
  <c i="4" r="J177"/>
  <c r="J271"/>
  <c r="BK273"/>
  <c i="5" r="BK130"/>
  <c r="J106"/>
  <c r="BK126"/>
  <c i="6" r="J185"/>
  <c r="J174"/>
  <c r="BK163"/>
  <c r="BK166"/>
  <c r="J128"/>
  <c i="7" r="BK126"/>
  <c r="BK102"/>
  <c i="8" r="J112"/>
  <c r="J171"/>
  <c r="J186"/>
  <c r="J106"/>
  <c i="9" r="J117"/>
  <c r="J114"/>
  <c i="10" r="J175"/>
  <c r="J145"/>
  <c r="J166"/>
  <c i="11" r="BK109"/>
  <c r="J112"/>
  <c i="12" r="J191"/>
  <c r="BK223"/>
  <c r="J152"/>
  <c i="13" r="BK126"/>
  <c r="J106"/>
  <c r="BK135"/>
  <c i="2" r="BK120"/>
  <c r="BK111"/>
  <c i="4" r="J151"/>
  <c r="BK133"/>
  <c r="BK111"/>
  <c r="BK151"/>
  <c r="J103"/>
  <c i="5" r="J126"/>
  <c r="J100"/>
  <c i="6" r="J285"/>
  <c r="J113"/>
  <c r="BK120"/>
  <c r="J231"/>
  <c r="BK192"/>
  <c i="7" r="J125"/>
  <c r="J135"/>
  <c r="J105"/>
  <c i="8" r="J231"/>
  <c r="J211"/>
  <c r="J236"/>
  <c i="9" r="BK113"/>
  <c r="BK107"/>
  <c r="J91"/>
  <c i="10" r="BK204"/>
  <c r="BK219"/>
  <c r="BK130"/>
  <c r="J120"/>
  <c i="11" r="J97"/>
  <c i="12" r="BK247"/>
  <c r="BK145"/>
  <c r="BK142"/>
  <c r="BK119"/>
  <c i="13" r="J99"/>
  <c r="BK114"/>
  <c r="BK111"/>
  <c i="2" r="BK123"/>
  <c i="1" r="AS55"/>
  <c i="4" r="BK262"/>
  <c r="J246"/>
  <c i="5" r="J96"/>
  <c r="J124"/>
  <c r="J91"/>
  <c i="6" r="BK182"/>
  <c r="BK130"/>
  <c r="J158"/>
  <c r="BK201"/>
  <c r="BK243"/>
  <c i="7" r="J106"/>
  <c r="BK120"/>
  <c i="8" r="BK201"/>
  <c r="J180"/>
  <c r="BK178"/>
  <c r="BK224"/>
  <c i="9" r="J115"/>
  <c r="J106"/>
  <c i="10" r="BK160"/>
  <c r="J230"/>
  <c r="J187"/>
  <c i="11" r="BK128"/>
  <c r="J123"/>
  <c i="12" r="J175"/>
  <c r="J204"/>
  <c r="BK164"/>
  <c i="13" r="J100"/>
  <c r="J129"/>
  <c i="2" r="BK108"/>
  <c r="J117"/>
  <c r="BK94"/>
  <c i="4" r="J219"/>
  <c r="BK145"/>
  <c r="J254"/>
  <c r="BK115"/>
  <c i="5" r="BK94"/>
  <c r="BK127"/>
  <c i="6" r="BK240"/>
  <c r="BK105"/>
  <c r="BK157"/>
  <c r="J265"/>
  <c r="BK169"/>
  <c i="7" r="J101"/>
  <c r="J93"/>
  <c r="J97"/>
  <c i="8" r="BK118"/>
  <c r="BK156"/>
  <c r="BK152"/>
  <c i="9" r="BK98"/>
  <c i="10" r="BK147"/>
  <c r="BK173"/>
  <c r="BK175"/>
  <c r="J171"/>
  <c i="11" r="BK97"/>
  <c r="BK93"/>
  <c r="J110"/>
  <c i="12" r="BK195"/>
  <c r="BK249"/>
  <c r="J121"/>
  <c i="13" r="J108"/>
  <c r="J116"/>
  <c r="J127"/>
  <c i="2" r="J111"/>
  <c r="BK124"/>
  <c i="4" r="J228"/>
  <c r="J191"/>
  <c r="BK244"/>
  <c r="BK155"/>
  <c r="BK180"/>
  <c i="5" r="J101"/>
  <c r="J117"/>
  <c i="6" r="J213"/>
  <c r="J169"/>
  <c r="J179"/>
  <c r="BK134"/>
  <c i="7" r="J117"/>
  <c r="J132"/>
  <c r="J98"/>
  <c i="8" r="J153"/>
  <c r="J160"/>
  <c r="BK190"/>
  <c i="9" r="BK118"/>
  <c r="BK94"/>
  <c r="J123"/>
  <c i="10" r="J130"/>
  <c r="BK121"/>
  <c r="BK236"/>
  <c r="J123"/>
  <c i="11" r="J128"/>
  <c r="BK106"/>
  <c i="12" r="J193"/>
  <c r="BK148"/>
  <c r="BK193"/>
  <c r="BK206"/>
  <c i="13" r="J91"/>
  <c r="BK116"/>
  <c i="1" r="AS67"/>
  <c i="4" r="J237"/>
  <c r="J196"/>
  <c r="J180"/>
  <c r="BK166"/>
  <c i="5" r="BK104"/>
  <c r="BK118"/>
  <c i="6" r="J222"/>
  <c r="J192"/>
  <c r="J191"/>
  <c i="7" r="J123"/>
  <c r="J127"/>
  <c i="8" r="J169"/>
  <c r="BK231"/>
  <c i="9" r="BK105"/>
  <c r="BK106"/>
  <c i="10" r="J159"/>
  <c r="J160"/>
  <c i="11" r="J106"/>
  <c r="J100"/>
  <c r="BK117"/>
  <c i="12" r="BK242"/>
  <c r="J120"/>
  <c r="BK178"/>
  <c i="13" r="J118"/>
  <c r="BK120"/>
  <c r="BK91"/>
  <c i="2" r="J94"/>
  <c i="3" r="BK95"/>
  <c i="4" r="J183"/>
  <c r="BK235"/>
  <c r="J143"/>
  <c i="5" r="BK100"/>
  <c r="BK105"/>
  <c i="6" r="J244"/>
  <c r="BK178"/>
  <c r="BK156"/>
  <c r="J120"/>
  <c r="BK179"/>
  <c i="7" r="BK108"/>
  <c r="J99"/>
  <c r="BK111"/>
  <c i="8" r="J138"/>
  <c r="J224"/>
  <c r="J126"/>
  <c r="BK119"/>
  <c i="9" r="J128"/>
  <c i="10" r="J212"/>
  <c r="BK127"/>
  <c r="J165"/>
  <c r="J173"/>
  <c i="11" r="J90"/>
  <c r="J122"/>
  <c i="12" r="BK238"/>
  <c r="J234"/>
  <c r="J131"/>
  <c i="13" r="BK117"/>
  <c r="BK104"/>
  <c r="J96"/>
  <c r="BK107"/>
  <c i="2" r="J113"/>
  <c i="4" r="J199"/>
  <c r="J258"/>
  <c r="J169"/>
  <c r="BK177"/>
  <c i="5" r="J119"/>
  <c r="BK108"/>
  <c r="J121"/>
  <c i="6" r="BK225"/>
  <c r="J160"/>
  <c r="BK281"/>
  <c i="7" r="BK136"/>
  <c r="BK107"/>
  <c r="J112"/>
  <c r="BK128"/>
  <c i="8" r="J149"/>
  <c r="BK151"/>
  <c r="BK161"/>
  <c i="9" r="J97"/>
  <c r="BK97"/>
  <c i="10" r="BK179"/>
  <c r="BK192"/>
  <c i="11" r="J115"/>
  <c r="BK123"/>
  <c r="BK99"/>
  <c i="12" r="J210"/>
  <c r="BK171"/>
  <c r="J212"/>
  <c r="J107"/>
  <c i="13" r="BK112"/>
  <c r="BK127"/>
  <c r="J140"/>
  <c i="2" r="J103"/>
  <c r="BK110"/>
  <c i="4" r="BK246"/>
  <c r="BK126"/>
  <c r="BK233"/>
  <c r="BK148"/>
  <c r="J117"/>
  <c i="5" r="BK113"/>
  <c r="BK92"/>
  <c i="6" r="BK238"/>
  <c r="BK184"/>
  <c r="BK127"/>
  <c r="BK132"/>
  <c r="J197"/>
  <c i="7" r="BK130"/>
  <c r="BK96"/>
  <c r="J136"/>
  <c i="8" r="J128"/>
  <c r="BK131"/>
  <c r="J121"/>
  <c i="9" r="BK122"/>
  <c r="J113"/>
  <c r="BK123"/>
  <c i="10" r="J234"/>
  <c r="BK196"/>
  <c r="BK165"/>
  <c i="11" r="BK94"/>
  <c r="J114"/>
  <c i="12" r="J251"/>
  <c r="BK126"/>
  <c r="J208"/>
  <c r="BK101"/>
  <c i="13" r="J97"/>
  <c r="J90"/>
  <c r="BK134"/>
  <c r="J114"/>
  <c i="2" r="J101"/>
  <c r="J120"/>
  <c i="4" r="J235"/>
  <c r="J216"/>
  <c r="BK194"/>
  <c i="5" r="BK95"/>
  <c r="J113"/>
  <c r="BK91"/>
  <c i="6" r="J134"/>
  <c r="BK197"/>
  <c r="BK186"/>
  <c r="J146"/>
  <c i="7" r="J119"/>
  <c r="J92"/>
  <c r="BK97"/>
  <c i="8" r="J116"/>
  <c r="J178"/>
  <c r="J151"/>
  <c i="9" r="BK103"/>
  <c r="BK111"/>
  <c r="J92"/>
  <c i="10" r="BK206"/>
  <c r="BK150"/>
  <c r="J137"/>
  <c i="11" r="J118"/>
  <c r="BK103"/>
  <c r="J94"/>
  <c i="12" r="J183"/>
  <c r="J116"/>
  <c r="J168"/>
  <c i="2" r="J104"/>
  <c r="J95"/>
  <c i="3" r="BK92"/>
  <c i="4" r="J153"/>
  <c r="J211"/>
  <c r="J204"/>
  <c r="J130"/>
  <c i="5" r="J120"/>
  <c r="J104"/>
  <c i="6" r="BK170"/>
  <c r="BK158"/>
  <c r="J153"/>
  <c r="BK129"/>
  <c r="BK122"/>
  <c i="7" r="BK98"/>
  <c r="BK117"/>
  <c i="8" r="J143"/>
  <c r="J146"/>
  <c r="BK134"/>
  <c r="J150"/>
  <c i="9" r="J98"/>
  <c r="BK114"/>
  <c r="J107"/>
  <c r="BK93"/>
  <c i="10" r="BK210"/>
  <c r="BK105"/>
  <c i="11" r="BK112"/>
  <c r="J129"/>
  <c i="12" r="J167"/>
  <c r="J122"/>
  <c r="BK114"/>
  <c r="J142"/>
  <c i="13" r="J107"/>
  <c r="J136"/>
  <c i="2" r="BK109"/>
  <c i="3" r="F37"/>
  <c i="5" r="BK116"/>
  <c r="BK111"/>
  <c i="6" r="J267"/>
  <c r="J182"/>
  <c r="J124"/>
  <c r="J281"/>
  <c i="7" r="J111"/>
  <c r="BK121"/>
  <c i="8" r="BK146"/>
  <c r="J147"/>
  <c r="J122"/>
  <c r="BK116"/>
  <c i="9" r="BK92"/>
  <c i="10" r="J192"/>
  <c r="J206"/>
  <c r="J163"/>
  <c r="J210"/>
  <c i="11" r="BK118"/>
  <c r="J95"/>
  <c i="12" r="BK173"/>
  <c r="BK168"/>
  <c r="BK138"/>
  <c r="J145"/>
  <c i="13" r="J135"/>
  <c r="J111"/>
  <c r="J103"/>
  <c r="J110"/>
  <c i="2" r="J121"/>
  <c r="BK106"/>
  <c i="3" r="BK88"/>
  <c i="4" r="J262"/>
  <c r="BK231"/>
  <c r="J202"/>
  <c r="J190"/>
  <c i="5" r="BK119"/>
  <c r="J115"/>
  <c r="J98"/>
  <c i="6" r="BK159"/>
  <c r="J219"/>
  <c r="J243"/>
  <c r="J228"/>
  <c r="J211"/>
  <c i="7" r="BK116"/>
  <c r="BK122"/>
  <c i="8" r="BK128"/>
  <c r="J198"/>
  <c r="BK124"/>
  <c r="J201"/>
  <c i="9" r="BK116"/>
  <c r="BK101"/>
  <c r="J102"/>
  <c i="10" r="BK120"/>
  <c r="J245"/>
  <c i="11" r="BK132"/>
  <c r="BK113"/>
  <c i="12" r="J200"/>
  <c r="BK175"/>
  <c r="J170"/>
  <c r="BK186"/>
  <c i="13" r="BK113"/>
  <c r="BK132"/>
  <c i="2" r="BK126"/>
  <c r="BK100"/>
  <c i="4" r="J269"/>
  <c r="BK260"/>
  <c r="J158"/>
  <c i="5" r="BK99"/>
  <c r="J109"/>
  <c i="6" r="J253"/>
  <c r="J132"/>
  <c r="BK136"/>
  <c r="BK283"/>
  <c r="BK177"/>
  <c i="7" r="J120"/>
  <c r="BK92"/>
  <c i="8" r="BK182"/>
  <c r="BK236"/>
  <c r="J117"/>
  <c r="BK100"/>
  <c i="9" r="J120"/>
  <c r="J110"/>
  <c i="10" r="BK100"/>
  <c r="J125"/>
  <c r="BK212"/>
  <c r="J147"/>
  <c i="11" r="J103"/>
  <c r="BK127"/>
  <c r="J113"/>
  <c i="12" r="BK210"/>
  <c r="J158"/>
  <c r="BK107"/>
  <c i="13" r="BK124"/>
  <c r="J119"/>
  <c r="BK101"/>
  <c r="BK103"/>
  <c i="2" r="J115"/>
  <c i="1" r="AS58"/>
  <c i="4" r="BK143"/>
  <c r="J189"/>
  <c i="5" r="J103"/>
  <c r="BK110"/>
  <c i="6" r="J240"/>
  <c r="BK244"/>
  <c r="BK160"/>
  <c r="BK124"/>
  <c i="7" r="J121"/>
  <c r="BK90"/>
  <c i="8" r="BK184"/>
  <c r="BK155"/>
  <c r="J108"/>
  <c r="J156"/>
  <c i="9" r="J121"/>
  <c r="BK96"/>
  <c r="J94"/>
  <c i="10" r="J105"/>
  <c r="BK234"/>
  <c r="J140"/>
  <c i="11" r="J125"/>
  <c r="BK100"/>
  <c i="12" r="BK204"/>
  <c r="J139"/>
  <c r="J150"/>
  <c r="BK124"/>
  <c i="13" r="J134"/>
  <c r="J112"/>
  <c i="2" r="J118"/>
  <c r="BK115"/>
  <c i="4" r="J209"/>
  <c r="J273"/>
  <c r="J174"/>
  <c r="BK158"/>
  <c r="J133"/>
  <c i="5" r="BK98"/>
  <c r="J116"/>
  <c r="BK90"/>
  <c i="6" r="BK181"/>
  <c r="J149"/>
  <c r="J215"/>
  <c r="J181"/>
  <c i="7" r="BK125"/>
  <c r="BK100"/>
  <c r="BK129"/>
  <c i="8" r="BK160"/>
  <c r="J190"/>
  <c r="J184"/>
  <c i="9" r="J119"/>
  <c r="BK121"/>
  <c i="10" r="BK178"/>
  <c r="J204"/>
  <c r="J194"/>
  <c i="11" r="BK108"/>
  <c r="J126"/>
  <c i="12" r="J249"/>
  <c r="BK158"/>
  <c r="J198"/>
  <c r="BK234"/>
  <c i="13" r="J92"/>
  <c r="BK136"/>
  <c i="2" r="BK119"/>
  <c r="BK97"/>
  <c i="3" r="J92"/>
  <c i="4" r="BK211"/>
  <c r="J123"/>
  <c r="BK183"/>
  <c i="5" r="BK128"/>
  <c r="J122"/>
  <c i="6" r="J190"/>
  <c r="BK187"/>
  <c r="J206"/>
  <c r="BK199"/>
  <c r="J176"/>
  <c i="7" r="J131"/>
  <c r="J118"/>
  <c r="J94"/>
  <c i="8" r="J154"/>
  <c r="BK233"/>
  <c r="BK120"/>
  <c r="J114"/>
  <c i="9" r="J96"/>
  <c r="J126"/>
  <c i="10" r="J168"/>
  <c r="BK217"/>
  <c r="BK159"/>
  <c i="11" r="J93"/>
  <c r="J117"/>
  <c i="12" r="BK122"/>
  <c r="J186"/>
  <c r="J164"/>
  <c r="BK167"/>
  <c i="13" r="BK95"/>
  <c r="BK106"/>
  <c r="J117"/>
  <c i="2" r="BK113"/>
  <c i="4" r="BK221"/>
  <c r="J105"/>
  <c r="BK258"/>
  <c r="J194"/>
  <c r="BK237"/>
  <c i="5" r="BK122"/>
  <c r="J110"/>
  <c r="BK93"/>
  <c i="6" r="J142"/>
  <c r="BK206"/>
  <c i="7" r="J128"/>
  <c r="BK119"/>
  <c r="J134"/>
  <c i="8" r="BK186"/>
  <c r="BK211"/>
  <c r="BK198"/>
  <c r="BK180"/>
  <c i="9" r="J124"/>
  <c r="J112"/>
  <c i="10" r="BK145"/>
  <c r="BK156"/>
  <c r="BK238"/>
  <c r="J119"/>
  <c i="11" r="J121"/>
  <c r="BK126"/>
  <c r="J130"/>
  <c i="12" r="BK208"/>
  <c r="J128"/>
  <c r="J178"/>
  <c i="13" r="BK115"/>
  <c r="BK123"/>
  <c r="BK109"/>
  <c r="J125"/>
  <c i="2" r="BK103"/>
  <c i="4" r="BK254"/>
  <c r="BK120"/>
  <c r="J161"/>
  <c r="J166"/>
  <c i="5" r="J93"/>
  <c r="BK115"/>
  <c i="6" r="BK275"/>
  <c r="BK247"/>
  <c r="J273"/>
  <c r="BK146"/>
  <c r="J247"/>
  <c i="7" r="BK127"/>
  <c r="BK138"/>
  <c r="J130"/>
  <c i="8" r="BK196"/>
  <c r="J194"/>
  <c r="BK149"/>
  <c i="9" r="J100"/>
  <c r="J109"/>
  <c i="10" r="J190"/>
  <c r="J143"/>
  <c r="BK125"/>
  <c i="11" r="BK95"/>
  <c r="BK96"/>
  <c i="12" r="J165"/>
  <c r="BK150"/>
  <c r="J101"/>
  <c i="13" r="BK102"/>
  <c r="BK125"/>
  <c r="J121"/>
  <c r="BK96"/>
  <c i="2" r="J123"/>
  <c i="4" r="BK123"/>
  <c r="J225"/>
  <c r="BK190"/>
  <c r="BK199"/>
  <c i="5" r="J92"/>
  <c r="J130"/>
  <c i="6" r="J186"/>
  <c r="J177"/>
  <c r="J159"/>
  <c r="J157"/>
  <c r="J105"/>
  <c i="7" r="BK99"/>
  <c r="J110"/>
  <c r="BK103"/>
  <c i="8" r="BK126"/>
  <c r="J148"/>
  <c r="BK148"/>
  <c i="9" r="BK95"/>
  <c i="10" r="J198"/>
  <c r="J150"/>
  <c r="J162"/>
  <c r="BK114"/>
  <c i="11" r="BK110"/>
  <c r="BK105"/>
  <c r="BK124"/>
  <c i="12" r="J112"/>
  <c r="J119"/>
  <c r="J138"/>
  <c i="13" r="J113"/>
  <c r="BK133"/>
  <c r="J131"/>
  <c i="2" r="BK114"/>
  <c i="3" r="BK90"/>
  <c i="4" r="J155"/>
  <c r="J120"/>
  <c r="BK192"/>
  <c r="BK153"/>
  <c i="5" r="BK101"/>
  <c r="BK117"/>
  <c i="6" r="BK208"/>
  <c r="J175"/>
  <c r="J173"/>
  <c r="BK180"/>
  <c r="BK173"/>
  <c i="7" r="J114"/>
  <c r="J107"/>
  <c i="8" r="BK121"/>
  <c r="BK147"/>
  <c r="BK112"/>
  <c i="9" r="J125"/>
  <c r="BK100"/>
  <c i="10" r="BK185"/>
  <c r="BK137"/>
  <c r="BK198"/>
  <c i="11" r="BK104"/>
  <c r="BK101"/>
  <c r="J119"/>
  <c i="12" r="J126"/>
  <c r="BK240"/>
  <c r="J202"/>
  <c i="13" r="J120"/>
  <c r="BK129"/>
  <c r="BK94"/>
  <c r="BK105"/>
  <c i="1" r="AS61"/>
  <c i="4" r="J136"/>
  <c r="BK207"/>
  <c r="BK105"/>
  <c i="5" r="J105"/>
  <c r="J107"/>
  <c i="6" r="BK126"/>
  <c r="BK250"/>
  <c r="J163"/>
  <c r="BK219"/>
  <c i="7" r="BK123"/>
  <c r="J115"/>
  <c i="8" r="J188"/>
  <c r="J124"/>
  <c r="J141"/>
  <c r="J118"/>
  <c i="9" r="BK120"/>
  <c i="10" r="BK112"/>
  <c r="J238"/>
  <c r="J179"/>
  <c r="J100"/>
  <c i="11" r="BK102"/>
  <c i="12" r="BK161"/>
  <c r="J240"/>
  <c r="J156"/>
  <c r="J134"/>
  <c i="2" r="BK117"/>
  <c i="4" r="BK191"/>
  <c r="J126"/>
  <c r="J260"/>
  <c i="5" r="BK107"/>
  <c r="BK103"/>
  <c i="6" r="J283"/>
  <c r="BK128"/>
  <c r="BK265"/>
  <c r="J122"/>
  <c r="BK236"/>
  <c r="J225"/>
  <c i="7" r="BK114"/>
  <c r="BK106"/>
  <c i="8" r="J196"/>
  <c r="BK192"/>
  <c r="J100"/>
  <c i="9" r="BK126"/>
  <c r="J103"/>
  <c r="J118"/>
  <c i="10" r="BK187"/>
  <c r="BK108"/>
  <c r="J133"/>
  <c r="J156"/>
  <c i="11" r="BK125"/>
  <c r="J102"/>
  <c i="12" r="J218"/>
  <c r="J214"/>
  <c r="BK112"/>
  <c i="13" r="BK122"/>
  <c r="BK121"/>
  <c r="J102"/>
  <c i="2" r="J106"/>
  <c i="4" r="BK196"/>
  <c r="BK103"/>
  <c r="J115"/>
  <c r="BK130"/>
  <c r="J111"/>
  <c i="5" r="J123"/>
  <c r="BK97"/>
  <c i="6" r="BK217"/>
  <c r="J156"/>
  <c r="BK191"/>
  <c r="BK142"/>
  <c i="7" r="BK124"/>
  <c r="J103"/>
  <c r="BK95"/>
  <c i="8" r="BK157"/>
  <c r="BK176"/>
  <c r="J155"/>
  <c i="9" r="BK112"/>
  <c i="10" r="J219"/>
  <c r="J110"/>
  <c r="BK110"/>
  <c i="11" r="J99"/>
  <c r="J107"/>
  <c i="12" r="J223"/>
  <c r="BK218"/>
  <c r="BK251"/>
  <c r="BK156"/>
  <c i="13" r="J101"/>
  <c r="BK98"/>
  <c r="BK128"/>
  <c i="2" r="J110"/>
  <c r="J112"/>
  <c i="4" r="J213"/>
  <c r="BK240"/>
  <c r="J223"/>
  <c i="5" r="J114"/>
  <c r="J128"/>
  <c r="J118"/>
  <c i="6" r="BK174"/>
  <c r="J126"/>
  <c r="BK113"/>
  <c r="J187"/>
  <c i="7" r="BK113"/>
  <c r="J122"/>
  <c r="BK101"/>
  <c i="8" r="BK171"/>
  <c r="BK143"/>
  <c r="BK108"/>
  <c i="9" r="BK119"/>
  <c r="J101"/>
  <c i="10" r="BK169"/>
  <c r="J200"/>
  <c r="J214"/>
  <c r="J127"/>
  <c i="11" r="J124"/>
  <c r="BK122"/>
  <c i="12" r="J247"/>
  <c r="BK202"/>
  <c r="J206"/>
  <c r="BK134"/>
  <c i="13" r="BK93"/>
  <c r="BK99"/>
  <c r="J115"/>
  <c i="2" r="J109"/>
  <c r="J36"/>
  <c i="6" r="BK228"/>
  <c r="BK213"/>
  <c r="BK139"/>
  <c r="J136"/>
  <c i="7" r="BK131"/>
  <c r="J91"/>
  <c i="8" r="J216"/>
  <c r="J174"/>
  <c r="BK141"/>
  <c r="BK117"/>
  <c i="9" r="J104"/>
  <c i="10" r="J114"/>
  <c r="J121"/>
  <c r="BK190"/>
  <c i="11" r="J127"/>
  <c r="J98"/>
  <c i="12" r="J155"/>
  <c r="BK191"/>
  <c r="J188"/>
  <c r="BK139"/>
  <c i="13" r="J93"/>
  <c r="J94"/>
  <c r="BK90"/>
  <c r="J122"/>
  <c i="2" l="1" r="BK105"/>
  <c r="J105"/>
  <c r="J67"/>
  <c r="P116"/>
  <c r="R122"/>
  <c i="3" r="BK87"/>
  <c r="J87"/>
  <c r="J64"/>
  <c i="4" r="BK114"/>
  <c r="J114"/>
  <c r="J66"/>
  <c r="R125"/>
  <c r="BK147"/>
  <c r="J147"/>
  <c r="J71"/>
  <c r="T157"/>
  <c r="BK198"/>
  <c r="J198"/>
  <c r="J75"/>
  <c r="R243"/>
  <c i="5" r="P89"/>
  <c r="P88"/>
  <c r="P87"/>
  <c i="1" r="AU60"/>
  <c i="6" r="P104"/>
  <c r="T119"/>
  <c r="P155"/>
  <c r="P172"/>
  <c r="BK189"/>
  <c r="J189"/>
  <c r="J75"/>
  <c r="T196"/>
  <c r="BK242"/>
  <c r="J242"/>
  <c r="J78"/>
  <c r="T242"/>
  <c r="P246"/>
  <c r="T246"/>
  <c i="7" r="P89"/>
  <c r="P88"/>
  <c r="P87"/>
  <c i="1" r="AU63"/>
  <c i="8" r="R111"/>
  <c r="P145"/>
  <c r="T159"/>
  <c r="T163"/>
  <c r="R200"/>
  <c i="9" r="T89"/>
  <c r="T88"/>
  <c r="T87"/>
  <c i="10" r="BK107"/>
  <c r="J107"/>
  <c r="J66"/>
  <c r="P122"/>
  <c r="R149"/>
  <c r="BK181"/>
  <c r="J181"/>
  <c r="J73"/>
  <c r="BK216"/>
  <c r="J216"/>
  <c r="J75"/>
  <c i="2" r="P105"/>
  <c r="T116"/>
  <c i="4" r="P114"/>
  <c r="T125"/>
  <c r="BK157"/>
  <c r="J157"/>
  <c r="J72"/>
  <c r="P173"/>
  <c r="R198"/>
  <c r="P243"/>
  <c i="5" r="R89"/>
  <c r="R88"/>
  <c r="R87"/>
  <c i="6" r="BK104"/>
  <c r="R119"/>
  <c r="R145"/>
  <c r="P162"/>
  <c r="T172"/>
  <c r="R189"/>
  <c r="BK224"/>
  <c r="J224"/>
  <c r="J77"/>
  <c r="P242"/>
  <c r="T252"/>
  <c i="7" r="BK89"/>
  <c r="J89"/>
  <c r="J65"/>
  <c i="8" r="R99"/>
  <c r="BK123"/>
  <c r="J123"/>
  <c r="J67"/>
  <c r="T145"/>
  <c r="BK173"/>
  <c r="J173"/>
  <c r="J74"/>
  <c r="T173"/>
  <c i="9" r="R89"/>
  <c r="R88"/>
  <c r="R87"/>
  <c i="10" r="BK99"/>
  <c r="J99"/>
  <c r="J65"/>
  <c r="T99"/>
  <c r="T122"/>
  <c r="P136"/>
  <c r="R136"/>
  <c r="BK177"/>
  <c r="J177"/>
  <c r="J72"/>
  <c r="P177"/>
  <c r="P181"/>
  <c r="T216"/>
  <c i="2" r="P99"/>
  <c r="T99"/>
  <c r="R116"/>
  <c r="T122"/>
  <c i="3" r="R87"/>
  <c r="R86"/>
  <c i="4" r="T102"/>
  <c r="P125"/>
  <c r="T139"/>
  <c r="T147"/>
  <c r="BK173"/>
  <c r="J173"/>
  <c r="J73"/>
  <c r="BK185"/>
  <c r="J185"/>
  <c r="J74"/>
  <c r="T185"/>
  <c r="P230"/>
  <c r="R230"/>
  <c i="5" r="BK89"/>
  <c r="J89"/>
  <c r="J65"/>
  <c i="6" r="BK119"/>
  <c r="J119"/>
  <c r="J66"/>
  <c r="R131"/>
  <c r="R155"/>
  <c r="T162"/>
  <c r="P196"/>
  <c r="R224"/>
  <c r="R242"/>
  <c r="BK246"/>
  <c r="J246"/>
  <c r="J79"/>
  <c r="R246"/>
  <c i="7" r="R89"/>
  <c r="R88"/>
  <c r="R87"/>
  <c i="8" r="BK111"/>
  <c r="J111"/>
  <c r="J66"/>
  <c r="R123"/>
  <c r="BK137"/>
  <c r="J137"/>
  <c r="J70"/>
  <c r="R137"/>
  <c r="BK159"/>
  <c r="J159"/>
  <c r="J72"/>
  <c r="P163"/>
  <c r="BK200"/>
  <c r="J200"/>
  <c r="J75"/>
  <c i="10" r="R99"/>
  <c r="BK122"/>
  <c r="J122"/>
  <c r="J67"/>
  <c r="BK136"/>
  <c r="T136"/>
  <c r="R177"/>
  <c r="T181"/>
  <c r="P216"/>
  <c i="11" r="R89"/>
  <c r="R88"/>
  <c r="R87"/>
  <c i="12" r="T100"/>
  <c r="T109"/>
  <c r="T123"/>
  <c r="BK141"/>
  <c r="J141"/>
  <c r="J71"/>
  <c r="BK197"/>
  <c r="J197"/>
  <c r="J75"/>
  <c r="P220"/>
  <c i="2" r="R99"/>
  <c r="BK116"/>
  <c r="J116"/>
  <c r="J68"/>
  <c i="3" r="P87"/>
  <c r="P86"/>
  <c i="1" r="AU57"/>
  <c i="4" r="R102"/>
  <c r="BK125"/>
  <c r="J125"/>
  <c r="J67"/>
  <c r="R139"/>
  <c r="R147"/>
  <c r="R157"/>
  <c r="P198"/>
  <c r="T243"/>
  <c i="6" r="T104"/>
  <c r="P131"/>
  <c r="P145"/>
  <c r="BK155"/>
  <c r="J155"/>
  <c r="J72"/>
  <c r="BK172"/>
  <c r="J172"/>
  <c r="J74"/>
  <c r="P189"/>
  <c r="R196"/>
  <c r="BK252"/>
  <c r="J252"/>
  <c r="J80"/>
  <c i="8" r="P99"/>
  <c r="T111"/>
  <c r="BK145"/>
  <c r="J145"/>
  <c r="J71"/>
  <c r="P159"/>
  <c r="BK163"/>
  <c r="J163"/>
  <c r="J73"/>
  <c r="T200"/>
  <c i="9" r="BK89"/>
  <c r="J89"/>
  <c r="J65"/>
  <c i="10" r="R107"/>
  <c r="BK149"/>
  <c r="J149"/>
  <c r="J71"/>
  <c r="P189"/>
  <c r="R189"/>
  <c i="11" r="BK89"/>
  <c r="J89"/>
  <c r="J65"/>
  <c i="12" r="R100"/>
  <c r="P109"/>
  <c r="R123"/>
  <c r="BK137"/>
  <c r="J137"/>
  <c r="J70"/>
  <c r="R137"/>
  <c r="R141"/>
  <c r="P160"/>
  <c r="BK177"/>
  <c r="J177"/>
  <c r="J73"/>
  <c r="T177"/>
  <c r="R185"/>
  <c r="P197"/>
  <c r="BK220"/>
  <c r="J220"/>
  <c r="J76"/>
  <c i="13" r="P89"/>
  <c r="P88"/>
  <c r="P87"/>
  <c i="1" r="AU72"/>
  <c i="2" r="BK99"/>
  <c r="J99"/>
  <c r="J66"/>
  <c r="T105"/>
  <c r="BK122"/>
  <c r="J122"/>
  <c r="J69"/>
  <c i="4" r="BK102"/>
  <c r="J102"/>
  <c r="J65"/>
  <c r="T114"/>
  <c r="P139"/>
  <c r="P147"/>
  <c r="R173"/>
  <c r="T198"/>
  <c r="T230"/>
  <c i="5" r="T89"/>
  <c r="T88"/>
  <c r="T87"/>
  <c i="6" r="R104"/>
  <c r="R103"/>
  <c r="BK131"/>
  <c r="J131"/>
  <c r="J67"/>
  <c r="T145"/>
  <c r="T155"/>
  <c r="R162"/>
  <c r="BK196"/>
  <c r="J196"/>
  <c r="J76"/>
  <c r="P224"/>
  <c r="R252"/>
  <c i="8" r="BK99"/>
  <c r="T99"/>
  <c r="P123"/>
  <c r="R145"/>
  <c r="P173"/>
  <c r="R173"/>
  <c i="10" r="P99"/>
  <c r="T107"/>
  <c r="T149"/>
  <c r="T177"/>
  <c r="R181"/>
  <c r="R216"/>
  <c i="11" r="T89"/>
  <c r="T88"/>
  <c r="T87"/>
  <c i="12" r="P100"/>
  <c r="BK109"/>
  <c r="J109"/>
  <c r="J66"/>
  <c r="BK123"/>
  <c r="J123"/>
  <c r="J67"/>
  <c r="P141"/>
  <c r="BK160"/>
  <c r="J160"/>
  <c r="J72"/>
  <c r="T160"/>
  <c r="R177"/>
  <c r="T185"/>
  <c r="T197"/>
  <c r="R220"/>
  <c i="13" r="R89"/>
  <c r="R88"/>
  <c r="R87"/>
  <c i="2" r="R105"/>
  <c r="P122"/>
  <c i="3" r="T87"/>
  <c r="T86"/>
  <c i="4" r="P102"/>
  <c r="P101"/>
  <c r="R114"/>
  <c r="BK139"/>
  <c r="J139"/>
  <c r="J70"/>
  <c r="P157"/>
  <c r="T173"/>
  <c r="P185"/>
  <c r="R185"/>
  <c r="BK230"/>
  <c r="J230"/>
  <c r="J76"/>
  <c r="BK243"/>
  <c r="J243"/>
  <c r="J78"/>
  <c i="6" r="P119"/>
  <c r="T131"/>
  <c r="BK145"/>
  <c r="J145"/>
  <c r="J70"/>
  <c r="BK162"/>
  <c r="J162"/>
  <c r="J73"/>
  <c r="R172"/>
  <c r="T189"/>
  <c r="T224"/>
  <c r="P252"/>
  <c i="7" r="T89"/>
  <c r="T88"/>
  <c r="T87"/>
  <c i="8" r="P111"/>
  <c r="T123"/>
  <c r="P137"/>
  <c r="T137"/>
  <c r="T136"/>
  <c r="R159"/>
  <c r="R163"/>
  <c r="P200"/>
  <c i="9" r="P89"/>
  <c r="P88"/>
  <c r="P87"/>
  <c i="1" r="AU66"/>
  <c i="10" r="P107"/>
  <c r="R122"/>
  <c r="P149"/>
  <c r="BK189"/>
  <c r="J189"/>
  <c r="J74"/>
  <c r="T189"/>
  <c i="11" r="P89"/>
  <c r="P88"/>
  <c r="P87"/>
  <c i="1" r="AU69"/>
  <c i="12" r="BK100"/>
  <c r="R109"/>
  <c r="P123"/>
  <c r="P137"/>
  <c r="T137"/>
  <c r="T141"/>
  <c r="R160"/>
  <c r="P177"/>
  <c r="BK185"/>
  <c r="J185"/>
  <c r="J74"/>
  <c r="P185"/>
  <c r="R197"/>
  <c r="T220"/>
  <c i="13" r="BK89"/>
  <c r="J89"/>
  <c r="J65"/>
  <c r="T89"/>
  <c r="T88"/>
  <c r="T87"/>
  <c i="6" r="BK141"/>
  <c r="J141"/>
  <c r="J68"/>
  <c i="8" r="BK133"/>
  <c r="J133"/>
  <c r="J68"/>
  <c i="4" r="BK239"/>
  <c r="J239"/>
  <c r="J77"/>
  <c i="6" r="BK152"/>
  <c r="J152"/>
  <c r="J71"/>
  <c i="4" r="BK135"/>
  <c r="J135"/>
  <c r="J68"/>
  <c i="10" r="BK132"/>
  <c r="J132"/>
  <c r="J68"/>
  <c i="12" r="BK133"/>
  <c r="J133"/>
  <c r="J68"/>
  <c i="2" r="BK93"/>
  <c r="J93"/>
  <c r="J65"/>
  <c i="13" r="BE97"/>
  <c r="BE99"/>
  <c r="BE109"/>
  <c r="BE116"/>
  <c r="BE129"/>
  <c r="BE131"/>
  <c r="BE138"/>
  <c i="12" r="J100"/>
  <c r="J65"/>
  <c i="13" r="F59"/>
  <c r="BE93"/>
  <c r="BE95"/>
  <c r="BE98"/>
  <c r="BE103"/>
  <c r="BE115"/>
  <c r="BE118"/>
  <c r="BE130"/>
  <c r="BE133"/>
  <c r="BE137"/>
  <c r="BE140"/>
  <c r="E50"/>
  <c r="J81"/>
  <c r="BE92"/>
  <c r="BE107"/>
  <c r="BE108"/>
  <c r="BE111"/>
  <c r="BE124"/>
  <c r="BE126"/>
  <c r="BE128"/>
  <c r="BE135"/>
  <c r="BE136"/>
  <c r="BE96"/>
  <c r="BE104"/>
  <c r="BE105"/>
  <c r="BE110"/>
  <c r="BE113"/>
  <c r="BE117"/>
  <c r="BE120"/>
  <c r="BE122"/>
  <c r="BE132"/>
  <c r="BE101"/>
  <c r="BE102"/>
  <c r="BE106"/>
  <c r="BE123"/>
  <c r="BE125"/>
  <c r="BE127"/>
  <c r="BE90"/>
  <c r="BE91"/>
  <c r="BE94"/>
  <c r="BE100"/>
  <c r="BE112"/>
  <c r="BE114"/>
  <c r="BE119"/>
  <c r="BE121"/>
  <c r="BE134"/>
  <c i="12" r="E50"/>
  <c r="BE101"/>
  <c r="BE122"/>
  <c r="BE150"/>
  <c r="BE167"/>
  <c r="BE216"/>
  <c r="J56"/>
  <c r="BE114"/>
  <c r="BE121"/>
  <c r="BE126"/>
  <c r="BE148"/>
  <c r="BE170"/>
  <c r="BE186"/>
  <c r="BE238"/>
  <c r="BE240"/>
  <c i="11" r="BK88"/>
  <c r="J88"/>
  <c r="J64"/>
  <c i="12" r="F95"/>
  <c r="BE120"/>
  <c r="BE134"/>
  <c r="BE139"/>
  <c r="BE158"/>
  <c r="BE161"/>
  <c r="BE175"/>
  <c r="BE204"/>
  <c r="BE234"/>
  <c r="BE251"/>
  <c r="BE131"/>
  <c r="BE138"/>
  <c r="BE145"/>
  <c r="BE155"/>
  <c r="BE156"/>
  <c r="BE171"/>
  <c r="BE173"/>
  <c r="BE181"/>
  <c r="BE183"/>
  <c r="BE200"/>
  <c r="BE206"/>
  <c r="BE210"/>
  <c r="BE212"/>
  <c r="BE112"/>
  <c r="BE116"/>
  <c r="BE142"/>
  <c r="BE165"/>
  <c r="BE178"/>
  <c r="BE188"/>
  <c r="BE193"/>
  <c r="BE208"/>
  <c r="BE214"/>
  <c r="BE223"/>
  <c r="BE247"/>
  <c r="BE107"/>
  <c r="BE110"/>
  <c r="BE119"/>
  <c r="BE124"/>
  <c r="BE128"/>
  <c r="BE152"/>
  <c r="BE164"/>
  <c r="BE168"/>
  <c r="BE191"/>
  <c r="BE195"/>
  <c r="BE198"/>
  <c r="BE202"/>
  <c r="BE218"/>
  <c r="BE221"/>
  <c r="BE242"/>
  <c r="BE249"/>
  <c i="11" r="J56"/>
  <c r="BE90"/>
  <c r="BE92"/>
  <c r="BE95"/>
  <c r="BE97"/>
  <c r="BE100"/>
  <c r="BE102"/>
  <c r="BE106"/>
  <c r="BE112"/>
  <c r="BE115"/>
  <c r="BE123"/>
  <c i="10" r="J136"/>
  <c r="J70"/>
  <c i="11" r="F84"/>
  <c r="BE93"/>
  <c r="BE105"/>
  <c r="BE109"/>
  <c r="BE116"/>
  <c r="BE118"/>
  <c r="BE121"/>
  <c r="BE125"/>
  <c r="E75"/>
  <c r="BE96"/>
  <c r="BE104"/>
  <c r="BE113"/>
  <c r="BE119"/>
  <c r="BE122"/>
  <c r="BE127"/>
  <c r="BE129"/>
  <c r="BE132"/>
  <c r="BE99"/>
  <c r="BE101"/>
  <c r="BE103"/>
  <c r="BE107"/>
  <c r="BE108"/>
  <c r="BE110"/>
  <c r="BE114"/>
  <c r="BE124"/>
  <c r="BE91"/>
  <c r="BE94"/>
  <c r="BE98"/>
  <c r="BE111"/>
  <c r="BE117"/>
  <c r="BE120"/>
  <c r="BE126"/>
  <c r="BE128"/>
  <c r="BE130"/>
  <c i="10" r="E50"/>
  <c r="BE119"/>
  <c r="BE121"/>
  <c r="BE125"/>
  <c r="BE137"/>
  <c r="BE153"/>
  <c r="BE163"/>
  <c r="BE168"/>
  <c r="BE178"/>
  <c r="BE179"/>
  <c r="BE185"/>
  <c r="BE196"/>
  <c r="BE238"/>
  <c r="BE245"/>
  <c r="BE247"/>
  <c r="F94"/>
  <c r="BE105"/>
  <c r="BE110"/>
  <c r="BE133"/>
  <c r="BE140"/>
  <c r="BE156"/>
  <c r="BE175"/>
  <c r="BE192"/>
  <c r="BE198"/>
  <c r="BE206"/>
  <c r="BE214"/>
  <c r="BE219"/>
  <c i="9" r="BK88"/>
  <c r="J88"/>
  <c r="J64"/>
  <c i="10" r="J56"/>
  <c r="BE100"/>
  <c r="BE108"/>
  <c r="BE120"/>
  <c r="BE123"/>
  <c r="BE160"/>
  <c r="BE166"/>
  <c r="BE182"/>
  <c r="BE212"/>
  <c r="BE114"/>
  <c r="BE150"/>
  <c r="BE159"/>
  <c r="BE165"/>
  <c r="BE187"/>
  <c r="BE190"/>
  <c r="BE200"/>
  <c r="BE204"/>
  <c r="BE208"/>
  <c r="BE112"/>
  <c r="BE130"/>
  <c r="BE143"/>
  <c r="BE145"/>
  <c r="BE147"/>
  <c r="BE162"/>
  <c r="BE169"/>
  <c r="BE173"/>
  <c r="BE194"/>
  <c r="BE202"/>
  <c r="BE217"/>
  <c r="BE230"/>
  <c r="BE236"/>
  <c r="BE127"/>
  <c r="BE171"/>
  <c r="BE210"/>
  <c r="BE234"/>
  <c r="BE243"/>
  <c i="9" r="BE91"/>
  <c r="BE108"/>
  <c r="BE111"/>
  <c r="BE112"/>
  <c r="BE117"/>
  <c r="F59"/>
  <c r="J81"/>
  <c r="BE90"/>
  <c r="BE95"/>
  <c r="BE97"/>
  <c r="BE99"/>
  <c r="BE101"/>
  <c r="BE103"/>
  <c r="BE113"/>
  <c r="BE119"/>
  <c i="8" r="J99"/>
  <c r="J65"/>
  <c i="9" r="E75"/>
  <c r="BE94"/>
  <c r="BE102"/>
  <c r="BE104"/>
  <c r="BE105"/>
  <c r="BE115"/>
  <c r="BE124"/>
  <c r="BE100"/>
  <c r="BE106"/>
  <c r="BE114"/>
  <c r="BE116"/>
  <c r="BE118"/>
  <c r="BE96"/>
  <c r="BE98"/>
  <c r="BE107"/>
  <c r="BE120"/>
  <c r="BE122"/>
  <c r="BE125"/>
  <c r="BE126"/>
  <c r="BE128"/>
  <c r="BE92"/>
  <c r="BE93"/>
  <c r="BE109"/>
  <c r="BE110"/>
  <c r="BE121"/>
  <c r="BE123"/>
  <c i="8" r="F59"/>
  <c r="J91"/>
  <c r="BE121"/>
  <c r="BE147"/>
  <c r="BE160"/>
  <c r="BE164"/>
  <c r="BE211"/>
  <c r="BE233"/>
  <c r="BE106"/>
  <c r="BE116"/>
  <c r="BE120"/>
  <c r="BE143"/>
  <c r="BE146"/>
  <c r="BE149"/>
  <c r="BE154"/>
  <c r="BE156"/>
  <c r="BE224"/>
  <c r="BE231"/>
  <c r="BE236"/>
  <c r="BE112"/>
  <c r="BE118"/>
  <c r="BE138"/>
  <c r="BE155"/>
  <c r="BE169"/>
  <c r="BE180"/>
  <c r="BE188"/>
  <c r="BE201"/>
  <c i="7" r="BK88"/>
  <c r="J88"/>
  <c r="J64"/>
  <c i="8" r="E85"/>
  <c r="BE100"/>
  <c r="BE114"/>
  <c r="BE122"/>
  <c r="BE128"/>
  <c r="BE141"/>
  <c r="BE150"/>
  <c r="BE174"/>
  <c r="BE182"/>
  <c r="BE186"/>
  <c r="BE196"/>
  <c r="BE220"/>
  <c r="BE108"/>
  <c r="BE131"/>
  <c r="BE148"/>
  <c r="BE152"/>
  <c r="BE157"/>
  <c r="BE171"/>
  <c r="BE176"/>
  <c r="BE184"/>
  <c r="BE192"/>
  <c r="BE214"/>
  <c r="BE216"/>
  <c r="BE117"/>
  <c r="BE119"/>
  <c r="BE124"/>
  <c r="BE126"/>
  <c r="BE134"/>
  <c r="BE151"/>
  <c r="BE153"/>
  <c r="BE161"/>
  <c r="BE178"/>
  <c r="BE190"/>
  <c r="BE194"/>
  <c r="BE198"/>
  <c r="BE222"/>
  <c i="6" r="J104"/>
  <c r="J65"/>
  <c i="7" r="F84"/>
  <c r="BE94"/>
  <c r="BE98"/>
  <c r="BE100"/>
  <c r="BE104"/>
  <c r="E50"/>
  <c r="BE90"/>
  <c r="BE92"/>
  <c r="BE93"/>
  <c r="BE97"/>
  <c r="BE99"/>
  <c r="BE115"/>
  <c r="BE117"/>
  <c r="BE123"/>
  <c r="BE138"/>
  <c r="J56"/>
  <c r="BE91"/>
  <c r="BE95"/>
  <c r="BE96"/>
  <c r="BE102"/>
  <c r="BE107"/>
  <c r="BE112"/>
  <c r="BE118"/>
  <c r="BE125"/>
  <c r="BE127"/>
  <c r="BE131"/>
  <c r="BE135"/>
  <c r="BE136"/>
  <c r="BE111"/>
  <c r="BE113"/>
  <c r="BE116"/>
  <c r="BE133"/>
  <c r="BE134"/>
  <c r="BE105"/>
  <c r="BE110"/>
  <c r="BE119"/>
  <c r="BE120"/>
  <c r="BE121"/>
  <c r="BE101"/>
  <c r="BE103"/>
  <c r="BE106"/>
  <c r="BE108"/>
  <c r="BE109"/>
  <c r="BE114"/>
  <c r="BE122"/>
  <c r="BE124"/>
  <c r="BE126"/>
  <c r="BE128"/>
  <c r="BE129"/>
  <c r="BE130"/>
  <c r="BE132"/>
  <c i="6" r="E90"/>
  <c r="BE113"/>
  <c r="BE120"/>
  <c r="BE153"/>
  <c r="BE159"/>
  <c r="BE170"/>
  <c r="BE180"/>
  <c r="BE185"/>
  <c r="BE194"/>
  <c r="BE238"/>
  <c r="BE240"/>
  <c r="BE270"/>
  <c r="BE275"/>
  <c r="BE285"/>
  <c r="J56"/>
  <c r="BE129"/>
  <c r="BE142"/>
  <c r="BE181"/>
  <c r="BE190"/>
  <c r="BE208"/>
  <c r="BE213"/>
  <c r="BE217"/>
  <c r="BE265"/>
  <c r="BE267"/>
  <c r="BE281"/>
  <c i="5" r="BK88"/>
  <c r="BK87"/>
  <c r="J87"/>
  <c r="J63"/>
  <c i="6" r="BE105"/>
  <c r="BE122"/>
  <c r="BE126"/>
  <c r="BE130"/>
  <c r="BE158"/>
  <c r="BE173"/>
  <c r="BE176"/>
  <c r="BE191"/>
  <c r="BE197"/>
  <c r="BE228"/>
  <c r="BE236"/>
  <c r="BE244"/>
  <c r="BE247"/>
  <c r="BE253"/>
  <c r="BE273"/>
  <c r="BE283"/>
  <c r="F59"/>
  <c r="BE128"/>
  <c r="BE132"/>
  <c r="BE134"/>
  <c r="BE146"/>
  <c r="BE160"/>
  <c r="BE174"/>
  <c r="BE175"/>
  <c r="BE178"/>
  <c r="BE179"/>
  <c r="BE183"/>
  <c r="BE192"/>
  <c r="BE211"/>
  <c r="BE124"/>
  <c r="BE136"/>
  <c r="BE156"/>
  <c r="BE157"/>
  <c r="BE163"/>
  <c r="BE166"/>
  <c r="BE169"/>
  <c r="BE182"/>
  <c r="BE186"/>
  <c r="BE201"/>
  <c r="BE222"/>
  <c r="BE225"/>
  <c r="BE111"/>
  <c r="BE127"/>
  <c r="BE139"/>
  <c r="BE149"/>
  <c r="BE177"/>
  <c r="BE184"/>
  <c r="BE187"/>
  <c r="BE199"/>
  <c r="BE206"/>
  <c r="BE215"/>
  <c r="BE219"/>
  <c r="BE231"/>
  <c r="BE243"/>
  <c r="BE250"/>
  <c i="5" r="BE92"/>
  <c r="BE97"/>
  <c r="BE101"/>
  <c r="BE111"/>
  <c r="BE114"/>
  <c r="BE118"/>
  <c r="BE119"/>
  <c r="BE120"/>
  <c r="BE127"/>
  <c r="BE128"/>
  <c r="BE130"/>
  <c r="E50"/>
  <c r="F59"/>
  <c r="BE90"/>
  <c r="BE93"/>
  <c r="BE104"/>
  <c r="BE108"/>
  <c r="BE113"/>
  <c r="J81"/>
  <c r="BE91"/>
  <c r="BE99"/>
  <c r="BE102"/>
  <c r="BE106"/>
  <c r="BE112"/>
  <c r="BE117"/>
  <c r="BE121"/>
  <c r="BE123"/>
  <c r="BE125"/>
  <c r="BE103"/>
  <c r="BE105"/>
  <c r="BE122"/>
  <c i="4" r="BK138"/>
  <c r="J138"/>
  <c r="J69"/>
  <c i="5" r="BE95"/>
  <c r="BE98"/>
  <c r="BE109"/>
  <c r="BE110"/>
  <c r="BE115"/>
  <c i="4" r="BK101"/>
  <c r="J101"/>
  <c r="J64"/>
  <c i="5" r="BE94"/>
  <c r="BE96"/>
  <c r="BE100"/>
  <c r="BE107"/>
  <c r="BE116"/>
  <c r="BE124"/>
  <c r="BE126"/>
  <c i="4" r="J94"/>
  <c r="F97"/>
  <c r="BE120"/>
  <c r="BE128"/>
  <c r="BE130"/>
  <c r="BE140"/>
  <c r="BE145"/>
  <c r="BE148"/>
  <c r="BE155"/>
  <c r="BE161"/>
  <c r="BE169"/>
  <c r="BE192"/>
  <c r="BE196"/>
  <c r="BE211"/>
  <c r="BE221"/>
  <c r="BE258"/>
  <c r="BE105"/>
  <c r="BE111"/>
  <c r="BE117"/>
  <c r="BE126"/>
  <c r="BE136"/>
  <c r="BE186"/>
  <c r="BE191"/>
  <c r="BE219"/>
  <c r="BE223"/>
  <c r="BE233"/>
  <c r="BE262"/>
  <c r="BE271"/>
  <c r="E50"/>
  <c r="BE103"/>
  <c r="BE123"/>
  <c r="BE124"/>
  <c r="BE133"/>
  <c r="BE151"/>
  <c r="BE158"/>
  <c r="BE163"/>
  <c r="BE171"/>
  <c r="BE189"/>
  <c r="BE269"/>
  <c r="BE190"/>
  <c r="BE202"/>
  <c r="BE204"/>
  <c r="BE207"/>
  <c r="BE209"/>
  <c r="BE213"/>
  <c r="BE228"/>
  <c r="BE231"/>
  <c r="BE235"/>
  <c r="BE244"/>
  <c r="BE260"/>
  <c r="BE273"/>
  <c i="3" r="BK86"/>
  <c r="J86"/>
  <c r="J63"/>
  <c i="4" r="BE153"/>
  <c r="BE177"/>
  <c r="BE180"/>
  <c r="BE194"/>
  <c r="BE237"/>
  <c r="BE240"/>
  <c r="BE246"/>
  <c r="BE254"/>
  <c r="BE115"/>
  <c r="BE143"/>
  <c r="BE166"/>
  <c r="BE174"/>
  <c r="BE183"/>
  <c r="BE199"/>
  <c r="BE216"/>
  <c r="BE225"/>
  <c i="3" r="E74"/>
  <c r="BE88"/>
  <c r="BE95"/>
  <c i="2" r="BK92"/>
  <c r="BK91"/>
  <c r="J91"/>
  <c i="3" r="J56"/>
  <c r="F59"/>
  <c r="BE90"/>
  <c r="BE92"/>
  <c i="1" r="BB57"/>
  <c i="2" r="F58"/>
  <c r="J87"/>
  <c r="BE102"/>
  <c r="BE109"/>
  <c r="BE112"/>
  <c r="BE119"/>
  <c r="BE125"/>
  <c r="J56"/>
  <c r="F59"/>
  <c r="BE94"/>
  <c r="BE101"/>
  <c r="BE104"/>
  <c r="BE121"/>
  <c r="BE124"/>
  <c r="BE126"/>
  <c r="E50"/>
  <c r="BE107"/>
  <c r="BE115"/>
  <c r="BE120"/>
  <c r="J59"/>
  <c r="BE97"/>
  <c r="BE103"/>
  <c r="BE106"/>
  <c r="BE108"/>
  <c r="BE111"/>
  <c r="BE113"/>
  <c r="BE117"/>
  <c r="BE95"/>
  <c r="BE100"/>
  <c r="BE110"/>
  <c r="BE114"/>
  <c r="BE118"/>
  <c r="BE123"/>
  <c i="1" r="AW56"/>
  <c i="7" r="F38"/>
  <c i="1" r="BC63"/>
  <c i="3" r="F36"/>
  <c i="1" r="BA57"/>
  <c i="4" r="J36"/>
  <c i="1" r="AW59"/>
  <c i="2" r="F38"/>
  <c i="1" r="BC56"/>
  <c i="7" r="J36"/>
  <c i="1" r="AW63"/>
  <c i="10" r="F39"/>
  <c i="1" r="BD68"/>
  <c i="12" r="J36"/>
  <c i="1" r="AW71"/>
  <c i="10" r="F38"/>
  <c i="1" r="BC68"/>
  <c i="13" r="F39"/>
  <c i="1" r="BD72"/>
  <c i="2" r="F39"/>
  <c i="1" r="BD56"/>
  <c i="10" r="F37"/>
  <c i="1" r="BB68"/>
  <c i="10" r="J36"/>
  <c i="1" r="AW68"/>
  <c i="9" r="F38"/>
  <c i="1" r="BC66"/>
  <c i="4" r="F38"/>
  <c i="1" r="BC59"/>
  <c i="3" r="F39"/>
  <c i="1" r="BD57"/>
  <c i="6" r="J36"/>
  <c i="1" r="AW62"/>
  <c i="8" r="F38"/>
  <c i="1" r="BC65"/>
  <c i="11" r="F37"/>
  <c i="1" r="BB69"/>
  <c i="4" r="F37"/>
  <c i="1" r="BB59"/>
  <c i="8" r="F36"/>
  <c i="1" r="BA65"/>
  <c i="4" r="F39"/>
  <c i="1" r="BD59"/>
  <c r="AS54"/>
  <c i="6" r="F37"/>
  <c i="1" r="BB62"/>
  <c i="2" r="F37"/>
  <c i="1" r="BB56"/>
  <c r="BB55"/>
  <c r="AX55"/>
  <c i="7" r="F37"/>
  <c i="1" r="BB63"/>
  <c i="3" r="J36"/>
  <c i="1" r="AW57"/>
  <c i="5" r="J36"/>
  <c i="1" r="AW60"/>
  <c i="8" r="J36"/>
  <c i="1" r="AW65"/>
  <c i="11" r="F38"/>
  <c i="1" r="BC69"/>
  <c i="8" r="F39"/>
  <c i="1" r="BD65"/>
  <c i="9" r="F37"/>
  <c i="1" r="BB66"/>
  <c i="12" r="F38"/>
  <c i="1" r="BC71"/>
  <c i="12" r="F39"/>
  <c i="1" r="BD71"/>
  <c i="13" r="F38"/>
  <c i="1" r="BC72"/>
  <c i="5" r="F38"/>
  <c i="1" r="BC60"/>
  <c i="13" r="F37"/>
  <c i="1" r="BB72"/>
  <c i="9" r="F39"/>
  <c i="1" r="BD66"/>
  <c i="5" r="F36"/>
  <c i="1" r="BA60"/>
  <c i="12" r="F37"/>
  <c i="1" r="BB71"/>
  <c i="13" r="F36"/>
  <c i="1" r="BA72"/>
  <c i="9" r="F36"/>
  <c i="1" r="BA66"/>
  <c i="3" r="F38"/>
  <c i="1" r="BC57"/>
  <c i="7" r="F36"/>
  <c i="1" r="BA63"/>
  <c i="10" r="F36"/>
  <c i="1" r="BA68"/>
  <c i="11" r="F36"/>
  <c i="1" r="BA69"/>
  <c i="5" r="F37"/>
  <c i="1" r="BB60"/>
  <c i="11" r="F39"/>
  <c i="1" r="BD69"/>
  <c i="9" r="J36"/>
  <c i="1" r="AW66"/>
  <c i="11" r="J36"/>
  <c i="1" r="AW69"/>
  <c i="12" r="F36"/>
  <c i="1" r="BA71"/>
  <c i="7" r="F39"/>
  <c i="1" r="BD63"/>
  <c i="2" r="F36"/>
  <c i="1" r="BA56"/>
  <c i="2" r="J32"/>
  <c i="6" r="F36"/>
  <c i="1" r="BA62"/>
  <c i="6" r="F39"/>
  <c i="1" r="BD62"/>
  <c i="8" r="F37"/>
  <c i="1" r="BB65"/>
  <c i="5" r="F39"/>
  <c i="1" r="BD60"/>
  <c i="13" r="J36"/>
  <c i="1" r="AW72"/>
  <c i="4" r="F36"/>
  <c i="1" r="BA59"/>
  <c i="6" r="F38"/>
  <c i="1" r="BC62"/>
  <c i="2" l="1" r="R93"/>
  <c r="R92"/>
  <c r="R91"/>
  <c r="T93"/>
  <c r="T92"/>
  <c r="T91"/>
  <c r="P93"/>
  <c r="P92"/>
  <c r="P91"/>
  <c i="1" r="AU56"/>
  <c i="12" r="P99"/>
  <c i="10" r="R98"/>
  <c i="6" r="T103"/>
  <c i="10" r="BK135"/>
  <c r="J135"/>
  <c r="J69"/>
  <c i="4" r="T101"/>
  <c i="8" r="P136"/>
  <c r="T98"/>
  <c r="T97"/>
  <c i="4" r="P138"/>
  <c r="P100"/>
  <c i="1" r="AU59"/>
  <c i="6" r="P144"/>
  <c i="4" r="R138"/>
  <c i="8" r="R136"/>
  <c i="4" r="T138"/>
  <c i="10" r="T98"/>
  <c i="6" r="R144"/>
  <c i="8" r="R98"/>
  <c r="R97"/>
  <c i="12" r="P136"/>
  <c r="BK99"/>
  <c i="8" r="BK98"/>
  <c i="6" r="R102"/>
  <c i="10" r="R135"/>
  <c i="12" r="T136"/>
  <c i="10" r="P98"/>
  <c i="6" r="T144"/>
  <c r="T102"/>
  <c i="4" r="R101"/>
  <c r="R100"/>
  <c i="12" r="T99"/>
  <c r="T98"/>
  <c i="10" r="P135"/>
  <c r="P97"/>
  <c i="1" r="AU68"/>
  <c i="6" r="P103"/>
  <c r="P102"/>
  <c i="1" r="AU62"/>
  <c i="12" r="R136"/>
  <c r="R99"/>
  <c r="R98"/>
  <c i="8" r="P98"/>
  <c r="P97"/>
  <c i="1" r="AU65"/>
  <c i="10" r="T135"/>
  <c i="6" r="BK103"/>
  <c i="8" r="BK136"/>
  <c r="J136"/>
  <c r="J69"/>
  <c i="6" r="BK144"/>
  <c r="J144"/>
  <c r="J69"/>
  <c i="10" r="BK98"/>
  <c r="J98"/>
  <c r="J64"/>
  <c i="13" r="BK88"/>
  <c r="J88"/>
  <c r="J64"/>
  <c i="12" r="BK136"/>
  <c r="J136"/>
  <c r="J69"/>
  <c i="11" r="BK87"/>
  <c r="J87"/>
  <c i="9" r="BK87"/>
  <c r="J87"/>
  <c r="J63"/>
  <c i="7" r="BK87"/>
  <c r="J87"/>
  <c i="5" r="J88"/>
  <c r="J64"/>
  <c i="4" r="BK100"/>
  <c r="J100"/>
  <c r="J63"/>
  <c i="1" r="AG56"/>
  <c i="2" r="J92"/>
  <c r="J64"/>
  <c r="J63"/>
  <c i="6" r="J35"/>
  <c i="1" r="AV62"/>
  <c r="AT62"/>
  <c i="5" r="J32"/>
  <c i="1" r="AG60"/>
  <c i="11" r="J35"/>
  <c i="1" r="AV69"/>
  <c r="AT69"/>
  <c i="11" r="F35"/>
  <c i="1" r="AZ69"/>
  <c r="BC55"/>
  <c r="AY55"/>
  <c r="BA55"/>
  <c r="BB67"/>
  <c r="AX67"/>
  <c i="3" r="J35"/>
  <c i="1" r="AV57"/>
  <c r="AT57"/>
  <c i="10" r="F35"/>
  <c i="1" r="AZ68"/>
  <c r="BB58"/>
  <c r="AX58"/>
  <c i="11" r="J32"/>
  <c i="1" r="AG69"/>
  <c i="3" r="F35"/>
  <c i="1" r="AZ57"/>
  <c r="BC64"/>
  <c r="AY64"/>
  <c i="10" r="J35"/>
  <c i="1" r="AV68"/>
  <c r="AT68"/>
  <c r="BA58"/>
  <c r="AW58"/>
  <c i="7" r="J35"/>
  <c i="1" r="AV63"/>
  <c r="AT63"/>
  <c i="7" r="F35"/>
  <c i="1" r="AZ63"/>
  <c r="BD55"/>
  <c i="12" r="J35"/>
  <c i="1" r="AV71"/>
  <c r="AT71"/>
  <c i="6" r="F35"/>
  <c i="1" r="AZ62"/>
  <c i="13" r="F35"/>
  <c i="1" r="AZ72"/>
  <c r="BB64"/>
  <c r="AX64"/>
  <c r="BA67"/>
  <c r="AW67"/>
  <c r="BA61"/>
  <c r="AW61"/>
  <c r="BA70"/>
  <c r="AW70"/>
  <c i="3" r="J32"/>
  <c i="1" r="AG57"/>
  <c r="AG55"/>
  <c i="7" r="J32"/>
  <c i="1" r="AG63"/>
  <c i="8" r="F35"/>
  <c i="1" r="AZ65"/>
  <c r="BD58"/>
  <c i="8" r="J35"/>
  <c i="1" r="AV65"/>
  <c r="AT65"/>
  <c i="2" r="J35"/>
  <c i="1" r="AV56"/>
  <c r="AT56"/>
  <c r="AN56"/>
  <c i="9" r="J35"/>
  <c i="1" r="AV66"/>
  <c r="AT66"/>
  <c i="12" r="F35"/>
  <c i="1" r="AZ71"/>
  <c r="BC58"/>
  <c r="AY58"/>
  <c r="AU58"/>
  <c r="BB61"/>
  <c r="AX61"/>
  <c r="BA64"/>
  <c r="AW64"/>
  <c r="BD64"/>
  <c r="BD70"/>
  <c r="AU67"/>
  <c i="2" r="F35"/>
  <c i="1" r="AZ56"/>
  <c r="BB70"/>
  <c r="AX70"/>
  <c r="AU55"/>
  <c i="5" r="J35"/>
  <c i="1" r="AV60"/>
  <c r="AT60"/>
  <c i="4" r="F35"/>
  <c i="1" r="AZ59"/>
  <c i="5" r="F35"/>
  <c i="1" r="AZ60"/>
  <c r="AU61"/>
  <c r="BD67"/>
  <c r="AU64"/>
  <c i="4" r="J35"/>
  <c i="1" r="AV59"/>
  <c r="AT59"/>
  <c r="BD61"/>
  <c r="BC67"/>
  <c r="AY67"/>
  <c i="13" r="J35"/>
  <c i="1" r="AV72"/>
  <c r="AT72"/>
  <c i="9" r="F35"/>
  <c i="1" r="AZ66"/>
  <c r="BC61"/>
  <c r="AY61"/>
  <c r="BC70"/>
  <c r="AY70"/>
  <c i="4" l="1" r="T100"/>
  <c i="6" r="BK102"/>
  <c r="J102"/>
  <c r="J63"/>
  <c i="8" r="BK97"/>
  <c r="J97"/>
  <c i="12" r="BK98"/>
  <c r="J98"/>
  <c i="10" r="R97"/>
  <c r="T97"/>
  <c i="12" r="P98"/>
  <c i="1" r="AU71"/>
  <c i="8" r="J98"/>
  <c r="J64"/>
  <c i="13" r="BK87"/>
  <c r="J87"/>
  <c r="J63"/>
  <c i="12" r="J99"/>
  <c r="J64"/>
  <c i="6" r="J103"/>
  <c r="J64"/>
  <c i="10" r="BK97"/>
  <c r="J97"/>
  <c i="1" r="AN69"/>
  <c i="11" r="J63"/>
  <c r="J41"/>
  <c i="1" r="AN63"/>
  <c i="7" r="J63"/>
  <c r="J41"/>
  <c i="1" r="AN60"/>
  <c i="5" r="J41"/>
  <c i="1" r="AN57"/>
  <c i="3" r="J41"/>
  <c i="2" r="J41"/>
  <c i="1" r="AZ58"/>
  <c r="AV58"/>
  <c r="AT58"/>
  <c r="AZ64"/>
  <c r="AV64"/>
  <c r="AT64"/>
  <c r="BD54"/>
  <c r="W33"/>
  <c r="AU70"/>
  <c r="AZ70"/>
  <c r="AV70"/>
  <c r="AT70"/>
  <c i="4" r="J32"/>
  <c i="1" r="AG59"/>
  <c r="AG58"/>
  <c r="AZ61"/>
  <c r="AV61"/>
  <c r="AT61"/>
  <c r="BA54"/>
  <c r="W30"/>
  <c r="AZ55"/>
  <c r="AV55"/>
  <c i="8" r="J32"/>
  <c i="1" r="AG65"/>
  <c i="12" r="J32"/>
  <c i="1" r="AG71"/>
  <c i="9" r="J32"/>
  <c i="1" r="AG66"/>
  <c r="AG64"/>
  <c r="BB54"/>
  <c r="W31"/>
  <c r="AW55"/>
  <c r="AZ67"/>
  <c r="AV67"/>
  <c r="AT67"/>
  <c i="10" r="J32"/>
  <c i="1" r="AG68"/>
  <c r="BC54"/>
  <c r="AY54"/>
  <c i="8" l="1" r="J41"/>
  <c i="10" r="J41"/>
  <c i="12" r="J41"/>
  <c i="8" r="J63"/>
  <c i="10" r="J63"/>
  <c i="12" r="J63"/>
  <c i="1" r="AN64"/>
  <c i="9" r="J41"/>
  <c i="1" r="AN66"/>
  <c i="4" r="J41"/>
  <c i="1" r="AN59"/>
  <c r="AN58"/>
  <c r="AN71"/>
  <c r="AN68"/>
  <c r="AN65"/>
  <c i="6" r="J32"/>
  <c i="1" r="AG62"/>
  <c r="AX54"/>
  <c r="AG67"/>
  <c r="AU54"/>
  <c r="W32"/>
  <c r="AZ54"/>
  <c r="AV54"/>
  <c r="AK29"/>
  <c i="13" r="J32"/>
  <c i="1" r="AG72"/>
  <c r="AG70"/>
  <c r="AT55"/>
  <c r="AW54"/>
  <c r="AK30"/>
  <c l="1" r="AN67"/>
  <c i="6" r="J41"/>
  <c i="13" r="J41"/>
  <c i="1" r="AN55"/>
  <c r="AN62"/>
  <c r="AN72"/>
  <c r="AN70"/>
  <c r="AG61"/>
  <c r="W29"/>
  <c r="AT54"/>
  <c l="1" r="AN61"/>
  <c r="AG54"/>
  <c l="1" r="AN54"/>
  <c r="AK2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<sst xmlns="http://schemas.openxmlformats.org/spreadsheetml/2006/main">
  <si>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</si>
  <si>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</si>
  <si>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</si>
  <si>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</si>
  <si>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</si>
  <si>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{5db4ceef-b64d-4f57-90ca-efb5aded63f5}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</si>
  <si>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</si>
  <si>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</si>
  <si>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</si>
  <si>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</si>
  <si>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</si>
  <si>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</si>
  <si>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</si>
  <si>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</si>
  <si>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2023/005-01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</si>
  <si>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</si>
  <si>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</si>
  <si>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UK - právnická fakulta - oddělení strategického rozvoje - Rekonstrukce místností 23,120,220,407 a 412</t>
  </si>
  <si>
    <t>KSO:</t>
  </si>
  <si>
    <t/>
  </si>
  <si>
    <t>CC-CZ:</t>
  </si>
  <si>
    <t>Místo:</t>
  </si>
  <si>
    <t>Nám. Curieových 901/7, Praha 1</t>
  </si>
  <si>
    <t>Datum:</t>
  </si>
  <si>
    <t>19. 3. 2024</t>
  </si>
  <si>
    <t>Zadavatel:</t>
  </si>
  <si>
    <t>IČ:</t>
  </si>
  <si>
    <t>UK - právnická fakulta</t>
  </si>
  <si>
    <t>DIČ:</t>
  </si>
  <si>
    <t>Uchazeč:</t>
  </si>
  <si>
    <t>Vyplň údaj</t>
  </si>
  <si>
    <t>Projektant:</t>
  </si>
  <si>
    <t>ing.arch.Jiří Linhart</t>
  </si>
  <si>
    <t>True</t>
  </si>
  <si>
    <t>Zpracovatel:</t>
  </si>
  <si>
    <t>Kateřina Bačová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</si>
  <si>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</si>
  <si>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</si>
  <si>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</si>
  <si>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</si>
  <si>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</si>
  <si>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</si>
  <si>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</si>
  <si>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</si>
  <si>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</si>
  <si>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</si>
  <si>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</si>
  <si>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</si>
  <si>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</si>
  <si>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</si>
  <si>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</si>
  <si>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</si>
  <si>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</si>
  <si>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</si>
  <si>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</si>
  <si>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</si>
  <si>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</si>
  <si>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</si>
  <si>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</si>
  <si>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</si>
  <si>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</si>
  <si>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</si>
  <si>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</si>
  <si>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</si>
  <si>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</si>
  <si>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</si>
  <si>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</si>
  <si>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</si>
  <si>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</si>
  <si>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</si>
  <si>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</si>
  <si>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</si>
  <si>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</si>
  <si>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</si>
  <si>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</si>
  <si>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</si>
  <si>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00</t>
  </si>
  <si>
    <t>Společné</t>
  </si>
  <si>
    <t>STA</t>
  </si>
  <si>
    <t>1</t>
  </si>
  <si>
    <t>{26857cd0-1b82-438c-8ec7-d9307a7435f7}</t>
  </si>
  <si>
    <t>2</t>
  </si>
  <si>
    <t>/</t>
  </si>
  <si>
    <t>01</t>
  </si>
  <si>
    <t>Elektroinstalace</t>
  </si>
  <si>
    <t>Soupis</t>
  </si>
  <si>
    <t>{4ace00c1-cf65-4a5f-9475-7dce94ca4dcf}</t>
  </si>
  <si>
    <t>02</t>
  </si>
  <si>
    <t>Vedlejší rozpočtové náklady</t>
  </si>
  <si>
    <t>{a2f1acd0-7d40-4eee-8803-eacf868079bf}</t>
  </si>
  <si>
    <t>Rekonstrukce místnosti č.23</t>
  </si>
  <si>
    <t>{33e49434-a163-4957-ba3d-830495a555d8}</t>
  </si>
  <si>
    <t>Stavební část</t>
  </si>
  <si>
    <t>{0005071a-0b85-4c06-a352-7922e85ef91a}</t>
  </si>
  <si>
    <t>{2ebc6ce7-65b7-4b95-9d49-d79424aa5564}</t>
  </si>
  <si>
    <t>03</t>
  </si>
  <si>
    <t>Rekonstrukce místnosti č.120</t>
  </si>
  <si>
    <t>{5aeb48b1-9980-4d65-9c6b-d6f3c14c46f6}</t>
  </si>
  <si>
    <t>{713331fa-2cb7-468f-b90b-2e6a2c6162f8}</t>
  </si>
  <si>
    <t>{d06e8dc2-c4f4-41d5-8aac-f2c80c1a71b1}</t>
  </si>
  <si>
    <t>04</t>
  </si>
  <si>
    <t>Rekonstrukce místnosti č.220</t>
  </si>
  <si>
    <t>{b09d1ddf-eea8-4383-8037-c3f94c0eaa4d}</t>
  </si>
  <si>
    <t>{2da2e7d2-3678-4913-8c16-ebb6516e7f8f}</t>
  </si>
  <si>
    <t>{7a0e2ce6-09c1-4ceb-a37c-497ae2509812}</t>
  </si>
  <si>
    <t>05</t>
  </si>
  <si>
    <t>Rekonstrukce místnosti č.407</t>
  </si>
  <si>
    <t>{737af8a0-51ab-47b5-936b-9e11a1c10deb}</t>
  </si>
  <si>
    <t>{01c21c90-1588-4193-905e-d76bc5d65c53}</t>
  </si>
  <si>
    <t>{8c84b941-fd30-480a-bc57-51f766b02fbb}</t>
  </si>
  <si>
    <t>06</t>
  </si>
  <si>
    <t>Rekonstrukce místnosti č.412</t>
  </si>
  <si>
    <t>{fe7fab4d-5738-4fa6-b241-023e0b7524e1}</t>
  </si>
  <si>
    <t>{1f91104b-d302-4d59-a300-87147a8b0a02}</t>
  </si>
  <si>
    <t>{78b74d6d-3d7b-4379-a966-20e47efe75f6}</t>
  </si>
  <si>
    <t>KRYCÍ LIST SOUPISU PRACÍ</t>
  </si>
  <si>
    <t>Objekt:</t>
  </si>
  <si>
    <t>00 - Společné</t>
  </si>
  <si>
    <t>Soupis:</t>
  </si>
  <si>
    <t>01 - Elektroinstalace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</si>
  <si>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</si>
  <si>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</si>
  <si>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</si>
  <si>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</si>
  <si>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</si>
  <si>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741 - Elektroinstalace - silnoproud</t>
  </si>
  <si>
    <t xml:space="preserve">      D01 - ROZVADĚČ RP-3-L PŘEZBROJENÍ</t>
  </si>
  <si>
    <t xml:space="preserve">      D02 - ROZVADĚČ R120 DOZBROJENÍ</t>
  </si>
  <si>
    <t xml:space="preserve">      D03 - ROZVADĚČ RII-L DOZBROJENÍ</t>
  </si>
  <si>
    <t xml:space="preserve">      D04 - ROZVADĚČ RSM1 DOZBROJENÍ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</si>
  <si>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</si>
  <si>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</si>
  <si>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</si>
  <si>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</si>
  <si>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</si>
  <si>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</si>
  <si>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</si>
  <si>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</si>
  <si>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</si>
  <si>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</si>
  <si>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</si>
  <si>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</si>
  <si>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</si>
  <si>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</si>
  <si>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</si>
  <si>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</si>
  <si>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741</t>
  </si>
  <si>
    <t>Elektroinstalace - silnoproud</t>
  </si>
  <si>
    <t>K</t>
  </si>
  <si>
    <t>741-412051</t>
  </si>
  <si>
    <t>Podružný materiál</t>
  </si>
  <si>
    <t>kompl</t>
  </si>
  <si>
    <t>16</t>
  </si>
  <si>
    <t>544</t>
  </si>
  <si>
    <t>741810002</t>
  </si>
  <si>
    <t>Zkoušky a prohlídky elektrických rozvodů a zařízení celková prohlídka a vyhotovení revizní zprávy pro objem montážních prací přes 100 do 500 tis. Kč</t>
  </si>
  <si>
    <t>kus</t>
  </si>
  <si>
    <t>CS ÚRS 2023 01</t>
  </si>
  <si>
    <t>1708595322</t>
  </si>
  <si>
    <t>Online PSC</t>
  </si>
  <si>
    <t>https://podminky.urs.cz/item/CS_URS_2023_01/741810002</t>
  </si>
  <si>
    <t>3</t>
  </si>
  <si>
    <t>998741203</t>
  </si>
  <si>
    <t>Přesun hmot pro silnoproud stanovený procentní sazbou (%) z ceny vodorovná dopravní vzdálenost do 50 m v objektech výšky přes 12 do 24 m</t>
  </si>
  <si>
    <t>%</t>
  </si>
  <si>
    <t>-420118977</t>
  </si>
  <si>
    <t>https://podminky.urs.cz/item/CS_URS_2023_01/998741203</t>
  </si>
  <si>
    <t>D01</t>
  </si>
  <si>
    <t>ROZVADĚČ RP-3-L PŘEZBROJENÍ</t>
  </si>
  <si>
    <t>4</t>
  </si>
  <si>
    <t>741-0101</t>
  </si>
  <si>
    <t>LTN-13C-1 Jistič</t>
  </si>
  <si>
    <t>5</t>
  </si>
  <si>
    <t>741-0102</t>
  </si>
  <si>
    <t>LMF-16B-1N-030AC Proudový chránič s nadproudovou ochranou</t>
  </si>
  <si>
    <t>6</t>
  </si>
  <si>
    <t>741-0103</t>
  </si>
  <si>
    <t>LMS-3N12 Propojovací lišta</t>
  </si>
  <si>
    <t>7</t>
  </si>
  <si>
    <t>741-0104</t>
  </si>
  <si>
    <t>Vodič jednožilový, izolace PVC - CY 2.5 mm2,černý, pevně</t>
  </si>
  <si>
    <t>m</t>
  </si>
  <si>
    <t>8</t>
  </si>
  <si>
    <t>741-0105</t>
  </si>
  <si>
    <t>Vodič jednožilový, izolace PVC - CY 2.5 mm2,modrý, pevně</t>
  </si>
  <si>
    <t>10</t>
  </si>
  <si>
    <t>D02</t>
  </si>
  <si>
    <t>ROZVADĚČ R120 DOZBROJENÍ</t>
  </si>
  <si>
    <t>9</t>
  </si>
  <si>
    <t>741-0201</t>
  </si>
  <si>
    <t>LTN-6B-1 Jistič</t>
  </si>
  <si>
    <t>741-0202</t>
  </si>
  <si>
    <t>LTN-10C-1 Jistič</t>
  </si>
  <si>
    <t>14</t>
  </si>
  <si>
    <t>11</t>
  </si>
  <si>
    <t>741-0203</t>
  </si>
  <si>
    <t>741-0204</t>
  </si>
  <si>
    <t>MIG-32-20-A230 impulzní relé</t>
  </si>
  <si>
    <t>18</t>
  </si>
  <si>
    <t>13</t>
  </si>
  <si>
    <t>741-0205</t>
  </si>
  <si>
    <t>20</t>
  </si>
  <si>
    <t>741-0206</t>
  </si>
  <si>
    <t>22</t>
  </si>
  <si>
    <t>15</t>
  </si>
  <si>
    <t>741-0207</t>
  </si>
  <si>
    <t>CY 2.5 mm2,černý, pevně</t>
  </si>
  <si>
    <t>24</t>
  </si>
  <si>
    <t>741-0208</t>
  </si>
  <si>
    <t>CY 2.5 mm2,modrý, pevně</t>
  </si>
  <si>
    <t>26</t>
  </si>
  <si>
    <t>17</t>
  </si>
  <si>
    <t>741-0209</t>
  </si>
  <si>
    <t>Řadové svorbice - RSA 2,5A Řadová svornice</t>
  </si>
  <si>
    <t>28</t>
  </si>
  <si>
    <t>741-0210</t>
  </si>
  <si>
    <t>Řadové svorbice - RSA 4 A Řadová svornice</t>
  </si>
  <si>
    <t>30</t>
  </si>
  <si>
    <t>D03</t>
  </si>
  <si>
    <t>ROZVADĚČ RII-L DOZBROJENÍ</t>
  </si>
  <si>
    <t>19</t>
  </si>
  <si>
    <t>741-0301</t>
  </si>
  <si>
    <t>32</t>
  </si>
  <si>
    <t>741-0302</t>
  </si>
  <si>
    <t>34</t>
  </si>
  <si>
    <t>741-0303</t>
  </si>
  <si>
    <t>36</t>
  </si>
  <si>
    <t>741-0304</t>
  </si>
  <si>
    <t>38</t>
  </si>
  <si>
    <t>23</t>
  </si>
  <si>
    <t>741-0305</t>
  </si>
  <si>
    <t>40</t>
  </si>
  <si>
    <t>D04</t>
  </si>
  <si>
    <t>ROZVADĚČ RSM1 DOZBROJENÍ</t>
  </si>
  <si>
    <t>741-0401</t>
  </si>
  <si>
    <t>42</t>
  </si>
  <si>
    <t>25</t>
  </si>
  <si>
    <t>741-0402</t>
  </si>
  <si>
    <t>44</t>
  </si>
  <si>
    <t>741-0403</t>
  </si>
  <si>
    <t>46</t>
  </si>
  <si>
    <t>27</t>
  </si>
  <si>
    <t>741-0404</t>
  </si>
  <si>
    <t>48</t>
  </si>
  <si>
    <t>02 - Vedlejší rozpočtové náklady</t>
  </si>
  <si>
    <t>VRN - Vedlejší rozpočtové náklady</t>
  </si>
  <si>
    <t>VRN</t>
  </si>
  <si>
    <t>030001000</t>
  </si>
  <si>
    <t>Zařízení staveniště</t>
  </si>
  <si>
    <t>1024</t>
  </si>
  <si>
    <t>-527856461</t>
  </si>
  <si>
    <t>https://podminky.urs.cz/item/CS_URS_2023_01/030001000</t>
  </si>
  <si>
    <t>045002000</t>
  </si>
  <si>
    <t>Kompletační a koordinační činnost</t>
  </si>
  <si>
    <t>238124069</t>
  </si>
  <si>
    <t>https://podminky.urs.cz/item/CS_URS_2023_01/045002000</t>
  </si>
  <si>
    <t>071002000</t>
  </si>
  <si>
    <t>Provozní vlivy, třetích osob</t>
  </si>
  <si>
    <t>654833134</t>
  </si>
  <si>
    <t>https://podminky.urs.cz/item/CS_URS_2023_01/071002000</t>
  </si>
  <si>
    <t>P</t>
  </si>
  <si>
    <t>Poznámka k položce:_x000d_
Práce za provozu školy</t>
  </si>
  <si>
    <t>091704000</t>
  </si>
  <si>
    <t>Náklady na údržbu - úklid společných prostor během výstavby</t>
  </si>
  <si>
    <t>-6953374</t>
  </si>
  <si>
    <t>https://podminky.urs.cz/item/CS_URS_2023_01/091704000</t>
  </si>
  <si>
    <t>02 - Rekonstrukce místnosti č.23</t>
  </si>
  <si>
    <t>01 - Stavební část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</si>
  <si>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</si>
  <si>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</si>
  <si>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</si>
  <si>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</si>
  <si>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</si>
  <si>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</si>
  <si>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</si>
  <si>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</si>
  <si>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</si>
  <si>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</si>
  <si>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</si>
  <si>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</si>
  <si>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</si>
  <si>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</si>
  <si>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HSV</t>
  </si>
  <si>
    <t>Práce a dodávky HSV</t>
  </si>
  <si>
    <t>Úpravy povrchů, podlahy a osazování výplní</t>
  </si>
  <si>
    <t>612135101</t>
  </si>
  <si>
    <t>Hrubá výplň rýh maltou jakékoli šířky rýhy ve stěnách</t>
  </si>
  <si>
    <t>m2</t>
  </si>
  <si>
    <t>1403642003</t>
  </si>
  <si>
    <t>https://podminky.urs.cz/item/CS_URS_2023_01/612135101</t>
  </si>
  <si>
    <t>612315121</t>
  </si>
  <si>
    <t>Vápenná omítka rýh štuková ve stěnách, šířky rýhy do 150 mm</t>
  </si>
  <si>
    <t>-2074416609</t>
  </si>
  <si>
    <t>https://podminky.urs.cz/item/CS_URS_2023_01/612315121</t>
  </si>
  <si>
    <t>VV</t>
  </si>
  <si>
    <t>"elektro" 70,0*0,03</t>
  </si>
  <si>
    <t>10,00*0,07</t>
  </si>
  <si>
    <t>0,10*0,10*(25+2)</t>
  </si>
  <si>
    <t>Součet</t>
  </si>
  <si>
    <t>631312141</t>
  </si>
  <si>
    <t>Doplnění dosavadních mazanin prostým betonem s dodáním hmot, bez potěru, plochy jednotlivě rýh v dosavadních mazaninách</t>
  </si>
  <si>
    <t>m3</t>
  </si>
  <si>
    <t>619199889</t>
  </si>
  <si>
    <t>https://podminky.urs.cz/item/CS_URS_2023_01/631312141</t>
  </si>
  <si>
    <t>"ZTI2"0,70*0,10*0,15</t>
  </si>
  <si>
    <t>Ostatní konstrukce a práce, bourání</t>
  </si>
  <si>
    <t>949101111</t>
  </si>
  <si>
    <t>Lešení pomocné pracovní pro objekty pozemních staveb pro zatížení do 150 kg/m2, o výšce lešeňové podlahy do 1,9 m</t>
  </si>
  <si>
    <t>-1069895655</t>
  </si>
  <si>
    <t>https://podminky.urs.cz/item/CS_URS_2023_01/949101111</t>
  </si>
  <si>
    <t>952901111</t>
  </si>
  <si>
    <t>Vyčištění budov nebo objektů před předáním do užívání budov bytové nebo občanské výstavby, světlé výšky podlaží do 4 m</t>
  </si>
  <si>
    <t>-1300429010</t>
  </si>
  <si>
    <t>https://podminky.urs.cz/item/CS_URS_2023_01/952901111</t>
  </si>
  <si>
    <t>33,20+10,10</t>
  </si>
  <si>
    <t>974042554</t>
  </si>
  <si>
    <t>Vysekání rýh v betonové nebo jiné monolitické dlažbě s betonovým podkladem do hl. 100 mm a šířky do 150 mm</t>
  </si>
  <si>
    <t>207949099</t>
  </si>
  <si>
    <t>https://podminky.urs.cz/item/CS_URS_2023_01/974042554</t>
  </si>
  <si>
    <t>"ZTI2"0,70</t>
  </si>
  <si>
    <t>DMT - 002</t>
  </si>
  <si>
    <t>Vystěhování mobilního nábytku (5x stolek, 16x židle, 5x vysoká skříň a věšáková stěna) - uskladnění na určeném místě</t>
  </si>
  <si>
    <t>-844539613</t>
  </si>
  <si>
    <t>DMT - 003</t>
  </si>
  <si>
    <t>Ochrana okna O1 a dveří D05 před poškozením po dobu provádění prací</t>
  </si>
  <si>
    <t>1404269307</t>
  </si>
  <si>
    <t>997</t>
  </si>
  <si>
    <t>Přesun sutě</t>
  </si>
  <si>
    <t>997013216</t>
  </si>
  <si>
    <t>Vnitrostaveništní doprava suti a vybouraných hmot vodorovně do 50 m svisle ručně pro budovy a haly výšky přes 18 do 21 m</t>
  </si>
  <si>
    <t>t</t>
  </si>
  <si>
    <t>-45197289</t>
  </si>
  <si>
    <t>https://podminky.urs.cz/item/CS_URS_2023_01/997013216</t>
  </si>
  <si>
    <t>997013501</t>
  </si>
  <si>
    <t>Odvoz suti a vybouraných hmot na skládku nebo meziskládku se složením, na vzdálenost do 1 km</t>
  </si>
  <si>
    <t>535654968</t>
  </si>
  <si>
    <t>https://podminky.urs.cz/item/CS_URS_2023_01/997013501</t>
  </si>
  <si>
    <t>997013509</t>
  </si>
  <si>
    <t>Odvoz suti a vybouraných hmot na skládku nebo meziskládku se složením, na vzdálenost Příplatek k ceně za každý další i započatý 1 km přes 1 km</t>
  </si>
  <si>
    <t>611163721</t>
  </si>
  <si>
    <t>https://podminky.urs.cz/item/CS_URS_2023_01/997013509</t>
  </si>
  <si>
    <t>0,487*19 'Přepočtené koeficientem množství</t>
  </si>
  <si>
    <t>997013631</t>
  </si>
  <si>
    <t>Poplatek za uložení stavebního odpadu na skládce (skládkovné) směsného stavebního a demoličního zatříděného do Katalogu odpadů pod kódem 17 09 04</t>
  </si>
  <si>
    <t>-1223209379</t>
  </si>
  <si>
    <t>https://podminky.urs.cz/item/CS_URS_2023_01/997013631</t>
  </si>
  <si>
    <t>998</t>
  </si>
  <si>
    <t>Přesun hmot</t>
  </si>
  <si>
    <t>998018003</t>
  </si>
  <si>
    <t>Přesun hmot pro budovy občanské výstavby, bydlení, výrobu a služby ruční - bez užití mechanizace vodorovná dopravní vzdálenost do 100 m pro budovy s jakoukoliv nosnou konstrukcí výšky přes 12 do 24 m</t>
  </si>
  <si>
    <t>-3097936</t>
  </si>
  <si>
    <t>https://podminky.urs.cz/item/CS_URS_2023_01/998018003</t>
  </si>
  <si>
    <t>721</t>
  </si>
  <si>
    <t>Zdravotechnika - vnitřní kanalizace</t>
  </si>
  <si>
    <t>721174042</t>
  </si>
  <si>
    <t>Potrubí z trub polypropylenových připojovací DN 40</t>
  </si>
  <si>
    <t>-1881131045</t>
  </si>
  <si>
    <t>https://podminky.urs.cz/item/CS_URS_2023_01/721174042</t>
  </si>
  <si>
    <t>"ZTI2 - prodloužení potrubí"0,60</t>
  </si>
  <si>
    <t>721290111</t>
  </si>
  <si>
    <t>Zkouška těsnosti kanalizace v objektech vodou do DN 125</t>
  </si>
  <si>
    <t>302611857</t>
  </si>
  <si>
    <t>https://podminky.urs.cz/item/CS_URS_2023_01/721290111</t>
  </si>
  <si>
    <t>998721103</t>
  </si>
  <si>
    <t>Přesun hmot pro vnitřní kanalizace stanovený z hmotnosti přesunovaného materiálu vodorovná dopravní vzdálenost do 50 m v objektech výšky přes 12 do 24 m</t>
  </si>
  <si>
    <t>831258408</t>
  </si>
  <si>
    <t>https://podminky.urs.cz/item/CS_URS_2023_01/998721103</t>
  </si>
  <si>
    <t>722</t>
  </si>
  <si>
    <t>Zdravotechnika - vnitřní vodovod</t>
  </si>
  <si>
    <t>722174001</t>
  </si>
  <si>
    <t>Potrubí z plastových trubek z polypropylenu PPR svařovaných polyfúzně PN 16 (SDR 7,4) D 16 x 2,2</t>
  </si>
  <si>
    <t>-1876389902</t>
  </si>
  <si>
    <t>https://podminky.urs.cz/item/CS_URS_2023_01/722174001</t>
  </si>
  <si>
    <t>"ZTI2 - prodloužení potrubí"2*0,60</t>
  </si>
  <si>
    <t>722290215</t>
  </si>
  <si>
    <t>Zkoušky, proplach a desinfekce vodovodního potrubí zkoušky těsnosti vodovodního potrubí hrdlového nebo přírubového do DN 100</t>
  </si>
  <si>
    <t>-1912727854</t>
  </si>
  <si>
    <t>https://podminky.urs.cz/item/CS_URS_2023_01/722290215</t>
  </si>
  <si>
    <t>722290234</t>
  </si>
  <si>
    <t>Zkoušky, proplach a desinfekce vodovodního potrubí proplach a desinfekce vodovodního potrubí do DN 80</t>
  </si>
  <si>
    <t>2116142020</t>
  </si>
  <si>
    <t>https://podminky.urs.cz/item/CS_URS_2023_01/722290234</t>
  </si>
  <si>
    <t>998722103</t>
  </si>
  <si>
    <t>Přesun hmot pro vnitřní vodovod stanovený z hmotnosti přesunovaného materiálu vodorovná dopravní vzdálenost do 50 m v objektech výšky přes 12 do 24 m</t>
  </si>
  <si>
    <t>124605273</t>
  </si>
  <si>
    <t>https://podminky.urs.cz/item/CS_URS_2023_01/998722103</t>
  </si>
  <si>
    <t>725</t>
  </si>
  <si>
    <t>Zdravotechnika - zařizovací předměty</t>
  </si>
  <si>
    <t>725310823</t>
  </si>
  <si>
    <t>Demontáž dřezů jednodílných bez výtokových armatur vestavěných v kuchyňských sestavách</t>
  </si>
  <si>
    <t>soubor</t>
  </si>
  <si>
    <t>509785200</t>
  </si>
  <si>
    <t>https://podminky.urs.cz/item/CS_URS_2023_01/725310823</t>
  </si>
  <si>
    <t>"B7"1</t>
  </si>
  <si>
    <t>725813111</t>
  </si>
  <si>
    <t>Ventily rohové bez připojovací trubičky nebo flexi hadičky G 1/2"</t>
  </si>
  <si>
    <t>-335428242</t>
  </si>
  <si>
    <t>https://podminky.urs.cz/item/CS_URS_2023_01/725813111</t>
  </si>
  <si>
    <t>725820802</t>
  </si>
  <si>
    <t>Demontáž baterií stojánkových do 1 otvoru</t>
  </si>
  <si>
    <t>-432486667</t>
  </si>
  <si>
    <t>https://podminky.urs.cz/item/CS_URS_2023_01/725820802</t>
  </si>
  <si>
    <t>725860811</t>
  </si>
  <si>
    <t>Demontáž zápachových uzávěrek pro zařizovací předměty jednoduchých</t>
  </si>
  <si>
    <t>-100967132</t>
  </si>
  <si>
    <t>https://podminky.urs.cz/item/CS_URS_2023_01/725860811</t>
  </si>
  <si>
    <t>725862103</t>
  </si>
  <si>
    <t>Zápachové uzávěrky zařizovacích předmětů pro dřezy DN 40/50</t>
  </si>
  <si>
    <t>-1766709505</t>
  </si>
  <si>
    <t>https://podminky.urs.cz/item/CS_URS_2023_01/725862103</t>
  </si>
  <si>
    <t>998725103</t>
  </si>
  <si>
    <t>Přesun hmot pro zařizovací předměty stanovený z hmotnosti přesunovaného materiálu vodorovná dopravní vzdálenost do 50 m v objektech výšky přes 12 do 24 m</t>
  </si>
  <si>
    <t>-296289795</t>
  </si>
  <si>
    <t>https://podminky.urs.cz/item/CS_URS_2023_01/998725103</t>
  </si>
  <si>
    <t>763</t>
  </si>
  <si>
    <t>Konstrukce suché výstavby</t>
  </si>
  <si>
    <t>763131411</t>
  </si>
  <si>
    <t>Podhled ze sádrokartonových desek dvouvrstvá zavěšená spodní konstrukce z ocelových profilů CD, UD jednoduše opláštěná deskou standardní A, tl. 12,5 mm, bez izolace</t>
  </si>
  <si>
    <t>1727478737</t>
  </si>
  <si>
    <t>https://podminky.urs.cz/item/CS_URS_2023_01/763131411</t>
  </si>
  <si>
    <t>"SP2"1,78*5,52</t>
  </si>
  <si>
    <t>763131731</t>
  </si>
  <si>
    <t>Podhled ze sádrokartonových desek ostatní práce a konstrukce na podhledech ze sádrokartonových desek čelo pro kazetové pohledy (F lišta) tl. 12,5 mm</t>
  </si>
  <si>
    <t>-412680815</t>
  </si>
  <si>
    <t>https://podminky.urs.cz/item/CS_URS_2023_01/763131731</t>
  </si>
  <si>
    <t>2,40*2</t>
  </si>
  <si>
    <t>29</t>
  </si>
  <si>
    <t>763131831</t>
  </si>
  <si>
    <t>Demontáž podhledu nebo samostatného požárního předělu ze sádrokartonových desek s nosnou konstrukcí jednovrstvou z ocelových profilů, opláštění jednoduché</t>
  </si>
  <si>
    <t>1535681351</t>
  </si>
  <si>
    <t>https://podminky.urs.cz/item/CS_URS_2023_01/763131831</t>
  </si>
  <si>
    <t>"B9"9,70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</si>
  <si>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</si>
  <si>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</si>
  <si>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-1411761198</t>
  </si>
  <si>
    <t>https://podminky.urs.cz/item/CS_URS_2023_01/998763303</t>
  </si>
  <si>
    <t>766</t>
  </si>
  <si>
    <t>Konstrukce truhlářské</t>
  </si>
  <si>
    <t>31</t>
  </si>
  <si>
    <t>766812830</t>
  </si>
  <si>
    <t>Demontáž kuchyňských linek dřevěných nebo kovových včetně skříněk uchycených na stěně, délky přes 1500 do 1800 mm</t>
  </si>
  <si>
    <t>658031597</t>
  </si>
  <si>
    <t>https://podminky.urs.cz/item/CS_URS_2023_01/766812830</t>
  </si>
  <si>
    <t>766-D04</t>
  </si>
  <si>
    <t>Stávající dřevěné 1kř.dveře 950/2215mm - repase - ozn.D04 - viz.specifikace PD</t>
  </si>
  <si>
    <t>-965495073</t>
  </si>
  <si>
    <t>33</t>
  </si>
  <si>
    <t>766-D05</t>
  </si>
  <si>
    <t>Stávající dřevěné 1kř.dveře 1000/2240mm - repase - ozn.D05 - viz.specifikace PD</t>
  </si>
  <si>
    <t>1092897075</t>
  </si>
  <si>
    <t>766-O1</t>
  </si>
  <si>
    <t>Stávající dřevěné okno 1600/1000mm - repase - ozn.O1 - viz. specifikace PD</t>
  </si>
  <si>
    <t>-697418153</t>
  </si>
  <si>
    <t>35</t>
  </si>
  <si>
    <t>766-VS4</t>
  </si>
  <si>
    <t>Obklad stěny z lamino desky s kovovými věšáky, sokl - ozn.VS4 - viz.specifikace PD</t>
  </si>
  <si>
    <t>1398809758</t>
  </si>
  <si>
    <t>"3075/30/2250"1</t>
  </si>
  <si>
    <t>766-VS5</t>
  </si>
  <si>
    <t>Obklad stěny z lamino desky, sokl - ozn.VS5 - viz.specifikace PD</t>
  </si>
  <si>
    <t>1163548061</t>
  </si>
  <si>
    <t>"850/30/2250"1</t>
  </si>
  <si>
    <t>37</t>
  </si>
  <si>
    <t>998766203</t>
  </si>
  <si>
    <t>Přesun hmot pro konstrukce truhlářské stanovený procentní sazbou (%) z ceny vodorovná dopravní vzdálenost do 50 m v objektech výšky přes 12 do 24 m</t>
  </si>
  <si>
    <t>-1276050054</t>
  </si>
  <si>
    <t>https://podminky.urs.cz/item/CS_URS_2023_01/998766203</t>
  </si>
  <si>
    <t>775</t>
  </si>
  <si>
    <t>Podlahy skládané</t>
  </si>
  <si>
    <t>775413401</t>
  </si>
  <si>
    <t>Montáž lišty obvodové lepené</t>
  </si>
  <si>
    <t>-1589737965</t>
  </si>
  <si>
    <t>https://podminky.urs.cz/item/CS_URS_2023_01/775413401</t>
  </si>
  <si>
    <t>23,50+6,50</t>
  </si>
  <si>
    <t>39</t>
  </si>
  <si>
    <t>M</t>
  </si>
  <si>
    <t>61418113</t>
  </si>
  <si>
    <t>lišta podlahová dřevěná dub 7x43mm</t>
  </si>
  <si>
    <t>492536658</t>
  </si>
  <si>
    <t>30*1,08 'Přepočtené koeficientem množství</t>
  </si>
  <si>
    <t>775429124</t>
  </si>
  <si>
    <t>Montáž lišty přechodové (vyrovnávací) zaklapnuté</t>
  </si>
  <si>
    <t>-1503944076</t>
  </si>
  <si>
    <t>https://podminky.urs.cz/item/CS_URS_2023_01/775429124</t>
  </si>
  <si>
    <t>"Z05- viz.specifikace PD"0,95</t>
  </si>
  <si>
    <t>41</t>
  </si>
  <si>
    <t>59054130</t>
  </si>
  <si>
    <t>profil přechodový nerezový samolepící 35mm</t>
  </si>
  <si>
    <t>820290021</t>
  </si>
  <si>
    <t>0,95*1,08 'Přepočtené koeficientem množství</t>
  </si>
  <si>
    <t>775510952</t>
  </si>
  <si>
    <t>Doplnění podlah vlysových bez broušení a olištování tl. do 22 mm, plochy přes 0,25 do 1 m2</t>
  </si>
  <si>
    <t>-1025621500</t>
  </si>
  <si>
    <t>https://podminky.urs.cz/item/CS_URS_2023_01/775510952</t>
  </si>
  <si>
    <t>43</t>
  </si>
  <si>
    <t>SUP.0024239.URS</t>
  </si>
  <si>
    <t>Dub 400 š. 60 II</t>
  </si>
  <si>
    <t>776517794</t>
  </si>
  <si>
    <t>5*1,1 'Přepočtené koeficientem množství</t>
  </si>
  <si>
    <t>775511801</t>
  </si>
  <si>
    <t>Demontáž podlah vlysových k dalšímu použití s lištami lepených s očištěním</t>
  </si>
  <si>
    <t>-1956743605</t>
  </si>
  <si>
    <t>https://podminky.urs.cz/item/CS_URS_2023_01/775511801</t>
  </si>
  <si>
    <t>"rýha v podlaze"1,00</t>
  </si>
  <si>
    <t>45</t>
  </si>
  <si>
    <t>775591905</t>
  </si>
  <si>
    <t>Ostatní práce při opravách dřevěných podlah tmelení celoplošné, podlah vlysových, parketových</t>
  </si>
  <si>
    <t>1298607845</t>
  </si>
  <si>
    <t>https://podminky.urs.cz/item/CS_URS_2023_01/775591905</t>
  </si>
  <si>
    <t>33,20+10,1</t>
  </si>
  <si>
    <t>775591919</t>
  </si>
  <si>
    <t>Ostatní práce při opravách dřevěných podlah broušení podlah vlysových, palubkových, parketových nebo mozaikových celkové včetně tmelení s broušením hrubým, středním a jemným</t>
  </si>
  <si>
    <t>-427703005</t>
  </si>
  <si>
    <t>https://podminky.urs.cz/item/CS_URS_2023_01/775591919</t>
  </si>
  <si>
    <t>47</t>
  </si>
  <si>
    <t>775591920</t>
  </si>
  <si>
    <t>Ostatní práce při opravách dřevěných podlah dokončovací vysátí</t>
  </si>
  <si>
    <t>2093361303</t>
  </si>
  <si>
    <t>https://podminky.urs.cz/item/CS_URS_2023_01/775591920</t>
  </si>
  <si>
    <t>775591926</t>
  </si>
  <si>
    <t>Ostatní práce při opravách dřevěných podlah lakování jednotlivé operace mezibroušení mezi vrstvami laku</t>
  </si>
  <si>
    <t>-643978689</t>
  </si>
  <si>
    <t>https://podminky.urs.cz/item/CS_URS_2023_01/775591926</t>
  </si>
  <si>
    <t>49</t>
  </si>
  <si>
    <t>775591931</t>
  </si>
  <si>
    <t>Ostatní práce při opravách dřevěných podlah dokončovací nátěr olejem a voskování - 2x</t>
  </si>
  <si>
    <t>-45140161</t>
  </si>
  <si>
    <t>https://podminky.urs.cz/item/CS_URS_2023_01/775591931</t>
  </si>
  <si>
    <t>43,3*2 'Přepočtené koeficientem množství</t>
  </si>
  <si>
    <t>50</t>
  </si>
  <si>
    <t>998775103</t>
  </si>
  <si>
    <t>Přesun hmot pro podlahy skládané stanovený z hmotnosti přesunovaného materiálu vodorovná dopravní vzdálenost do 50 m v objektech výšky přes 12 do 24 m</t>
  </si>
  <si>
    <t>-1928164288</t>
  </si>
  <si>
    <t>https://podminky.urs.cz/item/CS_URS_2023_01/998775103</t>
  </si>
  <si>
    <t>776</t>
  </si>
  <si>
    <t>Podlahy povlakové</t>
  </si>
  <si>
    <t>51</t>
  </si>
  <si>
    <t>776111311</t>
  </si>
  <si>
    <t>Příprava podkladu vysátí podlah</t>
  </si>
  <si>
    <t>-291255280</t>
  </si>
  <si>
    <t>https://podminky.urs.cz/item/CS_URS_2023_01/776111311</t>
  </si>
  <si>
    <t>52</t>
  </si>
  <si>
    <t>776121112</t>
  </si>
  <si>
    <t>Příprava podkladu penetrace vodou ředitelná podlah</t>
  </si>
  <si>
    <t>-1490255521</t>
  </si>
  <si>
    <t>https://podminky.urs.cz/item/CS_URS_2023_01/776121112</t>
  </si>
  <si>
    <t>53</t>
  </si>
  <si>
    <t>776141112</t>
  </si>
  <si>
    <t>Příprava podkladu vyrovnání samonivelační stěrkou podlah min.pevnosti 20 MPa, tloušťky přes 3 do 5 mm</t>
  </si>
  <si>
    <t>1352181747</t>
  </si>
  <si>
    <t>https://podminky.urs.cz/item/CS_URS_2023_01/776141112</t>
  </si>
  <si>
    <t>54</t>
  </si>
  <si>
    <t>998776103</t>
  </si>
  <si>
    <t>Přesun hmot pro podlahy povlakové stanovený z hmotnosti přesunovaného materiálu vodorovná dopravní vzdálenost do 50 m v objektech výšky přes 12 do 24 m</t>
  </si>
  <si>
    <t>326534898</t>
  </si>
  <si>
    <t>https://podminky.urs.cz/item/CS_URS_2023_01/998776103</t>
  </si>
  <si>
    <t>781</t>
  </si>
  <si>
    <t>Dokončovací práce - obklady</t>
  </si>
  <si>
    <t>55</t>
  </si>
  <si>
    <t>781473810</t>
  </si>
  <si>
    <t>Demontáž obkladů z dlaždic keramických lepených</t>
  </si>
  <si>
    <t>1181720221</t>
  </si>
  <si>
    <t>https://podminky.urs.cz/item/CS_URS_2023_01/781473810</t>
  </si>
  <si>
    <t>"B8"2,00</t>
  </si>
  <si>
    <t>784</t>
  </si>
  <si>
    <t>Dokončovací práce - malby a tapety</t>
  </si>
  <si>
    <t>56</t>
  </si>
  <si>
    <t>784111001</t>
  </si>
  <si>
    <t>Oprášení (ometení) podkladu v místnostech výšky do 3,80 m</t>
  </si>
  <si>
    <t>-237143128</t>
  </si>
  <si>
    <t>https://podminky.urs.cz/item/CS_URS_2023_01/784111001</t>
  </si>
  <si>
    <t>57</t>
  </si>
  <si>
    <t>784121001</t>
  </si>
  <si>
    <t>Oškrabání malby v místnostech výšky do 3,80 m</t>
  </si>
  <si>
    <t>1469468657</t>
  </si>
  <si>
    <t>https://podminky.urs.cz/item/CS_URS_2023_01/784121001</t>
  </si>
  <si>
    <t>"strop"43,30</t>
  </si>
  <si>
    <t>(6,925+3,3775+6,725)*3,775</t>
  </si>
  <si>
    <t>(1,765+5,52+1,785)*3,575</t>
  </si>
  <si>
    <t>"VS4"-3,075*2,25</t>
  </si>
  <si>
    <t>"VS5"-0,85*2,25</t>
  </si>
  <si>
    <t>58</t>
  </si>
  <si>
    <t>784161411</t>
  </si>
  <si>
    <t>Celoplošné vyrovnání podkladu sádrovou stěrkou, tloušťky do 3 mm vyrovnáním v místnostech výšky do 3,80 m</t>
  </si>
  <si>
    <t>-261287221</t>
  </si>
  <si>
    <t>https://podminky.urs.cz/item/CS_URS_2023_01/784161411</t>
  </si>
  <si>
    <t>"vyrovnání z 30%"131,172</t>
  </si>
  <si>
    <t>131,172*0,3 'Přepočtené koeficientem množství</t>
  </si>
  <si>
    <t>59</t>
  </si>
  <si>
    <t>784171101</t>
  </si>
  <si>
    <t>Zakrytí nemalovaných ploch (materiál ve specifikaci) včetně pozdějšího odkrytí podlah</t>
  </si>
  <si>
    <t>1373216767</t>
  </si>
  <si>
    <t>https://podminky.urs.cz/item/CS_URS_2023_01/784171101</t>
  </si>
  <si>
    <t>60</t>
  </si>
  <si>
    <t>28323157</t>
  </si>
  <si>
    <t>fólie pro malířské potřeby zakrývací tl 14µ 4x5m</t>
  </si>
  <si>
    <t>-323759926</t>
  </si>
  <si>
    <t>43,3*1,05 'Přepočtené koeficientem množství</t>
  </si>
  <si>
    <t>61</t>
  </si>
  <si>
    <t>784171111</t>
  </si>
  <si>
    <t>Zakrytí nemalovaných ploch (materiál ve specifikaci) včetně pozdějšího odkrytí svislých ploch např. stěn, oken, dveří v místnostech výšky do 3,80</t>
  </si>
  <si>
    <t>1032941477</t>
  </si>
  <si>
    <t>https://podminky.urs.cz/item/CS_URS_2023_01/784171111</t>
  </si>
  <si>
    <t>2,13*2,70</t>
  </si>
  <si>
    <t>2*1,00*2,24</t>
  </si>
  <si>
    <t>0,95*2,215</t>
  </si>
  <si>
    <t>2*1,60*1,00*2</t>
  </si>
  <si>
    <t>62</t>
  </si>
  <si>
    <t>-280828216</t>
  </si>
  <si>
    <t>18,735*1,05 'Přepočtené koeficientem množství</t>
  </si>
  <si>
    <t>63</t>
  </si>
  <si>
    <t>784181101</t>
  </si>
  <si>
    <t>Penetrace podkladu jednonásobná základní akrylátová bezbarvá v místnostech výšky do 3,80 m</t>
  </si>
  <si>
    <t>75369877</t>
  </si>
  <si>
    <t>https://podminky.urs.cz/item/CS_URS_2023_01/784181101</t>
  </si>
  <si>
    <t>64</t>
  </si>
  <si>
    <t>784211101</t>
  </si>
  <si>
    <t>Malby z malířských směsí oděruvzdorných za mokra dvojnásobné, bílé za mokra oděruvzdorné výborně v místnostech výšky do 3,80 m</t>
  </si>
  <si>
    <t>-2000291210</t>
  </si>
  <si>
    <t>https://podminky.urs.cz/item/CS_URS_2023_01/784211101</t>
  </si>
  <si>
    <t>02 - Elektroinstalace</t>
  </si>
  <si>
    <t>741-23001-A</t>
  </si>
  <si>
    <t>Závěsné svítidlo, nepřímé osvětlení 1800, LED97W (svítidla dodá investor)</t>
  </si>
  <si>
    <t>400206954</t>
  </si>
  <si>
    <t>741-23001-B</t>
  </si>
  <si>
    <t>Závěsné svítidlo, nepřímé osvětlení 2400, LED126W (svítidla dodá investor)</t>
  </si>
  <si>
    <t>-728033004</t>
  </si>
  <si>
    <t>741-23002</t>
  </si>
  <si>
    <t>3559-A01345 Přístroj spínače jednopólového (bezšroubové svorky); řazení 1, 1So (do hořlavých podkladů B až F)</t>
  </si>
  <si>
    <t>-1589653859</t>
  </si>
  <si>
    <t>741-23003</t>
  </si>
  <si>
    <t>3559-A05345 Přístroj přepínače sériového (bezšroubové svorky); řazení 5 (do hořlavých podkladů B až F)</t>
  </si>
  <si>
    <t>-778776744</t>
  </si>
  <si>
    <t>741-23004</t>
  </si>
  <si>
    <t>3559-A06345 Přístroj přepínače střídavého (bezšroubové svorky); řazení 6, 6So (do hořlavých podkladů B až F)</t>
  </si>
  <si>
    <t>1791998961</t>
  </si>
  <si>
    <t>741-23005</t>
  </si>
  <si>
    <t>3558E-A00651 01 Kryt spínače kolébkového; d. Time, Element; b. bílá / ledová bílá</t>
  </si>
  <si>
    <t>1464035757</t>
  </si>
  <si>
    <t>741-23006</t>
  </si>
  <si>
    <t>3558E-A00652 01 Kryt spínače kolébkového, dělený; d. Time, Element; b. bílá / ledová bílá</t>
  </si>
  <si>
    <t>234064966</t>
  </si>
  <si>
    <t>741-23007</t>
  </si>
  <si>
    <t>5519E-A02357 01 Zásuvka jednonásobná (bezšroubové svorky), s ochranným kolíkem, s clonkami; řazení 2P+PE; d. Time, Element; b. bílá / ledová bílá</t>
  </si>
  <si>
    <t>-952525194</t>
  </si>
  <si>
    <t>741-23008</t>
  </si>
  <si>
    <t>5599E-A02357 01 Zásuvka jednonásobná (bezšroubové svorky), s ochranným kolíkem, s clonkami, s ochranou před přepětím, optická signalizace poruchy; řazení 2P+PE; d. Time, Element; b. bílá / ledová bílá</t>
  </si>
  <si>
    <t>829656900</t>
  </si>
  <si>
    <t>741-23009</t>
  </si>
  <si>
    <t>5513E-C02357 01 Zásuvka dvojnásobná (bezšroubové svorky), s ochrannými kolíky, s natočenou dutinou, s clonkami; řazení 2x(2P+PE); d. Element; b. bílá / ledová bílá</t>
  </si>
  <si>
    <t>306610663</t>
  </si>
  <si>
    <t>741-23010</t>
  </si>
  <si>
    <t>5593E-C02357 01 Zásuvka dvojnásobná (bezšroubové svorky), s ochrannými kolíky, s natočenou dutinou, s clonkami, s ochranou před přepětím, optická signalizace poruchy; řazení 2x(2P+PE); d. Element; b. bílá / ledová bílá</t>
  </si>
  <si>
    <t>1649856373</t>
  </si>
  <si>
    <t>741-23011</t>
  </si>
  <si>
    <t>5013E-A00252 01 Kryt zásuvky ISDN, s 2 otvory; d. Time, Element; b. bílá / ledová bílá</t>
  </si>
  <si>
    <t>1113060165</t>
  </si>
  <si>
    <t>741-23012</t>
  </si>
  <si>
    <t>RJ45C5U přístroj zásuvky</t>
  </si>
  <si>
    <t>1763817969</t>
  </si>
  <si>
    <t>741-23013</t>
  </si>
  <si>
    <t>5014A-B1018 maska nosná</t>
  </si>
  <si>
    <t>-677038391</t>
  </si>
  <si>
    <t>741-23014</t>
  </si>
  <si>
    <t>2CKA001753A8055 třmen se soklem</t>
  </si>
  <si>
    <t>-2126052725</t>
  </si>
  <si>
    <t>741-23015</t>
  </si>
  <si>
    <t>3901E-A00110 01 Rámeček pro elektroinstalační přístroje, jednonásobný; d. Element; b. bílá / ledová bílá</t>
  </si>
  <si>
    <t>1971587735</t>
  </si>
  <si>
    <t>741-23016</t>
  </si>
  <si>
    <t>3901E-A00120 01 Rámeček pro elektroinstalační přístroje, dvojnásobný vodorovný; d. Element; b. bílá / ledová bílá</t>
  </si>
  <si>
    <t>1517973773</t>
  </si>
  <si>
    <t>741-23017</t>
  </si>
  <si>
    <t>3901E-A00130 01 Rámeček pro elektroinstalační přístroje, trojnásobný vodorovný; d. Element; b. bílá / ledová bílá</t>
  </si>
  <si>
    <t>1567920394</t>
  </si>
  <si>
    <t>741-23018</t>
  </si>
  <si>
    <t>KU 68-1901 KRABICE UNIVERZÁLNÍ</t>
  </si>
  <si>
    <t>1460133522</t>
  </si>
  <si>
    <t>741-23019</t>
  </si>
  <si>
    <t>KU 68-1903 KRABICE ODBOČNÁ</t>
  </si>
  <si>
    <t>-207108050</t>
  </si>
  <si>
    <t>741-23020</t>
  </si>
  <si>
    <t>KP 64/3LD KRABICE PŘÍSTROJOVÁ</t>
  </si>
  <si>
    <t>681770508</t>
  </si>
  <si>
    <t>741-23021</t>
  </si>
  <si>
    <t>BRS651301901 parapetní kanál oceloplech bílý 130x66mm</t>
  </si>
  <si>
    <t>1611694177</t>
  </si>
  <si>
    <t>741-23022</t>
  </si>
  <si>
    <t>BRS08029010 víko</t>
  </si>
  <si>
    <t>210359800</t>
  </si>
  <si>
    <t>741-23023</t>
  </si>
  <si>
    <t>BRS6513069010 koncovka</t>
  </si>
  <si>
    <t>-1268653980</t>
  </si>
  <si>
    <t>741-23024</t>
  </si>
  <si>
    <t>TWS70VERZ oddělovací přepážka</t>
  </si>
  <si>
    <t>-152945081</t>
  </si>
  <si>
    <t>741-23025</t>
  </si>
  <si>
    <t>L4187CHR0 zemnící svorka</t>
  </si>
  <si>
    <t>-2083951007</t>
  </si>
  <si>
    <t>741-23026</t>
  </si>
  <si>
    <t>L4181GNGE pospojovací lanko</t>
  </si>
  <si>
    <t>-2086333105</t>
  </si>
  <si>
    <t>741-23027</t>
  </si>
  <si>
    <t>G2401 pospojení kanálu a víka</t>
  </si>
  <si>
    <t>1789302388</t>
  </si>
  <si>
    <t>741-23028</t>
  </si>
  <si>
    <t>G2850 instalační krabice do parapet. žlabu</t>
  </si>
  <si>
    <t>-892502977</t>
  </si>
  <si>
    <t>741-23029</t>
  </si>
  <si>
    <t>Kabel silový, izolace PVC - CYKY-O 3x1.5 , pod omítkou</t>
  </si>
  <si>
    <t>1103420345</t>
  </si>
  <si>
    <t>741-23030</t>
  </si>
  <si>
    <t>Kabel silový, izolace PVC - CYKY-J 3x1.5 , pod omítkou</t>
  </si>
  <si>
    <t>1233126939</t>
  </si>
  <si>
    <t>741-23031</t>
  </si>
  <si>
    <t>Kabel silový, izolace PVC - CYKY-J 3x2.5 , pod omítkou</t>
  </si>
  <si>
    <t>-1386551598</t>
  </si>
  <si>
    <t>741-23032</t>
  </si>
  <si>
    <t>Vybourábí otvoru ve zdivu cihelném, pr.60mm, stěna do 150mm</t>
  </si>
  <si>
    <t>983513364</t>
  </si>
  <si>
    <t>741-23033</t>
  </si>
  <si>
    <t>Vysekání kapes ve zdivu cihelném pro krabice 100x100x50 mm</t>
  </si>
  <si>
    <t>758333417</t>
  </si>
  <si>
    <t>741-23034</t>
  </si>
  <si>
    <t>Vysekání rý ve zdivu cihelném tl.30mm, šíře 30 mm</t>
  </si>
  <si>
    <t>-602196423</t>
  </si>
  <si>
    <t>741-23035</t>
  </si>
  <si>
    <t>Vysekání rý ve zdivu cihelném tl.30mm, šíře Sire 70 mm</t>
  </si>
  <si>
    <t>351621417</t>
  </si>
  <si>
    <t>741-23036</t>
  </si>
  <si>
    <t>Lehké pracovní lešení podlaha do 1.9 m</t>
  </si>
  <si>
    <t>-100205426</t>
  </si>
  <si>
    <t>741-23037</t>
  </si>
  <si>
    <t>Demontaz stavajiciho zarizeni</t>
  </si>
  <si>
    <t>hod</t>
  </si>
  <si>
    <t>639969059</t>
  </si>
  <si>
    <t>741810001</t>
  </si>
  <si>
    <t>Zkoušky a prohlídky elektrických rozvodů a zařízení celková prohlídka a vyhotovení revizní zprávy pro objem montážních prací do 100 tis. Kč</t>
  </si>
  <si>
    <t>2042361217</t>
  </si>
  <si>
    <t>https://podminky.urs.cz/item/CS_URS_2023_01/741810001</t>
  </si>
  <si>
    <t>526858748</t>
  </si>
  <si>
    <t>03 - Rekonstrukce místnosti č.120</t>
  </si>
  <si>
    <t xml:space="preserve">    714 - Akustická a protiotřesová opatření</t>
  </si>
  <si>
    <t xml:space="preserve">    751 - Vzduchotechnika</t>
  </si>
  <si>
    <t xml:space="preserve">    767 - Konstrukce zámečnické</t>
  </si>
  <si>
    <t xml:space="preserve">    782 - Dokončovací práce - obklady z kamene</t>
  </si>
  <si>
    <t xml:space="preserve">    783 - Dokončovací práce - nátěry</t>
  </si>
  <si>
    <t>-1031096104</t>
  </si>
  <si>
    <t>"elektro"10,00*0,3</t>
  </si>
  <si>
    <t>20,00*0,07</t>
  </si>
  <si>
    <t>0,10*0,10*(22+4)</t>
  </si>
  <si>
    <t>38803396</t>
  </si>
  <si>
    <t>-2044877704</t>
  </si>
  <si>
    <t>"elektro"3,00*0,20*0,05</t>
  </si>
  <si>
    <t>20,00*0,10*0,05</t>
  </si>
  <si>
    <t>10,00*0,07*0,05</t>
  </si>
  <si>
    <t>946111114</t>
  </si>
  <si>
    <t>Montáž pojízdných věží trubkových nebo dílcových s maximálním zatížením podlahy do 200 kg/m2 šířky od 0,6 do 0,9 m, délky do 3,2 m, výšky přes 3,5 m do 4,5 m</t>
  </si>
  <si>
    <t>2035785430</t>
  </si>
  <si>
    <t>https://podminky.urs.cz/item/CS_URS_2023_01/946111114</t>
  </si>
  <si>
    <t>946111214</t>
  </si>
  <si>
    <t>Montáž pojízdných věží trubkových nebo dílcových s maximálním zatížením podlahy do 200 kg/m2 Příplatek za první a každý další den použití pojízdného lešení k ceně -1114</t>
  </si>
  <si>
    <t>-701636740</t>
  </si>
  <si>
    <t>https://podminky.urs.cz/item/CS_URS_2023_01/946111214</t>
  </si>
  <si>
    <t>946111814</t>
  </si>
  <si>
    <t>Demontáž pojízdných věží trubkových nebo dílcových s maximálním zatížením podlahy do 200 kg/m2 šířky od 0,6 do 0,9 m, délky do 3,2 m, výšky přes 3,5 m do 4,5 m</t>
  </si>
  <si>
    <t>-719427805</t>
  </si>
  <si>
    <t>https://podminky.urs.cz/item/CS_URS_2023_01/946111814</t>
  </si>
  <si>
    <t>DMT - 001</t>
  </si>
  <si>
    <t>Demontáž katedry vč. odpojení od el.silnoproud a slaboproud - uskladnění na určeném místě - ozn.B1</t>
  </si>
  <si>
    <t>-1260882186</t>
  </si>
  <si>
    <t>Vystěhování mobilního nábytku (13x stolek, 15x židle) - uskladnění na určeném místě</t>
  </si>
  <si>
    <t>-1484960821</t>
  </si>
  <si>
    <t>Výsuvná tabule - ozn.C1 - ochrana před poškozením po dobu provádění prací</t>
  </si>
  <si>
    <t>-2042627510</t>
  </si>
  <si>
    <t>DMT - 004</t>
  </si>
  <si>
    <t>Demontáž a uložení audio a video techniky (1x projektor, 2x kamera, 6x reproduktor, 1x plátno apod.) - uskladnění a zpětná montáž</t>
  </si>
  <si>
    <t>1834092092</t>
  </si>
  <si>
    <t>DMT - 005</t>
  </si>
  <si>
    <t>Původní lavice - označeny, odborně demontovámy a odvezeny k restaurování</t>
  </si>
  <si>
    <t>1410089769</t>
  </si>
  <si>
    <t>553241481</t>
  </si>
  <si>
    <t>487163484</t>
  </si>
  <si>
    <t>-129154040</t>
  </si>
  <si>
    <t>1,57*19 'Přepočtené koeficientem množství</t>
  </si>
  <si>
    <t>-1685700913</t>
  </si>
  <si>
    <t>-1974755183</t>
  </si>
  <si>
    <t>714</t>
  </si>
  <si>
    <t>Akustická a protiotřesová opatření</t>
  </si>
  <si>
    <t>714110802</t>
  </si>
  <si>
    <t>Demontáž akustických obkladů roštů podkladových</t>
  </si>
  <si>
    <t>2067642157</t>
  </si>
  <si>
    <t>https://podminky.urs.cz/item/CS_URS_2023_01/714110802</t>
  </si>
  <si>
    <t>"B3"127,00/0,60</t>
  </si>
  <si>
    <t>714120811</t>
  </si>
  <si>
    <t>Demontáž akustických minerálních panelů stěnových</t>
  </si>
  <si>
    <t>1557179782</t>
  </si>
  <si>
    <t>https://podminky.urs.cz/item/CS_URS_2023_01/714120811</t>
  </si>
  <si>
    <t>"B3"127,00</t>
  </si>
  <si>
    <t>741-B2</t>
  </si>
  <si>
    <t>Demontáž stropních čidel, uskladnění a zpětná montáž</t>
  </si>
  <si>
    <t>-1033914168</t>
  </si>
  <si>
    <t>"B2"15,00</t>
  </si>
  <si>
    <t>751</t>
  </si>
  <si>
    <t>Vzduchotechnika</t>
  </si>
  <si>
    <t>751- Z01</t>
  </si>
  <si>
    <t>Ventilační mřížka stávající 600/300mm - repase - ozn.Z01 - viz.specifikace PD</t>
  </si>
  <si>
    <t>1529604229</t>
  </si>
  <si>
    <t>751- Z02</t>
  </si>
  <si>
    <t>Ventilační mřížka stávající 300/300mm - repase - ozn.Z02 - viz.specifikace PD</t>
  </si>
  <si>
    <t>-1912208074</t>
  </si>
  <si>
    <t>751-VZT1</t>
  </si>
  <si>
    <t>Vyčištění a kontrola funkce VZT potrubí, případná oprava - ozn.VZT1 - viz.specifikace PD</t>
  </si>
  <si>
    <t>-1178947956</t>
  </si>
  <si>
    <t>751-VZT2</t>
  </si>
  <si>
    <t>Původní kruhové výdechy - očištění, odmaštění a nový nátěr - ozn.VZT2 - viz.specifikace PD</t>
  </si>
  <si>
    <t>-1052526927</t>
  </si>
  <si>
    <t>998751202</t>
  </si>
  <si>
    <t>Přesun hmot pro vzduchotechniku stanovený procentní sazbou (%) z ceny vodorovná dopravní vzdálenost do 50 m v objektech výšky přes 12 do 24 m</t>
  </si>
  <si>
    <t>-1378730077</t>
  </si>
  <si>
    <t>https://podminky.urs.cz/item/CS_URS_2023_01/998751202</t>
  </si>
  <si>
    <t>763164531</t>
  </si>
  <si>
    <t>Obklad konstrukcí sádrokartonovými deskami včetně ochranných úhelníků ve tvaru L rozvinuté šíře přes 0,4 do 0,8 m, opláštěný deskou standardní A, tl. 12,5 mm</t>
  </si>
  <si>
    <t>-2139585403</t>
  </si>
  <si>
    <t>https://podminky.urs.cz/item/CS_URS_2023_01/763164531</t>
  </si>
  <si>
    <t xml:space="preserve">"SK1 SDK zákryt  350/200mm"15,40</t>
  </si>
  <si>
    <t>763172321</t>
  </si>
  <si>
    <t>Montáž dvířek pro konstrukce ze sádrokartonových desek revizních jednoplášťových pro příčky a předsazené stěny velikost (šxv) 200 x 200 mm</t>
  </si>
  <si>
    <t>908132071</t>
  </si>
  <si>
    <t>https://podminky.urs.cz/item/CS_URS_2023_01/763172321</t>
  </si>
  <si>
    <t>"SK1 - DV1"4</t>
  </si>
  <si>
    <t>59030710</t>
  </si>
  <si>
    <t>dvířka revizní jednokřídlá s automatickým zámkem 200x200mm</t>
  </si>
  <si>
    <t>1133368188</t>
  </si>
  <si>
    <t>1567572470</t>
  </si>
  <si>
    <t>766-B5</t>
  </si>
  <si>
    <t>Demontáž a likvidace regálu - ozn.B5</t>
  </si>
  <si>
    <t>110387407</t>
  </si>
  <si>
    <t>766-D01</t>
  </si>
  <si>
    <t>Stávající dřevěné 2kř.dveře 1500/2220mm - repase - ozn.D01 - viz.specifikace PD</t>
  </si>
  <si>
    <t>-1583220568</t>
  </si>
  <si>
    <t>766-D02</t>
  </si>
  <si>
    <t>Stávající dřevěné 1kř.dveře 700/2000mm - repase - ozn.D02 - viz.specifikace PD</t>
  </si>
  <si>
    <t>-559129668</t>
  </si>
  <si>
    <t>766-S1</t>
  </si>
  <si>
    <t>Stávající dřevěná novodobá katedra - ozn.S1 - viz.specifikace PD</t>
  </si>
  <si>
    <t>-2092860383</t>
  </si>
  <si>
    <t>766-S2</t>
  </si>
  <si>
    <t>Stávající dřevěný novodobý stupínek - ozn.S2 - viz.specifikace PD</t>
  </si>
  <si>
    <t>-951751939</t>
  </si>
  <si>
    <t>766-S3</t>
  </si>
  <si>
    <t>Stávající historická výsuvná tabule v dřevěném rámu upevněném na stěně - ozn.S3 - viz. specifikace PD</t>
  </si>
  <si>
    <t>783361161</t>
  </si>
  <si>
    <t>766-SL1</t>
  </si>
  <si>
    <t>Stávající historický dřevěný pult s čelním deskou ke sklopné 7-mi místné lavici - ozn.SL1 - viz.specifikace PD</t>
  </si>
  <si>
    <t>979068163</t>
  </si>
  <si>
    <t>766-SL12</t>
  </si>
  <si>
    <t>Stavající historické dřevěné sklopné boční sedátko k lavici - ozn.SL12 - viz.specifikace PD</t>
  </si>
  <si>
    <t>-864389217</t>
  </si>
  <si>
    <t>766-SL2</t>
  </si>
  <si>
    <t>Stávající historická lavice sklopná 7-mi místná - ozn.SL2 - viz.specifikace PD</t>
  </si>
  <si>
    <t>-1575539539</t>
  </si>
  <si>
    <t>766-SL3</t>
  </si>
  <si>
    <t>Stávající historická lavice sklopná 7-mi místná - ozn.SL3 - viz.specifikace PD</t>
  </si>
  <si>
    <t>1625139337</t>
  </si>
  <si>
    <t>766-SL4</t>
  </si>
  <si>
    <t>Stávající historická lavice sklopná 15-ti místná - ozn.SL4 - viz.specifikace PD</t>
  </si>
  <si>
    <t>-2052508331</t>
  </si>
  <si>
    <t>766-SL5</t>
  </si>
  <si>
    <t>Stávající historická lavice sklopná 15-ti místná - ozn.SL5 - viz.specifikace PD</t>
  </si>
  <si>
    <t>-1144414915</t>
  </si>
  <si>
    <t>766-SL6</t>
  </si>
  <si>
    <t>Stávající historická lavice sklopná 12-ti místná - ozn.SL6 - viz.specifikace PD</t>
  </si>
  <si>
    <t>378064396</t>
  </si>
  <si>
    <t>766-SL7</t>
  </si>
  <si>
    <t>Stávající historická lavice sklopná 15-ti místná - ozn.SL7 - viz.specifikace PD</t>
  </si>
  <si>
    <t>-720156050</t>
  </si>
  <si>
    <t>-828673527</t>
  </si>
  <si>
    <t>767</t>
  </si>
  <si>
    <t>Konstrukce zámečnické</t>
  </si>
  <si>
    <t>767-AV1</t>
  </si>
  <si>
    <t>Upevněnídr žáku promítacího přístroje k nosné stropní konstrukci - ozn.AV1 - viz.specifikace PD</t>
  </si>
  <si>
    <t>-1809658828</t>
  </si>
  <si>
    <t>767-OS1</t>
  </si>
  <si>
    <t>Zatemňující roleta vnitřní, ovládání el.motor - ozn.OS1 - viz.specifikace PD</t>
  </si>
  <si>
    <t>911109163</t>
  </si>
  <si>
    <t>767-R.pol.B4</t>
  </si>
  <si>
    <t>Demontáž rolet zatemnění 200/4100mm, vč.schránek s motorem a vodících lišt</t>
  </si>
  <si>
    <t>-568600985</t>
  </si>
  <si>
    <t>"B4"5</t>
  </si>
  <si>
    <t>998767203</t>
  </si>
  <si>
    <t>Přesun hmot pro zámečnické konstrukce stanovený procentní sazbou (%) z ceny vodorovná dopravní vzdálenost do 50 m v objektech výšky přes 12 do 24 m</t>
  </si>
  <si>
    <t>1392637872</t>
  </si>
  <si>
    <t>https://podminky.urs.cz/item/CS_URS_2023_01/998767203</t>
  </si>
  <si>
    <t>-66886247</t>
  </si>
  <si>
    <t>-2077786267</t>
  </si>
  <si>
    <t>52,5*1,08 'Přepočtené koeficientem množství</t>
  </si>
  <si>
    <t>1417107168</t>
  </si>
  <si>
    <t>"Doplnění"10,00</t>
  </si>
  <si>
    <t>"výměna"20,00</t>
  </si>
  <si>
    <t>-284474685</t>
  </si>
  <si>
    <t>30*1,1 'Přepočtené koeficientem množství</t>
  </si>
  <si>
    <t>775511820</t>
  </si>
  <si>
    <t>Demontáž podlah vlysových do suti bez lišt lepených</t>
  </si>
  <si>
    <t>-974991153</t>
  </si>
  <si>
    <t>https://podminky.urs.cz/item/CS_URS_2023_01/775511820</t>
  </si>
  <si>
    <t>"výměna"19,82</t>
  </si>
  <si>
    <t>1404125101</t>
  </si>
  <si>
    <t>-657339456</t>
  </si>
  <si>
    <t>-967174871</t>
  </si>
  <si>
    <t>-1217386594</t>
  </si>
  <si>
    <t>-1469431967</t>
  </si>
  <si>
    <t>198,2*2 'Přepočtené koeficientem množství</t>
  </si>
  <si>
    <t>-1031982881</t>
  </si>
  <si>
    <t>776111115</t>
  </si>
  <si>
    <t>Příprava podkladu broušení podlah stávajícího podkladu před litím stěrky</t>
  </si>
  <si>
    <t>-787492736</t>
  </si>
  <si>
    <t>https://podminky.urs.cz/item/CS_URS_2023_01/776111115</t>
  </si>
  <si>
    <t>"Komory"2*2,10</t>
  </si>
  <si>
    <t>776111116</t>
  </si>
  <si>
    <t>Příprava podkladu broušení podlah stávajícího podkladu pro odstranění lepidla (po starých krytinách)</t>
  </si>
  <si>
    <t>1043458791</t>
  </si>
  <si>
    <t>https://podminky.urs.cz/item/CS_URS_2023_01/776111116</t>
  </si>
  <si>
    <t>"Oprava podlahy a doplnění"30,00</t>
  </si>
  <si>
    <t>-205758638</t>
  </si>
  <si>
    <t>1383587074</t>
  </si>
  <si>
    <t>-340669602</t>
  </si>
  <si>
    <t>-1936837385</t>
  </si>
  <si>
    <t>782</t>
  </si>
  <si>
    <t>Dokončovací práce - obklady z kamene</t>
  </si>
  <si>
    <t>65</t>
  </si>
  <si>
    <t>782-K1</t>
  </si>
  <si>
    <t>Stávající obklad deskami z leštěného kamene - repase - ozn.K1 - viz.specifikace PD</t>
  </si>
  <si>
    <t>26178712</t>
  </si>
  <si>
    <t>66</t>
  </si>
  <si>
    <t>998782203</t>
  </si>
  <si>
    <t>Přesun hmot pro obklady kamenné stanovený procentní sazbou (%) z ceny vodorovná dopravní vzdálenost do 50 m v objektech výšky přes 12 do 60 m</t>
  </si>
  <si>
    <t>-1802439277</t>
  </si>
  <si>
    <t>https://podminky.urs.cz/item/CS_URS_2023_01/998782203</t>
  </si>
  <si>
    <t>783</t>
  </si>
  <si>
    <t>Dokončovací práce - nátěry</t>
  </si>
  <si>
    <t>67</t>
  </si>
  <si>
    <t>783901453</t>
  </si>
  <si>
    <t>Příprava podkladu betonových podlah před provedením nátěru vysátím</t>
  </si>
  <si>
    <t>-2093809791</t>
  </si>
  <si>
    <t>https://podminky.urs.cz/item/CS_URS_2023_01/783901453</t>
  </si>
  <si>
    <t>68</t>
  </si>
  <si>
    <t>783-R.pol.01</t>
  </si>
  <si>
    <t>Napuštění betonové podlahy 2x olejem</t>
  </si>
  <si>
    <t>-1680576313</t>
  </si>
  <si>
    <t>69</t>
  </si>
  <si>
    <t>784111005</t>
  </si>
  <si>
    <t>Oprášení (ometení) podkladu v místnostech výšky přes 5,00 m</t>
  </si>
  <si>
    <t>-2048528511</t>
  </si>
  <si>
    <t>https://podminky.urs.cz/item/CS_URS_2023_01/784111005</t>
  </si>
  <si>
    <t>"Sál"</t>
  </si>
  <si>
    <t>"strop"198,20</t>
  </si>
  <si>
    <t>"trámy"2*11,70*0,73*2</t>
  </si>
  <si>
    <t>2*15,328*5,525</t>
  </si>
  <si>
    <t>5*1,98*0,73*2</t>
  </si>
  <si>
    <t>2*12,20*6,255</t>
  </si>
  <si>
    <t>"komory"</t>
  </si>
  <si>
    <t>2,10*2</t>
  </si>
  <si>
    <t>2*5,11*1,96</t>
  </si>
  <si>
    <t>70</t>
  </si>
  <si>
    <t>784121005</t>
  </si>
  <si>
    <t>Oškrabání malby v místnostech výšky přes 5,00 m</t>
  </si>
  <si>
    <t>-164552528</t>
  </si>
  <si>
    <t>https://podminky.urs.cz/item/CS_URS_2023_01/784121005</t>
  </si>
  <si>
    <t>71</t>
  </si>
  <si>
    <t>784161415</t>
  </si>
  <si>
    <t>Celoplošné vyrovnání podkladu sádrovou stěrkou, tloušťky do 3 mm vyrovnáním v místnostech výšky přes 5,00 m</t>
  </si>
  <si>
    <t>1353618529</t>
  </si>
  <si>
    <t>https://podminky.urs.cz/item/CS_URS_2023_01/784161415</t>
  </si>
  <si>
    <t>"vyrovnání z 30 %"593,045</t>
  </si>
  <si>
    <t>72</t>
  </si>
  <si>
    <t>-824494479</t>
  </si>
  <si>
    <t>198,20+2,10*2</t>
  </si>
  <si>
    <t>73</t>
  </si>
  <si>
    <t>556565898</t>
  </si>
  <si>
    <t>202,4*1,05 'Přepočtené koeficientem množství</t>
  </si>
  <si>
    <t>74</t>
  </si>
  <si>
    <t>2011166462</t>
  </si>
  <si>
    <t>5*2,00*5,115</t>
  </si>
  <si>
    <t>2*0,70*2,00*2</t>
  </si>
  <si>
    <t>2*1,50*2,20</t>
  </si>
  <si>
    <t>75</t>
  </si>
  <si>
    <t>1163712722</t>
  </si>
  <si>
    <t>63,35*1,05 'Přepočtené koeficientem množství</t>
  </si>
  <si>
    <t>76</t>
  </si>
  <si>
    <t>784181105</t>
  </si>
  <si>
    <t>Penetrace podkladu jednonásobná základní akrylátová bezbarvá v místnostech výšky přes 5,00 m</t>
  </si>
  <si>
    <t>-768043709</t>
  </si>
  <si>
    <t>https://podminky.urs.cz/item/CS_URS_2023_01/784181105</t>
  </si>
  <si>
    <t>77</t>
  </si>
  <si>
    <t>784211105</t>
  </si>
  <si>
    <t>Malby z malířských směsí oděruvzdorných za mokra dvojnásobné, bílé za mokra oděruvzdorné výborně v místnostech výšky přes 5,00 m</t>
  </si>
  <si>
    <t>-1369609292</t>
  </si>
  <si>
    <t>https://podminky.urs.cz/item/CS_URS_2023_01/784211105</t>
  </si>
  <si>
    <t>741-120001-B</t>
  </si>
  <si>
    <t>-470756900</t>
  </si>
  <si>
    <t>741-120001-D</t>
  </si>
  <si>
    <t>Přisazené svítidlo typ LED-1L18C03BT13/013 300, LED15W, IP44</t>
  </si>
  <si>
    <t>-2141789008</t>
  </si>
  <si>
    <t>741-120001-N</t>
  </si>
  <si>
    <t>Nouzové svítidlo typ 47075, LED-NZ1W/040 400 s ozdobným límcem nerezovým kartáčovaným K2/DL15</t>
  </si>
  <si>
    <t>1103085391</t>
  </si>
  <si>
    <t>741-120001-N1</t>
  </si>
  <si>
    <t>Nouzové svítidlo přisazené LED 6W, 1hod, SE, IP44 univerzální charakteristuka</t>
  </si>
  <si>
    <t>-2113648247</t>
  </si>
  <si>
    <t>741-120002</t>
  </si>
  <si>
    <t>-1094451299</t>
  </si>
  <si>
    <t>741-120003</t>
  </si>
  <si>
    <t>3559-A91345 Přístroj ovládače zapínacího se svorkou N (bezšroubové svorky); řazení 1/0, 1/0So, 1/0S (do hořlavých podkladů B až F)</t>
  </si>
  <si>
    <t>1723189731</t>
  </si>
  <si>
    <t>741-120004</t>
  </si>
  <si>
    <t>3559-A89345 Přístroj spínače žaluziového, jednopólového kolébkového; řazení 1+1 s blokováním (do hořlavých podkladů B až F)</t>
  </si>
  <si>
    <t>2024538815</t>
  </si>
  <si>
    <t>741-120005</t>
  </si>
  <si>
    <t>-180049397</t>
  </si>
  <si>
    <t>741-120006</t>
  </si>
  <si>
    <t>3558E-A00653 01 Kryt spínače kolébkového, s čirým průzorem; d. Time, Element; b. bílá / ledová bílá</t>
  </si>
  <si>
    <t>639698061</t>
  </si>
  <si>
    <t>741-120007</t>
  </si>
  <si>
    <t>3558E-A00662 01 Kryt spínače žaluziového kolébkového, dělený, s potiskem; d. Time, Element; b. bílá / ledová bílá</t>
  </si>
  <si>
    <t>-1100450642</t>
  </si>
  <si>
    <t>741-120008</t>
  </si>
  <si>
    <t>3916-05444 LED signalizační 1 mA, světlo bílé</t>
  </si>
  <si>
    <t>-1631356658</t>
  </si>
  <si>
    <t>741-120009</t>
  </si>
  <si>
    <t>WS100T Zásuvka 45x45, s ochranným kolíkem; řazení 2P+PE; d. Profil 45; b. titanová</t>
  </si>
  <si>
    <t>-424713703</t>
  </si>
  <si>
    <t>741-120010</t>
  </si>
  <si>
    <t>WS100TSP Zásuvka 45x45 s ochranným kolíkem, s clonkami, s ochranou před přepětím, řazení 2P+PE; d. Profil 45; b. titanová</t>
  </si>
  <si>
    <t>777311773</t>
  </si>
  <si>
    <t>741-120011</t>
  </si>
  <si>
    <t>-614277556</t>
  </si>
  <si>
    <t>741-120012</t>
  </si>
  <si>
    <t>-544994153</t>
  </si>
  <si>
    <t>741-120013</t>
  </si>
  <si>
    <t>-810947974</t>
  </si>
  <si>
    <t>741-120014</t>
  </si>
  <si>
    <t>-187745007</t>
  </si>
  <si>
    <t>741-120015</t>
  </si>
  <si>
    <t>KR 97/L KRABICE ROZVODNÁ</t>
  </si>
  <si>
    <t>-257008351</t>
  </si>
  <si>
    <t>741-120016</t>
  </si>
  <si>
    <t>DP 9025 krabicová rozvodka 5 pólová 4x2,5 na pól</t>
  </si>
  <si>
    <t>2144759723</t>
  </si>
  <si>
    <t>741-120017</t>
  </si>
  <si>
    <t>1094709274</t>
  </si>
  <si>
    <t>741-120018</t>
  </si>
  <si>
    <t>-901506556</t>
  </si>
  <si>
    <t>741-120019</t>
  </si>
  <si>
    <t>2027814322</t>
  </si>
  <si>
    <t>741-120020</t>
  </si>
  <si>
    <t>GBA500501ALU parapetní kanál hliníkový pro přístroje 45mm</t>
  </si>
  <si>
    <t>1837222628</t>
  </si>
  <si>
    <t>741-120021</t>
  </si>
  <si>
    <t>GBA 452ALU víko</t>
  </si>
  <si>
    <t>-295708913</t>
  </si>
  <si>
    <t>741-120022</t>
  </si>
  <si>
    <t>L433ALU koncovka</t>
  </si>
  <si>
    <t>-1600311332</t>
  </si>
  <si>
    <t>741-120023</t>
  </si>
  <si>
    <t>L4181CNGE pospojovací lanko L=150mm</t>
  </si>
  <si>
    <t>457629313</t>
  </si>
  <si>
    <t>741-120024</t>
  </si>
  <si>
    <t>632312851</t>
  </si>
  <si>
    <t>741-120025</t>
  </si>
  <si>
    <t>L5802 pospojovací sada</t>
  </si>
  <si>
    <t>-1916385013</t>
  </si>
  <si>
    <t>741-120026</t>
  </si>
  <si>
    <t>LHD 40X20 LIŠTA HRANATÁ</t>
  </si>
  <si>
    <t>-1382222770</t>
  </si>
  <si>
    <t>741-120027</t>
  </si>
  <si>
    <t>LHD 40X40 LIŠTA HRANATÁ</t>
  </si>
  <si>
    <t>-978556057</t>
  </si>
  <si>
    <t>741-120028</t>
  </si>
  <si>
    <t>SUPER MONOFLEX 1220 TRUBKA OHEBNÁ 750N</t>
  </si>
  <si>
    <t>-1861924689</t>
  </si>
  <si>
    <t>741-120029</t>
  </si>
  <si>
    <t>8020HF TRUBKA TUHÁ 1250 N HF</t>
  </si>
  <si>
    <t>-528165082</t>
  </si>
  <si>
    <t>741-120030</t>
  </si>
  <si>
    <t>0220HF SPOJKA PRO TRUBKU DN20</t>
  </si>
  <si>
    <t>-445118494</t>
  </si>
  <si>
    <t>741-120031</t>
  </si>
  <si>
    <t>Kabel se zvýšenou odolností proti šíření plamene - nestíněný 1-CXKH-R O-3x1.5</t>
  </si>
  <si>
    <t>-1056964055</t>
  </si>
  <si>
    <t>741-120032</t>
  </si>
  <si>
    <t>Kabel se zvýšenou odolností proti šíření plamene - nestíněný 1-CXKH-R 3Jx2.5</t>
  </si>
  <si>
    <t>-664905958</t>
  </si>
  <si>
    <t>741-120033</t>
  </si>
  <si>
    <t>Kabel se zvýšenou odolností proti šíření plamene - nestíněný 1-CXKH-R 5Jx1.5</t>
  </si>
  <si>
    <t>-1282061703</t>
  </si>
  <si>
    <t>741-120034</t>
  </si>
  <si>
    <t>Kabel se zvýšenou odolností proti šíření plamene - nestíněný 1-CXKH-R 7Jx1.5</t>
  </si>
  <si>
    <t>35060447</t>
  </si>
  <si>
    <t>741-120035</t>
  </si>
  <si>
    <t>1713134408</t>
  </si>
  <si>
    <t>741-120036</t>
  </si>
  <si>
    <t>607448932</t>
  </si>
  <si>
    <t>741-120037</t>
  </si>
  <si>
    <t>Vysekání rýh ve zdivu - hl. 30mm, šíře 30 mm</t>
  </si>
  <si>
    <t>-644929698</t>
  </si>
  <si>
    <t>741-120038</t>
  </si>
  <si>
    <t>Vysekání rýh ve zdivu - hl. 50mm, šíře 70 mm</t>
  </si>
  <si>
    <t>262297287</t>
  </si>
  <si>
    <t>741-120039</t>
  </si>
  <si>
    <t>Vysekání rýh v betonové podlaze hl.50mm, šíře 70 mm</t>
  </si>
  <si>
    <t>461817369</t>
  </si>
  <si>
    <t>741-120040</t>
  </si>
  <si>
    <t>Vysekání rýh v betonové podlaze hl.50mm, šíře100 mm</t>
  </si>
  <si>
    <t>855215368</t>
  </si>
  <si>
    <t>741-120041</t>
  </si>
  <si>
    <t>Vysekání rýh v betonové podlaze hl.50mm, šíře 200 mm</t>
  </si>
  <si>
    <t>1442721956</t>
  </si>
  <si>
    <t>741-120042</t>
  </si>
  <si>
    <t>Lehké pracovní lešení ve světlíku nebo v šachtě podlaha do 4,50 m</t>
  </si>
  <si>
    <t>1913473754</t>
  </si>
  <si>
    <t>741-120043</t>
  </si>
  <si>
    <t>1254578022</t>
  </si>
  <si>
    <t>2099402516</t>
  </si>
  <si>
    <t>1318555138</t>
  </si>
  <si>
    <t>04 - Rekonstrukce místnosti č.220</t>
  </si>
  <si>
    <t>-416441964</t>
  </si>
  <si>
    <t>"elektro"50,00*0,03</t>
  </si>
  <si>
    <t>0,10*0,10*(22+2)</t>
  </si>
  <si>
    <t>-1339974807</t>
  </si>
  <si>
    <t>2024988530</t>
  </si>
  <si>
    <t>"elektro"24,00*0,10*0,07</t>
  </si>
  <si>
    <t>-663385757</t>
  </si>
  <si>
    <t>2079844800</t>
  </si>
  <si>
    <t>Demontáž katedry vč. odpojení od el.silnoproud a slaboproud - uskladnění na určeném místě - ozn.B11</t>
  </si>
  <si>
    <t>373345064</t>
  </si>
  <si>
    <t>Vystěhování mobilního nábytku (4x stolek, 10x židle 4-místné lavice, 2x nízká skříň) - uskladnění na určeném místě</t>
  </si>
  <si>
    <t>-93381271</t>
  </si>
  <si>
    <t xml:space="preserve">Demontáž dřevěné pevné tabule </t>
  </si>
  <si>
    <t>1087316686</t>
  </si>
  <si>
    <t>Demontáž a uložení audio a video techniky (1x projektor, 1x kamera, 6x reproduktor, 1x plátno apod.) - uskladnění a zpětná montáž</t>
  </si>
  <si>
    <t>-1901246764</t>
  </si>
  <si>
    <t>178177632</t>
  </si>
  <si>
    <t>DMT - 006</t>
  </si>
  <si>
    <t>Demontáž textilních vertikálních žaluzií a vodících kolejnic</t>
  </si>
  <si>
    <t>2140470691</t>
  </si>
  <si>
    <t>DMT - 007</t>
  </si>
  <si>
    <t>Demontáž a likvidace dřevěného stupínku - ozn.B12 - viz specifikace PD</t>
  </si>
  <si>
    <t>-2091411111</t>
  </si>
  <si>
    <t>2116167804</t>
  </si>
  <si>
    <t>526690934</t>
  </si>
  <si>
    <t>222102254</t>
  </si>
  <si>
    <t>0,702*19 'Přepočtené koeficientem množství</t>
  </si>
  <si>
    <t>-1630294906</t>
  </si>
  <si>
    <t>-28511710</t>
  </si>
  <si>
    <t>763135002</t>
  </si>
  <si>
    <t>Montáž sádrokartonového podhledu z desek pro bezesparý podhled včetně zavěšené dvouvrstvé konstrukce z ocelových profilů CD, UD perforovaných celoplošně se speciálním tmelením hran</t>
  </si>
  <si>
    <t>-670801062</t>
  </si>
  <si>
    <t>https://podminky.urs.cz/item/CS_URS_2023_01/763135002</t>
  </si>
  <si>
    <t>"SP3"123,00</t>
  </si>
  <si>
    <t>59030599</t>
  </si>
  <si>
    <t>deska pro bezesparý deskový podhled s celoplošnou perforací</t>
  </si>
  <si>
    <t>-1363328374</t>
  </si>
  <si>
    <t>123*1,05 'Přepočtené koeficientem množství</t>
  </si>
  <si>
    <t>-1236716598</t>
  </si>
  <si>
    <t>766-D06</t>
  </si>
  <si>
    <t>Stávající dřevěné 2kř.dveře 1445/21900mm - repase - ozn.D06 - viz.specifikace PD</t>
  </si>
  <si>
    <t>-86419045</t>
  </si>
  <si>
    <t>766-D07</t>
  </si>
  <si>
    <t>Stávající dřevěné 2kř.dveře 1770/2190mm - repase - ozn.D07 - viz.specifikace PD</t>
  </si>
  <si>
    <t>446400539</t>
  </si>
  <si>
    <t>766-DS2</t>
  </si>
  <si>
    <t>Atypický dřevěný stupínek lichoběžník 6200/2050mm -ozn.DS2 - viz.specifikace PD</t>
  </si>
  <si>
    <t>-392634508</t>
  </si>
  <si>
    <t>766-OB1</t>
  </si>
  <si>
    <t>Stávající dřevěný obklad- renovace - ozn.OB1 - viz.specifikace PD</t>
  </si>
  <si>
    <t>1791063086</t>
  </si>
  <si>
    <t>766-S4</t>
  </si>
  <si>
    <t>Stávající dřevěná novodobá katedra ,vč.doplnění - ozn.S4 - viz.specifikace PD</t>
  </si>
  <si>
    <t>-561296186</t>
  </si>
  <si>
    <t>766-SL8</t>
  </si>
  <si>
    <t>Stávající historický dřevěný pult s čelním deskou ke sklopné 7-mi místné lavici - ozn.SL8 - viz.specifikace PD</t>
  </si>
  <si>
    <t>-1051651009</t>
  </si>
  <si>
    <t>766-SL9</t>
  </si>
  <si>
    <t>Stávající historická lavice sklopná 7-mi místná - ozn.SL9 - viz.specifikace PD</t>
  </si>
  <si>
    <t>-863566630</t>
  </si>
  <si>
    <t>766-SL10</t>
  </si>
  <si>
    <t>Stávající historická lavice sklopná 7-mi místná - ozn.SL10 - viz.specifikace PD</t>
  </si>
  <si>
    <t>2002603247</t>
  </si>
  <si>
    <t>766-SL11</t>
  </si>
  <si>
    <t>Stávající historická lavice sklopná 19-ti místná - ozn.SL11 - viz.specifikace PD</t>
  </si>
  <si>
    <t>-447535936</t>
  </si>
  <si>
    <t>-1738535773</t>
  </si>
  <si>
    <t>766-SL14</t>
  </si>
  <si>
    <t>Stávající dřevěné obložení stěny - ozn.SL14 - viz.specifikace PD</t>
  </si>
  <si>
    <t>-1439690694</t>
  </si>
  <si>
    <t>1712250928</t>
  </si>
  <si>
    <t>767-SL13</t>
  </si>
  <si>
    <t>Ocelový prvek pro upevnění řad lavic z válc.profilu U50 - 58,50m - ozn.SL13 - viz.specifikace PD</t>
  </si>
  <si>
    <t>-1863011403</t>
  </si>
  <si>
    <t>-1655398706</t>
  </si>
  <si>
    <t>-1778434686</t>
  </si>
  <si>
    <t>"Z04 - viz.specifikace PD"1,46</t>
  </si>
  <si>
    <t>"Z04 - viz.specifikace PD"1,78</t>
  </si>
  <si>
    <t>-1276999009</t>
  </si>
  <si>
    <t>3,24*1,08 'Přepočtené koeficientem množství</t>
  </si>
  <si>
    <t>910451678</t>
  </si>
  <si>
    <t>-181370313</t>
  </si>
  <si>
    <t>-1722512459</t>
  </si>
  <si>
    <t>-2135773359</t>
  </si>
  <si>
    <t>776201812</t>
  </si>
  <si>
    <t>Demontáž povlakových podlahovin lepených ručně s podložkou</t>
  </si>
  <si>
    <t>-1243713220</t>
  </si>
  <si>
    <t>https://podminky.urs.cz/item/CS_URS_2023_01/776201812</t>
  </si>
  <si>
    <t>776261111</t>
  </si>
  <si>
    <t>Montáž podlahovin z pryže lepením standardním lepidlem z pásů</t>
  </si>
  <si>
    <t>2010134285</t>
  </si>
  <si>
    <t>https://podminky.urs.cz/item/CS_URS_2023_01/776261111</t>
  </si>
  <si>
    <t>RMAT0001</t>
  </si>
  <si>
    <t>kaučuková podlahovina tl.2mm - viz. specifikace PD</t>
  </si>
  <si>
    <t>1809165681</t>
  </si>
  <si>
    <t>125,3*1,1 'Přepočtené koeficientem množství</t>
  </si>
  <si>
    <t>776410811</t>
  </si>
  <si>
    <t>Demontáž soklíků nebo lišt pryžových nebo plastových</t>
  </si>
  <si>
    <t>1587272737</t>
  </si>
  <si>
    <t>https://podminky.urs.cz/item/CS_URS_2023_01/776410811</t>
  </si>
  <si>
    <t>776411212</t>
  </si>
  <si>
    <t>Montáž soklíků tahaných (fabiony) z PVC obvodových, výšky přes 80 do 100 mm</t>
  </si>
  <si>
    <t>-583017673</t>
  </si>
  <si>
    <t>https://podminky.urs.cz/item/CS_URS_2023_01/776411212</t>
  </si>
  <si>
    <t>RMAT0002</t>
  </si>
  <si>
    <t>soklový profil S 1023 U - viz. specifikace PD</t>
  </si>
  <si>
    <t>37569832</t>
  </si>
  <si>
    <t>5,5*1,05 'Přepočtené koeficientem množství</t>
  </si>
  <si>
    <t>776421111</t>
  </si>
  <si>
    <t>Montáž lišt obvodových lepených</t>
  </si>
  <si>
    <t>2095471272</t>
  </si>
  <si>
    <t>https://podminky.urs.cz/item/CS_URS_2023_01/776421111</t>
  </si>
  <si>
    <t>RMAT0003</t>
  </si>
  <si>
    <t>radiusový klínek - viz.specifikace PD</t>
  </si>
  <si>
    <t>-380626582</t>
  </si>
  <si>
    <t>5,5*1,02 'Přepočtené koeficientem množství</t>
  </si>
  <si>
    <t>776991121</t>
  </si>
  <si>
    <t>Ostatní práce údržba nových podlahovin po pokládce čištění základní</t>
  </si>
  <si>
    <t>1632102063</t>
  </si>
  <si>
    <t>https://podminky.urs.cz/item/CS_URS_2023_01/776991121</t>
  </si>
  <si>
    <t>-558133943</t>
  </si>
  <si>
    <t>875601902</t>
  </si>
  <si>
    <t>"strop"125,30</t>
  </si>
  <si>
    <t>11,22*3,87</t>
  </si>
  <si>
    <t>"SK3"-10,00</t>
  </si>
  <si>
    <t>11,63*3,87</t>
  </si>
  <si>
    <t>11,770*3,87</t>
  </si>
  <si>
    <t>9,935*3,87</t>
  </si>
  <si>
    <t>"OB1"-36,0</t>
  </si>
  <si>
    <t>784111031</t>
  </si>
  <si>
    <t>Omytí podkladu omytí v místnostech výšky do 3,80 m</t>
  </si>
  <si>
    <t>-1274960640</t>
  </si>
  <si>
    <t>https://podminky.urs.cz/item/CS_URS_2023_01/784111031</t>
  </si>
  <si>
    <t>"SK3"10,00</t>
  </si>
  <si>
    <t>-1725135285</t>
  </si>
  <si>
    <t>333953058</t>
  </si>
  <si>
    <t>"vyrovnání z 30%"261,727</t>
  </si>
  <si>
    <t>261,727*0,3 'Přepočtené koeficientem množství</t>
  </si>
  <si>
    <t>-1226875651</t>
  </si>
  <si>
    <t>1879906044</t>
  </si>
  <si>
    <t>125,3*1,05 'Přepočtené koeficientem množství</t>
  </si>
  <si>
    <t>-893190205</t>
  </si>
  <si>
    <t>"OB1"36,00</t>
  </si>
  <si>
    <t>1,915*2,26</t>
  </si>
  <si>
    <t>1,605*2,26</t>
  </si>
  <si>
    <t>3*2,115*2,76</t>
  </si>
  <si>
    <t>-1693003678</t>
  </si>
  <si>
    <t>61,467*1,05 'Přepočtené koeficientem množství</t>
  </si>
  <si>
    <t>-641185236</t>
  </si>
  <si>
    <t>251,727+10,00</t>
  </si>
  <si>
    <t>-1823241343</t>
  </si>
  <si>
    <t>741-220001-C</t>
  </si>
  <si>
    <t>Vestavné svítidlo LED 42W (svítidla dodá investor)</t>
  </si>
  <si>
    <t>-1622309918</t>
  </si>
  <si>
    <t>741-220002</t>
  </si>
  <si>
    <t>-84835798</t>
  </si>
  <si>
    <t>741-220003</t>
  </si>
  <si>
    <t>3559-A52345 Přístroj přepínače střídavého dvojitého (bezšroubové svorky); řazení 6+6 (6+1, 5B)</t>
  </si>
  <si>
    <t>583778273</t>
  </si>
  <si>
    <t>741-220004</t>
  </si>
  <si>
    <t>-449861848</t>
  </si>
  <si>
    <t>741-220005</t>
  </si>
  <si>
    <t>2126089796</t>
  </si>
  <si>
    <t>741-220006</t>
  </si>
  <si>
    <t>-988260086</t>
  </si>
  <si>
    <t>741-220007</t>
  </si>
  <si>
    <t>-614091042</t>
  </si>
  <si>
    <t>741-220008</t>
  </si>
  <si>
    <t xml:space="preserve"> WS100T Zásuvka 45x45, s ochranným kolíkem; řazení 2P+PE; d. Profil 45; b. titanová</t>
  </si>
  <si>
    <t>-783819301</t>
  </si>
  <si>
    <t>741-220009</t>
  </si>
  <si>
    <t xml:space="preserve"> WS100TSP Zásuvka 45x45 s ochranným kolíkem, s clonkami, s ochranou před přepětím, řazení 2P+PE; d. Profil 45; b. titanová</t>
  </si>
  <si>
    <t>1625556845</t>
  </si>
  <si>
    <t>741-220010</t>
  </si>
  <si>
    <t>1781597248</t>
  </si>
  <si>
    <t>741-220011</t>
  </si>
  <si>
    <t>-1195366238</t>
  </si>
  <si>
    <t>741-220012</t>
  </si>
  <si>
    <t>-2124631137</t>
  </si>
  <si>
    <t>741-220013</t>
  </si>
  <si>
    <t>-1577388478</t>
  </si>
  <si>
    <t>741-220014</t>
  </si>
  <si>
    <t>-1746378672</t>
  </si>
  <si>
    <t>741-220015</t>
  </si>
  <si>
    <t>1750118903</t>
  </si>
  <si>
    <t>741-220016</t>
  </si>
  <si>
    <t>2019253405</t>
  </si>
  <si>
    <t>741-220017</t>
  </si>
  <si>
    <t>-1047928523</t>
  </si>
  <si>
    <t>741-220018</t>
  </si>
  <si>
    <t>1-CXKH-R-O 3x1.5</t>
  </si>
  <si>
    <t>239557883</t>
  </si>
  <si>
    <t>741-220019</t>
  </si>
  <si>
    <t>1-CXKH-R-J 3x1.5</t>
  </si>
  <si>
    <t>-794099052</t>
  </si>
  <si>
    <t>741-220020</t>
  </si>
  <si>
    <t>1-CXKH-R-J 3x2.5</t>
  </si>
  <si>
    <t>1256050431</t>
  </si>
  <si>
    <t>741-220021</t>
  </si>
  <si>
    <t>1-CXKH-R- J5x1,5</t>
  </si>
  <si>
    <t>169890286</t>
  </si>
  <si>
    <t>741-220022</t>
  </si>
  <si>
    <t>1221368180</t>
  </si>
  <si>
    <t>741-220023</t>
  </si>
  <si>
    <t>KP 64/2L KRABICE PŘÍSTROJOVÁ</t>
  </si>
  <si>
    <t>-1360749051</t>
  </si>
  <si>
    <t>741-220024</t>
  </si>
  <si>
    <t>-1059654192</t>
  </si>
  <si>
    <t>741-220025</t>
  </si>
  <si>
    <t>Tepelně izolační podložka 88x88x5mm</t>
  </si>
  <si>
    <t>-523462617</t>
  </si>
  <si>
    <t>741-220026</t>
  </si>
  <si>
    <t>-286907911</t>
  </si>
  <si>
    <t>741-220027</t>
  </si>
  <si>
    <t>1520HF TRUBKA TUHÁ 320N</t>
  </si>
  <si>
    <t>658161756</t>
  </si>
  <si>
    <t>741-220028</t>
  </si>
  <si>
    <t>-1523867369</t>
  </si>
  <si>
    <t>741-220029</t>
  </si>
  <si>
    <t>1813828201</t>
  </si>
  <si>
    <t>741-220030</t>
  </si>
  <si>
    <t>Vybourábí otvoru ve zdivu cihelném, pr.60mm, stěna do 300mm</t>
  </si>
  <si>
    <t>1659677266</t>
  </si>
  <si>
    <t>741-220031</t>
  </si>
  <si>
    <t>122826365</t>
  </si>
  <si>
    <t>741-220032</t>
  </si>
  <si>
    <t>Vysekání rýh ve zdivu - hl.30mm, šíře 30 mm</t>
  </si>
  <si>
    <t>1804668448</t>
  </si>
  <si>
    <t>741-220033</t>
  </si>
  <si>
    <t>-995725477</t>
  </si>
  <si>
    <t>741-220034</t>
  </si>
  <si>
    <t>Vysekání rýh v betonové podlaze hl.70mm, šíře 100 mm</t>
  </si>
  <si>
    <t>-1638261861</t>
  </si>
  <si>
    <t>741-220035</t>
  </si>
  <si>
    <t>1329240623</t>
  </si>
  <si>
    <t>741-220036</t>
  </si>
  <si>
    <t>-1411839768</t>
  </si>
  <si>
    <t>1847481557</t>
  </si>
  <si>
    <t>-1835980994</t>
  </si>
  <si>
    <t>05 - Rekonstrukce místnosti č.407</t>
  </si>
  <si>
    <t>-1003968229</t>
  </si>
  <si>
    <t>"elektro"10,00*0,03</t>
  </si>
  <si>
    <t>0,10*0,10*(3+3)</t>
  </si>
  <si>
    <t>1081363353</t>
  </si>
  <si>
    <t>1958063120</t>
  </si>
  <si>
    <t>1372775171</t>
  </si>
  <si>
    <t>965046111</t>
  </si>
  <si>
    <t>Broušení stávajících betonových podlah úběr do 3 mm</t>
  </si>
  <si>
    <t>1822939466</t>
  </si>
  <si>
    <t>https://podminky.urs.cz/item/CS_URS_2023_01/965046111</t>
  </si>
  <si>
    <t>968062455</t>
  </si>
  <si>
    <t>Vybourání dřevěných rámů oken s křídly, dveřních zárubní, vrat, stěn, ostění nebo obkladů dveřních zárubní, plochy do 2 m2</t>
  </si>
  <si>
    <t>-1884588689</t>
  </si>
  <si>
    <t>https://podminky.urs.cz/item/CS_URS_2023_01/968062455</t>
  </si>
  <si>
    <t>"ozn.B13"0,90*1,97</t>
  </si>
  <si>
    <t>"ozn.B14"0,90*1,97</t>
  </si>
  <si>
    <t>Vystěhování mobilního nábytku (2x stolek, 25x kolečkové židle, 2x vysoká skříň) - uskladnění na určeném místě</t>
  </si>
  <si>
    <t>-907741227</t>
  </si>
  <si>
    <t>Chlazení - odpojení a demontáž a zpětná montáž</t>
  </si>
  <si>
    <t>-710908178</t>
  </si>
  <si>
    <t>Demontáž a uložení audio a video techniky (1x kamera, 1x monitor, 1x magnetická tabule apod.) - uskladnění a zpětná montáž</t>
  </si>
  <si>
    <t>1300184396</t>
  </si>
  <si>
    <t>-373765287</t>
  </si>
  <si>
    <t>1440200061</t>
  </si>
  <si>
    <t>-142018023</t>
  </si>
  <si>
    <t>0,909*19 'Přepočtené koeficientem množství</t>
  </si>
  <si>
    <t>383353128</t>
  </si>
  <si>
    <t>1513632834</t>
  </si>
  <si>
    <t>763111460</t>
  </si>
  <si>
    <t>Příčka ze sádrokartonových desek s nosnou konstrukcí z jednoduchých ocelových profilů UW, CW dvojitě opláštěná deskami akustickými tl. 2 x 12,5 mm s izolací, EI 90, příčka tl. 125 mm, profil 75, Rw do 59 dB</t>
  </si>
  <si>
    <t>-246570215</t>
  </si>
  <si>
    <t>https://podminky.urs.cz/item/CS_URS_2023_01/763111460</t>
  </si>
  <si>
    <t>"SK4"2,10</t>
  </si>
  <si>
    <t>763135101</t>
  </si>
  <si>
    <t>Montáž sádrokartonového podhledu kazetového demontovatelného, velikosti kazet 600x600 mm včetně zavěšené nosné konstrukce viditelné</t>
  </si>
  <si>
    <t>-349590210</t>
  </si>
  <si>
    <t>https://podminky.urs.cz/item/CS_URS_2023_01/763135101</t>
  </si>
  <si>
    <t>"SP4"33,50</t>
  </si>
  <si>
    <t>RMAT0005</t>
  </si>
  <si>
    <t>akustický minerální podhled 600/600/15mm - ozn.SP4 - viz.specifikace PD</t>
  </si>
  <si>
    <t>-1435616003</t>
  </si>
  <si>
    <t>33,5*1,05 'Přepočtené koeficientem množství</t>
  </si>
  <si>
    <t>763135811</t>
  </si>
  <si>
    <t>Demontáž podhledu sádrokartonového kazetového na zavěšeném na roštu viditelném</t>
  </si>
  <si>
    <t>-619997037</t>
  </si>
  <si>
    <t>https://podminky.urs.cz/item/CS_URS_2023_01/763135811</t>
  </si>
  <si>
    <t>273296079</t>
  </si>
  <si>
    <t>766211812</t>
  </si>
  <si>
    <t>Demontáž madel na stěnovou konstrukci</t>
  </si>
  <si>
    <t>-1996431409</t>
  </si>
  <si>
    <t>https://podminky.urs.cz/item/CS_URS_2023_01/766211812</t>
  </si>
  <si>
    <t>"ozn.B15"1,60</t>
  </si>
  <si>
    <t>766441822</t>
  </si>
  <si>
    <t>Demontáž parapetních desek dřevěných nebo plastových šířky přes 300 mm, délky přes 1000 do 2000 mm</t>
  </si>
  <si>
    <t>1861375171</t>
  </si>
  <si>
    <t>https://podminky.urs.cz/item/CS_URS_2023_01/766441822</t>
  </si>
  <si>
    <t>"ozn.B15"1</t>
  </si>
  <si>
    <t>766660182</t>
  </si>
  <si>
    <t>Montáž dveřních křídel dřevěných nebo plastových otevíravých do obložkové zárubně protipožárních jednokřídlových, šířky přes 800 mm</t>
  </si>
  <si>
    <t>-84856082</t>
  </si>
  <si>
    <t>https://podminky.urs.cz/item/CS_URS_2023_01/766660182</t>
  </si>
  <si>
    <t>"D08"1</t>
  </si>
  <si>
    <t>61165314</t>
  </si>
  <si>
    <t>dveře jednokřídlé dřevotřískové protipožární EI (EW) 30 D3 povrch laminátový plné 900x1970-2100mm</t>
  </si>
  <si>
    <t>999931409</t>
  </si>
  <si>
    <t>766660728</t>
  </si>
  <si>
    <t>Montáž dveřních doplňků dveřního kování interiérového zámku</t>
  </si>
  <si>
    <t>-781787310</t>
  </si>
  <si>
    <t>https://podminky.urs.cz/item/CS_URS_2023_01/766660728</t>
  </si>
  <si>
    <t>54924004</t>
  </si>
  <si>
    <t>zámek zadlabací mezipokojový levý pro cylindrickou vložku rozteč 72x55mm</t>
  </si>
  <si>
    <t>-115119975</t>
  </si>
  <si>
    <t>766660729</t>
  </si>
  <si>
    <t>Montáž dveřních doplňků dveřního kování interiérového štítku s klikou</t>
  </si>
  <si>
    <t>53573167</t>
  </si>
  <si>
    <t>https://podminky.urs.cz/item/CS_URS_2023_01/766660729</t>
  </si>
  <si>
    <t>54914123</t>
  </si>
  <si>
    <t>kování rozetové klika/klika</t>
  </si>
  <si>
    <t>-430160752</t>
  </si>
  <si>
    <t>766682111</t>
  </si>
  <si>
    <t>Montáž zárubní dřevěných, plastových nebo z lamina obložkových, pro dveře jednokřídlové, tloušťky stěny do 170 mm</t>
  </si>
  <si>
    <t>-1102546692</t>
  </si>
  <si>
    <t>https://podminky.urs.cz/item/CS_URS_2023_01/766682111</t>
  </si>
  <si>
    <t>61182307</t>
  </si>
  <si>
    <t>zárubeň jednokřídlá obložková s laminátovým povrchem tl stěny 60-150mm rozměru 600-1100/1970, 2100mm</t>
  </si>
  <si>
    <t>710841443</t>
  </si>
  <si>
    <t>766-VS6</t>
  </si>
  <si>
    <t>Obklad stěny v.900mm z lamino desky s kovovými věšáky, soklm, vč.parapetu okna 1080/600mm - ozn.VS6 - viz.specifikace PD</t>
  </si>
  <si>
    <t>349005499</t>
  </si>
  <si>
    <t>"8230/50/1900"1</t>
  </si>
  <si>
    <t>766-VS7</t>
  </si>
  <si>
    <t>Obklad stěny v.900mm z lamino desky, sokl - ozn.VS7 - viz.specifikace PD</t>
  </si>
  <si>
    <t>303253681</t>
  </si>
  <si>
    <t>"6395/50/900"1</t>
  </si>
  <si>
    <t>766-VS8</t>
  </si>
  <si>
    <t>Obklad stěny v.900mm z lamino desky, sokl - ozn.VS8 - viz.specifikace PD</t>
  </si>
  <si>
    <t>-502083365</t>
  </si>
  <si>
    <t>"6670/50/900"1</t>
  </si>
  <si>
    <t>998766103</t>
  </si>
  <si>
    <t>Přesun hmot pro konstrukce truhlářské stanovený z hmotnosti přesunovaného materiálu vodorovná dopravní vzdálenost do 50 m v objektech výšky přes 12 do 24 m</t>
  </si>
  <si>
    <t>783785607</t>
  </si>
  <si>
    <t>https://podminky.urs.cz/item/CS_URS_2023_01/998766103</t>
  </si>
  <si>
    <t>767-NZ</t>
  </si>
  <si>
    <t>Dvoutrubkové zábradlí nerezové - ozn.NZ - viz.specifikace PD</t>
  </si>
  <si>
    <t>-1436050329</t>
  </si>
  <si>
    <t>849007882</t>
  </si>
  <si>
    <t>1981544285</t>
  </si>
  <si>
    <t>"Z07 - viz.specifikace PD"0,9</t>
  </si>
  <si>
    <t>874210078</t>
  </si>
  <si>
    <t>0,9*1,08 'Přepočtené koeficientem množství</t>
  </si>
  <si>
    <t>275536547</t>
  </si>
  <si>
    <t>-569618826</t>
  </si>
  <si>
    <t>-1014501582</t>
  </si>
  <si>
    <t>-1849113307</t>
  </si>
  <si>
    <t>776201811</t>
  </si>
  <si>
    <t>Demontáž povlakových podlahovin lepených ručně bez podložky</t>
  </si>
  <si>
    <t>-13635251</t>
  </si>
  <si>
    <t>https://podminky.urs.cz/item/CS_URS_2023_01/776201811</t>
  </si>
  <si>
    <t>2020123216</t>
  </si>
  <si>
    <t>995941089</t>
  </si>
  <si>
    <t>60,3*1,1 'Přepočtené koeficientem množství</t>
  </si>
  <si>
    <t>-836738421</t>
  </si>
  <si>
    <t>733078311</t>
  </si>
  <si>
    <t>786695409</t>
  </si>
  <si>
    <t>11*1,05 'Přepočtené koeficientem množství</t>
  </si>
  <si>
    <t>-347179747</t>
  </si>
  <si>
    <t>-1054074060</t>
  </si>
  <si>
    <t>11*1,02 'Přepočtené koeficientem množství</t>
  </si>
  <si>
    <t>65638176</t>
  </si>
  <si>
    <t>-1982344138</t>
  </si>
  <si>
    <t>1727195689</t>
  </si>
  <si>
    <t>1058861885</t>
  </si>
  <si>
    <t>"strop"31,10</t>
  </si>
  <si>
    <t>7,105*2,98</t>
  </si>
  <si>
    <t>2*2*(4,35+3,49)*0,12</t>
  </si>
  <si>
    <t>(0,73+0,95+3,74+1,25)*(1,525+2,34)</t>
  </si>
  <si>
    <t>8,315*3,325-1,88*2,295/2</t>
  </si>
  <si>
    <t>7,105*3,325</t>
  </si>
  <si>
    <t>23,50</t>
  </si>
  <si>
    <t>-"odpočet SP4"33,50</t>
  </si>
  <si>
    <t>214407985</t>
  </si>
  <si>
    <t>"vyrovnání z 30"120,93</t>
  </si>
  <si>
    <t>120,93*0,3 'Přepočtené koeficientem množství</t>
  </si>
  <si>
    <t>-759413138</t>
  </si>
  <si>
    <t>-1875182263</t>
  </si>
  <si>
    <t>60,3*1,05 'Přepočtené koeficientem množství</t>
  </si>
  <si>
    <t>-821929754</t>
  </si>
  <si>
    <t>1,08*1,30</t>
  </si>
  <si>
    <t>0,90*1,97</t>
  </si>
  <si>
    <t>-340998563</t>
  </si>
  <si>
    <t>3,177*1,05 'Přepočtené koeficientem množství</t>
  </si>
  <si>
    <t>-952620404</t>
  </si>
  <si>
    <t>478671429</t>
  </si>
  <si>
    <t>741-407001-C</t>
  </si>
  <si>
    <t>2002474021</t>
  </si>
  <si>
    <t>741-407002</t>
  </si>
  <si>
    <t>-961237719</t>
  </si>
  <si>
    <t>741-407003</t>
  </si>
  <si>
    <t>1407404377</t>
  </si>
  <si>
    <t>741-407004</t>
  </si>
  <si>
    <t>-970023074</t>
  </si>
  <si>
    <t>741-407005</t>
  </si>
  <si>
    <t>1149045828</t>
  </si>
  <si>
    <t>741-407006</t>
  </si>
  <si>
    <t>464807483</t>
  </si>
  <si>
    <t>741-407007</t>
  </si>
  <si>
    <t>1865979335</t>
  </si>
  <si>
    <t>741-407008</t>
  </si>
  <si>
    <t>1863216992</t>
  </si>
  <si>
    <t>741-407009</t>
  </si>
  <si>
    <t>-1300358198</t>
  </si>
  <si>
    <t>741-407010</t>
  </si>
  <si>
    <t>-1551129781</t>
  </si>
  <si>
    <t>741-407011</t>
  </si>
  <si>
    <t>-609100723</t>
  </si>
  <si>
    <t>741-407012</t>
  </si>
  <si>
    <t>-1876873510</t>
  </si>
  <si>
    <t>741-407013</t>
  </si>
  <si>
    <t>-1309655325</t>
  </si>
  <si>
    <t>741-407014</t>
  </si>
  <si>
    <t>3901E-A00140 01 Rámeček pro elektroinstalační přístroje, čtyrnásobný vodorovný; d. Element; b. bílá / ledová bílá</t>
  </si>
  <si>
    <t>378781952</t>
  </si>
  <si>
    <t>741-407015</t>
  </si>
  <si>
    <t>214169744</t>
  </si>
  <si>
    <t>741-407016</t>
  </si>
  <si>
    <t>-1499195149</t>
  </si>
  <si>
    <t>741-407017</t>
  </si>
  <si>
    <t>KP 64/LD KRABICE PŘÍSTROJOVÁ</t>
  </si>
  <si>
    <t>2104355164</t>
  </si>
  <si>
    <t>741-407018</t>
  </si>
  <si>
    <t>KP 64/2LD KRABICE PŘÍSTROJOVÁ</t>
  </si>
  <si>
    <t>-185838510</t>
  </si>
  <si>
    <t>741-407019</t>
  </si>
  <si>
    <t>KP 64/4LD KRABICE PŘÍSTROJOVÁ</t>
  </si>
  <si>
    <t>-1618501396</t>
  </si>
  <si>
    <t>741-407020</t>
  </si>
  <si>
    <t xml:space="preserve">G2860 krabice přístrojová dvojnásobnádo parapet kanálu </t>
  </si>
  <si>
    <t>1702081667</t>
  </si>
  <si>
    <t>741-407021</t>
  </si>
  <si>
    <t>-1846412201</t>
  </si>
  <si>
    <t>741-407022</t>
  </si>
  <si>
    <t>Parapetní kanál - BRS 65170 1910 kanál parapetní oceloplech bílý 170x66mm</t>
  </si>
  <si>
    <t>-275121686</t>
  </si>
  <si>
    <t>741-407023</t>
  </si>
  <si>
    <t>Parapetní kanál - BRS 08029010 víko</t>
  </si>
  <si>
    <t>294887778</t>
  </si>
  <si>
    <t>741-407024</t>
  </si>
  <si>
    <t>Parapetní kanál - BRS 6517059010 plochý roh</t>
  </si>
  <si>
    <t>1140446945</t>
  </si>
  <si>
    <t>741-407025</t>
  </si>
  <si>
    <t>Parapetní kanál - BRS 6513069010 koncovka</t>
  </si>
  <si>
    <t>-588342967</t>
  </si>
  <si>
    <t>741-407026</t>
  </si>
  <si>
    <t>Parapetní kanál - BRS 651709 spojovací pár</t>
  </si>
  <si>
    <t>1641929732</t>
  </si>
  <si>
    <t>741-407027</t>
  </si>
  <si>
    <t>Parapetní kanál - BRS 6517079010 krytla řezu</t>
  </si>
  <si>
    <t>-109945250</t>
  </si>
  <si>
    <t>741-407028</t>
  </si>
  <si>
    <t>1662563437</t>
  </si>
  <si>
    <t>741-407029</t>
  </si>
  <si>
    <t>L4187CHRO zemnící svorka</t>
  </si>
  <si>
    <t>156734831</t>
  </si>
  <si>
    <t>741-407030</t>
  </si>
  <si>
    <t>1719125104</t>
  </si>
  <si>
    <t>741-407031</t>
  </si>
  <si>
    <t>-1659823086</t>
  </si>
  <si>
    <t>741-407032</t>
  </si>
  <si>
    <t>899831687</t>
  </si>
  <si>
    <t>741-407033</t>
  </si>
  <si>
    <t>-545448866</t>
  </si>
  <si>
    <t>741-407034</t>
  </si>
  <si>
    <t>1340781093</t>
  </si>
  <si>
    <t>741-407035</t>
  </si>
  <si>
    <t>1421621925</t>
  </si>
  <si>
    <t>741-407036</t>
  </si>
  <si>
    <t>-75059695</t>
  </si>
  <si>
    <t>741-407037</t>
  </si>
  <si>
    <t>1557211910</t>
  </si>
  <si>
    <t>741-407038</t>
  </si>
  <si>
    <t>Vysekání rýh ve zdivu - hl. 30mm,šíře 30 mm</t>
  </si>
  <si>
    <t>1870055919</t>
  </si>
  <si>
    <t>741-407039</t>
  </si>
  <si>
    <t>-1900099117</t>
  </si>
  <si>
    <t>741-407040</t>
  </si>
  <si>
    <t>1193897842</t>
  </si>
  <si>
    <t>1226577152</t>
  </si>
  <si>
    <t>1803039318</t>
  </si>
  <si>
    <t>06 - Rekonstrukce místnosti č.412</t>
  </si>
  <si>
    <t>1463041867</t>
  </si>
  <si>
    <t>0,10*0,10*3</t>
  </si>
  <si>
    <t>-1750199022</t>
  </si>
  <si>
    <t>440641274</t>
  </si>
  <si>
    <t>-1303996113</t>
  </si>
  <si>
    <t>-427422769</t>
  </si>
  <si>
    <t>-1400080778</t>
  </si>
  <si>
    <t>"B16"0,90*1,97</t>
  </si>
  <si>
    <t>Demontáž dř.jednacího stolu (odpojení od el.silnoprod a slaboproud) - uskladnění na určeném místě</t>
  </si>
  <si>
    <t>-1619565525</t>
  </si>
  <si>
    <t>138344428</t>
  </si>
  <si>
    <t>356635390</t>
  </si>
  <si>
    <t>Demontáž a uložení audio a video techniky (1x projektor, 2x kamera, 2x reproduktor, 1x plátno apod.) - uskladnění a zpětná montáž</t>
  </si>
  <si>
    <t>-1548291831</t>
  </si>
  <si>
    <t>1130633667</t>
  </si>
  <si>
    <t>-656294851</t>
  </si>
  <si>
    <t>-464143162</t>
  </si>
  <si>
    <t>1,491*19 'Přepočtené koeficientem množství</t>
  </si>
  <si>
    <t>-1493887806</t>
  </si>
  <si>
    <t>-1962219137</t>
  </si>
  <si>
    <t>751- Z03</t>
  </si>
  <si>
    <t>Ventilační mřížka stávající 800/250mm - repase - ozn.Z03 - viz.specifikace PD</t>
  </si>
  <si>
    <t>-1876645172</t>
  </si>
  <si>
    <t>2079693870</t>
  </si>
  <si>
    <t>763111812</t>
  </si>
  <si>
    <t>Demontáž příček ze sádrokartonových desek s nosnou konstrukcí z ocelových profilů jednoduchých, opláštění dvojité</t>
  </si>
  <si>
    <t>-1206937434</t>
  </si>
  <si>
    <t>https://podminky.urs.cz/item/CS_URS_2023_01/763111812</t>
  </si>
  <si>
    <t>"B17"1,10*2,20</t>
  </si>
  <si>
    <t>-1785942597</t>
  </si>
  <si>
    <t>867262282</t>
  </si>
  <si>
    <t>-1360841747</t>
  </si>
  <si>
    <t>763183112</t>
  </si>
  <si>
    <t>Výplně otvorů konstrukcí ze sádrokartonových desek montáž stavebního pouzdra posuvných dveří do sádrokartonové příčky s jednou kapsou pro jedno dveřní křídlo, průchozí šířky přes 800 do 1200 mm</t>
  </si>
  <si>
    <t>-185590547</t>
  </si>
  <si>
    <t>https://podminky.urs.cz/item/CS_URS_2023_01/763183112</t>
  </si>
  <si>
    <t>"Z09"1</t>
  </si>
  <si>
    <t>55331614</t>
  </si>
  <si>
    <t>pouzdro stavební posuvných dveří jednopouzdrové 1000mm standardní rozměr</t>
  </si>
  <si>
    <t>-26685978</t>
  </si>
  <si>
    <t>763-R.pol.01</t>
  </si>
  <si>
    <t>Stěna předsazená ze sádrokartonových desek bez nosné konstrukce jednoduše opláštěná deskou standardní A tl. 12,5 mm</t>
  </si>
  <si>
    <t>689092680</t>
  </si>
  <si>
    <t>"opláštění pouzdra"2*1,00*2,00</t>
  </si>
  <si>
    <t>1374794323</t>
  </si>
  <si>
    <t>766660312</t>
  </si>
  <si>
    <t>Montáž dveřních křídel dřevěných nebo plastových posuvných dveří do pouzdra s jednou kapsou jednokřídlových, průchozí šířky přes 800 do 1200 mm</t>
  </si>
  <si>
    <t>2126016129</t>
  </si>
  <si>
    <t>https://podminky.urs.cz/item/CS_URS_2023_01/766660312</t>
  </si>
  <si>
    <t>"D09"1</t>
  </si>
  <si>
    <t>61162076</t>
  </si>
  <si>
    <t xml:space="preserve">dveře jednokřídlé voštinové povrch laminátový plné 1000x1970-2100mm  - ozn.D09</t>
  </si>
  <si>
    <t>-479543082</t>
  </si>
  <si>
    <t>766660748</t>
  </si>
  <si>
    <t>Montáž dveřních doplňků kování k posuvným dveřím - mušle</t>
  </si>
  <si>
    <t>436185500</t>
  </si>
  <si>
    <t>https://podminky.urs.cz/item/CS_URS_2023_01/766660748</t>
  </si>
  <si>
    <t>54914137</t>
  </si>
  <si>
    <t>kování k posuvným dveřím mušle</t>
  </si>
  <si>
    <t>-1708796732</t>
  </si>
  <si>
    <t>1030100891</t>
  </si>
  <si>
    <t>806639477</t>
  </si>
  <si>
    <t>766-VS10</t>
  </si>
  <si>
    <t>Obklad stěny z lamino desky, sokl - ozn.VS10 - viz.specifikace PD</t>
  </si>
  <si>
    <t>53417850</t>
  </si>
  <si>
    <t>"4835/50/2000"1</t>
  </si>
  <si>
    <t>766-VS9</t>
  </si>
  <si>
    <t>Obklad stěny z lamino desky s kovovými věšáky, sokl - ozn.VS9 - viz.specifikace PD</t>
  </si>
  <si>
    <t>-1162039606</t>
  </si>
  <si>
    <t>"5795/50/2000"1</t>
  </si>
  <si>
    <t>-1503802440</t>
  </si>
  <si>
    <t>767581801</t>
  </si>
  <si>
    <t>Demontáž podhledů kazet</t>
  </si>
  <si>
    <t>1482319221</t>
  </si>
  <si>
    <t>https://podminky.urs.cz/item/CS_URS_2023_01/767581801</t>
  </si>
  <si>
    <t>"minerální podhled"34,40</t>
  </si>
  <si>
    <t>767582800</t>
  </si>
  <si>
    <t>Demontáž podhledů roštů</t>
  </si>
  <si>
    <t>-111487246</t>
  </si>
  <si>
    <t>https://podminky.urs.cz/item/CS_URS_2023_01/767582800</t>
  </si>
  <si>
    <t>767584801</t>
  </si>
  <si>
    <t>Demontáž podhledů doplňků podhledů těles zářivkových</t>
  </si>
  <si>
    <t>169160314</t>
  </si>
  <si>
    <t>https://podminky.urs.cz/item/CS_URS_2023_01/767584801</t>
  </si>
  <si>
    <t>775411810</t>
  </si>
  <si>
    <t>Demontáž soklíků nebo lišt dřevěných do suti přibíjených</t>
  </si>
  <si>
    <t>785704872</t>
  </si>
  <si>
    <t>https://podminky.urs.cz/item/CS_URS_2023_01/775411810</t>
  </si>
  <si>
    <t>660443472</t>
  </si>
  <si>
    <t>"Z08 - viz.specifikace PD"1,00</t>
  </si>
  <si>
    <t>-1136766252</t>
  </si>
  <si>
    <t>1*1,08 'Přepočtené koeficientem množství</t>
  </si>
  <si>
    <t>775541821</t>
  </si>
  <si>
    <t>Demontáž plovoucích podlah laminátových, dýhovaných, vinylových ap. zaklapávacích (spojených na zámek)</t>
  </si>
  <si>
    <t>-582880244</t>
  </si>
  <si>
    <t>https://podminky.urs.cz/item/CS_URS_2023_01/775541821</t>
  </si>
  <si>
    <t>1073297197</t>
  </si>
  <si>
    <t>-254165566</t>
  </si>
  <si>
    <t>396671970</t>
  </si>
  <si>
    <t>1543744478</t>
  </si>
  <si>
    <t>-1455259975</t>
  </si>
  <si>
    <t>-1342691932</t>
  </si>
  <si>
    <t>59*1,1 'Přepočtené koeficientem množství</t>
  </si>
  <si>
    <t>1523712679</t>
  </si>
  <si>
    <t>-1177859665</t>
  </si>
  <si>
    <t>21,8*1,05 'Přepočtené koeficientem množství</t>
  </si>
  <si>
    <t>-1761892845</t>
  </si>
  <si>
    <t>966787994</t>
  </si>
  <si>
    <t>21,8*1,02 'Přepočtené koeficientem množství</t>
  </si>
  <si>
    <t>-1277393551</t>
  </si>
  <si>
    <t>-79422327</t>
  </si>
  <si>
    <t>-302768464</t>
  </si>
  <si>
    <t>-1480787158</t>
  </si>
  <si>
    <t>11,78*3,84</t>
  </si>
  <si>
    <t>11,78*1,821</t>
  </si>
  <si>
    <t>2*(5,00*2,965-1,405*1,10/2)</t>
  </si>
  <si>
    <t>11,78*1,56</t>
  </si>
  <si>
    <t>11,78*2,965</t>
  </si>
  <si>
    <t>"SP4"-33,55</t>
  </si>
  <si>
    <t>2*3*5,72*0,35</t>
  </si>
  <si>
    <t>"VS9"-5,95*2,00</t>
  </si>
  <si>
    <t>-1615234098</t>
  </si>
  <si>
    <t>"vyrovnání z 30"114,658</t>
  </si>
  <si>
    <t>114,658*0,3 'Přepočtené koeficientem množství</t>
  </si>
  <si>
    <t>417762554</t>
  </si>
  <si>
    <t>-1553756360</t>
  </si>
  <si>
    <t>59*1,05 'Přepočtené koeficientem množství</t>
  </si>
  <si>
    <t>1676328864</t>
  </si>
  <si>
    <t>2,23*1,15</t>
  </si>
  <si>
    <t>1,00*2,00</t>
  </si>
  <si>
    <t>660665153</t>
  </si>
  <si>
    <t>4,565*1,05 'Přepočtené koeficientem množství</t>
  </si>
  <si>
    <t>-1226940194</t>
  </si>
  <si>
    <t>569695661</t>
  </si>
  <si>
    <t>741-412001-C</t>
  </si>
  <si>
    <t>136937683</t>
  </si>
  <si>
    <t>741-412002</t>
  </si>
  <si>
    <t>1278656024</t>
  </si>
  <si>
    <t>741-412003</t>
  </si>
  <si>
    <t>-1430140858</t>
  </si>
  <si>
    <t>741-412004</t>
  </si>
  <si>
    <t>810332827</t>
  </si>
  <si>
    <t>741-412005</t>
  </si>
  <si>
    <t>-1059814086</t>
  </si>
  <si>
    <t>741-412006</t>
  </si>
  <si>
    <t>1124921911</t>
  </si>
  <si>
    <t>741-412007</t>
  </si>
  <si>
    <t>-419006982</t>
  </si>
  <si>
    <t>741-412008</t>
  </si>
  <si>
    <t>-675886260</t>
  </si>
  <si>
    <t>741-412009</t>
  </si>
  <si>
    <t>-300326097</t>
  </si>
  <si>
    <t>741-412010</t>
  </si>
  <si>
    <t>713786612</t>
  </si>
  <si>
    <t>741-412011</t>
  </si>
  <si>
    <t>-78252134</t>
  </si>
  <si>
    <t>741-412012</t>
  </si>
  <si>
    <t>-868973276</t>
  </si>
  <si>
    <t>741-412013</t>
  </si>
  <si>
    <t>-1276289323</t>
  </si>
  <si>
    <t>741-412014</t>
  </si>
  <si>
    <t>3901E-A00130 01 Rámeček pro elektroinstalační přístroje, dvojnásobný vodorovný; d. Element; b. bílá / ledová bílá</t>
  </si>
  <si>
    <t>1452655670</t>
  </si>
  <si>
    <t>741-412015</t>
  </si>
  <si>
    <t>-1989521548</t>
  </si>
  <si>
    <t>741-412016</t>
  </si>
  <si>
    <t>1092320181</t>
  </si>
  <si>
    <t>741-412017</t>
  </si>
  <si>
    <t>-443188865</t>
  </si>
  <si>
    <t>741-412018</t>
  </si>
  <si>
    <t xml:space="preserve">G2850 krabice přístrojová do parapet kanálu </t>
  </si>
  <si>
    <t>213388768</t>
  </si>
  <si>
    <t>741-412019</t>
  </si>
  <si>
    <t>578934045</t>
  </si>
  <si>
    <t>741-412020</t>
  </si>
  <si>
    <t>Parapetní kanál130x66mm - BRS 65130 1910 kanál parapetní oceloplech bílý 170x66mm</t>
  </si>
  <si>
    <t>413655985</t>
  </si>
  <si>
    <t>741-412021</t>
  </si>
  <si>
    <t>Parapetní kanál130x66mm - BRS 08029010 víko</t>
  </si>
  <si>
    <t>64511656</t>
  </si>
  <si>
    <t>741-412022</t>
  </si>
  <si>
    <t>Parapetní kanál130x66mm - BRS 651304H9010 vnitřní roh</t>
  </si>
  <si>
    <t>-1613941878</t>
  </si>
  <si>
    <t>741-412023</t>
  </si>
  <si>
    <t>Parapetní kanál130x66mm - BRS 6513069010 koncovka</t>
  </si>
  <si>
    <t>-1706969387</t>
  </si>
  <si>
    <t>741-412024</t>
  </si>
  <si>
    <t>Parapetní kanál130x66mm - BRS 651309 spojka</t>
  </si>
  <si>
    <t>-975547683</t>
  </si>
  <si>
    <t>741-412025</t>
  </si>
  <si>
    <t>Parapetní kanál130x66mm - BRS 6513079010 krytla řezu</t>
  </si>
  <si>
    <t>-1505601981</t>
  </si>
  <si>
    <t>741-412026</t>
  </si>
  <si>
    <t>-636356021</t>
  </si>
  <si>
    <t>741-412027</t>
  </si>
  <si>
    <t>-1887823768</t>
  </si>
  <si>
    <t>741-412028</t>
  </si>
  <si>
    <t>-654833638</t>
  </si>
  <si>
    <t>741-412029</t>
  </si>
  <si>
    <t>Parapetní kanál 170x66mm - BRS 65170 1910 kanál parapetní oceloplech bílý 170x66mm</t>
  </si>
  <si>
    <t>-1261290003</t>
  </si>
  <si>
    <t>741-412030</t>
  </si>
  <si>
    <t>Parapetní kanál 170x66mm - BRS 08029010 víko</t>
  </si>
  <si>
    <t>2088871064</t>
  </si>
  <si>
    <t>741-412031</t>
  </si>
  <si>
    <t>Parapetní kanál 170x66mm - BRS 6517049010 vnitřní roh</t>
  </si>
  <si>
    <t>-1674782743</t>
  </si>
  <si>
    <t>741-412032</t>
  </si>
  <si>
    <t>Parapetní kanál 170x66mm - BRS 6517069010 koncovka</t>
  </si>
  <si>
    <t>-1621220087</t>
  </si>
  <si>
    <t>741-412033</t>
  </si>
  <si>
    <t>Parapetní kanál 170x66mm - BRS 651709 spojovací pár</t>
  </si>
  <si>
    <t>-1866547677</t>
  </si>
  <si>
    <t>741-412034</t>
  </si>
  <si>
    <t>Parapetní kanál 170x66mm - BRS 6517079010 krytla řezu</t>
  </si>
  <si>
    <t>-1796339155</t>
  </si>
  <si>
    <t>741-412035</t>
  </si>
  <si>
    <t>92479888</t>
  </si>
  <si>
    <t>741-412036</t>
  </si>
  <si>
    <t>1739353854</t>
  </si>
  <si>
    <t>741-412037</t>
  </si>
  <si>
    <t>693870394</t>
  </si>
  <si>
    <t>741-412038</t>
  </si>
  <si>
    <t>-1207842163</t>
  </si>
  <si>
    <t>741-412039</t>
  </si>
  <si>
    <t>1434960807</t>
  </si>
  <si>
    <t>741-412040</t>
  </si>
  <si>
    <t>-1412999945</t>
  </si>
  <si>
    <t>741-412041</t>
  </si>
  <si>
    <t>1884193357</t>
  </si>
  <si>
    <t>741-412042</t>
  </si>
  <si>
    <t>-1506555171</t>
  </si>
  <si>
    <t>741-412043</t>
  </si>
  <si>
    <t>910568997</t>
  </si>
  <si>
    <t>741-412044</t>
  </si>
  <si>
    <t>1711294032</t>
  </si>
  <si>
    <t>741-412045</t>
  </si>
  <si>
    <t>Vysekání rýh ve zdivu - hl. šíře 30 mm</t>
  </si>
  <si>
    <t>-96933136</t>
  </si>
  <si>
    <t>741-412046</t>
  </si>
  <si>
    <t>Vysekání rýh ve zdivu - hl. šíře70 mm</t>
  </si>
  <si>
    <t>-468983263</t>
  </si>
  <si>
    <t>741-412047</t>
  </si>
  <si>
    <t>1244201402</t>
  </si>
  <si>
    <t>741-412048</t>
  </si>
  <si>
    <t>-2105334188</t>
  </si>
  <si>
    <t>1181959695</t>
  </si>
  <si>
    <t>576347686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</si>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</sst>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810002" TargetMode="External" /><Relationship Id="rId2" Type="http://schemas.openxmlformats.org/officeDocument/2006/relationships/hyperlink" Target="https://podminky.urs.cz/item/CS_URS_2023_01/998741203" TargetMode="External" /><Relationship Id="rId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30001000" TargetMode="External" /><Relationship Id="rId2" Type="http://schemas.openxmlformats.org/officeDocument/2006/relationships/hyperlink" Target="https://podminky.urs.cz/item/CS_URS_2023_01/045002000" TargetMode="External" /><Relationship Id="rId3" Type="http://schemas.openxmlformats.org/officeDocument/2006/relationships/hyperlink" Target="https://podminky.urs.cz/item/CS_URS_2023_01/071002000" TargetMode="External" /><Relationship Id="rId4" Type="http://schemas.openxmlformats.org/officeDocument/2006/relationships/hyperlink" Target="https://podminky.urs.cz/item/CS_URS_2023_01/091704000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612135101" TargetMode="External" /><Relationship Id="rId2" Type="http://schemas.openxmlformats.org/officeDocument/2006/relationships/hyperlink" Target="https://podminky.urs.cz/item/CS_URS_2023_01/612315121" TargetMode="External" /><Relationship Id="rId3" Type="http://schemas.openxmlformats.org/officeDocument/2006/relationships/hyperlink" Target="https://podminky.urs.cz/item/CS_URS_2023_01/631312141" TargetMode="External" /><Relationship Id="rId4" Type="http://schemas.openxmlformats.org/officeDocument/2006/relationships/hyperlink" Target="https://podminky.urs.cz/item/CS_URS_2023_01/949101111" TargetMode="External" /><Relationship Id="rId5" Type="http://schemas.openxmlformats.org/officeDocument/2006/relationships/hyperlink" Target="https://podminky.urs.cz/item/CS_URS_2023_01/952901111" TargetMode="External" /><Relationship Id="rId6" Type="http://schemas.openxmlformats.org/officeDocument/2006/relationships/hyperlink" Target="https://podminky.urs.cz/item/CS_URS_2023_01/974042554" TargetMode="External" /><Relationship Id="rId7" Type="http://schemas.openxmlformats.org/officeDocument/2006/relationships/hyperlink" Target="https://podminky.urs.cz/item/CS_URS_2023_01/997013216" TargetMode="External" /><Relationship Id="rId8" Type="http://schemas.openxmlformats.org/officeDocument/2006/relationships/hyperlink" Target="https://podminky.urs.cz/item/CS_URS_2023_01/997013501" TargetMode="External" /><Relationship Id="rId9" Type="http://schemas.openxmlformats.org/officeDocument/2006/relationships/hyperlink" Target="https://podminky.urs.cz/item/CS_URS_2023_01/997013509" TargetMode="External" /><Relationship Id="rId10" Type="http://schemas.openxmlformats.org/officeDocument/2006/relationships/hyperlink" Target="https://podminky.urs.cz/item/CS_URS_2023_01/997013631" TargetMode="External" /><Relationship Id="rId11" Type="http://schemas.openxmlformats.org/officeDocument/2006/relationships/hyperlink" Target="https://podminky.urs.cz/item/CS_URS_2023_01/998018003" TargetMode="External" /><Relationship Id="rId12" Type="http://schemas.openxmlformats.org/officeDocument/2006/relationships/hyperlink" Target="https://podminky.urs.cz/item/CS_URS_2023_01/721174042" TargetMode="External" /><Relationship Id="rId13" Type="http://schemas.openxmlformats.org/officeDocument/2006/relationships/hyperlink" Target="https://podminky.urs.cz/item/CS_URS_2023_01/721290111" TargetMode="External" /><Relationship Id="rId14" Type="http://schemas.openxmlformats.org/officeDocument/2006/relationships/hyperlink" Target="https://podminky.urs.cz/item/CS_URS_2023_01/998721103" TargetMode="External" /><Relationship Id="rId15" Type="http://schemas.openxmlformats.org/officeDocument/2006/relationships/hyperlink" Target="https://podminky.urs.cz/item/CS_URS_2023_01/722174001" TargetMode="External" /><Relationship Id="rId16" Type="http://schemas.openxmlformats.org/officeDocument/2006/relationships/hyperlink" Target="https://podminky.urs.cz/item/CS_URS_2023_01/722290215" TargetMode="External" /><Relationship Id="rId17" Type="http://schemas.openxmlformats.org/officeDocument/2006/relationships/hyperlink" Target="https://podminky.urs.cz/item/CS_URS_2023_01/722290234" TargetMode="External" /><Relationship Id="rId18" Type="http://schemas.openxmlformats.org/officeDocument/2006/relationships/hyperlink" Target="https://podminky.urs.cz/item/CS_URS_2023_01/998722103" TargetMode="External" /><Relationship Id="rId19" Type="http://schemas.openxmlformats.org/officeDocument/2006/relationships/hyperlink" Target="https://podminky.urs.cz/item/CS_URS_2023_01/725310823" TargetMode="External" /><Relationship Id="rId20" Type="http://schemas.openxmlformats.org/officeDocument/2006/relationships/hyperlink" Target="https://podminky.urs.cz/item/CS_URS_2023_01/725813111" TargetMode="External" /><Relationship Id="rId21" Type="http://schemas.openxmlformats.org/officeDocument/2006/relationships/hyperlink" Target="https://podminky.urs.cz/item/CS_URS_2023_01/725820802" TargetMode="External" /><Relationship Id="rId22" Type="http://schemas.openxmlformats.org/officeDocument/2006/relationships/hyperlink" Target="https://podminky.urs.cz/item/CS_URS_2023_01/725860811" TargetMode="External" /><Relationship Id="rId23" Type="http://schemas.openxmlformats.org/officeDocument/2006/relationships/hyperlink" Target="https://podminky.urs.cz/item/CS_URS_2023_01/725862103" TargetMode="External" /><Relationship Id="rId24" Type="http://schemas.openxmlformats.org/officeDocument/2006/relationships/hyperlink" Target="https://podminky.urs.cz/item/CS_URS_2023_01/998725103" TargetMode="External" /><Relationship Id="rId25" Type="http://schemas.openxmlformats.org/officeDocument/2006/relationships/hyperlink" Target="https://podminky.urs.cz/item/CS_URS_2023_01/763131411" TargetMode="External" /><Relationship Id="rId26" Type="http://schemas.openxmlformats.org/officeDocument/2006/relationships/hyperlink" Target="https://podminky.urs.cz/item/CS_URS_2023_01/763131731" TargetMode="External" /><Relationship Id="rId27" Type="http://schemas.openxmlformats.org/officeDocument/2006/relationships/hyperlink" Target="https://podminky.urs.cz/item/CS_URS_2023_01/763131831" TargetMode="External" /><Relationship Id="rId28" Type="http://schemas.openxmlformats.org/officeDocument/2006/relationships/hyperlink" Target="https://podminky.urs.cz/item/CS_URS_2023_01/998763303" TargetMode="External" /><Relationship Id="rId29" Type="http://schemas.openxmlformats.org/officeDocument/2006/relationships/hyperlink" Target="https://podminky.urs.cz/item/CS_URS_2023_01/766812830" TargetMode="External" /><Relationship Id="rId30" Type="http://schemas.openxmlformats.org/officeDocument/2006/relationships/hyperlink" Target="https://podminky.urs.cz/item/CS_URS_2023_01/998766203" TargetMode="External" /><Relationship Id="rId31" Type="http://schemas.openxmlformats.org/officeDocument/2006/relationships/hyperlink" Target="https://podminky.urs.cz/item/CS_URS_2023_01/775413401" TargetMode="External" /><Relationship Id="rId32" Type="http://schemas.openxmlformats.org/officeDocument/2006/relationships/hyperlink" Target="https://podminky.urs.cz/item/CS_URS_2023_01/775429124" TargetMode="External" /><Relationship Id="rId33" Type="http://schemas.openxmlformats.org/officeDocument/2006/relationships/hyperlink" Target="https://podminky.urs.cz/item/CS_URS_2023_01/775510952" TargetMode="External" /><Relationship Id="rId34" Type="http://schemas.openxmlformats.org/officeDocument/2006/relationships/hyperlink" Target="https://podminky.urs.cz/item/CS_URS_2023_01/775511801" TargetMode="External" /><Relationship Id="rId35" Type="http://schemas.openxmlformats.org/officeDocument/2006/relationships/hyperlink" Target="https://podminky.urs.cz/item/CS_URS_2023_01/775591905" TargetMode="External" /><Relationship Id="rId36" Type="http://schemas.openxmlformats.org/officeDocument/2006/relationships/hyperlink" Target="https://podminky.urs.cz/item/CS_URS_2023_01/775591919" TargetMode="External" /><Relationship Id="rId37" Type="http://schemas.openxmlformats.org/officeDocument/2006/relationships/hyperlink" Target="https://podminky.urs.cz/item/CS_URS_2023_01/775591920" TargetMode="External" /><Relationship Id="rId38" Type="http://schemas.openxmlformats.org/officeDocument/2006/relationships/hyperlink" Target="https://podminky.urs.cz/item/CS_URS_2023_01/775591926" TargetMode="External" /><Relationship Id="rId39" Type="http://schemas.openxmlformats.org/officeDocument/2006/relationships/hyperlink" Target="https://podminky.urs.cz/item/CS_URS_2023_01/775591931" TargetMode="External" /><Relationship Id="rId40" Type="http://schemas.openxmlformats.org/officeDocument/2006/relationships/hyperlink" Target="https://podminky.urs.cz/item/CS_URS_2023_01/998775103" TargetMode="External" /><Relationship Id="rId41" Type="http://schemas.openxmlformats.org/officeDocument/2006/relationships/hyperlink" Target="https://podminky.urs.cz/item/CS_URS_2023_01/776111311" TargetMode="External" /><Relationship Id="rId42" Type="http://schemas.openxmlformats.org/officeDocument/2006/relationships/hyperlink" Target="https://podminky.urs.cz/item/CS_URS_2023_01/776121112" TargetMode="External" /><Relationship Id="rId43" Type="http://schemas.openxmlformats.org/officeDocument/2006/relationships/hyperlink" Target="https://podminky.urs.cz/item/CS_URS_2023_01/776141112" TargetMode="External" /><Relationship Id="rId44" Type="http://schemas.openxmlformats.org/officeDocument/2006/relationships/hyperlink" Target="https://podminky.urs.cz/item/CS_URS_2023_01/998776103" TargetMode="External" /><Relationship Id="rId45" Type="http://schemas.openxmlformats.org/officeDocument/2006/relationships/hyperlink" Target="https://podminky.urs.cz/item/CS_URS_2023_01/781473810" TargetMode="External" /><Relationship Id="rId46" Type="http://schemas.openxmlformats.org/officeDocument/2006/relationships/hyperlink" Target="https://podminky.urs.cz/item/CS_URS_2023_01/784111001" TargetMode="External" /><Relationship Id="rId47" Type="http://schemas.openxmlformats.org/officeDocument/2006/relationships/hyperlink" Target="https://podminky.urs.cz/item/CS_URS_2023_01/784121001" TargetMode="External" /><Relationship Id="rId48" Type="http://schemas.openxmlformats.org/officeDocument/2006/relationships/hyperlink" Target="https://podminky.urs.cz/item/CS_URS_2023_01/784161411" TargetMode="External" /><Relationship Id="rId49" Type="http://schemas.openxmlformats.org/officeDocument/2006/relationships/hyperlink" Target="https://podminky.urs.cz/item/CS_URS_2023_01/784171101" TargetMode="External" /><Relationship Id="rId50" Type="http://schemas.openxmlformats.org/officeDocument/2006/relationships/hyperlink" Target="https://podminky.urs.cz/item/CS_URS_2023_01/784171111" TargetMode="External" /><Relationship Id="rId51" Type="http://schemas.openxmlformats.org/officeDocument/2006/relationships/hyperlink" Target="https://podminky.urs.cz/item/CS_URS_2023_01/784181101" TargetMode="External" /><Relationship Id="rId52" Type="http://schemas.openxmlformats.org/officeDocument/2006/relationships/hyperlink" Target="https://podminky.urs.cz/item/CS_URS_2023_01/784211101" TargetMode="External" /><Relationship Id="rId5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810001" TargetMode="External" /><Relationship Id="rId2" Type="http://schemas.openxmlformats.org/officeDocument/2006/relationships/hyperlink" Target="https://podminky.urs.cz/item/CS_URS_2023_01/998741203" TargetMode="External" /><Relationship Id="rId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612135101" TargetMode="External" /><Relationship Id="rId2" Type="http://schemas.openxmlformats.org/officeDocument/2006/relationships/hyperlink" Target="https://podminky.urs.cz/item/CS_URS_2023_01/612315121" TargetMode="External" /><Relationship Id="rId3" Type="http://schemas.openxmlformats.org/officeDocument/2006/relationships/hyperlink" Target="https://podminky.urs.cz/item/CS_URS_2023_01/631312141" TargetMode="External" /><Relationship Id="rId4" Type="http://schemas.openxmlformats.org/officeDocument/2006/relationships/hyperlink" Target="https://podminky.urs.cz/item/CS_URS_2023_01/946111114" TargetMode="External" /><Relationship Id="rId5" Type="http://schemas.openxmlformats.org/officeDocument/2006/relationships/hyperlink" Target="https://podminky.urs.cz/item/CS_URS_2023_01/946111214" TargetMode="External" /><Relationship Id="rId6" Type="http://schemas.openxmlformats.org/officeDocument/2006/relationships/hyperlink" Target="https://podminky.urs.cz/item/CS_URS_2023_01/946111814" TargetMode="External" /><Relationship Id="rId7" Type="http://schemas.openxmlformats.org/officeDocument/2006/relationships/hyperlink" Target="https://podminky.urs.cz/item/CS_URS_2023_01/997013216" TargetMode="External" /><Relationship Id="rId8" Type="http://schemas.openxmlformats.org/officeDocument/2006/relationships/hyperlink" Target="https://podminky.urs.cz/item/CS_URS_2023_01/997013501" TargetMode="External" /><Relationship Id="rId9" Type="http://schemas.openxmlformats.org/officeDocument/2006/relationships/hyperlink" Target="https://podminky.urs.cz/item/CS_URS_2023_01/997013509" TargetMode="External" /><Relationship Id="rId10" Type="http://schemas.openxmlformats.org/officeDocument/2006/relationships/hyperlink" Target="https://podminky.urs.cz/item/CS_URS_2023_01/997013631" TargetMode="External" /><Relationship Id="rId11" Type="http://schemas.openxmlformats.org/officeDocument/2006/relationships/hyperlink" Target="https://podminky.urs.cz/item/CS_URS_2023_01/998018003" TargetMode="External" /><Relationship Id="rId12" Type="http://schemas.openxmlformats.org/officeDocument/2006/relationships/hyperlink" Target="https://podminky.urs.cz/item/CS_URS_2023_01/714110802" TargetMode="External" /><Relationship Id="rId13" Type="http://schemas.openxmlformats.org/officeDocument/2006/relationships/hyperlink" Target="https://podminky.urs.cz/item/CS_URS_2023_01/714120811" TargetMode="External" /><Relationship Id="rId14" Type="http://schemas.openxmlformats.org/officeDocument/2006/relationships/hyperlink" Target="https://podminky.urs.cz/item/CS_URS_2023_01/998751202" TargetMode="External" /><Relationship Id="rId15" Type="http://schemas.openxmlformats.org/officeDocument/2006/relationships/hyperlink" Target="https://podminky.urs.cz/item/CS_URS_2023_01/763164531" TargetMode="External" /><Relationship Id="rId16" Type="http://schemas.openxmlformats.org/officeDocument/2006/relationships/hyperlink" Target="https://podminky.urs.cz/item/CS_URS_2023_01/763172321" TargetMode="External" /><Relationship Id="rId17" Type="http://schemas.openxmlformats.org/officeDocument/2006/relationships/hyperlink" Target="https://podminky.urs.cz/item/CS_URS_2023_01/998763303" TargetMode="External" /><Relationship Id="rId18" Type="http://schemas.openxmlformats.org/officeDocument/2006/relationships/hyperlink" Target="https://podminky.urs.cz/item/CS_URS_2023_01/998766203" TargetMode="External" /><Relationship Id="rId19" Type="http://schemas.openxmlformats.org/officeDocument/2006/relationships/hyperlink" Target="https://podminky.urs.cz/item/CS_URS_2023_01/998767203" TargetMode="External" /><Relationship Id="rId20" Type="http://schemas.openxmlformats.org/officeDocument/2006/relationships/hyperlink" Target="https://podminky.urs.cz/item/CS_URS_2023_01/775413401" TargetMode="External" /><Relationship Id="rId21" Type="http://schemas.openxmlformats.org/officeDocument/2006/relationships/hyperlink" Target="https://podminky.urs.cz/item/CS_URS_2023_01/775510952" TargetMode="External" /><Relationship Id="rId22" Type="http://schemas.openxmlformats.org/officeDocument/2006/relationships/hyperlink" Target="https://podminky.urs.cz/item/CS_URS_2023_01/775511820" TargetMode="External" /><Relationship Id="rId23" Type="http://schemas.openxmlformats.org/officeDocument/2006/relationships/hyperlink" Target="https://podminky.urs.cz/item/CS_URS_2023_01/775591905" TargetMode="External" /><Relationship Id="rId24" Type="http://schemas.openxmlformats.org/officeDocument/2006/relationships/hyperlink" Target="https://podminky.urs.cz/item/CS_URS_2023_01/775591919" TargetMode="External" /><Relationship Id="rId25" Type="http://schemas.openxmlformats.org/officeDocument/2006/relationships/hyperlink" Target="https://podminky.urs.cz/item/CS_URS_2023_01/775591920" TargetMode="External" /><Relationship Id="rId26" Type="http://schemas.openxmlformats.org/officeDocument/2006/relationships/hyperlink" Target="https://podminky.urs.cz/item/CS_URS_2023_01/775591926" TargetMode="External" /><Relationship Id="rId27" Type="http://schemas.openxmlformats.org/officeDocument/2006/relationships/hyperlink" Target="https://podminky.urs.cz/item/CS_URS_2023_01/775591931" TargetMode="External" /><Relationship Id="rId28" Type="http://schemas.openxmlformats.org/officeDocument/2006/relationships/hyperlink" Target="https://podminky.urs.cz/item/CS_URS_2023_01/998775103" TargetMode="External" /><Relationship Id="rId29" Type="http://schemas.openxmlformats.org/officeDocument/2006/relationships/hyperlink" Target="https://podminky.urs.cz/item/CS_URS_2023_01/776111115" TargetMode="External" /><Relationship Id="rId30" Type="http://schemas.openxmlformats.org/officeDocument/2006/relationships/hyperlink" Target="https://podminky.urs.cz/item/CS_URS_2023_01/776111116" TargetMode="External" /><Relationship Id="rId31" Type="http://schemas.openxmlformats.org/officeDocument/2006/relationships/hyperlink" Target="https://podminky.urs.cz/item/CS_URS_2023_01/776111311" TargetMode="External" /><Relationship Id="rId32" Type="http://schemas.openxmlformats.org/officeDocument/2006/relationships/hyperlink" Target="https://podminky.urs.cz/item/CS_URS_2023_01/776121112" TargetMode="External" /><Relationship Id="rId33" Type="http://schemas.openxmlformats.org/officeDocument/2006/relationships/hyperlink" Target="https://podminky.urs.cz/item/CS_URS_2023_01/776141112" TargetMode="External" /><Relationship Id="rId34" Type="http://schemas.openxmlformats.org/officeDocument/2006/relationships/hyperlink" Target="https://podminky.urs.cz/item/CS_URS_2023_01/998776103" TargetMode="External" /><Relationship Id="rId35" Type="http://schemas.openxmlformats.org/officeDocument/2006/relationships/hyperlink" Target="https://podminky.urs.cz/item/CS_URS_2023_01/998782203" TargetMode="External" /><Relationship Id="rId36" Type="http://schemas.openxmlformats.org/officeDocument/2006/relationships/hyperlink" Target="https://podminky.urs.cz/item/CS_URS_2023_01/783901453" TargetMode="External" /><Relationship Id="rId37" Type="http://schemas.openxmlformats.org/officeDocument/2006/relationships/hyperlink" Target="https://podminky.urs.cz/item/CS_URS_2023_01/784111005" TargetMode="External" /><Relationship Id="rId38" Type="http://schemas.openxmlformats.org/officeDocument/2006/relationships/hyperlink" Target="https://podminky.urs.cz/item/CS_URS_2023_01/784121005" TargetMode="External" /><Relationship Id="rId39" Type="http://schemas.openxmlformats.org/officeDocument/2006/relationships/hyperlink" Target="https://podminky.urs.cz/item/CS_URS_2023_01/784161415" TargetMode="External" /><Relationship Id="rId40" Type="http://schemas.openxmlformats.org/officeDocument/2006/relationships/hyperlink" Target="https://podminky.urs.cz/item/CS_URS_2023_01/784171101" TargetMode="External" /><Relationship Id="rId41" Type="http://schemas.openxmlformats.org/officeDocument/2006/relationships/hyperlink" Target="https://podminky.urs.cz/item/CS_URS_2023_01/784171111" TargetMode="External" /><Relationship Id="rId42" Type="http://schemas.openxmlformats.org/officeDocument/2006/relationships/hyperlink" Target="https://podminky.urs.cz/item/CS_URS_2023_01/784181105" TargetMode="External" /><Relationship Id="rId43" Type="http://schemas.openxmlformats.org/officeDocument/2006/relationships/hyperlink" Target="https://podminky.urs.cz/item/CS_URS_2023_01/784211105" TargetMode="External" /><Relationship Id="rId4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810002" TargetMode="External" /><Relationship Id="rId2" Type="http://schemas.openxmlformats.org/officeDocument/2006/relationships/hyperlink" Target="https://podminky.urs.cz/item/CS_URS_2023_01/998741203" TargetMode="External" /><Relationship Id="rId3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612135101" TargetMode="External" /><Relationship Id="rId2" Type="http://schemas.openxmlformats.org/officeDocument/2006/relationships/hyperlink" Target="https://podminky.urs.cz/item/CS_URS_2023_01/612315121" TargetMode="External" /><Relationship Id="rId3" Type="http://schemas.openxmlformats.org/officeDocument/2006/relationships/hyperlink" Target="https://podminky.urs.cz/item/CS_URS_2023_01/631312141" TargetMode="External" /><Relationship Id="rId4" Type="http://schemas.openxmlformats.org/officeDocument/2006/relationships/hyperlink" Target="https://podminky.urs.cz/item/CS_URS_2023_01/949101111" TargetMode="External" /><Relationship Id="rId5" Type="http://schemas.openxmlformats.org/officeDocument/2006/relationships/hyperlink" Target="https://podminky.urs.cz/item/CS_URS_2023_01/952901111" TargetMode="External" /><Relationship Id="rId6" Type="http://schemas.openxmlformats.org/officeDocument/2006/relationships/hyperlink" Target="https://podminky.urs.cz/item/CS_URS_2023_01/997013216" TargetMode="External" /><Relationship Id="rId7" Type="http://schemas.openxmlformats.org/officeDocument/2006/relationships/hyperlink" Target="https://podminky.urs.cz/item/CS_URS_2023_01/997013501" TargetMode="External" /><Relationship Id="rId8" Type="http://schemas.openxmlformats.org/officeDocument/2006/relationships/hyperlink" Target="https://podminky.urs.cz/item/CS_URS_2023_01/997013509" TargetMode="External" /><Relationship Id="rId9" Type="http://schemas.openxmlformats.org/officeDocument/2006/relationships/hyperlink" Target="https://podminky.urs.cz/item/CS_URS_2023_01/997013631" TargetMode="External" /><Relationship Id="rId10" Type="http://schemas.openxmlformats.org/officeDocument/2006/relationships/hyperlink" Target="https://podminky.urs.cz/item/CS_URS_2023_01/998018003" TargetMode="External" /><Relationship Id="rId11" Type="http://schemas.openxmlformats.org/officeDocument/2006/relationships/hyperlink" Target="https://podminky.urs.cz/item/CS_URS_2023_01/763135002" TargetMode="External" /><Relationship Id="rId12" Type="http://schemas.openxmlformats.org/officeDocument/2006/relationships/hyperlink" Target="https://podminky.urs.cz/item/CS_URS_2023_01/998763303" TargetMode="External" /><Relationship Id="rId13" Type="http://schemas.openxmlformats.org/officeDocument/2006/relationships/hyperlink" Target="https://podminky.urs.cz/item/CS_URS_2023_01/998766203" TargetMode="External" /><Relationship Id="rId14" Type="http://schemas.openxmlformats.org/officeDocument/2006/relationships/hyperlink" Target="https://podminky.urs.cz/item/CS_URS_2023_01/998767203" TargetMode="External" /><Relationship Id="rId15" Type="http://schemas.openxmlformats.org/officeDocument/2006/relationships/hyperlink" Target="https://podminky.urs.cz/item/CS_URS_2023_01/775429124" TargetMode="External" /><Relationship Id="rId16" Type="http://schemas.openxmlformats.org/officeDocument/2006/relationships/hyperlink" Target="https://podminky.urs.cz/item/CS_URS_2023_01/998775103" TargetMode="External" /><Relationship Id="rId17" Type="http://schemas.openxmlformats.org/officeDocument/2006/relationships/hyperlink" Target="https://podminky.urs.cz/item/CS_URS_2023_01/776111311" TargetMode="External" /><Relationship Id="rId18" Type="http://schemas.openxmlformats.org/officeDocument/2006/relationships/hyperlink" Target="https://podminky.urs.cz/item/CS_URS_2023_01/776121112" TargetMode="External" /><Relationship Id="rId19" Type="http://schemas.openxmlformats.org/officeDocument/2006/relationships/hyperlink" Target="https://podminky.urs.cz/item/CS_URS_2023_01/776141112" TargetMode="External" /><Relationship Id="rId20" Type="http://schemas.openxmlformats.org/officeDocument/2006/relationships/hyperlink" Target="https://podminky.urs.cz/item/CS_URS_2023_01/776201812" TargetMode="External" /><Relationship Id="rId21" Type="http://schemas.openxmlformats.org/officeDocument/2006/relationships/hyperlink" Target="https://podminky.urs.cz/item/CS_URS_2023_01/776261111" TargetMode="External" /><Relationship Id="rId22" Type="http://schemas.openxmlformats.org/officeDocument/2006/relationships/hyperlink" Target="https://podminky.urs.cz/item/CS_URS_2023_01/776410811" TargetMode="External" /><Relationship Id="rId23" Type="http://schemas.openxmlformats.org/officeDocument/2006/relationships/hyperlink" Target="https://podminky.urs.cz/item/CS_URS_2023_01/776411212" TargetMode="External" /><Relationship Id="rId24" Type="http://schemas.openxmlformats.org/officeDocument/2006/relationships/hyperlink" Target="https://podminky.urs.cz/item/CS_URS_2023_01/776421111" TargetMode="External" /><Relationship Id="rId25" Type="http://schemas.openxmlformats.org/officeDocument/2006/relationships/hyperlink" Target="https://podminky.urs.cz/item/CS_URS_2023_01/776991121" TargetMode="External" /><Relationship Id="rId26" Type="http://schemas.openxmlformats.org/officeDocument/2006/relationships/hyperlink" Target="https://podminky.urs.cz/item/CS_URS_2023_01/998776103" TargetMode="External" /><Relationship Id="rId27" Type="http://schemas.openxmlformats.org/officeDocument/2006/relationships/hyperlink" Target="https://podminky.urs.cz/item/CS_URS_2023_01/784111001" TargetMode="External" /><Relationship Id="rId28" Type="http://schemas.openxmlformats.org/officeDocument/2006/relationships/hyperlink" Target="https://podminky.urs.cz/item/CS_URS_2023_01/784111031" TargetMode="External" /><Relationship Id="rId29" Type="http://schemas.openxmlformats.org/officeDocument/2006/relationships/hyperlink" Target="https://podminky.urs.cz/item/CS_URS_2023_01/784121001" TargetMode="External" /><Relationship Id="rId30" Type="http://schemas.openxmlformats.org/officeDocument/2006/relationships/hyperlink" Target="https://podminky.urs.cz/item/CS_URS_2023_01/784161411" TargetMode="External" /><Relationship Id="rId31" Type="http://schemas.openxmlformats.org/officeDocument/2006/relationships/hyperlink" Target="https://podminky.urs.cz/item/CS_URS_2023_01/784171101" TargetMode="External" /><Relationship Id="rId32" Type="http://schemas.openxmlformats.org/officeDocument/2006/relationships/hyperlink" Target="https://podminky.urs.cz/item/CS_URS_2023_01/784171111" TargetMode="External" /><Relationship Id="rId33" Type="http://schemas.openxmlformats.org/officeDocument/2006/relationships/hyperlink" Target="https://podminky.urs.cz/item/CS_URS_2023_01/784181101" TargetMode="External" /><Relationship Id="rId34" Type="http://schemas.openxmlformats.org/officeDocument/2006/relationships/hyperlink" Target="https://podminky.urs.cz/item/CS_URS_2023_01/784211101" TargetMode="External" /><Relationship Id="rId35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810002" TargetMode="External" /><Relationship Id="rId2" Type="http://schemas.openxmlformats.org/officeDocument/2006/relationships/hyperlink" Target="https://podminky.urs.cz/item/CS_URS_2023_01/998741203" TargetMode="External" /><Relationship Id="rId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612135101" TargetMode="External" /><Relationship Id="rId2" Type="http://schemas.openxmlformats.org/officeDocument/2006/relationships/hyperlink" Target="https://podminky.urs.cz/item/CS_URS_2023_01/612315121" TargetMode="External" /><Relationship Id="rId3" Type="http://schemas.openxmlformats.org/officeDocument/2006/relationships/hyperlink" Target="https://podminky.urs.cz/item/CS_URS_2023_01/949101111" TargetMode="External" /><Relationship Id="rId4" Type="http://schemas.openxmlformats.org/officeDocument/2006/relationships/hyperlink" Target="https://podminky.urs.cz/item/CS_URS_2023_01/952901111" TargetMode="External" /><Relationship Id="rId5" Type="http://schemas.openxmlformats.org/officeDocument/2006/relationships/hyperlink" Target="https://podminky.urs.cz/item/CS_URS_2023_01/965046111" TargetMode="External" /><Relationship Id="rId6" Type="http://schemas.openxmlformats.org/officeDocument/2006/relationships/hyperlink" Target="https://podminky.urs.cz/item/CS_URS_2023_01/968062455" TargetMode="External" /><Relationship Id="rId7" Type="http://schemas.openxmlformats.org/officeDocument/2006/relationships/hyperlink" Target="https://podminky.urs.cz/item/CS_URS_2023_01/997013216" TargetMode="External" /><Relationship Id="rId8" Type="http://schemas.openxmlformats.org/officeDocument/2006/relationships/hyperlink" Target="https://podminky.urs.cz/item/CS_URS_2023_01/997013501" TargetMode="External" /><Relationship Id="rId9" Type="http://schemas.openxmlformats.org/officeDocument/2006/relationships/hyperlink" Target="https://podminky.urs.cz/item/CS_URS_2023_01/997013509" TargetMode="External" /><Relationship Id="rId10" Type="http://schemas.openxmlformats.org/officeDocument/2006/relationships/hyperlink" Target="https://podminky.urs.cz/item/CS_URS_2023_01/997013631" TargetMode="External" /><Relationship Id="rId11" Type="http://schemas.openxmlformats.org/officeDocument/2006/relationships/hyperlink" Target="https://podminky.urs.cz/item/CS_URS_2023_01/998018003" TargetMode="External" /><Relationship Id="rId12" Type="http://schemas.openxmlformats.org/officeDocument/2006/relationships/hyperlink" Target="https://podminky.urs.cz/item/CS_URS_2023_01/763111460" TargetMode="External" /><Relationship Id="rId13" Type="http://schemas.openxmlformats.org/officeDocument/2006/relationships/hyperlink" Target="https://podminky.urs.cz/item/CS_URS_2023_01/763135101" TargetMode="External" /><Relationship Id="rId14" Type="http://schemas.openxmlformats.org/officeDocument/2006/relationships/hyperlink" Target="https://podminky.urs.cz/item/CS_URS_2023_01/763135811" TargetMode="External" /><Relationship Id="rId15" Type="http://schemas.openxmlformats.org/officeDocument/2006/relationships/hyperlink" Target="https://podminky.urs.cz/item/CS_URS_2023_01/998763303" TargetMode="External" /><Relationship Id="rId16" Type="http://schemas.openxmlformats.org/officeDocument/2006/relationships/hyperlink" Target="https://podminky.urs.cz/item/CS_URS_2023_01/766211812" TargetMode="External" /><Relationship Id="rId17" Type="http://schemas.openxmlformats.org/officeDocument/2006/relationships/hyperlink" Target="https://podminky.urs.cz/item/CS_URS_2023_01/766441822" TargetMode="External" /><Relationship Id="rId18" Type="http://schemas.openxmlformats.org/officeDocument/2006/relationships/hyperlink" Target="https://podminky.urs.cz/item/CS_URS_2023_01/766660182" TargetMode="External" /><Relationship Id="rId19" Type="http://schemas.openxmlformats.org/officeDocument/2006/relationships/hyperlink" Target="https://podminky.urs.cz/item/CS_URS_2023_01/766660728" TargetMode="External" /><Relationship Id="rId20" Type="http://schemas.openxmlformats.org/officeDocument/2006/relationships/hyperlink" Target="https://podminky.urs.cz/item/CS_URS_2023_01/766660729" TargetMode="External" /><Relationship Id="rId21" Type="http://schemas.openxmlformats.org/officeDocument/2006/relationships/hyperlink" Target="https://podminky.urs.cz/item/CS_URS_2023_01/766682111" TargetMode="External" /><Relationship Id="rId22" Type="http://schemas.openxmlformats.org/officeDocument/2006/relationships/hyperlink" Target="https://podminky.urs.cz/item/CS_URS_2023_01/998766103" TargetMode="External" /><Relationship Id="rId23" Type="http://schemas.openxmlformats.org/officeDocument/2006/relationships/hyperlink" Target="https://podminky.urs.cz/item/CS_URS_2023_01/998767203" TargetMode="External" /><Relationship Id="rId24" Type="http://schemas.openxmlformats.org/officeDocument/2006/relationships/hyperlink" Target="https://podminky.urs.cz/item/CS_URS_2023_01/775429124" TargetMode="External" /><Relationship Id="rId25" Type="http://schemas.openxmlformats.org/officeDocument/2006/relationships/hyperlink" Target="https://podminky.urs.cz/item/CS_URS_2023_01/998775103" TargetMode="External" /><Relationship Id="rId26" Type="http://schemas.openxmlformats.org/officeDocument/2006/relationships/hyperlink" Target="https://podminky.urs.cz/item/CS_URS_2023_01/776111311" TargetMode="External" /><Relationship Id="rId27" Type="http://schemas.openxmlformats.org/officeDocument/2006/relationships/hyperlink" Target="https://podminky.urs.cz/item/CS_URS_2023_01/776121112" TargetMode="External" /><Relationship Id="rId28" Type="http://schemas.openxmlformats.org/officeDocument/2006/relationships/hyperlink" Target="https://podminky.urs.cz/item/CS_URS_2023_01/776141112" TargetMode="External" /><Relationship Id="rId29" Type="http://schemas.openxmlformats.org/officeDocument/2006/relationships/hyperlink" Target="https://podminky.urs.cz/item/CS_URS_2023_01/776201811" TargetMode="External" /><Relationship Id="rId30" Type="http://schemas.openxmlformats.org/officeDocument/2006/relationships/hyperlink" Target="https://podminky.urs.cz/item/CS_URS_2023_01/776261111" TargetMode="External" /><Relationship Id="rId31" Type="http://schemas.openxmlformats.org/officeDocument/2006/relationships/hyperlink" Target="https://podminky.urs.cz/item/CS_URS_2023_01/776410811" TargetMode="External" /><Relationship Id="rId32" Type="http://schemas.openxmlformats.org/officeDocument/2006/relationships/hyperlink" Target="https://podminky.urs.cz/item/CS_URS_2023_01/776411212" TargetMode="External" /><Relationship Id="rId33" Type="http://schemas.openxmlformats.org/officeDocument/2006/relationships/hyperlink" Target="https://podminky.urs.cz/item/CS_URS_2023_01/776421111" TargetMode="External" /><Relationship Id="rId34" Type="http://schemas.openxmlformats.org/officeDocument/2006/relationships/hyperlink" Target="https://podminky.urs.cz/item/CS_URS_2023_01/776991121" TargetMode="External" /><Relationship Id="rId35" Type="http://schemas.openxmlformats.org/officeDocument/2006/relationships/hyperlink" Target="https://podminky.urs.cz/item/CS_URS_2023_01/998776103" TargetMode="External" /><Relationship Id="rId36" Type="http://schemas.openxmlformats.org/officeDocument/2006/relationships/hyperlink" Target="https://podminky.urs.cz/item/CS_URS_2023_01/784111001" TargetMode="External" /><Relationship Id="rId37" Type="http://schemas.openxmlformats.org/officeDocument/2006/relationships/hyperlink" Target="https://podminky.urs.cz/item/CS_URS_2023_01/784121001" TargetMode="External" /><Relationship Id="rId38" Type="http://schemas.openxmlformats.org/officeDocument/2006/relationships/hyperlink" Target="https://podminky.urs.cz/item/CS_URS_2023_01/784161411" TargetMode="External" /><Relationship Id="rId39" Type="http://schemas.openxmlformats.org/officeDocument/2006/relationships/hyperlink" Target="https://podminky.urs.cz/item/CS_URS_2023_01/784171101" TargetMode="External" /><Relationship Id="rId40" Type="http://schemas.openxmlformats.org/officeDocument/2006/relationships/hyperlink" Target="https://podminky.urs.cz/item/CS_URS_2023_01/784171111" TargetMode="External" /><Relationship Id="rId41" Type="http://schemas.openxmlformats.org/officeDocument/2006/relationships/hyperlink" Target="https://podminky.urs.cz/item/CS_URS_2023_01/784181101" TargetMode="External" /><Relationship Id="rId42" Type="http://schemas.openxmlformats.org/officeDocument/2006/relationships/hyperlink" Target="https://podminky.urs.cz/item/CS_URS_2023_01/784211101" TargetMode="External" /><Relationship Id="rId43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810002" TargetMode="External" /><Relationship Id="rId2" Type="http://schemas.openxmlformats.org/officeDocument/2006/relationships/hyperlink" Target="https://podminky.urs.cz/item/CS_URS_2023_01/998741203" TargetMode="External" /><Relationship Id="rId3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612135101" TargetMode="External" /><Relationship Id="rId2" Type="http://schemas.openxmlformats.org/officeDocument/2006/relationships/hyperlink" Target="https://podminky.urs.cz/item/CS_URS_2023_01/612315121" TargetMode="External" /><Relationship Id="rId3" Type="http://schemas.openxmlformats.org/officeDocument/2006/relationships/hyperlink" Target="https://podminky.urs.cz/item/CS_URS_2023_01/949101111" TargetMode="External" /><Relationship Id="rId4" Type="http://schemas.openxmlformats.org/officeDocument/2006/relationships/hyperlink" Target="https://podminky.urs.cz/item/CS_URS_2023_01/952901111" TargetMode="External" /><Relationship Id="rId5" Type="http://schemas.openxmlformats.org/officeDocument/2006/relationships/hyperlink" Target="https://podminky.urs.cz/item/CS_URS_2023_01/965046111" TargetMode="External" /><Relationship Id="rId6" Type="http://schemas.openxmlformats.org/officeDocument/2006/relationships/hyperlink" Target="https://podminky.urs.cz/item/CS_URS_2023_01/968062455" TargetMode="External" /><Relationship Id="rId7" Type="http://schemas.openxmlformats.org/officeDocument/2006/relationships/hyperlink" Target="https://podminky.urs.cz/item/CS_URS_2023_01/997013216" TargetMode="External" /><Relationship Id="rId8" Type="http://schemas.openxmlformats.org/officeDocument/2006/relationships/hyperlink" Target="https://podminky.urs.cz/item/CS_URS_2023_01/997013501" TargetMode="External" /><Relationship Id="rId9" Type="http://schemas.openxmlformats.org/officeDocument/2006/relationships/hyperlink" Target="https://podminky.urs.cz/item/CS_URS_2023_01/997013509" TargetMode="External" /><Relationship Id="rId10" Type="http://schemas.openxmlformats.org/officeDocument/2006/relationships/hyperlink" Target="https://podminky.urs.cz/item/CS_URS_2023_01/997013631" TargetMode="External" /><Relationship Id="rId11" Type="http://schemas.openxmlformats.org/officeDocument/2006/relationships/hyperlink" Target="https://podminky.urs.cz/item/CS_URS_2023_01/998018003" TargetMode="External" /><Relationship Id="rId12" Type="http://schemas.openxmlformats.org/officeDocument/2006/relationships/hyperlink" Target="https://podminky.urs.cz/item/CS_URS_2023_01/998751202" TargetMode="External" /><Relationship Id="rId13" Type="http://schemas.openxmlformats.org/officeDocument/2006/relationships/hyperlink" Target="https://podminky.urs.cz/item/CS_URS_2023_01/763111812" TargetMode="External" /><Relationship Id="rId14" Type="http://schemas.openxmlformats.org/officeDocument/2006/relationships/hyperlink" Target="https://podminky.urs.cz/item/CS_URS_2023_01/763135101" TargetMode="External" /><Relationship Id="rId15" Type="http://schemas.openxmlformats.org/officeDocument/2006/relationships/hyperlink" Target="https://podminky.urs.cz/item/CS_URS_2023_01/763135811" TargetMode="External" /><Relationship Id="rId16" Type="http://schemas.openxmlformats.org/officeDocument/2006/relationships/hyperlink" Target="https://podminky.urs.cz/item/CS_URS_2023_01/763183112" TargetMode="External" /><Relationship Id="rId17" Type="http://schemas.openxmlformats.org/officeDocument/2006/relationships/hyperlink" Target="https://podminky.urs.cz/item/CS_URS_2023_01/998763303" TargetMode="External" /><Relationship Id="rId18" Type="http://schemas.openxmlformats.org/officeDocument/2006/relationships/hyperlink" Target="https://podminky.urs.cz/item/CS_URS_2023_01/766660312" TargetMode="External" /><Relationship Id="rId19" Type="http://schemas.openxmlformats.org/officeDocument/2006/relationships/hyperlink" Target="https://podminky.urs.cz/item/CS_URS_2023_01/766660748" TargetMode="External" /><Relationship Id="rId20" Type="http://schemas.openxmlformats.org/officeDocument/2006/relationships/hyperlink" Target="https://podminky.urs.cz/item/CS_URS_2023_01/766682111" TargetMode="External" /><Relationship Id="rId21" Type="http://schemas.openxmlformats.org/officeDocument/2006/relationships/hyperlink" Target="https://podminky.urs.cz/item/CS_URS_2023_01/998766103" TargetMode="External" /><Relationship Id="rId22" Type="http://schemas.openxmlformats.org/officeDocument/2006/relationships/hyperlink" Target="https://podminky.urs.cz/item/CS_URS_2023_01/767581801" TargetMode="External" /><Relationship Id="rId23" Type="http://schemas.openxmlformats.org/officeDocument/2006/relationships/hyperlink" Target="https://podminky.urs.cz/item/CS_URS_2023_01/767582800" TargetMode="External" /><Relationship Id="rId24" Type="http://schemas.openxmlformats.org/officeDocument/2006/relationships/hyperlink" Target="https://podminky.urs.cz/item/CS_URS_2023_01/767584801" TargetMode="External" /><Relationship Id="rId25" Type="http://schemas.openxmlformats.org/officeDocument/2006/relationships/hyperlink" Target="https://podminky.urs.cz/item/CS_URS_2023_01/775411810" TargetMode="External" /><Relationship Id="rId26" Type="http://schemas.openxmlformats.org/officeDocument/2006/relationships/hyperlink" Target="https://podminky.urs.cz/item/CS_URS_2023_01/775429124" TargetMode="External" /><Relationship Id="rId27" Type="http://schemas.openxmlformats.org/officeDocument/2006/relationships/hyperlink" Target="https://podminky.urs.cz/item/CS_URS_2023_01/775541821" TargetMode="External" /><Relationship Id="rId28" Type="http://schemas.openxmlformats.org/officeDocument/2006/relationships/hyperlink" Target="https://podminky.urs.cz/item/CS_URS_2023_01/998775103" TargetMode="External" /><Relationship Id="rId29" Type="http://schemas.openxmlformats.org/officeDocument/2006/relationships/hyperlink" Target="https://podminky.urs.cz/item/CS_URS_2023_01/776111311" TargetMode="External" /><Relationship Id="rId30" Type="http://schemas.openxmlformats.org/officeDocument/2006/relationships/hyperlink" Target="https://podminky.urs.cz/item/CS_URS_2023_01/776121112" TargetMode="External" /><Relationship Id="rId31" Type="http://schemas.openxmlformats.org/officeDocument/2006/relationships/hyperlink" Target="https://podminky.urs.cz/item/CS_URS_2023_01/776141112" TargetMode="External" /><Relationship Id="rId32" Type="http://schemas.openxmlformats.org/officeDocument/2006/relationships/hyperlink" Target="https://podminky.urs.cz/item/CS_URS_2023_01/776261111" TargetMode="External" /><Relationship Id="rId33" Type="http://schemas.openxmlformats.org/officeDocument/2006/relationships/hyperlink" Target="https://podminky.urs.cz/item/CS_URS_2023_01/776411212" TargetMode="External" /><Relationship Id="rId34" Type="http://schemas.openxmlformats.org/officeDocument/2006/relationships/hyperlink" Target="https://podminky.urs.cz/item/CS_URS_2023_01/776421111" TargetMode="External" /><Relationship Id="rId35" Type="http://schemas.openxmlformats.org/officeDocument/2006/relationships/hyperlink" Target="https://podminky.urs.cz/item/CS_URS_2023_01/776991121" TargetMode="External" /><Relationship Id="rId36" Type="http://schemas.openxmlformats.org/officeDocument/2006/relationships/hyperlink" Target="https://podminky.urs.cz/item/CS_URS_2023_01/998776103" TargetMode="External" /><Relationship Id="rId37" Type="http://schemas.openxmlformats.org/officeDocument/2006/relationships/hyperlink" Target="https://podminky.urs.cz/item/CS_URS_2023_01/784111001" TargetMode="External" /><Relationship Id="rId38" Type="http://schemas.openxmlformats.org/officeDocument/2006/relationships/hyperlink" Target="https://podminky.urs.cz/item/CS_URS_2023_01/784121001" TargetMode="External" /><Relationship Id="rId39" Type="http://schemas.openxmlformats.org/officeDocument/2006/relationships/hyperlink" Target="https://podminky.urs.cz/item/CS_URS_2023_01/784161411" TargetMode="External" /><Relationship Id="rId40" Type="http://schemas.openxmlformats.org/officeDocument/2006/relationships/hyperlink" Target="https://podminky.urs.cz/item/CS_URS_2023_01/784171101" TargetMode="External" /><Relationship Id="rId41" Type="http://schemas.openxmlformats.org/officeDocument/2006/relationships/hyperlink" Target="https://podminky.urs.cz/item/CS_URS_2023_01/784171111" TargetMode="External" /><Relationship Id="rId42" Type="http://schemas.openxmlformats.org/officeDocument/2006/relationships/hyperlink" Target="https://podminky.urs.cz/item/CS_URS_2023_01/784181101" TargetMode="External" /><Relationship Id="rId43" Type="http://schemas.openxmlformats.org/officeDocument/2006/relationships/hyperlink" Target="https://podminky.urs.cz/item/CS_URS_2023_01/784211101" TargetMode="External" /><Relationship Id="rId44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741810002" TargetMode="External" /><Relationship Id="rId2" Type="http://schemas.openxmlformats.org/officeDocument/2006/relationships/hyperlink" Target="https://podminky.urs.cz/item/CS_URS_2023_01/998741203" TargetMode="External" /><Relationship Id="rId3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0.12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0.12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2023/005-01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UK - právnická fakulta - oddělení strategického rozvoje - Rekonstrukce místností 23,120,220,407 a 412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Nám. Curieových 901/7, Praha 1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19. 3. 2024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UK - právnická fakulta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ing.arch.Jiří Linhart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>Kateřina Bačová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ROUND(AG55+AG58+AG61+AG64+AG67+AG70,2)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ROUND(AS55+AS58+AS61+AS64+AS67+AS70,2)</f>
        <v>0</v>
      </c>
      <c r="AT54" s="108">
        <f>ROUND(SUM(AV54:AW54),2)</f>
        <v>0</v>
      </c>
      <c r="AU54" s="109">
        <f>ROUND(AU55+AU58+AU61+AU64+AU67+AU70,5)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ROUND(AZ55+AZ58+AZ61+AZ64+AZ67+AZ70,2)</f>
        <v>0</v>
      </c>
      <c r="BA54" s="108">
        <f>ROUND(BA55+BA58+BA61+BA64+BA67+BA70,2)</f>
        <v>0</v>
      </c>
      <c r="BB54" s="108">
        <f>ROUND(BB55+BB58+BB61+BB64+BB67+BB70,2)</f>
        <v>0</v>
      </c>
      <c r="BC54" s="108">
        <f>ROUND(BC55+BC58+BC61+BC64+BC67+BC70,2)</f>
        <v>0</v>
      </c>
      <c r="BD54" s="110">
        <f>ROUND(BD55+BD58+BD61+BD64+BD67+BD70,2)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7"/>
      <c r="B55" s="113"/>
      <c r="C55" s="114"/>
      <c r="D55" s="115" t="s">
        <v>76</v>
      </c>
      <c r="E55" s="115"/>
      <c r="F55" s="115"/>
      <c r="G55" s="115"/>
      <c r="H55" s="115"/>
      <c r="I55" s="116"/>
      <c r="J55" s="115" t="s">
        <v>77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ROUND(SUM(AG56:AG57),2)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78</v>
      </c>
      <c r="AR55" s="120"/>
      <c r="AS55" s="121">
        <f>ROUND(SUM(AS56:AS57),2)</f>
        <v>0</v>
      </c>
      <c r="AT55" s="122">
        <f>ROUND(SUM(AV55:AW55),2)</f>
        <v>0</v>
      </c>
      <c r="AU55" s="123">
        <f>ROUND(SUM(AU56:AU57),5)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ROUND(SUM(AZ56:AZ57),2)</f>
        <v>0</v>
      </c>
      <c r="BA55" s="122">
        <f>ROUND(SUM(BA56:BA57),2)</f>
        <v>0</v>
      </c>
      <c r="BB55" s="122">
        <f>ROUND(SUM(BB56:BB57),2)</f>
        <v>0</v>
      </c>
      <c r="BC55" s="122">
        <f>ROUND(SUM(BC56:BC57),2)</f>
        <v>0</v>
      </c>
      <c r="BD55" s="124">
        <f>ROUND(SUM(BD56:BD57),2)</f>
        <v>0</v>
      </c>
      <c r="BE55" s="7"/>
      <c r="BS55" s="125" t="s">
        <v>71</v>
      </c>
      <c r="BT55" s="125" t="s">
        <v>79</v>
      </c>
      <c r="BU55" s="125" t="s">
        <v>73</v>
      </c>
      <c r="BV55" s="125" t="s">
        <v>74</v>
      </c>
      <c r="BW55" s="125" t="s">
        <v>80</v>
      </c>
      <c r="BX55" s="125" t="s">
        <v>5</v>
      </c>
      <c r="CL55" s="125" t="s">
        <v>19</v>
      </c>
      <c r="CM55" s="125" t="s">
        <v>81</v>
      </c>
    </row>
    <row r="56" s="4" customFormat="1" ht="16.5" customHeight="1">
      <c r="A56" s="126" t="s">
        <v>82</v>
      </c>
      <c r="B56" s="65"/>
      <c r="C56" s="127"/>
      <c r="D56" s="127"/>
      <c r="E56" s="128" t="s">
        <v>83</v>
      </c>
      <c r="F56" s="128"/>
      <c r="G56" s="128"/>
      <c r="H56" s="128"/>
      <c r="I56" s="128"/>
      <c r="J56" s="127"/>
      <c r="K56" s="128" t="s">
        <v>84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'01 - Elektroinstalace'!J32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85</v>
      </c>
      <c r="AR56" s="67"/>
      <c r="AS56" s="131">
        <v>0</v>
      </c>
      <c r="AT56" s="132">
        <f>ROUND(SUM(AV56:AW56),2)</f>
        <v>0</v>
      </c>
      <c r="AU56" s="133">
        <f>'01 - Elektroinstalace'!P91</f>
        <v>0</v>
      </c>
      <c r="AV56" s="132">
        <f>'01 - Elektroinstalace'!J35</f>
        <v>0</v>
      </c>
      <c r="AW56" s="132">
        <f>'01 - Elektroinstalace'!J36</f>
        <v>0</v>
      </c>
      <c r="AX56" s="132">
        <f>'01 - Elektroinstalace'!J37</f>
        <v>0</v>
      </c>
      <c r="AY56" s="132">
        <f>'01 - Elektroinstalace'!J38</f>
        <v>0</v>
      </c>
      <c r="AZ56" s="132">
        <f>'01 - Elektroinstalace'!F35</f>
        <v>0</v>
      </c>
      <c r="BA56" s="132">
        <f>'01 - Elektroinstalace'!F36</f>
        <v>0</v>
      </c>
      <c r="BB56" s="132">
        <f>'01 - Elektroinstalace'!F37</f>
        <v>0</v>
      </c>
      <c r="BC56" s="132">
        <f>'01 - Elektroinstalace'!F38</f>
        <v>0</v>
      </c>
      <c r="BD56" s="134">
        <f>'01 - Elektroinstalace'!F39</f>
        <v>0</v>
      </c>
      <c r="BE56" s="4"/>
      <c r="BT56" s="135" t="s">
        <v>81</v>
      </c>
      <c r="BV56" s="135" t="s">
        <v>74</v>
      </c>
      <c r="BW56" s="135" t="s">
        <v>86</v>
      </c>
      <c r="BX56" s="135" t="s">
        <v>80</v>
      </c>
      <c r="CL56" s="135" t="s">
        <v>19</v>
      </c>
    </row>
    <row r="57" s="4" customFormat="1" ht="16.5" customHeight="1">
      <c r="A57" s="126" t="s">
        <v>82</v>
      </c>
      <c r="B57" s="65"/>
      <c r="C57" s="127"/>
      <c r="D57" s="127"/>
      <c r="E57" s="128" t="s">
        <v>87</v>
      </c>
      <c r="F57" s="128"/>
      <c r="G57" s="128"/>
      <c r="H57" s="128"/>
      <c r="I57" s="128"/>
      <c r="J57" s="127"/>
      <c r="K57" s="128" t="s">
        <v>88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'02 - Vedlejší rozpočtové 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85</v>
      </c>
      <c r="AR57" s="67"/>
      <c r="AS57" s="131">
        <v>0</v>
      </c>
      <c r="AT57" s="132">
        <f>ROUND(SUM(AV57:AW57),2)</f>
        <v>0</v>
      </c>
      <c r="AU57" s="133">
        <f>'02 - Vedlejší rozpočtové ...'!P86</f>
        <v>0</v>
      </c>
      <c r="AV57" s="132">
        <f>'02 - Vedlejší rozpočtové ...'!J35</f>
        <v>0</v>
      </c>
      <c r="AW57" s="132">
        <f>'02 - Vedlejší rozpočtové ...'!J36</f>
        <v>0</v>
      </c>
      <c r="AX57" s="132">
        <f>'02 - Vedlejší rozpočtové ...'!J37</f>
        <v>0</v>
      </c>
      <c r="AY57" s="132">
        <f>'02 - Vedlejší rozpočtové ...'!J38</f>
        <v>0</v>
      </c>
      <c r="AZ57" s="132">
        <f>'02 - Vedlejší rozpočtové ...'!F35</f>
        <v>0</v>
      </c>
      <c r="BA57" s="132">
        <f>'02 - Vedlejší rozpočtové ...'!F36</f>
        <v>0</v>
      </c>
      <c r="BB57" s="132">
        <f>'02 - Vedlejší rozpočtové ...'!F37</f>
        <v>0</v>
      </c>
      <c r="BC57" s="132">
        <f>'02 - Vedlejší rozpočtové ...'!F38</f>
        <v>0</v>
      </c>
      <c r="BD57" s="134">
        <f>'02 - Vedlejší rozpočtové ...'!F39</f>
        <v>0</v>
      </c>
      <c r="BE57" s="4"/>
      <c r="BT57" s="135" t="s">
        <v>81</v>
      </c>
      <c r="BV57" s="135" t="s">
        <v>74</v>
      </c>
      <c r="BW57" s="135" t="s">
        <v>89</v>
      </c>
      <c r="BX57" s="135" t="s">
        <v>80</v>
      </c>
      <c r="CL57" s="135" t="s">
        <v>19</v>
      </c>
    </row>
    <row r="58" s="7" customFormat="1" ht="16.5" customHeight="1">
      <c r="A58" s="7"/>
      <c r="B58" s="113"/>
      <c r="C58" s="114"/>
      <c r="D58" s="115" t="s">
        <v>87</v>
      </c>
      <c r="E58" s="115"/>
      <c r="F58" s="115"/>
      <c r="G58" s="115"/>
      <c r="H58" s="115"/>
      <c r="I58" s="116"/>
      <c r="J58" s="115" t="s">
        <v>90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ROUND(SUM(AG59:AG60),2)</f>
        <v>0</v>
      </c>
      <c r="AH58" s="116"/>
      <c r="AI58" s="116"/>
      <c r="AJ58" s="116"/>
      <c r="AK58" s="116"/>
      <c r="AL58" s="116"/>
      <c r="AM58" s="116"/>
      <c r="AN58" s="118">
        <f>SUM(AG58,AT58)</f>
        <v>0</v>
      </c>
      <c r="AO58" s="116"/>
      <c r="AP58" s="116"/>
      <c r="AQ58" s="119" t="s">
        <v>78</v>
      </c>
      <c r="AR58" s="120"/>
      <c r="AS58" s="121">
        <f>ROUND(SUM(AS59:AS60),2)</f>
        <v>0</v>
      </c>
      <c r="AT58" s="122">
        <f>ROUND(SUM(AV58:AW58),2)</f>
        <v>0</v>
      </c>
      <c r="AU58" s="123">
        <f>ROUND(SUM(AU59:AU60),5)</f>
        <v>0</v>
      </c>
      <c r="AV58" s="122">
        <f>ROUND(AZ58*L29,2)</f>
        <v>0</v>
      </c>
      <c r="AW58" s="122">
        <f>ROUND(BA58*L30,2)</f>
        <v>0</v>
      </c>
      <c r="AX58" s="122">
        <f>ROUND(BB58*L29,2)</f>
        <v>0</v>
      </c>
      <c r="AY58" s="122">
        <f>ROUND(BC58*L30,2)</f>
        <v>0</v>
      </c>
      <c r="AZ58" s="122">
        <f>ROUND(SUM(AZ59:AZ60),2)</f>
        <v>0</v>
      </c>
      <c r="BA58" s="122">
        <f>ROUND(SUM(BA59:BA60),2)</f>
        <v>0</v>
      </c>
      <c r="BB58" s="122">
        <f>ROUND(SUM(BB59:BB60),2)</f>
        <v>0</v>
      </c>
      <c r="BC58" s="122">
        <f>ROUND(SUM(BC59:BC60),2)</f>
        <v>0</v>
      </c>
      <c r="BD58" s="124">
        <f>ROUND(SUM(BD59:BD60),2)</f>
        <v>0</v>
      </c>
      <c r="BE58" s="7"/>
      <c r="BS58" s="125" t="s">
        <v>71</v>
      </c>
      <c r="BT58" s="125" t="s">
        <v>79</v>
      </c>
      <c r="BU58" s="125" t="s">
        <v>73</v>
      </c>
      <c r="BV58" s="125" t="s">
        <v>74</v>
      </c>
      <c r="BW58" s="125" t="s">
        <v>91</v>
      </c>
      <c r="BX58" s="125" t="s">
        <v>5</v>
      </c>
      <c r="CL58" s="125" t="s">
        <v>19</v>
      </c>
      <c r="CM58" s="125" t="s">
        <v>81</v>
      </c>
    </row>
    <row r="59" s="4" customFormat="1" ht="16.5" customHeight="1">
      <c r="A59" s="126" t="s">
        <v>82</v>
      </c>
      <c r="B59" s="65"/>
      <c r="C59" s="127"/>
      <c r="D59" s="127"/>
      <c r="E59" s="128" t="s">
        <v>83</v>
      </c>
      <c r="F59" s="128"/>
      <c r="G59" s="128"/>
      <c r="H59" s="128"/>
      <c r="I59" s="128"/>
      <c r="J59" s="127"/>
      <c r="K59" s="128" t="s">
        <v>92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'01 - Stavební část'!J32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85</v>
      </c>
      <c r="AR59" s="67"/>
      <c r="AS59" s="131">
        <v>0</v>
      </c>
      <c r="AT59" s="132">
        <f>ROUND(SUM(AV59:AW59),2)</f>
        <v>0</v>
      </c>
      <c r="AU59" s="133">
        <f>'01 - Stavební část'!P100</f>
        <v>0</v>
      </c>
      <c r="AV59" s="132">
        <f>'01 - Stavební část'!J35</f>
        <v>0</v>
      </c>
      <c r="AW59" s="132">
        <f>'01 - Stavební část'!J36</f>
        <v>0</v>
      </c>
      <c r="AX59" s="132">
        <f>'01 - Stavební část'!J37</f>
        <v>0</v>
      </c>
      <c r="AY59" s="132">
        <f>'01 - Stavební část'!J38</f>
        <v>0</v>
      </c>
      <c r="AZ59" s="132">
        <f>'01 - Stavební část'!F35</f>
        <v>0</v>
      </c>
      <c r="BA59" s="132">
        <f>'01 - Stavební část'!F36</f>
        <v>0</v>
      </c>
      <c r="BB59" s="132">
        <f>'01 - Stavební část'!F37</f>
        <v>0</v>
      </c>
      <c r="BC59" s="132">
        <f>'01 - Stavební část'!F38</f>
        <v>0</v>
      </c>
      <c r="BD59" s="134">
        <f>'01 - Stavební část'!F39</f>
        <v>0</v>
      </c>
      <c r="BE59" s="4"/>
      <c r="BT59" s="135" t="s">
        <v>81</v>
      </c>
      <c r="BV59" s="135" t="s">
        <v>74</v>
      </c>
      <c r="BW59" s="135" t="s">
        <v>93</v>
      </c>
      <c r="BX59" s="135" t="s">
        <v>91</v>
      </c>
      <c r="CL59" s="135" t="s">
        <v>19</v>
      </c>
    </row>
    <row r="60" s="4" customFormat="1" ht="16.5" customHeight="1">
      <c r="A60" s="126" t="s">
        <v>82</v>
      </c>
      <c r="B60" s="65"/>
      <c r="C60" s="127"/>
      <c r="D60" s="127"/>
      <c r="E60" s="128" t="s">
        <v>87</v>
      </c>
      <c r="F60" s="128"/>
      <c r="G60" s="128"/>
      <c r="H60" s="128"/>
      <c r="I60" s="128"/>
      <c r="J60" s="127"/>
      <c r="K60" s="128" t="s">
        <v>84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'02 - Elektroinstalace'!J32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85</v>
      </c>
      <c r="AR60" s="67"/>
      <c r="AS60" s="131">
        <v>0</v>
      </c>
      <c r="AT60" s="132">
        <f>ROUND(SUM(AV60:AW60),2)</f>
        <v>0</v>
      </c>
      <c r="AU60" s="133">
        <f>'02 - Elektroinstalace'!P87</f>
        <v>0</v>
      </c>
      <c r="AV60" s="132">
        <f>'02 - Elektroinstalace'!J35</f>
        <v>0</v>
      </c>
      <c r="AW60" s="132">
        <f>'02 - Elektroinstalace'!J36</f>
        <v>0</v>
      </c>
      <c r="AX60" s="132">
        <f>'02 - Elektroinstalace'!J37</f>
        <v>0</v>
      </c>
      <c r="AY60" s="132">
        <f>'02 - Elektroinstalace'!J38</f>
        <v>0</v>
      </c>
      <c r="AZ60" s="132">
        <f>'02 - Elektroinstalace'!F35</f>
        <v>0</v>
      </c>
      <c r="BA60" s="132">
        <f>'02 - Elektroinstalace'!F36</f>
        <v>0</v>
      </c>
      <c r="BB60" s="132">
        <f>'02 - Elektroinstalace'!F37</f>
        <v>0</v>
      </c>
      <c r="BC60" s="132">
        <f>'02 - Elektroinstalace'!F38</f>
        <v>0</v>
      </c>
      <c r="BD60" s="134">
        <f>'02 - Elektroinstalace'!F39</f>
        <v>0</v>
      </c>
      <c r="BE60" s="4"/>
      <c r="BT60" s="135" t="s">
        <v>81</v>
      </c>
      <c r="BV60" s="135" t="s">
        <v>74</v>
      </c>
      <c r="BW60" s="135" t="s">
        <v>94</v>
      </c>
      <c r="BX60" s="135" t="s">
        <v>91</v>
      </c>
      <c r="CL60" s="135" t="s">
        <v>19</v>
      </c>
    </row>
    <row r="61" s="7" customFormat="1" ht="16.5" customHeight="1">
      <c r="A61" s="7"/>
      <c r="B61" s="113"/>
      <c r="C61" s="114"/>
      <c r="D61" s="115" t="s">
        <v>95</v>
      </c>
      <c r="E61" s="115"/>
      <c r="F61" s="115"/>
      <c r="G61" s="115"/>
      <c r="H61" s="115"/>
      <c r="I61" s="116"/>
      <c r="J61" s="115" t="s">
        <v>96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ROUND(SUM(AG62:AG63),2)</f>
        <v>0</v>
      </c>
      <c r="AH61" s="116"/>
      <c r="AI61" s="116"/>
      <c r="AJ61" s="116"/>
      <c r="AK61" s="116"/>
      <c r="AL61" s="116"/>
      <c r="AM61" s="116"/>
      <c r="AN61" s="118">
        <f>SUM(AG61,AT61)</f>
        <v>0</v>
      </c>
      <c r="AO61" s="116"/>
      <c r="AP61" s="116"/>
      <c r="AQ61" s="119" t="s">
        <v>78</v>
      </c>
      <c r="AR61" s="120"/>
      <c r="AS61" s="121">
        <f>ROUND(SUM(AS62:AS63),2)</f>
        <v>0</v>
      </c>
      <c r="AT61" s="122">
        <f>ROUND(SUM(AV61:AW61),2)</f>
        <v>0</v>
      </c>
      <c r="AU61" s="123">
        <f>ROUND(SUM(AU62:AU63),5)</f>
        <v>0</v>
      </c>
      <c r="AV61" s="122">
        <f>ROUND(AZ61*L29,2)</f>
        <v>0</v>
      </c>
      <c r="AW61" s="122">
        <f>ROUND(BA61*L30,2)</f>
        <v>0</v>
      </c>
      <c r="AX61" s="122">
        <f>ROUND(BB61*L29,2)</f>
        <v>0</v>
      </c>
      <c r="AY61" s="122">
        <f>ROUND(BC61*L30,2)</f>
        <v>0</v>
      </c>
      <c r="AZ61" s="122">
        <f>ROUND(SUM(AZ62:AZ63),2)</f>
        <v>0</v>
      </c>
      <c r="BA61" s="122">
        <f>ROUND(SUM(BA62:BA63),2)</f>
        <v>0</v>
      </c>
      <c r="BB61" s="122">
        <f>ROUND(SUM(BB62:BB63),2)</f>
        <v>0</v>
      </c>
      <c r="BC61" s="122">
        <f>ROUND(SUM(BC62:BC63),2)</f>
        <v>0</v>
      </c>
      <c r="BD61" s="124">
        <f>ROUND(SUM(BD62:BD63),2)</f>
        <v>0</v>
      </c>
      <c r="BE61" s="7"/>
      <c r="BS61" s="125" t="s">
        <v>71</v>
      </c>
      <c r="BT61" s="125" t="s">
        <v>79</v>
      </c>
      <c r="BU61" s="125" t="s">
        <v>73</v>
      </c>
      <c r="BV61" s="125" t="s">
        <v>74</v>
      </c>
      <c r="BW61" s="125" t="s">
        <v>97</v>
      </c>
      <c r="BX61" s="125" t="s">
        <v>5</v>
      </c>
      <c r="CL61" s="125" t="s">
        <v>19</v>
      </c>
      <c r="CM61" s="125" t="s">
        <v>81</v>
      </c>
    </row>
    <row r="62" s="4" customFormat="1" ht="16.5" customHeight="1">
      <c r="A62" s="126" t="s">
        <v>82</v>
      </c>
      <c r="B62" s="65"/>
      <c r="C62" s="127"/>
      <c r="D62" s="127"/>
      <c r="E62" s="128" t="s">
        <v>83</v>
      </c>
      <c r="F62" s="128"/>
      <c r="G62" s="128"/>
      <c r="H62" s="128"/>
      <c r="I62" s="128"/>
      <c r="J62" s="127"/>
      <c r="K62" s="128" t="s">
        <v>92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'01 - Stavební část_01'!J32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85</v>
      </c>
      <c r="AR62" s="67"/>
      <c r="AS62" s="131">
        <v>0</v>
      </c>
      <c r="AT62" s="132">
        <f>ROUND(SUM(AV62:AW62),2)</f>
        <v>0</v>
      </c>
      <c r="AU62" s="133">
        <f>'01 - Stavební část_01'!P102</f>
        <v>0</v>
      </c>
      <c r="AV62" s="132">
        <f>'01 - Stavební část_01'!J35</f>
        <v>0</v>
      </c>
      <c r="AW62" s="132">
        <f>'01 - Stavební část_01'!J36</f>
        <v>0</v>
      </c>
      <c r="AX62" s="132">
        <f>'01 - Stavební část_01'!J37</f>
        <v>0</v>
      </c>
      <c r="AY62" s="132">
        <f>'01 - Stavební část_01'!J38</f>
        <v>0</v>
      </c>
      <c r="AZ62" s="132">
        <f>'01 - Stavební část_01'!F35</f>
        <v>0</v>
      </c>
      <c r="BA62" s="132">
        <f>'01 - Stavební část_01'!F36</f>
        <v>0</v>
      </c>
      <c r="BB62" s="132">
        <f>'01 - Stavební část_01'!F37</f>
        <v>0</v>
      </c>
      <c r="BC62" s="132">
        <f>'01 - Stavební část_01'!F38</f>
        <v>0</v>
      </c>
      <c r="BD62" s="134">
        <f>'01 - Stavební část_01'!F39</f>
        <v>0</v>
      </c>
      <c r="BE62" s="4"/>
      <c r="BT62" s="135" t="s">
        <v>81</v>
      </c>
      <c r="BV62" s="135" t="s">
        <v>74</v>
      </c>
      <c r="BW62" s="135" t="s">
        <v>98</v>
      </c>
      <c r="BX62" s="135" t="s">
        <v>97</v>
      </c>
      <c r="CL62" s="135" t="s">
        <v>19</v>
      </c>
    </row>
    <row r="63" s="4" customFormat="1" ht="16.5" customHeight="1">
      <c r="A63" s="126" t="s">
        <v>82</v>
      </c>
      <c r="B63" s="65"/>
      <c r="C63" s="127"/>
      <c r="D63" s="127"/>
      <c r="E63" s="128" t="s">
        <v>87</v>
      </c>
      <c r="F63" s="128"/>
      <c r="G63" s="128"/>
      <c r="H63" s="128"/>
      <c r="I63" s="128"/>
      <c r="J63" s="127"/>
      <c r="K63" s="128" t="s">
        <v>84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'02 - Elektroinstalace_01'!J32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85</v>
      </c>
      <c r="AR63" s="67"/>
      <c r="AS63" s="131">
        <v>0</v>
      </c>
      <c r="AT63" s="132">
        <f>ROUND(SUM(AV63:AW63),2)</f>
        <v>0</v>
      </c>
      <c r="AU63" s="133">
        <f>'02 - Elektroinstalace_01'!P87</f>
        <v>0</v>
      </c>
      <c r="AV63" s="132">
        <f>'02 - Elektroinstalace_01'!J35</f>
        <v>0</v>
      </c>
      <c r="AW63" s="132">
        <f>'02 - Elektroinstalace_01'!J36</f>
        <v>0</v>
      </c>
      <c r="AX63" s="132">
        <f>'02 - Elektroinstalace_01'!J37</f>
        <v>0</v>
      </c>
      <c r="AY63" s="132">
        <f>'02 - Elektroinstalace_01'!J38</f>
        <v>0</v>
      </c>
      <c r="AZ63" s="132">
        <f>'02 - Elektroinstalace_01'!F35</f>
        <v>0</v>
      </c>
      <c r="BA63" s="132">
        <f>'02 - Elektroinstalace_01'!F36</f>
        <v>0</v>
      </c>
      <c r="BB63" s="132">
        <f>'02 - Elektroinstalace_01'!F37</f>
        <v>0</v>
      </c>
      <c r="BC63" s="132">
        <f>'02 - Elektroinstalace_01'!F38</f>
        <v>0</v>
      </c>
      <c r="BD63" s="134">
        <f>'02 - Elektroinstalace_01'!F39</f>
        <v>0</v>
      </c>
      <c r="BE63" s="4"/>
      <c r="BT63" s="135" t="s">
        <v>81</v>
      </c>
      <c r="BV63" s="135" t="s">
        <v>74</v>
      </c>
      <c r="BW63" s="135" t="s">
        <v>99</v>
      </c>
      <c r="BX63" s="135" t="s">
        <v>97</v>
      </c>
      <c r="CL63" s="135" t="s">
        <v>19</v>
      </c>
    </row>
    <row r="64" s="7" customFormat="1" ht="16.5" customHeight="1">
      <c r="A64" s="7"/>
      <c r="B64" s="113"/>
      <c r="C64" s="114"/>
      <c r="D64" s="115" t="s">
        <v>100</v>
      </c>
      <c r="E64" s="115"/>
      <c r="F64" s="115"/>
      <c r="G64" s="115"/>
      <c r="H64" s="115"/>
      <c r="I64" s="116"/>
      <c r="J64" s="115" t="s">
        <v>101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7">
        <f>ROUND(SUM(AG65:AG66),2)</f>
        <v>0</v>
      </c>
      <c r="AH64" s="116"/>
      <c r="AI64" s="116"/>
      <c r="AJ64" s="116"/>
      <c r="AK64" s="116"/>
      <c r="AL64" s="116"/>
      <c r="AM64" s="116"/>
      <c r="AN64" s="118">
        <f>SUM(AG64,AT64)</f>
        <v>0</v>
      </c>
      <c r="AO64" s="116"/>
      <c r="AP64" s="116"/>
      <c r="AQ64" s="119" t="s">
        <v>78</v>
      </c>
      <c r="AR64" s="120"/>
      <c r="AS64" s="121">
        <f>ROUND(SUM(AS65:AS66),2)</f>
        <v>0</v>
      </c>
      <c r="AT64" s="122">
        <f>ROUND(SUM(AV64:AW64),2)</f>
        <v>0</v>
      </c>
      <c r="AU64" s="123">
        <f>ROUND(SUM(AU65:AU66),5)</f>
        <v>0</v>
      </c>
      <c r="AV64" s="122">
        <f>ROUND(AZ64*L29,2)</f>
        <v>0</v>
      </c>
      <c r="AW64" s="122">
        <f>ROUND(BA64*L30,2)</f>
        <v>0</v>
      </c>
      <c r="AX64" s="122">
        <f>ROUND(BB64*L29,2)</f>
        <v>0</v>
      </c>
      <c r="AY64" s="122">
        <f>ROUND(BC64*L30,2)</f>
        <v>0</v>
      </c>
      <c r="AZ64" s="122">
        <f>ROUND(SUM(AZ65:AZ66),2)</f>
        <v>0</v>
      </c>
      <c r="BA64" s="122">
        <f>ROUND(SUM(BA65:BA66),2)</f>
        <v>0</v>
      </c>
      <c r="BB64" s="122">
        <f>ROUND(SUM(BB65:BB66),2)</f>
        <v>0</v>
      </c>
      <c r="BC64" s="122">
        <f>ROUND(SUM(BC65:BC66),2)</f>
        <v>0</v>
      </c>
      <c r="BD64" s="124">
        <f>ROUND(SUM(BD65:BD66),2)</f>
        <v>0</v>
      </c>
      <c r="BE64" s="7"/>
      <c r="BS64" s="125" t="s">
        <v>71</v>
      </c>
      <c r="BT64" s="125" t="s">
        <v>79</v>
      </c>
      <c r="BU64" s="125" t="s">
        <v>73</v>
      </c>
      <c r="BV64" s="125" t="s">
        <v>74</v>
      </c>
      <c r="BW64" s="125" t="s">
        <v>102</v>
      </c>
      <c r="BX64" s="125" t="s">
        <v>5</v>
      </c>
      <c r="CL64" s="125" t="s">
        <v>19</v>
      </c>
      <c r="CM64" s="125" t="s">
        <v>81</v>
      </c>
    </row>
    <row r="65" s="4" customFormat="1" ht="16.5" customHeight="1">
      <c r="A65" s="126" t="s">
        <v>82</v>
      </c>
      <c r="B65" s="65"/>
      <c r="C65" s="127"/>
      <c r="D65" s="127"/>
      <c r="E65" s="128" t="s">
        <v>83</v>
      </c>
      <c r="F65" s="128"/>
      <c r="G65" s="128"/>
      <c r="H65" s="128"/>
      <c r="I65" s="128"/>
      <c r="J65" s="127"/>
      <c r="K65" s="128" t="s">
        <v>92</v>
      </c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9">
        <f>'01 - Stavební část_02'!J32</f>
        <v>0</v>
      </c>
      <c r="AH65" s="127"/>
      <c r="AI65" s="127"/>
      <c r="AJ65" s="127"/>
      <c r="AK65" s="127"/>
      <c r="AL65" s="127"/>
      <c r="AM65" s="127"/>
      <c r="AN65" s="129">
        <f>SUM(AG65,AT65)</f>
        <v>0</v>
      </c>
      <c r="AO65" s="127"/>
      <c r="AP65" s="127"/>
      <c r="AQ65" s="130" t="s">
        <v>85</v>
      </c>
      <c r="AR65" s="67"/>
      <c r="AS65" s="131">
        <v>0</v>
      </c>
      <c r="AT65" s="132">
        <f>ROUND(SUM(AV65:AW65),2)</f>
        <v>0</v>
      </c>
      <c r="AU65" s="133">
        <f>'01 - Stavební část_02'!P97</f>
        <v>0</v>
      </c>
      <c r="AV65" s="132">
        <f>'01 - Stavební část_02'!J35</f>
        <v>0</v>
      </c>
      <c r="AW65" s="132">
        <f>'01 - Stavební část_02'!J36</f>
        <v>0</v>
      </c>
      <c r="AX65" s="132">
        <f>'01 - Stavební část_02'!J37</f>
        <v>0</v>
      </c>
      <c r="AY65" s="132">
        <f>'01 - Stavební část_02'!J38</f>
        <v>0</v>
      </c>
      <c r="AZ65" s="132">
        <f>'01 - Stavební část_02'!F35</f>
        <v>0</v>
      </c>
      <c r="BA65" s="132">
        <f>'01 - Stavební část_02'!F36</f>
        <v>0</v>
      </c>
      <c r="BB65" s="132">
        <f>'01 - Stavební část_02'!F37</f>
        <v>0</v>
      </c>
      <c r="BC65" s="132">
        <f>'01 - Stavební část_02'!F38</f>
        <v>0</v>
      </c>
      <c r="BD65" s="134">
        <f>'01 - Stavební část_02'!F39</f>
        <v>0</v>
      </c>
      <c r="BE65" s="4"/>
      <c r="BT65" s="135" t="s">
        <v>81</v>
      </c>
      <c r="BV65" s="135" t="s">
        <v>74</v>
      </c>
      <c r="BW65" s="135" t="s">
        <v>103</v>
      </c>
      <c r="BX65" s="135" t="s">
        <v>102</v>
      </c>
      <c r="CL65" s="135" t="s">
        <v>19</v>
      </c>
    </row>
    <row r="66" s="4" customFormat="1" ht="16.5" customHeight="1">
      <c r="A66" s="126" t="s">
        <v>82</v>
      </c>
      <c r="B66" s="65"/>
      <c r="C66" s="127"/>
      <c r="D66" s="127"/>
      <c r="E66" s="128" t="s">
        <v>87</v>
      </c>
      <c r="F66" s="128"/>
      <c r="G66" s="128"/>
      <c r="H66" s="128"/>
      <c r="I66" s="128"/>
      <c r="J66" s="127"/>
      <c r="K66" s="128" t="s">
        <v>84</v>
      </c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9">
        <f>'02 - Elektroinstalace_02'!J32</f>
        <v>0</v>
      </c>
      <c r="AH66" s="127"/>
      <c r="AI66" s="127"/>
      <c r="AJ66" s="127"/>
      <c r="AK66" s="127"/>
      <c r="AL66" s="127"/>
      <c r="AM66" s="127"/>
      <c r="AN66" s="129">
        <f>SUM(AG66,AT66)</f>
        <v>0</v>
      </c>
      <c r="AO66" s="127"/>
      <c r="AP66" s="127"/>
      <c r="AQ66" s="130" t="s">
        <v>85</v>
      </c>
      <c r="AR66" s="67"/>
      <c r="AS66" s="131">
        <v>0</v>
      </c>
      <c r="AT66" s="132">
        <f>ROUND(SUM(AV66:AW66),2)</f>
        <v>0</v>
      </c>
      <c r="AU66" s="133">
        <f>'02 - Elektroinstalace_02'!P87</f>
        <v>0</v>
      </c>
      <c r="AV66" s="132">
        <f>'02 - Elektroinstalace_02'!J35</f>
        <v>0</v>
      </c>
      <c r="AW66" s="132">
        <f>'02 - Elektroinstalace_02'!J36</f>
        <v>0</v>
      </c>
      <c r="AX66" s="132">
        <f>'02 - Elektroinstalace_02'!J37</f>
        <v>0</v>
      </c>
      <c r="AY66" s="132">
        <f>'02 - Elektroinstalace_02'!J38</f>
        <v>0</v>
      </c>
      <c r="AZ66" s="132">
        <f>'02 - Elektroinstalace_02'!F35</f>
        <v>0</v>
      </c>
      <c r="BA66" s="132">
        <f>'02 - Elektroinstalace_02'!F36</f>
        <v>0</v>
      </c>
      <c r="BB66" s="132">
        <f>'02 - Elektroinstalace_02'!F37</f>
        <v>0</v>
      </c>
      <c r="BC66" s="132">
        <f>'02 - Elektroinstalace_02'!F38</f>
        <v>0</v>
      </c>
      <c r="BD66" s="134">
        <f>'02 - Elektroinstalace_02'!F39</f>
        <v>0</v>
      </c>
      <c r="BE66" s="4"/>
      <c r="BT66" s="135" t="s">
        <v>81</v>
      </c>
      <c r="BV66" s="135" t="s">
        <v>74</v>
      </c>
      <c r="BW66" s="135" t="s">
        <v>104</v>
      </c>
      <c r="BX66" s="135" t="s">
        <v>102</v>
      </c>
      <c r="CL66" s="135" t="s">
        <v>19</v>
      </c>
    </row>
    <row r="67" s="7" customFormat="1" ht="16.5" customHeight="1">
      <c r="A67" s="7"/>
      <c r="B67" s="113"/>
      <c r="C67" s="114"/>
      <c r="D67" s="115" t="s">
        <v>105</v>
      </c>
      <c r="E67" s="115"/>
      <c r="F67" s="115"/>
      <c r="G67" s="115"/>
      <c r="H67" s="115"/>
      <c r="I67" s="116"/>
      <c r="J67" s="115" t="s">
        <v>106</v>
      </c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7">
        <f>ROUND(SUM(AG68:AG69),2)</f>
        <v>0</v>
      </c>
      <c r="AH67" s="116"/>
      <c r="AI67" s="116"/>
      <c r="AJ67" s="116"/>
      <c r="AK67" s="116"/>
      <c r="AL67" s="116"/>
      <c r="AM67" s="116"/>
      <c r="AN67" s="118">
        <f>SUM(AG67,AT67)</f>
        <v>0</v>
      </c>
      <c r="AO67" s="116"/>
      <c r="AP67" s="116"/>
      <c r="AQ67" s="119" t="s">
        <v>78</v>
      </c>
      <c r="AR67" s="120"/>
      <c r="AS67" s="121">
        <f>ROUND(SUM(AS68:AS69),2)</f>
        <v>0</v>
      </c>
      <c r="AT67" s="122">
        <f>ROUND(SUM(AV67:AW67),2)</f>
        <v>0</v>
      </c>
      <c r="AU67" s="123">
        <f>ROUND(SUM(AU68:AU69),5)</f>
        <v>0</v>
      </c>
      <c r="AV67" s="122">
        <f>ROUND(AZ67*L29,2)</f>
        <v>0</v>
      </c>
      <c r="AW67" s="122">
        <f>ROUND(BA67*L30,2)</f>
        <v>0</v>
      </c>
      <c r="AX67" s="122">
        <f>ROUND(BB67*L29,2)</f>
        <v>0</v>
      </c>
      <c r="AY67" s="122">
        <f>ROUND(BC67*L30,2)</f>
        <v>0</v>
      </c>
      <c r="AZ67" s="122">
        <f>ROUND(SUM(AZ68:AZ69),2)</f>
        <v>0</v>
      </c>
      <c r="BA67" s="122">
        <f>ROUND(SUM(BA68:BA69),2)</f>
        <v>0</v>
      </c>
      <c r="BB67" s="122">
        <f>ROUND(SUM(BB68:BB69),2)</f>
        <v>0</v>
      </c>
      <c r="BC67" s="122">
        <f>ROUND(SUM(BC68:BC69),2)</f>
        <v>0</v>
      </c>
      <c r="BD67" s="124">
        <f>ROUND(SUM(BD68:BD69),2)</f>
        <v>0</v>
      </c>
      <c r="BE67" s="7"/>
      <c r="BS67" s="125" t="s">
        <v>71</v>
      </c>
      <c r="BT67" s="125" t="s">
        <v>79</v>
      </c>
      <c r="BU67" s="125" t="s">
        <v>73</v>
      </c>
      <c r="BV67" s="125" t="s">
        <v>74</v>
      </c>
      <c r="BW67" s="125" t="s">
        <v>107</v>
      </c>
      <c r="BX67" s="125" t="s">
        <v>5</v>
      </c>
      <c r="CL67" s="125" t="s">
        <v>19</v>
      </c>
      <c r="CM67" s="125" t="s">
        <v>81</v>
      </c>
    </row>
    <row r="68" s="4" customFormat="1" ht="16.5" customHeight="1">
      <c r="A68" s="126" t="s">
        <v>82</v>
      </c>
      <c r="B68" s="65"/>
      <c r="C68" s="127"/>
      <c r="D68" s="127"/>
      <c r="E68" s="128" t="s">
        <v>83</v>
      </c>
      <c r="F68" s="128"/>
      <c r="G68" s="128"/>
      <c r="H68" s="128"/>
      <c r="I68" s="128"/>
      <c r="J68" s="127"/>
      <c r="K68" s="128" t="s">
        <v>92</v>
      </c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9">
        <f>'01 - Stavební část_03'!J32</f>
        <v>0</v>
      </c>
      <c r="AH68" s="127"/>
      <c r="AI68" s="127"/>
      <c r="AJ68" s="127"/>
      <c r="AK68" s="127"/>
      <c r="AL68" s="127"/>
      <c r="AM68" s="127"/>
      <c r="AN68" s="129">
        <f>SUM(AG68,AT68)</f>
        <v>0</v>
      </c>
      <c r="AO68" s="127"/>
      <c r="AP68" s="127"/>
      <c r="AQ68" s="130" t="s">
        <v>85</v>
      </c>
      <c r="AR68" s="67"/>
      <c r="AS68" s="131">
        <v>0</v>
      </c>
      <c r="AT68" s="132">
        <f>ROUND(SUM(AV68:AW68),2)</f>
        <v>0</v>
      </c>
      <c r="AU68" s="133">
        <f>'01 - Stavební část_03'!P97</f>
        <v>0</v>
      </c>
      <c r="AV68" s="132">
        <f>'01 - Stavební část_03'!J35</f>
        <v>0</v>
      </c>
      <c r="AW68" s="132">
        <f>'01 - Stavební část_03'!J36</f>
        <v>0</v>
      </c>
      <c r="AX68" s="132">
        <f>'01 - Stavební část_03'!J37</f>
        <v>0</v>
      </c>
      <c r="AY68" s="132">
        <f>'01 - Stavební část_03'!J38</f>
        <v>0</v>
      </c>
      <c r="AZ68" s="132">
        <f>'01 - Stavební část_03'!F35</f>
        <v>0</v>
      </c>
      <c r="BA68" s="132">
        <f>'01 - Stavební část_03'!F36</f>
        <v>0</v>
      </c>
      <c r="BB68" s="132">
        <f>'01 - Stavební část_03'!F37</f>
        <v>0</v>
      </c>
      <c r="BC68" s="132">
        <f>'01 - Stavební část_03'!F38</f>
        <v>0</v>
      </c>
      <c r="BD68" s="134">
        <f>'01 - Stavební část_03'!F39</f>
        <v>0</v>
      </c>
      <c r="BE68" s="4"/>
      <c r="BT68" s="135" t="s">
        <v>81</v>
      </c>
      <c r="BV68" s="135" t="s">
        <v>74</v>
      </c>
      <c r="BW68" s="135" t="s">
        <v>108</v>
      </c>
      <c r="BX68" s="135" t="s">
        <v>107</v>
      </c>
      <c r="CL68" s="135" t="s">
        <v>19</v>
      </c>
    </row>
    <row r="69" s="4" customFormat="1" ht="16.5" customHeight="1">
      <c r="A69" s="126" t="s">
        <v>82</v>
      </c>
      <c r="B69" s="65"/>
      <c r="C69" s="127"/>
      <c r="D69" s="127"/>
      <c r="E69" s="128" t="s">
        <v>87</v>
      </c>
      <c r="F69" s="128"/>
      <c r="G69" s="128"/>
      <c r="H69" s="128"/>
      <c r="I69" s="128"/>
      <c r="J69" s="127"/>
      <c r="K69" s="128" t="s">
        <v>84</v>
      </c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9">
        <f>'02 - Elektroinstalace_03'!J32</f>
        <v>0</v>
      </c>
      <c r="AH69" s="127"/>
      <c r="AI69" s="127"/>
      <c r="AJ69" s="127"/>
      <c r="AK69" s="127"/>
      <c r="AL69" s="127"/>
      <c r="AM69" s="127"/>
      <c r="AN69" s="129">
        <f>SUM(AG69,AT69)</f>
        <v>0</v>
      </c>
      <c r="AO69" s="127"/>
      <c r="AP69" s="127"/>
      <c r="AQ69" s="130" t="s">
        <v>85</v>
      </c>
      <c r="AR69" s="67"/>
      <c r="AS69" s="131">
        <v>0</v>
      </c>
      <c r="AT69" s="132">
        <f>ROUND(SUM(AV69:AW69),2)</f>
        <v>0</v>
      </c>
      <c r="AU69" s="133">
        <f>'02 - Elektroinstalace_03'!P87</f>
        <v>0</v>
      </c>
      <c r="AV69" s="132">
        <f>'02 - Elektroinstalace_03'!J35</f>
        <v>0</v>
      </c>
      <c r="AW69" s="132">
        <f>'02 - Elektroinstalace_03'!J36</f>
        <v>0</v>
      </c>
      <c r="AX69" s="132">
        <f>'02 - Elektroinstalace_03'!J37</f>
        <v>0</v>
      </c>
      <c r="AY69" s="132">
        <f>'02 - Elektroinstalace_03'!J38</f>
        <v>0</v>
      </c>
      <c r="AZ69" s="132">
        <f>'02 - Elektroinstalace_03'!F35</f>
        <v>0</v>
      </c>
      <c r="BA69" s="132">
        <f>'02 - Elektroinstalace_03'!F36</f>
        <v>0</v>
      </c>
      <c r="BB69" s="132">
        <f>'02 - Elektroinstalace_03'!F37</f>
        <v>0</v>
      </c>
      <c r="BC69" s="132">
        <f>'02 - Elektroinstalace_03'!F38</f>
        <v>0</v>
      </c>
      <c r="BD69" s="134">
        <f>'02 - Elektroinstalace_03'!F39</f>
        <v>0</v>
      </c>
      <c r="BE69" s="4"/>
      <c r="BT69" s="135" t="s">
        <v>81</v>
      </c>
      <c r="BV69" s="135" t="s">
        <v>74</v>
      </c>
      <c r="BW69" s="135" t="s">
        <v>109</v>
      </c>
      <c r="BX69" s="135" t="s">
        <v>107</v>
      </c>
      <c r="CL69" s="135" t="s">
        <v>19</v>
      </c>
    </row>
    <row r="70" s="7" customFormat="1" ht="16.5" customHeight="1">
      <c r="A70" s="7"/>
      <c r="B70" s="113"/>
      <c r="C70" s="114"/>
      <c r="D70" s="115" t="s">
        <v>110</v>
      </c>
      <c r="E70" s="115"/>
      <c r="F70" s="115"/>
      <c r="G70" s="115"/>
      <c r="H70" s="115"/>
      <c r="I70" s="116"/>
      <c r="J70" s="115" t="s">
        <v>111</v>
      </c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G70" s="117">
        <f>ROUND(SUM(AG71:AG72),2)</f>
        <v>0</v>
      </c>
      <c r="AH70" s="116"/>
      <c r="AI70" s="116"/>
      <c r="AJ70" s="116"/>
      <c r="AK70" s="116"/>
      <c r="AL70" s="116"/>
      <c r="AM70" s="116"/>
      <c r="AN70" s="118">
        <f>SUM(AG70,AT70)</f>
        <v>0</v>
      </c>
      <c r="AO70" s="116"/>
      <c r="AP70" s="116"/>
      <c r="AQ70" s="119" t="s">
        <v>78</v>
      </c>
      <c r="AR70" s="120"/>
      <c r="AS70" s="121">
        <f>ROUND(SUM(AS71:AS72),2)</f>
        <v>0</v>
      </c>
      <c r="AT70" s="122">
        <f>ROUND(SUM(AV70:AW70),2)</f>
        <v>0</v>
      </c>
      <c r="AU70" s="123">
        <f>ROUND(SUM(AU71:AU72),5)</f>
        <v>0</v>
      </c>
      <c r="AV70" s="122">
        <f>ROUND(AZ70*L29,2)</f>
        <v>0</v>
      </c>
      <c r="AW70" s="122">
        <f>ROUND(BA70*L30,2)</f>
        <v>0</v>
      </c>
      <c r="AX70" s="122">
        <f>ROUND(BB70*L29,2)</f>
        <v>0</v>
      </c>
      <c r="AY70" s="122">
        <f>ROUND(BC70*L30,2)</f>
        <v>0</v>
      </c>
      <c r="AZ70" s="122">
        <f>ROUND(SUM(AZ71:AZ72),2)</f>
        <v>0</v>
      </c>
      <c r="BA70" s="122">
        <f>ROUND(SUM(BA71:BA72),2)</f>
        <v>0</v>
      </c>
      <c r="BB70" s="122">
        <f>ROUND(SUM(BB71:BB72),2)</f>
        <v>0</v>
      </c>
      <c r="BC70" s="122">
        <f>ROUND(SUM(BC71:BC72),2)</f>
        <v>0</v>
      </c>
      <c r="BD70" s="124">
        <f>ROUND(SUM(BD71:BD72),2)</f>
        <v>0</v>
      </c>
      <c r="BE70" s="7"/>
      <c r="BS70" s="125" t="s">
        <v>71</v>
      </c>
      <c r="BT70" s="125" t="s">
        <v>79</v>
      </c>
      <c r="BU70" s="125" t="s">
        <v>73</v>
      </c>
      <c r="BV70" s="125" t="s">
        <v>74</v>
      </c>
      <c r="BW70" s="125" t="s">
        <v>112</v>
      </c>
      <c r="BX70" s="125" t="s">
        <v>5</v>
      </c>
      <c r="CL70" s="125" t="s">
        <v>19</v>
      </c>
      <c r="CM70" s="125" t="s">
        <v>81</v>
      </c>
    </row>
    <row r="71" s="4" customFormat="1" ht="16.5" customHeight="1">
      <c r="A71" s="126" t="s">
        <v>82</v>
      </c>
      <c r="B71" s="65"/>
      <c r="C71" s="127"/>
      <c r="D71" s="127"/>
      <c r="E71" s="128" t="s">
        <v>83</v>
      </c>
      <c r="F71" s="128"/>
      <c r="G71" s="128"/>
      <c r="H71" s="128"/>
      <c r="I71" s="128"/>
      <c r="J71" s="127"/>
      <c r="K71" s="128" t="s">
        <v>92</v>
      </c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9">
        <f>'01 - Stavební část_04'!J32</f>
        <v>0</v>
      </c>
      <c r="AH71" s="127"/>
      <c r="AI71" s="127"/>
      <c r="AJ71" s="127"/>
      <c r="AK71" s="127"/>
      <c r="AL71" s="127"/>
      <c r="AM71" s="127"/>
      <c r="AN71" s="129">
        <f>SUM(AG71,AT71)</f>
        <v>0</v>
      </c>
      <c r="AO71" s="127"/>
      <c r="AP71" s="127"/>
      <c r="AQ71" s="130" t="s">
        <v>85</v>
      </c>
      <c r="AR71" s="67"/>
      <c r="AS71" s="131">
        <v>0</v>
      </c>
      <c r="AT71" s="132">
        <f>ROUND(SUM(AV71:AW71),2)</f>
        <v>0</v>
      </c>
      <c r="AU71" s="133">
        <f>'01 - Stavební část_04'!P98</f>
        <v>0</v>
      </c>
      <c r="AV71" s="132">
        <f>'01 - Stavební část_04'!J35</f>
        <v>0</v>
      </c>
      <c r="AW71" s="132">
        <f>'01 - Stavební část_04'!J36</f>
        <v>0</v>
      </c>
      <c r="AX71" s="132">
        <f>'01 - Stavební část_04'!J37</f>
        <v>0</v>
      </c>
      <c r="AY71" s="132">
        <f>'01 - Stavební část_04'!J38</f>
        <v>0</v>
      </c>
      <c r="AZ71" s="132">
        <f>'01 - Stavební část_04'!F35</f>
        <v>0</v>
      </c>
      <c r="BA71" s="132">
        <f>'01 - Stavební část_04'!F36</f>
        <v>0</v>
      </c>
      <c r="BB71" s="132">
        <f>'01 - Stavební část_04'!F37</f>
        <v>0</v>
      </c>
      <c r="BC71" s="132">
        <f>'01 - Stavební část_04'!F38</f>
        <v>0</v>
      </c>
      <c r="BD71" s="134">
        <f>'01 - Stavební část_04'!F39</f>
        <v>0</v>
      </c>
      <c r="BE71" s="4"/>
      <c r="BT71" s="135" t="s">
        <v>81</v>
      </c>
      <c r="BV71" s="135" t="s">
        <v>74</v>
      </c>
      <c r="BW71" s="135" t="s">
        <v>113</v>
      </c>
      <c r="BX71" s="135" t="s">
        <v>112</v>
      </c>
      <c r="CL71" s="135" t="s">
        <v>19</v>
      </c>
    </row>
    <row r="72" s="4" customFormat="1" ht="16.5" customHeight="1">
      <c r="A72" s="126" t="s">
        <v>82</v>
      </c>
      <c r="B72" s="65"/>
      <c r="C72" s="127"/>
      <c r="D72" s="127"/>
      <c r="E72" s="128" t="s">
        <v>87</v>
      </c>
      <c r="F72" s="128"/>
      <c r="G72" s="128"/>
      <c r="H72" s="128"/>
      <c r="I72" s="128"/>
      <c r="J72" s="127"/>
      <c r="K72" s="128" t="s">
        <v>84</v>
      </c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9">
        <f>'02 - Elektroinstalace_04'!J32</f>
        <v>0</v>
      </c>
      <c r="AH72" s="127"/>
      <c r="AI72" s="127"/>
      <c r="AJ72" s="127"/>
      <c r="AK72" s="127"/>
      <c r="AL72" s="127"/>
      <c r="AM72" s="127"/>
      <c r="AN72" s="129">
        <f>SUM(AG72,AT72)</f>
        <v>0</v>
      </c>
      <c r="AO72" s="127"/>
      <c r="AP72" s="127"/>
      <c r="AQ72" s="130" t="s">
        <v>85</v>
      </c>
      <c r="AR72" s="67"/>
      <c r="AS72" s="136">
        <v>0</v>
      </c>
      <c r="AT72" s="137">
        <f>ROUND(SUM(AV72:AW72),2)</f>
        <v>0</v>
      </c>
      <c r="AU72" s="138">
        <f>'02 - Elektroinstalace_04'!P87</f>
        <v>0</v>
      </c>
      <c r="AV72" s="137">
        <f>'02 - Elektroinstalace_04'!J35</f>
        <v>0</v>
      </c>
      <c r="AW72" s="137">
        <f>'02 - Elektroinstalace_04'!J36</f>
        <v>0</v>
      </c>
      <c r="AX72" s="137">
        <f>'02 - Elektroinstalace_04'!J37</f>
        <v>0</v>
      </c>
      <c r="AY72" s="137">
        <f>'02 - Elektroinstalace_04'!J38</f>
        <v>0</v>
      </c>
      <c r="AZ72" s="137">
        <f>'02 - Elektroinstalace_04'!F35</f>
        <v>0</v>
      </c>
      <c r="BA72" s="137">
        <f>'02 - Elektroinstalace_04'!F36</f>
        <v>0</v>
      </c>
      <c r="BB72" s="137">
        <f>'02 - Elektroinstalace_04'!F37</f>
        <v>0</v>
      </c>
      <c r="BC72" s="137">
        <f>'02 - Elektroinstalace_04'!F38</f>
        <v>0</v>
      </c>
      <c r="BD72" s="139">
        <f>'02 - Elektroinstalace_04'!F39</f>
        <v>0</v>
      </c>
      <c r="BE72" s="4"/>
      <c r="BT72" s="135" t="s">
        <v>81</v>
      </c>
      <c r="BV72" s="135" t="s">
        <v>74</v>
      </c>
      <c r="BW72" s="135" t="s">
        <v>114</v>
      </c>
      <c r="BX72" s="135" t="s">
        <v>112</v>
      </c>
      <c r="CL72" s="135" t="s">
        <v>19</v>
      </c>
    </row>
    <row r="73" s="2" customFormat="1" ht="30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6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</row>
    <row r="74" s="2" customFormat="1" ht="6.96" customHeight="1">
      <c r="A74" s="40"/>
      <c r="B74" s="61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46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</row>
  </sheetData>
  <sheetProtection sheet="1" formatColumns="0" formatRows="0" objects="1" scenarios="1" spinCount="100000" saltValue="hpuDa8Tk3/nn5xmtnxAkYnplA0ap3YgrMXbZuCgSPNiKvDT6GFE+KBVcwkhZPouesvrY/YOUcX2jyuW4LI/VGw==" hashValue="F7kyozo8EwxN1a16BUtWw7YooWfNp3YJJYbV+6P8w5WmQim16K3SEfmVW77ln5gzm1x0iLwUYi4aBpirSL+jzA==" algorithmName="SHA-512" password="88A1"/>
  <mergeCells count="110">
    <mergeCell ref="C52:G52"/>
    <mergeCell ref="D64:H64"/>
    <mergeCell ref="D58:H58"/>
    <mergeCell ref="D55:H55"/>
    <mergeCell ref="D61:H61"/>
    <mergeCell ref="E59:I59"/>
    <mergeCell ref="E56:I56"/>
    <mergeCell ref="E60:I60"/>
    <mergeCell ref="E62:I62"/>
    <mergeCell ref="E63:I63"/>
    <mergeCell ref="E57:I57"/>
    <mergeCell ref="I52:AF52"/>
    <mergeCell ref="J61:AF61"/>
    <mergeCell ref="J55:AF55"/>
    <mergeCell ref="J58:AF58"/>
    <mergeCell ref="J64:AF64"/>
    <mergeCell ref="K57:AF57"/>
    <mergeCell ref="K60:AF60"/>
    <mergeCell ref="K62:AF62"/>
    <mergeCell ref="K59:AF59"/>
    <mergeCell ref="K63:AF63"/>
    <mergeCell ref="K56:AF56"/>
    <mergeCell ref="L45:AO45"/>
    <mergeCell ref="E65:I65"/>
    <mergeCell ref="K65:AF65"/>
    <mergeCell ref="E66:I66"/>
    <mergeCell ref="K66:AF66"/>
    <mergeCell ref="D67:H67"/>
    <mergeCell ref="J67:AF67"/>
    <mergeCell ref="E68:I68"/>
    <mergeCell ref="K68:AF68"/>
    <mergeCell ref="E69:I69"/>
    <mergeCell ref="K69:AF69"/>
    <mergeCell ref="D70:H70"/>
    <mergeCell ref="J70:AF70"/>
    <mergeCell ref="E71:I71"/>
    <mergeCell ref="K71:AF71"/>
    <mergeCell ref="E72:I72"/>
    <mergeCell ref="K72:AF72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8:AM58"/>
    <mergeCell ref="AG64:AM64"/>
    <mergeCell ref="AG63:AM63"/>
    <mergeCell ref="AG62:AM62"/>
    <mergeCell ref="AG61:AM61"/>
    <mergeCell ref="AG57:AM57"/>
    <mergeCell ref="AG60:AM60"/>
    <mergeCell ref="AG52:AM52"/>
    <mergeCell ref="AG55:AM55"/>
    <mergeCell ref="AG59:AM59"/>
    <mergeCell ref="AG56:AM56"/>
    <mergeCell ref="AM47:AN47"/>
    <mergeCell ref="AM49:AP49"/>
    <mergeCell ref="AM50:AP50"/>
    <mergeCell ref="AN55:AP55"/>
    <mergeCell ref="AN57:AP57"/>
    <mergeCell ref="AN64:AP64"/>
    <mergeCell ref="AN63:AP63"/>
    <mergeCell ref="AN56:AP56"/>
    <mergeCell ref="AN52:AP52"/>
    <mergeCell ref="AN62:AP62"/>
    <mergeCell ref="AN59:AP59"/>
    <mergeCell ref="AN61:AP61"/>
    <mergeCell ref="AN60:AP60"/>
    <mergeCell ref="AN58:AP58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54:AP54"/>
  </mergeCells>
  <hyperlinks>
    <hyperlink ref="A56" location="'01 - Elektroinstalace'!C2" display="/"/>
    <hyperlink ref="A57" location="'02 - Vedlejší rozpočtové ...'!C2" display="/"/>
    <hyperlink ref="A59" location="'01 - Stavební část'!C2" display="/"/>
    <hyperlink ref="A60" location="'02 - Elektroinstalace'!C2" display="/"/>
    <hyperlink ref="A62" location="'01 - Stavební část_01'!C2" display="/"/>
    <hyperlink ref="A63" location="'02 - Elektroinstalace_01'!C2" display="/"/>
    <hyperlink ref="A65" location="'01 - Stavební část_02'!C2" display="/"/>
    <hyperlink ref="A66" location="'02 - Elektroinstalace_02'!C2" display="/"/>
    <hyperlink ref="A68" location="'01 - Stavební část_03'!C2" display="/"/>
    <hyperlink ref="A69" location="'02 - Elektroinstalace_03'!C2" display="/"/>
    <hyperlink ref="A71" location="'01 - Stavební část_04'!C2" display="/"/>
    <hyperlink ref="A72" location="'02 - Elektroinstalace_04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86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115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UK - právnická fakulta - oddělení strategického rozvoje - Rekonstrukce místností 23,120,220,407 a 412</v>
      </c>
      <c r="F7" s="144"/>
      <c r="G7" s="144"/>
      <c r="H7" s="144"/>
      <c r="L7" s="22"/>
    </row>
    <row r="8" s="1" customFormat="1" ht="12" customHeight="1">
      <c r="B8" s="22"/>
      <c r="D8" s="144" t="s">
        <v>116</v>
      </c>
      <c r="L8" s="22"/>
    </row>
    <row r="9" s="2" customFormat="1" ht="16.5" customHeight="1">
      <c r="A9" s="40"/>
      <c r="B9" s="46"/>
      <c r="C9" s="40"/>
      <c r="D9" s="40"/>
      <c r="E9" s="145" t="s">
        <v>117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118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119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19. 3. 2024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tr">
        <f>IF('Rekapitulace stavby'!AN10="","",'Rekapitulace stavby'!AN10)</f>
        <v/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tr">
        <f>IF('Rekapitulace stavby'!E11="","",'Rekapitulace stavby'!E11)</f>
        <v>UK - právnická fakulta</v>
      </c>
      <c r="F17" s="40"/>
      <c r="G17" s="40"/>
      <c r="H17" s="40"/>
      <c r="I17" s="144" t="s">
        <v>28</v>
      </c>
      <c r="J17" s="135" t="str">
        <f>IF('Rekapitulace stavby'!AN11="","",'Rekapitulace stavby'!AN11)</f>
        <v/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tr">
        <f>IF('Rekapitulace stavby'!AN16="","",'Rekapitulace stavby'!AN16)</f>
        <v/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tr">
        <f>IF('Rekapitulace stavby'!E17="","",'Rekapitulace stavby'!E17)</f>
        <v>ing.arch.Jiří Linhart</v>
      </c>
      <c r="F23" s="40"/>
      <c r="G23" s="40"/>
      <c r="H23" s="40"/>
      <c r="I23" s="144" t="s">
        <v>28</v>
      </c>
      <c r="J23" s="135" t="str">
        <f>IF('Rekapitulace stavby'!AN17="","",'Rekapitulace stavby'!AN17)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>Kateřina Bačová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ROUND(J91,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ROUND((SUM(BE91:BE126)),  2)</f>
        <v>0</v>
      </c>
      <c r="G35" s="40"/>
      <c r="H35" s="40"/>
      <c r="I35" s="159">
        <v>0.20999999999999999</v>
      </c>
      <c r="J35" s="158">
        <f>ROUND(((SUM(BE91:BE126))*I35),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ROUND((SUM(BF91:BF126)),  2)</f>
        <v>0</v>
      </c>
      <c r="G36" s="40"/>
      <c r="H36" s="40"/>
      <c r="I36" s="159">
        <v>0.12</v>
      </c>
      <c r="J36" s="158">
        <f>ROUND(((SUM(BF91:BF126))*I36),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ROUND((SUM(BG91:BG126)),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ROUND((SUM(BH91:BH126)),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ROUND((SUM(BI91:BI126)),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UK - právnická fakulta - oddělení strategického rozvoje - Rekonstrukce místností 23,120,220,407 a 412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117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118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01 - Elektroinstalace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Nám. Curieových 901/7, Praha 1</v>
      </c>
      <c r="G56" s="42"/>
      <c r="H56" s="42"/>
      <c r="I56" s="34" t="s">
        <v>23</v>
      </c>
      <c r="J56" s="74" t="str">
        <f>IF(J14="","",J14)</f>
        <v>19. 3. 2024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UK - právnická fakulta</v>
      </c>
      <c r="G58" s="42"/>
      <c r="H58" s="42"/>
      <c r="I58" s="34" t="s">
        <v>31</v>
      </c>
      <c r="J58" s="38" t="str">
        <f>E23</f>
        <v>ing.arch.Jiří Linhart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Kateřina Bačová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121</v>
      </c>
      <c r="D61" s="173"/>
      <c r="E61" s="173"/>
      <c r="F61" s="173"/>
      <c r="G61" s="173"/>
      <c r="H61" s="173"/>
      <c r="I61" s="173"/>
      <c r="J61" s="174" t="s">
        <v>122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J91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123</v>
      </c>
    </row>
    <row r="64" s="9" customFormat="1" ht="24.96" customHeight="1">
      <c r="A64" s="9"/>
      <c r="B64" s="176"/>
      <c r="C64" s="177"/>
      <c r="D64" s="178" t="s">
        <v>124</v>
      </c>
      <c r="E64" s="179"/>
      <c r="F64" s="179"/>
      <c r="G64" s="179"/>
      <c r="H64" s="179"/>
      <c r="I64" s="179"/>
      <c r="J64" s="180">
        <f>J92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125</v>
      </c>
      <c r="E65" s="184"/>
      <c r="F65" s="184"/>
      <c r="G65" s="184"/>
      <c r="H65" s="184"/>
      <c r="I65" s="184"/>
      <c r="J65" s="185">
        <f>J93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2"/>
      <c r="C66" s="127"/>
      <c r="D66" s="183" t="s">
        <v>126</v>
      </c>
      <c r="E66" s="184"/>
      <c r="F66" s="184"/>
      <c r="G66" s="184"/>
      <c r="H66" s="184"/>
      <c r="I66" s="184"/>
      <c r="J66" s="185">
        <f>J99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2"/>
      <c r="C67" s="127"/>
      <c r="D67" s="183" t="s">
        <v>127</v>
      </c>
      <c r="E67" s="184"/>
      <c r="F67" s="184"/>
      <c r="G67" s="184"/>
      <c r="H67" s="184"/>
      <c r="I67" s="184"/>
      <c r="J67" s="185">
        <f>J105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2"/>
      <c r="C68" s="127"/>
      <c r="D68" s="183" t="s">
        <v>128</v>
      </c>
      <c r="E68" s="184"/>
      <c r="F68" s="184"/>
      <c r="G68" s="184"/>
      <c r="H68" s="184"/>
      <c r="I68" s="184"/>
      <c r="J68" s="185">
        <f>J116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82"/>
      <c r="C69" s="127"/>
      <c r="D69" s="183" t="s">
        <v>129</v>
      </c>
      <c r="E69" s="184"/>
      <c r="F69" s="184"/>
      <c r="G69" s="184"/>
      <c r="H69" s="184"/>
      <c r="I69" s="184"/>
      <c r="J69" s="185">
        <f>J122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130</v>
      </c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71" t="str">
        <f>E7</f>
        <v>UK - právnická fakulta - oddělení strategického rozvoje - Rekonstrukce místností 23,120,220,407 a 412</v>
      </c>
      <c r="F79" s="34"/>
      <c r="G79" s="34"/>
      <c r="H79" s="34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1" customFormat="1" ht="12" customHeight="1">
      <c r="B80" s="23"/>
      <c r="C80" s="34" t="s">
        <v>116</v>
      </c>
      <c r="D80" s="24"/>
      <c r="E80" s="24"/>
      <c r="F80" s="24"/>
      <c r="G80" s="24"/>
      <c r="H80" s="24"/>
      <c r="I80" s="24"/>
      <c r="J80" s="24"/>
      <c r="K80" s="24"/>
      <c r="L80" s="22"/>
    </row>
    <row r="81" s="2" customFormat="1" ht="16.5" customHeight="1">
      <c r="A81" s="40"/>
      <c r="B81" s="41"/>
      <c r="C81" s="42"/>
      <c r="D81" s="42"/>
      <c r="E81" s="171" t="s">
        <v>117</v>
      </c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118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71" t="str">
        <f>E11</f>
        <v>01 - Elektroinstalace</v>
      </c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21</v>
      </c>
      <c r="D85" s="42"/>
      <c r="E85" s="42"/>
      <c r="F85" s="29" t="str">
        <f>F14</f>
        <v>Nám. Curieových 901/7, Praha 1</v>
      </c>
      <c r="G85" s="42"/>
      <c r="H85" s="42"/>
      <c r="I85" s="34" t="s">
        <v>23</v>
      </c>
      <c r="J85" s="74" t="str">
        <f>IF(J14="","",J14)</f>
        <v>19. 3. 2024</v>
      </c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5.15" customHeight="1">
      <c r="A87" s="40"/>
      <c r="B87" s="41"/>
      <c r="C87" s="34" t="s">
        <v>25</v>
      </c>
      <c r="D87" s="42"/>
      <c r="E87" s="42"/>
      <c r="F87" s="29" t="str">
        <f>E17</f>
        <v>UK - právnická fakulta</v>
      </c>
      <c r="G87" s="42"/>
      <c r="H87" s="42"/>
      <c r="I87" s="34" t="s">
        <v>31</v>
      </c>
      <c r="J87" s="38" t="str">
        <f>E23</f>
        <v>ing.arch.Jiří Linhart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5.15" customHeight="1">
      <c r="A88" s="40"/>
      <c r="B88" s="41"/>
      <c r="C88" s="34" t="s">
        <v>29</v>
      </c>
      <c r="D88" s="42"/>
      <c r="E88" s="42"/>
      <c r="F88" s="29" t="str">
        <f>IF(E20="","",E20)</f>
        <v>Vyplň údaj</v>
      </c>
      <c r="G88" s="42"/>
      <c r="H88" s="42"/>
      <c r="I88" s="34" t="s">
        <v>34</v>
      </c>
      <c r="J88" s="38" t="str">
        <f>E26</f>
        <v>Kateřina Bačová</v>
      </c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0.32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11" customFormat="1" ht="29.28" customHeight="1">
      <c r="A90" s="187"/>
      <c r="B90" s="188"/>
      <c r="C90" s="189" t="s">
        <v>131</v>
      </c>
      <c r="D90" s="190" t="s">
        <v>57</v>
      </c>
      <c r="E90" s="190" t="s">
        <v>53</v>
      </c>
      <c r="F90" s="190" t="s">
        <v>54</v>
      </c>
      <c r="G90" s="190" t="s">
        <v>132</v>
      </c>
      <c r="H90" s="190" t="s">
        <v>133</v>
      </c>
      <c r="I90" s="190" t="s">
        <v>134</v>
      </c>
      <c r="J90" s="190" t="s">
        <v>122</v>
      </c>
      <c r="K90" s="191" t="s">
        <v>135</v>
      </c>
      <c r="L90" s="192"/>
      <c r="M90" s="94" t="s">
        <v>19</v>
      </c>
      <c r="N90" s="95" t="s">
        <v>42</v>
      </c>
      <c r="O90" s="95" t="s">
        <v>136</v>
      </c>
      <c r="P90" s="95" t="s">
        <v>137</v>
      </c>
      <c r="Q90" s="95" t="s">
        <v>138</v>
      </c>
      <c r="R90" s="95" t="s">
        <v>139</v>
      </c>
      <c r="S90" s="95" t="s">
        <v>140</v>
      </c>
      <c r="T90" s="96" t="s">
        <v>141</v>
      </c>
      <c r="U90" s="187"/>
      <c r="V90" s="187"/>
      <c r="W90" s="187"/>
      <c r="X90" s="187"/>
      <c r="Y90" s="187"/>
      <c r="Z90" s="187"/>
      <c r="AA90" s="187"/>
      <c r="AB90" s="187"/>
      <c r="AC90" s="187"/>
      <c r="AD90" s="187"/>
      <c r="AE90" s="187"/>
    </row>
    <row r="91" s="2" customFormat="1" ht="22.8" customHeight="1">
      <c r="A91" s="40"/>
      <c r="B91" s="41"/>
      <c r="C91" s="101" t="s">
        <v>142</v>
      </c>
      <c r="D91" s="42"/>
      <c r="E91" s="42"/>
      <c r="F91" s="42"/>
      <c r="G91" s="42"/>
      <c r="H91" s="42"/>
      <c r="I91" s="42"/>
      <c r="J91" s="193">
        <f>BK91</f>
        <v>0</v>
      </c>
      <c r="K91" s="42"/>
      <c r="L91" s="46"/>
      <c r="M91" s="97"/>
      <c r="N91" s="194"/>
      <c r="O91" s="98"/>
      <c r="P91" s="195">
        <f>P92</f>
        <v>0</v>
      </c>
      <c r="Q91" s="98"/>
      <c r="R91" s="195">
        <f>R92</f>
        <v>0</v>
      </c>
      <c r="S91" s="98"/>
      <c r="T91" s="196">
        <f>T92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71</v>
      </c>
      <c r="AU91" s="19" t="s">
        <v>123</v>
      </c>
      <c r="BK91" s="197">
        <f>BK92</f>
        <v>0</v>
      </c>
    </row>
    <row r="92" s="12" customFormat="1" ht="25.92" customHeight="1">
      <c r="A92" s="12"/>
      <c r="B92" s="198"/>
      <c r="C92" s="199"/>
      <c r="D92" s="200" t="s">
        <v>71</v>
      </c>
      <c r="E92" s="201" t="s">
        <v>143</v>
      </c>
      <c r="F92" s="201" t="s">
        <v>144</v>
      </c>
      <c r="G92" s="199"/>
      <c r="H92" s="199"/>
      <c r="I92" s="202"/>
      <c r="J92" s="203">
        <f>BK92</f>
        <v>0</v>
      </c>
      <c r="K92" s="199"/>
      <c r="L92" s="204"/>
      <c r="M92" s="205"/>
      <c r="N92" s="206"/>
      <c r="O92" s="206"/>
      <c r="P92" s="207">
        <f>P93</f>
        <v>0</v>
      </c>
      <c r="Q92" s="206"/>
      <c r="R92" s="207">
        <f>R93</f>
        <v>0</v>
      </c>
      <c r="S92" s="206"/>
      <c r="T92" s="208">
        <f>T93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9" t="s">
        <v>81</v>
      </c>
      <c r="AT92" s="210" t="s">
        <v>71</v>
      </c>
      <c r="AU92" s="210" t="s">
        <v>72</v>
      </c>
      <c r="AY92" s="209" t="s">
        <v>145</v>
      </c>
      <c r="BK92" s="211">
        <f>BK93</f>
        <v>0</v>
      </c>
    </row>
    <row r="93" s="12" customFormat="1" ht="22.8" customHeight="1">
      <c r="A93" s="12"/>
      <c r="B93" s="198"/>
      <c r="C93" s="199"/>
      <c r="D93" s="200" t="s">
        <v>71</v>
      </c>
      <c r="E93" s="212" t="s">
        <v>146</v>
      </c>
      <c r="F93" s="212" t="s">
        <v>147</v>
      </c>
      <c r="G93" s="199"/>
      <c r="H93" s="199"/>
      <c r="I93" s="202"/>
      <c r="J93" s="213">
        <f>BK93</f>
        <v>0</v>
      </c>
      <c r="K93" s="199"/>
      <c r="L93" s="204"/>
      <c r="M93" s="205"/>
      <c r="N93" s="206"/>
      <c r="O93" s="206"/>
      <c r="P93" s="207">
        <f>P94+SUM(P95:P99)+P105+P116+P122</f>
        <v>0</v>
      </c>
      <c r="Q93" s="206"/>
      <c r="R93" s="207">
        <f>R94+SUM(R95:R99)+R105+R116+R122</f>
        <v>0</v>
      </c>
      <c r="S93" s="206"/>
      <c r="T93" s="208">
        <f>T94+SUM(T95:T99)+T105+T116+T122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09" t="s">
        <v>81</v>
      </c>
      <c r="AT93" s="210" t="s">
        <v>71</v>
      </c>
      <c r="AU93" s="210" t="s">
        <v>79</v>
      </c>
      <c r="AY93" s="209" t="s">
        <v>145</v>
      </c>
      <c r="BK93" s="211">
        <f>BK94+SUM(BK95:BK99)+BK105+BK116+BK122</f>
        <v>0</v>
      </c>
    </row>
    <row r="94" s="2" customFormat="1" ht="16.5" customHeight="1">
      <c r="A94" s="40"/>
      <c r="B94" s="41"/>
      <c r="C94" s="214" t="s">
        <v>79</v>
      </c>
      <c r="D94" s="214" t="s">
        <v>148</v>
      </c>
      <c r="E94" s="215" t="s">
        <v>149</v>
      </c>
      <c r="F94" s="216" t="s">
        <v>150</v>
      </c>
      <c r="G94" s="217" t="s">
        <v>151</v>
      </c>
      <c r="H94" s="218">
        <v>1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152</v>
      </c>
      <c r="AT94" s="225" t="s">
        <v>148</v>
      </c>
      <c r="AU94" s="225" t="s">
        <v>81</v>
      </c>
      <c r="AY94" s="19" t="s">
        <v>145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152</v>
      </c>
      <c r="BM94" s="225" t="s">
        <v>153</v>
      </c>
    </row>
    <row r="95" s="2" customFormat="1" ht="24.15" customHeight="1">
      <c r="A95" s="40"/>
      <c r="B95" s="41"/>
      <c r="C95" s="214" t="s">
        <v>81</v>
      </c>
      <c r="D95" s="214" t="s">
        <v>148</v>
      </c>
      <c r="E95" s="215" t="s">
        <v>154</v>
      </c>
      <c r="F95" s="216" t="s">
        <v>155</v>
      </c>
      <c r="G95" s="217" t="s">
        <v>156</v>
      </c>
      <c r="H95" s="218">
        <v>1</v>
      </c>
      <c r="I95" s="219"/>
      <c r="J95" s="220">
        <f>ROUND(I95*H95,2)</f>
        <v>0</v>
      </c>
      <c r="K95" s="216" t="s">
        <v>157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152</v>
      </c>
      <c r="AT95" s="225" t="s">
        <v>148</v>
      </c>
      <c r="AU95" s="225" t="s">
        <v>81</v>
      </c>
      <c r="AY95" s="19" t="s">
        <v>145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152</v>
      </c>
      <c r="BM95" s="225" t="s">
        <v>158</v>
      </c>
    </row>
    <row r="96" s="2" customFormat="1">
      <c r="A96" s="40"/>
      <c r="B96" s="41"/>
      <c r="C96" s="42"/>
      <c r="D96" s="227" t="s">
        <v>159</v>
      </c>
      <c r="E96" s="42"/>
      <c r="F96" s="228" t="s">
        <v>160</v>
      </c>
      <c r="G96" s="42"/>
      <c r="H96" s="42"/>
      <c r="I96" s="229"/>
      <c r="J96" s="42"/>
      <c r="K96" s="42"/>
      <c r="L96" s="46"/>
      <c r="M96" s="230"/>
      <c r="N96" s="231"/>
      <c r="O96" s="86"/>
      <c r="P96" s="86"/>
      <c r="Q96" s="86"/>
      <c r="R96" s="86"/>
      <c r="S96" s="86"/>
      <c r="T96" s="87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159</v>
      </c>
      <c r="AU96" s="19" t="s">
        <v>81</v>
      </c>
    </row>
    <row r="97" s="2" customFormat="1" ht="24.15" customHeight="1">
      <c r="A97" s="40"/>
      <c r="B97" s="41"/>
      <c r="C97" s="214" t="s">
        <v>161</v>
      </c>
      <c r="D97" s="214" t="s">
        <v>148</v>
      </c>
      <c r="E97" s="215" t="s">
        <v>162</v>
      </c>
      <c r="F97" s="216" t="s">
        <v>163</v>
      </c>
      <c r="G97" s="217" t="s">
        <v>164</v>
      </c>
      <c r="H97" s="232"/>
      <c r="I97" s="219"/>
      <c r="J97" s="220">
        <f>ROUND(I97*H97,2)</f>
        <v>0</v>
      </c>
      <c r="K97" s="216" t="s">
        <v>157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152</v>
      </c>
      <c r="AT97" s="225" t="s">
        <v>148</v>
      </c>
      <c r="AU97" s="225" t="s">
        <v>81</v>
      </c>
      <c r="AY97" s="19" t="s">
        <v>145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152</v>
      </c>
      <c r="BM97" s="225" t="s">
        <v>165</v>
      </c>
    </row>
    <row r="98" s="2" customFormat="1">
      <c r="A98" s="40"/>
      <c r="B98" s="41"/>
      <c r="C98" s="42"/>
      <c r="D98" s="227" t="s">
        <v>159</v>
      </c>
      <c r="E98" s="42"/>
      <c r="F98" s="228" t="s">
        <v>166</v>
      </c>
      <c r="G98" s="42"/>
      <c r="H98" s="42"/>
      <c r="I98" s="229"/>
      <c r="J98" s="42"/>
      <c r="K98" s="42"/>
      <c r="L98" s="46"/>
      <c r="M98" s="230"/>
      <c r="N98" s="231"/>
      <c r="O98" s="86"/>
      <c r="P98" s="86"/>
      <c r="Q98" s="86"/>
      <c r="R98" s="86"/>
      <c r="S98" s="86"/>
      <c r="T98" s="87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159</v>
      </c>
      <c r="AU98" s="19" t="s">
        <v>81</v>
      </c>
    </row>
    <row r="99" s="12" customFormat="1" ht="20.88" customHeight="1">
      <c r="A99" s="12"/>
      <c r="B99" s="198"/>
      <c r="C99" s="199"/>
      <c r="D99" s="200" t="s">
        <v>71</v>
      </c>
      <c r="E99" s="212" t="s">
        <v>167</v>
      </c>
      <c r="F99" s="212" t="s">
        <v>168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SUM(P100:P104)</f>
        <v>0</v>
      </c>
      <c r="Q99" s="206"/>
      <c r="R99" s="207">
        <f>SUM(R100:R104)</f>
        <v>0</v>
      </c>
      <c r="S99" s="206"/>
      <c r="T99" s="208">
        <f>SUM(T100:T104)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81</v>
      </c>
      <c r="AT99" s="210" t="s">
        <v>71</v>
      </c>
      <c r="AU99" s="210" t="s">
        <v>81</v>
      </c>
      <c r="AY99" s="209" t="s">
        <v>145</v>
      </c>
      <c r="BK99" s="211">
        <f>SUM(BK100:BK104)</f>
        <v>0</v>
      </c>
    </row>
    <row r="100" s="2" customFormat="1" ht="16.5" customHeight="1">
      <c r="A100" s="40"/>
      <c r="B100" s="41"/>
      <c r="C100" s="214" t="s">
        <v>169</v>
      </c>
      <c r="D100" s="214" t="s">
        <v>148</v>
      </c>
      <c r="E100" s="215" t="s">
        <v>170</v>
      </c>
      <c r="F100" s="216" t="s">
        <v>171</v>
      </c>
      <c r="G100" s="217" t="s">
        <v>156</v>
      </c>
      <c r="H100" s="218">
        <v>2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152</v>
      </c>
      <c r="AT100" s="225" t="s">
        <v>148</v>
      </c>
      <c r="AU100" s="225" t="s">
        <v>161</v>
      </c>
      <c r="AY100" s="19" t="s">
        <v>145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152</v>
      </c>
      <c r="BM100" s="225" t="s">
        <v>81</v>
      </c>
    </row>
    <row r="101" s="2" customFormat="1" ht="16.5" customHeight="1">
      <c r="A101" s="40"/>
      <c r="B101" s="41"/>
      <c r="C101" s="214" t="s">
        <v>172</v>
      </c>
      <c r="D101" s="214" t="s">
        <v>148</v>
      </c>
      <c r="E101" s="215" t="s">
        <v>173</v>
      </c>
      <c r="F101" s="216" t="s">
        <v>174</v>
      </c>
      <c r="G101" s="217" t="s">
        <v>156</v>
      </c>
      <c r="H101" s="218">
        <v>7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152</v>
      </c>
      <c r="AT101" s="225" t="s">
        <v>148</v>
      </c>
      <c r="AU101" s="225" t="s">
        <v>161</v>
      </c>
      <c r="AY101" s="19" t="s">
        <v>145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152</v>
      </c>
      <c r="BM101" s="225" t="s">
        <v>169</v>
      </c>
    </row>
    <row r="102" s="2" customFormat="1" ht="16.5" customHeight="1">
      <c r="A102" s="40"/>
      <c r="B102" s="41"/>
      <c r="C102" s="214" t="s">
        <v>175</v>
      </c>
      <c r="D102" s="214" t="s">
        <v>148</v>
      </c>
      <c r="E102" s="215" t="s">
        <v>176</v>
      </c>
      <c r="F102" s="216" t="s">
        <v>177</v>
      </c>
      <c r="G102" s="217" t="s">
        <v>156</v>
      </c>
      <c r="H102" s="218">
        <v>1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152</v>
      </c>
      <c r="AT102" s="225" t="s">
        <v>148</v>
      </c>
      <c r="AU102" s="225" t="s">
        <v>161</v>
      </c>
      <c r="AY102" s="19" t="s">
        <v>145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152</v>
      </c>
      <c r="BM102" s="225" t="s">
        <v>175</v>
      </c>
    </row>
    <row r="103" s="2" customFormat="1" ht="16.5" customHeight="1">
      <c r="A103" s="40"/>
      <c r="B103" s="41"/>
      <c r="C103" s="214" t="s">
        <v>178</v>
      </c>
      <c r="D103" s="214" t="s">
        <v>148</v>
      </c>
      <c r="E103" s="215" t="s">
        <v>179</v>
      </c>
      <c r="F103" s="216" t="s">
        <v>180</v>
      </c>
      <c r="G103" s="217" t="s">
        <v>181</v>
      </c>
      <c r="H103" s="218">
        <v>16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152</v>
      </c>
      <c r="AT103" s="225" t="s">
        <v>148</v>
      </c>
      <c r="AU103" s="225" t="s">
        <v>161</v>
      </c>
      <c r="AY103" s="19" t="s">
        <v>145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152</v>
      </c>
      <c r="BM103" s="225" t="s">
        <v>182</v>
      </c>
    </row>
    <row r="104" s="2" customFormat="1" ht="16.5" customHeight="1">
      <c r="A104" s="40"/>
      <c r="B104" s="41"/>
      <c r="C104" s="214" t="s">
        <v>182</v>
      </c>
      <c r="D104" s="214" t="s">
        <v>148</v>
      </c>
      <c r="E104" s="215" t="s">
        <v>183</v>
      </c>
      <c r="F104" s="216" t="s">
        <v>184</v>
      </c>
      <c r="G104" s="217" t="s">
        <v>181</v>
      </c>
      <c r="H104" s="218">
        <v>16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152</v>
      </c>
      <c r="AT104" s="225" t="s">
        <v>148</v>
      </c>
      <c r="AU104" s="225" t="s">
        <v>161</v>
      </c>
      <c r="AY104" s="19" t="s">
        <v>145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152</v>
      </c>
      <c r="BM104" s="225" t="s">
        <v>185</v>
      </c>
    </row>
    <row r="105" s="12" customFormat="1" ht="20.88" customHeight="1">
      <c r="A105" s="12"/>
      <c r="B105" s="198"/>
      <c r="C105" s="199"/>
      <c r="D105" s="200" t="s">
        <v>71</v>
      </c>
      <c r="E105" s="212" t="s">
        <v>186</v>
      </c>
      <c r="F105" s="212" t="s">
        <v>187</v>
      </c>
      <c r="G105" s="199"/>
      <c r="H105" s="199"/>
      <c r="I105" s="202"/>
      <c r="J105" s="213">
        <f>BK105</f>
        <v>0</v>
      </c>
      <c r="K105" s="199"/>
      <c r="L105" s="204"/>
      <c r="M105" s="205"/>
      <c r="N105" s="206"/>
      <c r="O105" s="206"/>
      <c r="P105" s="207">
        <f>SUM(P106:P115)</f>
        <v>0</v>
      </c>
      <c r="Q105" s="206"/>
      <c r="R105" s="207">
        <f>SUM(R106:R115)</f>
        <v>0</v>
      </c>
      <c r="S105" s="206"/>
      <c r="T105" s="208">
        <f>SUM(T106:T115)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81</v>
      </c>
      <c r="AT105" s="210" t="s">
        <v>71</v>
      </c>
      <c r="AU105" s="210" t="s">
        <v>81</v>
      </c>
      <c r="AY105" s="209" t="s">
        <v>145</v>
      </c>
      <c r="BK105" s="211">
        <f>SUM(BK106:BK115)</f>
        <v>0</v>
      </c>
    </row>
    <row r="106" s="2" customFormat="1" ht="16.5" customHeight="1">
      <c r="A106" s="40"/>
      <c r="B106" s="41"/>
      <c r="C106" s="214" t="s">
        <v>188</v>
      </c>
      <c r="D106" s="214" t="s">
        <v>148</v>
      </c>
      <c r="E106" s="215" t="s">
        <v>189</v>
      </c>
      <c r="F106" s="216" t="s">
        <v>190</v>
      </c>
      <c r="G106" s="217" t="s">
        <v>156</v>
      </c>
      <c r="H106" s="218">
        <v>1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152</v>
      </c>
      <c r="AT106" s="225" t="s">
        <v>148</v>
      </c>
      <c r="AU106" s="225" t="s">
        <v>161</v>
      </c>
      <c r="AY106" s="19" t="s">
        <v>145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152</v>
      </c>
      <c r="BM106" s="225" t="s">
        <v>8</v>
      </c>
    </row>
    <row r="107" s="2" customFormat="1" ht="16.5" customHeight="1">
      <c r="A107" s="40"/>
      <c r="B107" s="41"/>
      <c r="C107" s="214" t="s">
        <v>185</v>
      </c>
      <c r="D107" s="214" t="s">
        <v>148</v>
      </c>
      <c r="E107" s="215" t="s">
        <v>191</v>
      </c>
      <c r="F107" s="216" t="s">
        <v>192</v>
      </c>
      <c r="G107" s="217" t="s">
        <v>156</v>
      </c>
      <c r="H107" s="218">
        <v>2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152</v>
      </c>
      <c r="AT107" s="225" t="s">
        <v>148</v>
      </c>
      <c r="AU107" s="225" t="s">
        <v>161</v>
      </c>
      <c r="AY107" s="19" t="s">
        <v>145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152</v>
      </c>
      <c r="BM107" s="225" t="s">
        <v>193</v>
      </c>
    </row>
    <row r="108" s="2" customFormat="1" ht="16.5" customHeight="1">
      <c r="A108" s="40"/>
      <c r="B108" s="41"/>
      <c r="C108" s="214" t="s">
        <v>194</v>
      </c>
      <c r="D108" s="214" t="s">
        <v>148</v>
      </c>
      <c r="E108" s="215" t="s">
        <v>195</v>
      </c>
      <c r="F108" s="216" t="s">
        <v>171</v>
      </c>
      <c r="G108" s="217" t="s">
        <v>156</v>
      </c>
      <c r="H108" s="218">
        <v>4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152</v>
      </c>
      <c r="AT108" s="225" t="s">
        <v>148</v>
      </c>
      <c r="AU108" s="225" t="s">
        <v>161</v>
      </c>
      <c r="AY108" s="19" t="s">
        <v>145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152</v>
      </c>
      <c r="BM108" s="225" t="s">
        <v>152</v>
      </c>
    </row>
    <row r="109" s="2" customFormat="1" ht="16.5" customHeight="1">
      <c r="A109" s="40"/>
      <c r="B109" s="41"/>
      <c r="C109" s="214" t="s">
        <v>8</v>
      </c>
      <c r="D109" s="214" t="s">
        <v>148</v>
      </c>
      <c r="E109" s="215" t="s">
        <v>196</v>
      </c>
      <c r="F109" s="216" t="s">
        <v>197</v>
      </c>
      <c r="G109" s="217" t="s">
        <v>156</v>
      </c>
      <c r="H109" s="218">
        <v>3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152</v>
      </c>
      <c r="AT109" s="225" t="s">
        <v>148</v>
      </c>
      <c r="AU109" s="225" t="s">
        <v>161</v>
      </c>
      <c r="AY109" s="19" t="s">
        <v>145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152</v>
      </c>
      <c r="BM109" s="225" t="s">
        <v>198</v>
      </c>
    </row>
    <row r="110" s="2" customFormat="1" ht="16.5" customHeight="1">
      <c r="A110" s="40"/>
      <c r="B110" s="41"/>
      <c r="C110" s="214" t="s">
        <v>199</v>
      </c>
      <c r="D110" s="214" t="s">
        <v>148</v>
      </c>
      <c r="E110" s="215" t="s">
        <v>200</v>
      </c>
      <c r="F110" s="216" t="s">
        <v>174</v>
      </c>
      <c r="G110" s="217" t="s">
        <v>156</v>
      </c>
      <c r="H110" s="218">
        <v>14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152</v>
      </c>
      <c r="AT110" s="225" t="s">
        <v>148</v>
      </c>
      <c r="AU110" s="225" t="s">
        <v>161</v>
      </c>
      <c r="AY110" s="19" t="s">
        <v>145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152</v>
      </c>
      <c r="BM110" s="225" t="s">
        <v>201</v>
      </c>
    </row>
    <row r="111" s="2" customFormat="1" ht="16.5" customHeight="1">
      <c r="A111" s="40"/>
      <c r="B111" s="41"/>
      <c r="C111" s="214" t="s">
        <v>193</v>
      </c>
      <c r="D111" s="214" t="s">
        <v>148</v>
      </c>
      <c r="E111" s="215" t="s">
        <v>202</v>
      </c>
      <c r="F111" s="216" t="s">
        <v>177</v>
      </c>
      <c r="G111" s="217" t="s">
        <v>156</v>
      </c>
      <c r="H111" s="218">
        <v>2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152</v>
      </c>
      <c r="AT111" s="225" t="s">
        <v>148</v>
      </c>
      <c r="AU111" s="225" t="s">
        <v>161</v>
      </c>
      <c r="AY111" s="19" t="s">
        <v>145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152</v>
      </c>
      <c r="BM111" s="225" t="s">
        <v>203</v>
      </c>
    </row>
    <row r="112" s="2" customFormat="1" ht="16.5" customHeight="1">
      <c r="A112" s="40"/>
      <c r="B112" s="41"/>
      <c r="C112" s="214" t="s">
        <v>204</v>
      </c>
      <c r="D112" s="214" t="s">
        <v>148</v>
      </c>
      <c r="E112" s="215" t="s">
        <v>205</v>
      </c>
      <c r="F112" s="216" t="s">
        <v>206</v>
      </c>
      <c r="G112" s="217" t="s">
        <v>181</v>
      </c>
      <c r="H112" s="218">
        <v>38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152</v>
      </c>
      <c r="AT112" s="225" t="s">
        <v>148</v>
      </c>
      <c r="AU112" s="225" t="s">
        <v>161</v>
      </c>
      <c r="AY112" s="19" t="s">
        <v>145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152</v>
      </c>
      <c r="BM112" s="225" t="s">
        <v>207</v>
      </c>
    </row>
    <row r="113" s="2" customFormat="1" ht="16.5" customHeight="1">
      <c r="A113" s="40"/>
      <c r="B113" s="41"/>
      <c r="C113" s="214" t="s">
        <v>152</v>
      </c>
      <c r="D113" s="214" t="s">
        <v>148</v>
      </c>
      <c r="E113" s="215" t="s">
        <v>208</v>
      </c>
      <c r="F113" s="216" t="s">
        <v>209</v>
      </c>
      <c r="G113" s="217" t="s">
        <v>181</v>
      </c>
      <c r="H113" s="218">
        <v>38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152</v>
      </c>
      <c r="AT113" s="225" t="s">
        <v>148</v>
      </c>
      <c r="AU113" s="225" t="s">
        <v>161</v>
      </c>
      <c r="AY113" s="19" t="s">
        <v>145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152</v>
      </c>
      <c r="BM113" s="225" t="s">
        <v>210</v>
      </c>
    </row>
    <row r="114" s="2" customFormat="1" ht="16.5" customHeight="1">
      <c r="A114" s="40"/>
      <c r="B114" s="41"/>
      <c r="C114" s="214" t="s">
        <v>211</v>
      </c>
      <c r="D114" s="214" t="s">
        <v>148</v>
      </c>
      <c r="E114" s="215" t="s">
        <v>212</v>
      </c>
      <c r="F114" s="216" t="s">
        <v>213</v>
      </c>
      <c r="G114" s="217" t="s">
        <v>156</v>
      </c>
      <c r="H114" s="218">
        <v>6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152</v>
      </c>
      <c r="AT114" s="225" t="s">
        <v>148</v>
      </c>
      <c r="AU114" s="225" t="s">
        <v>161</v>
      </c>
      <c r="AY114" s="19" t="s">
        <v>145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152</v>
      </c>
      <c r="BM114" s="225" t="s">
        <v>214</v>
      </c>
    </row>
    <row r="115" s="2" customFormat="1" ht="16.5" customHeight="1">
      <c r="A115" s="40"/>
      <c r="B115" s="41"/>
      <c r="C115" s="214" t="s">
        <v>198</v>
      </c>
      <c r="D115" s="214" t="s">
        <v>148</v>
      </c>
      <c r="E115" s="215" t="s">
        <v>215</v>
      </c>
      <c r="F115" s="216" t="s">
        <v>216</v>
      </c>
      <c r="G115" s="217" t="s">
        <v>156</v>
      </c>
      <c r="H115" s="218">
        <v>46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152</v>
      </c>
      <c r="AT115" s="225" t="s">
        <v>148</v>
      </c>
      <c r="AU115" s="225" t="s">
        <v>161</v>
      </c>
      <c r="AY115" s="19" t="s">
        <v>145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152</v>
      </c>
      <c r="BM115" s="225" t="s">
        <v>217</v>
      </c>
    </row>
    <row r="116" s="12" customFormat="1" ht="20.88" customHeight="1">
      <c r="A116" s="12"/>
      <c r="B116" s="198"/>
      <c r="C116" s="199"/>
      <c r="D116" s="200" t="s">
        <v>71</v>
      </c>
      <c r="E116" s="212" t="s">
        <v>218</v>
      </c>
      <c r="F116" s="212" t="s">
        <v>219</v>
      </c>
      <c r="G116" s="199"/>
      <c r="H116" s="199"/>
      <c r="I116" s="202"/>
      <c r="J116" s="213">
        <f>BK116</f>
        <v>0</v>
      </c>
      <c r="K116" s="199"/>
      <c r="L116" s="204"/>
      <c r="M116" s="205"/>
      <c r="N116" s="206"/>
      <c r="O116" s="206"/>
      <c r="P116" s="207">
        <f>SUM(P117:P121)</f>
        <v>0</v>
      </c>
      <c r="Q116" s="206"/>
      <c r="R116" s="207">
        <f>SUM(R117:R121)</f>
        <v>0</v>
      </c>
      <c r="S116" s="206"/>
      <c r="T116" s="208">
        <f>SUM(T117:T121)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09" t="s">
        <v>81</v>
      </c>
      <c r="AT116" s="210" t="s">
        <v>71</v>
      </c>
      <c r="AU116" s="210" t="s">
        <v>81</v>
      </c>
      <c r="AY116" s="209" t="s">
        <v>145</v>
      </c>
      <c r="BK116" s="211">
        <f>SUM(BK117:BK121)</f>
        <v>0</v>
      </c>
    </row>
    <row r="117" s="2" customFormat="1" ht="16.5" customHeight="1">
      <c r="A117" s="40"/>
      <c r="B117" s="41"/>
      <c r="C117" s="214" t="s">
        <v>220</v>
      </c>
      <c r="D117" s="214" t="s">
        <v>148</v>
      </c>
      <c r="E117" s="215" t="s">
        <v>221</v>
      </c>
      <c r="F117" s="216" t="s">
        <v>192</v>
      </c>
      <c r="G117" s="217" t="s">
        <v>156</v>
      </c>
      <c r="H117" s="218">
        <v>2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152</v>
      </c>
      <c r="AT117" s="225" t="s">
        <v>148</v>
      </c>
      <c r="AU117" s="225" t="s">
        <v>161</v>
      </c>
      <c r="AY117" s="19" t="s">
        <v>145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152</v>
      </c>
      <c r="BM117" s="225" t="s">
        <v>222</v>
      </c>
    </row>
    <row r="118" s="2" customFormat="1" ht="16.5" customHeight="1">
      <c r="A118" s="40"/>
      <c r="B118" s="41"/>
      <c r="C118" s="214" t="s">
        <v>201</v>
      </c>
      <c r="D118" s="214" t="s">
        <v>148</v>
      </c>
      <c r="E118" s="215" t="s">
        <v>223</v>
      </c>
      <c r="F118" s="216" t="s">
        <v>174</v>
      </c>
      <c r="G118" s="217" t="s">
        <v>156</v>
      </c>
      <c r="H118" s="218">
        <v>11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152</v>
      </c>
      <c r="AT118" s="225" t="s">
        <v>148</v>
      </c>
      <c r="AU118" s="225" t="s">
        <v>161</v>
      </c>
      <c r="AY118" s="19" t="s">
        <v>145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152</v>
      </c>
      <c r="BM118" s="225" t="s">
        <v>224</v>
      </c>
    </row>
    <row r="119" s="2" customFormat="1" ht="16.5" customHeight="1">
      <c r="A119" s="40"/>
      <c r="B119" s="41"/>
      <c r="C119" s="214" t="s">
        <v>7</v>
      </c>
      <c r="D119" s="214" t="s">
        <v>148</v>
      </c>
      <c r="E119" s="215" t="s">
        <v>225</v>
      </c>
      <c r="F119" s="216" t="s">
        <v>177</v>
      </c>
      <c r="G119" s="217" t="s">
        <v>156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152</v>
      </c>
      <c r="AT119" s="225" t="s">
        <v>148</v>
      </c>
      <c r="AU119" s="225" t="s">
        <v>161</v>
      </c>
      <c r="AY119" s="19" t="s">
        <v>145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152</v>
      </c>
      <c r="BM119" s="225" t="s">
        <v>226</v>
      </c>
    </row>
    <row r="120" s="2" customFormat="1" ht="16.5" customHeight="1">
      <c r="A120" s="40"/>
      <c r="B120" s="41"/>
      <c r="C120" s="214" t="s">
        <v>203</v>
      </c>
      <c r="D120" s="214" t="s">
        <v>148</v>
      </c>
      <c r="E120" s="215" t="s">
        <v>227</v>
      </c>
      <c r="F120" s="216" t="s">
        <v>206</v>
      </c>
      <c r="G120" s="217" t="s">
        <v>181</v>
      </c>
      <c r="H120" s="218">
        <v>20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152</v>
      </c>
      <c r="AT120" s="225" t="s">
        <v>148</v>
      </c>
      <c r="AU120" s="225" t="s">
        <v>161</v>
      </c>
      <c r="AY120" s="19" t="s">
        <v>145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152</v>
      </c>
      <c r="BM120" s="225" t="s">
        <v>228</v>
      </c>
    </row>
    <row r="121" s="2" customFormat="1" ht="16.5" customHeight="1">
      <c r="A121" s="40"/>
      <c r="B121" s="41"/>
      <c r="C121" s="214" t="s">
        <v>229</v>
      </c>
      <c r="D121" s="214" t="s">
        <v>148</v>
      </c>
      <c r="E121" s="215" t="s">
        <v>230</v>
      </c>
      <c r="F121" s="216" t="s">
        <v>209</v>
      </c>
      <c r="G121" s="217" t="s">
        <v>181</v>
      </c>
      <c r="H121" s="218">
        <v>20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152</v>
      </c>
      <c r="AT121" s="225" t="s">
        <v>148</v>
      </c>
      <c r="AU121" s="225" t="s">
        <v>161</v>
      </c>
      <c r="AY121" s="19" t="s">
        <v>145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152</v>
      </c>
      <c r="BM121" s="225" t="s">
        <v>231</v>
      </c>
    </row>
    <row r="122" s="12" customFormat="1" ht="20.88" customHeight="1">
      <c r="A122" s="12"/>
      <c r="B122" s="198"/>
      <c r="C122" s="199"/>
      <c r="D122" s="200" t="s">
        <v>71</v>
      </c>
      <c r="E122" s="212" t="s">
        <v>232</v>
      </c>
      <c r="F122" s="212" t="s">
        <v>233</v>
      </c>
      <c r="G122" s="199"/>
      <c r="H122" s="199"/>
      <c r="I122" s="202"/>
      <c r="J122" s="213">
        <f>BK122</f>
        <v>0</v>
      </c>
      <c r="K122" s="199"/>
      <c r="L122" s="204"/>
      <c r="M122" s="205"/>
      <c r="N122" s="206"/>
      <c r="O122" s="206"/>
      <c r="P122" s="207">
        <f>SUM(P123:P126)</f>
        <v>0</v>
      </c>
      <c r="Q122" s="206"/>
      <c r="R122" s="207">
        <f>SUM(R123:R126)</f>
        <v>0</v>
      </c>
      <c r="S122" s="206"/>
      <c r="T122" s="208">
        <f>SUM(T123:T126)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81</v>
      </c>
      <c r="AT122" s="210" t="s">
        <v>71</v>
      </c>
      <c r="AU122" s="210" t="s">
        <v>81</v>
      </c>
      <c r="AY122" s="209" t="s">
        <v>145</v>
      </c>
      <c r="BK122" s="211">
        <f>SUM(BK123:BK126)</f>
        <v>0</v>
      </c>
    </row>
    <row r="123" s="2" customFormat="1" ht="16.5" customHeight="1">
      <c r="A123" s="40"/>
      <c r="B123" s="41"/>
      <c r="C123" s="214" t="s">
        <v>207</v>
      </c>
      <c r="D123" s="214" t="s">
        <v>148</v>
      </c>
      <c r="E123" s="215" t="s">
        <v>234</v>
      </c>
      <c r="F123" s="216" t="s">
        <v>174</v>
      </c>
      <c r="G123" s="217" t="s">
        <v>156</v>
      </c>
      <c r="H123" s="218">
        <v>10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152</v>
      </c>
      <c r="AT123" s="225" t="s">
        <v>148</v>
      </c>
      <c r="AU123" s="225" t="s">
        <v>161</v>
      </c>
      <c r="AY123" s="19" t="s">
        <v>145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152</v>
      </c>
      <c r="BM123" s="225" t="s">
        <v>235</v>
      </c>
    </row>
    <row r="124" s="2" customFormat="1" ht="16.5" customHeight="1">
      <c r="A124" s="40"/>
      <c r="B124" s="41"/>
      <c r="C124" s="214" t="s">
        <v>236</v>
      </c>
      <c r="D124" s="214" t="s">
        <v>148</v>
      </c>
      <c r="E124" s="215" t="s">
        <v>237</v>
      </c>
      <c r="F124" s="216" t="s">
        <v>177</v>
      </c>
      <c r="G124" s="217" t="s">
        <v>156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152</v>
      </c>
      <c r="AT124" s="225" t="s">
        <v>148</v>
      </c>
      <c r="AU124" s="225" t="s">
        <v>161</v>
      </c>
      <c r="AY124" s="19" t="s">
        <v>145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152</v>
      </c>
      <c r="BM124" s="225" t="s">
        <v>238</v>
      </c>
    </row>
    <row r="125" s="2" customFormat="1" ht="16.5" customHeight="1">
      <c r="A125" s="40"/>
      <c r="B125" s="41"/>
      <c r="C125" s="214" t="s">
        <v>210</v>
      </c>
      <c r="D125" s="214" t="s">
        <v>148</v>
      </c>
      <c r="E125" s="215" t="s">
        <v>239</v>
      </c>
      <c r="F125" s="216" t="s">
        <v>206</v>
      </c>
      <c r="G125" s="217" t="s">
        <v>181</v>
      </c>
      <c r="H125" s="218">
        <v>20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152</v>
      </c>
      <c r="AT125" s="225" t="s">
        <v>148</v>
      </c>
      <c r="AU125" s="225" t="s">
        <v>161</v>
      </c>
      <c r="AY125" s="19" t="s">
        <v>145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152</v>
      </c>
      <c r="BM125" s="225" t="s">
        <v>240</v>
      </c>
    </row>
    <row r="126" s="2" customFormat="1" ht="16.5" customHeight="1">
      <c r="A126" s="40"/>
      <c r="B126" s="41"/>
      <c r="C126" s="214" t="s">
        <v>241</v>
      </c>
      <c r="D126" s="214" t="s">
        <v>148</v>
      </c>
      <c r="E126" s="215" t="s">
        <v>242</v>
      </c>
      <c r="F126" s="216" t="s">
        <v>209</v>
      </c>
      <c r="G126" s="217" t="s">
        <v>181</v>
      </c>
      <c r="H126" s="218">
        <v>20</v>
      </c>
      <c r="I126" s="219"/>
      <c r="J126" s="220">
        <f>ROUND(I126*H126,2)</f>
        <v>0</v>
      </c>
      <c r="K126" s="216" t="s">
        <v>19</v>
      </c>
      <c r="L126" s="46"/>
      <c r="M126" s="233" t="s">
        <v>19</v>
      </c>
      <c r="N126" s="234" t="s">
        <v>43</v>
      </c>
      <c r="O126" s="235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152</v>
      </c>
      <c r="AT126" s="225" t="s">
        <v>148</v>
      </c>
      <c r="AU126" s="225" t="s">
        <v>161</v>
      </c>
      <c r="AY126" s="19" t="s">
        <v>145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152</v>
      </c>
      <c r="BM126" s="225" t="s">
        <v>243</v>
      </c>
    </row>
    <row r="127" s="2" customFormat="1" ht="6.96" customHeight="1">
      <c r="A127" s="40"/>
      <c r="B127" s="61"/>
      <c r="C127" s="62"/>
      <c r="D127" s="62"/>
      <c r="E127" s="62"/>
      <c r="F127" s="62"/>
      <c r="G127" s="62"/>
      <c r="H127" s="62"/>
      <c r="I127" s="62"/>
      <c r="J127" s="62"/>
      <c r="K127" s="62"/>
      <c r="L127" s="46"/>
      <c r="M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</row>
  </sheetData>
  <sheetProtection sheet="1" autoFilter="0" formatColumns="0" formatRows="0" objects="1" scenarios="1" spinCount="100000" saltValue="dJMWcrBxw/A25YSnUKuNHT9wE4KCPTp0/rCEYnSBJuoaBPGDK0i8lLvoTNwu1P1+sa/3RY5tGz5RS34C5pdFYQ==" hashValue="CDUUxEzaL5NnRr8sKnWwoMQ81H1pJ91RKsWlKONYvUh61j375Dk0sE1wXx18Gf2lOyNi1rvyz8G/eTSxv+jgCA==" algorithmName="SHA-512" password="88A1"/>
  <autoFilter ref="C90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9:H79"/>
    <mergeCell ref="E81:H81"/>
    <mergeCell ref="E83:H83"/>
    <mergeCell ref="L2:V2"/>
  </mergeCells>
  <hyperlinks>
    <hyperlink ref="F96" r:id="rId1" display="https://podminky.urs.cz/item/CS_URS_2023_01/741810002"/>
    <hyperlink ref="F98" r:id="rId2" display="https://podminky.urs.cz/item/CS_URS_2023_01/998741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115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UK - právnická fakulta - oddělení strategického rozvoje - Rekonstrukce místností 23,120,220,407 a 412</v>
      </c>
      <c r="F7" s="144"/>
      <c r="G7" s="144"/>
      <c r="H7" s="144"/>
      <c r="L7" s="22"/>
    </row>
    <row r="8" s="1" customFormat="1" ht="12" customHeight="1">
      <c r="B8" s="22"/>
      <c r="D8" s="144" t="s">
        <v>116</v>
      </c>
      <c r="L8" s="22"/>
    </row>
    <row r="9" s="2" customFormat="1" ht="16.5" customHeight="1">
      <c r="A9" s="40"/>
      <c r="B9" s="46"/>
      <c r="C9" s="40"/>
      <c r="D9" s="40"/>
      <c r="E9" s="145" t="s">
        <v>117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118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244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19. 3. 2024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ROUND(J86,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ROUND((SUM(BE86:BE96)),  2)</f>
        <v>0</v>
      </c>
      <c r="G35" s="40"/>
      <c r="H35" s="40"/>
      <c r="I35" s="159">
        <v>0.20999999999999999</v>
      </c>
      <c r="J35" s="158">
        <f>ROUND(((SUM(BE86:BE96))*I35),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ROUND((SUM(BF86:BF96)),  2)</f>
        <v>0</v>
      </c>
      <c r="G36" s="40"/>
      <c r="H36" s="40"/>
      <c r="I36" s="159">
        <v>0.12</v>
      </c>
      <c r="J36" s="158">
        <f>ROUND(((SUM(BF86:BF96))*I36),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ROUND((SUM(BG86:BG96)),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ROUND((SUM(BH86:BH96)),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ROUND((SUM(BI86:BI96)),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UK - právnická fakulta - oddělení strategického rozvoje - Rekonstrukce místností 23,120,220,407 a 412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117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118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Vedlejší rozpočtové náklady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Nám. Curieových 901/7, Praha 1</v>
      </c>
      <c r="G56" s="42"/>
      <c r="H56" s="42"/>
      <c r="I56" s="34" t="s">
        <v>23</v>
      </c>
      <c r="J56" s="74" t="str">
        <f>IF(J14="","",J14)</f>
        <v>19. 3. 2024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UK - právnická fakulta</v>
      </c>
      <c r="G58" s="42"/>
      <c r="H58" s="42"/>
      <c r="I58" s="34" t="s">
        <v>31</v>
      </c>
      <c r="J58" s="38" t="str">
        <f>E23</f>
        <v>ing.arch.Jiří Linhart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Kateřina Bačová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121</v>
      </c>
      <c r="D61" s="173"/>
      <c r="E61" s="173"/>
      <c r="F61" s="173"/>
      <c r="G61" s="173"/>
      <c r="H61" s="173"/>
      <c r="I61" s="173"/>
      <c r="J61" s="174" t="s">
        <v>122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J86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123</v>
      </c>
    </row>
    <row r="64" s="9" customFormat="1" ht="24.96" customHeight="1">
      <c r="A64" s="9"/>
      <c r="B64" s="176"/>
      <c r="C64" s="177"/>
      <c r="D64" s="178" t="s">
        <v>245</v>
      </c>
      <c r="E64" s="179"/>
      <c r="F64" s="179"/>
      <c r="G64" s="179"/>
      <c r="H64" s="179"/>
      <c r="I64" s="179"/>
      <c r="J64" s="180">
        <f>J87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146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64"/>
      <c r="J70" s="64"/>
      <c r="K70" s="64"/>
      <c r="L70" s="14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130</v>
      </c>
      <c r="D71" s="42"/>
      <c r="E71" s="42"/>
      <c r="F71" s="42"/>
      <c r="G71" s="42"/>
      <c r="H71" s="42"/>
      <c r="I71" s="42"/>
      <c r="J71" s="42"/>
      <c r="K71" s="42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6.5" customHeight="1">
      <c r="A74" s="40"/>
      <c r="B74" s="41"/>
      <c r="C74" s="42"/>
      <c r="D74" s="42"/>
      <c r="E74" s="171" t="str">
        <f>E7</f>
        <v>UK - právnická fakulta - oddělení strategického rozvoje - Rekonstrukce místností 23,120,220,407 a 412</v>
      </c>
      <c r="F74" s="34"/>
      <c r="G74" s="34"/>
      <c r="H74" s="34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1" customFormat="1" ht="12" customHeight="1">
      <c r="B75" s="23"/>
      <c r="C75" s="34" t="s">
        <v>116</v>
      </c>
      <c r="D75" s="24"/>
      <c r="E75" s="24"/>
      <c r="F75" s="24"/>
      <c r="G75" s="24"/>
      <c r="H75" s="24"/>
      <c r="I75" s="24"/>
      <c r="J75" s="24"/>
      <c r="K75" s="24"/>
      <c r="L75" s="22"/>
    </row>
    <row r="76" s="2" customFormat="1" ht="16.5" customHeight="1">
      <c r="A76" s="40"/>
      <c r="B76" s="41"/>
      <c r="C76" s="42"/>
      <c r="D76" s="42"/>
      <c r="E76" s="171" t="s">
        <v>117</v>
      </c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118</v>
      </c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E11</f>
        <v>02 - Vedlejší rozpočtové náklady</v>
      </c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21</v>
      </c>
      <c r="D80" s="42"/>
      <c r="E80" s="42"/>
      <c r="F80" s="29" t="str">
        <f>F14</f>
        <v>Nám. Curieových 901/7, Praha 1</v>
      </c>
      <c r="G80" s="42"/>
      <c r="H80" s="42"/>
      <c r="I80" s="34" t="s">
        <v>23</v>
      </c>
      <c r="J80" s="74" t="str">
        <f>IF(J14="","",J14)</f>
        <v>19. 3. 2024</v>
      </c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5.15" customHeight="1">
      <c r="A82" s="40"/>
      <c r="B82" s="41"/>
      <c r="C82" s="34" t="s">
        <v>25</v>
      </c>
      <c r="D82" s="42"/>
      <c r="E82" s="42"/>
      <c r="F82" s="29" t="str">
        <f>E17</f>
        <v>UK - právnická fakulta</v>
      </c>
      <c r="G82" s="42"/>
      <c r="H82" s="42"/>
      <c r="I82" s="34" t="s">
        <v>31</v>
      </c>
      <c r="J82" s="38" t="str">
        <f>E23</f>
        <v>ing.arch.Jiří Linhart</v>
      </c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29</v>
      </c>
      <c r="D83" s="42"/>
      <c r="E83" s="42"/>
      <c r="F83" s="29" t="str">
        <f>IF(E20="","",E20)</f>
        <v>Vyplň údaj</v>
      </c>
      <c r="G83" s="42"/>
      <c r="H83" s="42"/>
      <c r="I83" s="34" t="s">
        <v>34</v>
      </c>
      <c r="J83" s="38" t="str">
        <f>E26</f>
        <v>Kateřina Bačová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87"/>
      <c r="B85" s="188"/>
      <c r="C85" s="189" t="s">
        <v>131</v>
      </c>
      <c r="D85" s="190" t="s">
        <v>57</v>
      </c>
      <c r="E85" s="190" t="s">
        <v>53</v>
      </c>
      <c r="F85" s="190" t="s">
        <v>54</v>
      </c>
      <c r="G85" s="190" t="s">
        <v>132</v>
      </c>
      <c r="H85" s="190" t="s">
        <v>133</v>
      </c>
      <c r="I85" s="190" t="s">
        <v>134</v>
      </c>
      <c r="J85" s="190" t="s">
        <v>122</v>
      </c>
      <c r="K85" s="191" t="s">
        <v>135</v>
      </c>
      <c r="L85" s="192"/>
      <c r="M85" s="94" t="s">
        <v>19</v>
      </c>
      <c r="N85" s="95" t="s">
        <v>42</v>
      </c>
      <c r="O85" s="95" t="s">
        <v>136</v>
      </c>
      <c r="P85" s="95" t="s">
        <v>137</v>
      </c>
      <c r="Q85" s="95" t="s">
        <v>138</v>
      </c>
      <c r="R85" s="95" t="s">
        <v>139</v>
      </c>
      <c r="S85" s="95" t="s">
        <v>140</v>
      </c>
      <c r="T85" s="96" t="s">
        <v>141</v>
      </c>
      <c r="U85" s="187"/>
      <c r="V85" s="187"/>
      <c r="W85" s="187"/>
      <c r="X85" s="187"/>
      <c r="Y85" s="187"/>
      <c r="Z85" s="187"/>
      <c r="AA85" s="187"/>
      <c r="AB85" s="187"/>
      <c r="AC85" s="187"/>
      <c r="AD85" s="187"/>
      <c r="AE85" s="187"/>
    </row>
    <row r="86" s="2" customFormat="1" ht="22.8" customHeight="1">
      <c r="A86" s="40"/>
      <c r="B86" s="41"/>
      <c r="C86" s="101" t="s">
        <v>142</v>
      </c>
      <c r="D86" s="42"/>
      <c r="E86" s="42"/>
      <c r="F86" s="42"/>
      <c r="G86" s="42"/>
      <c r="H86" s="42"/>
      <c r="I86" s="42"/>
      <c r="J86" s="193">
        <f>BK86</f>
        <v>0</v>
      </c>
      <c r="K86" s="42"/>
      <c r="L86" s="46"/>
      <c r="M86" s="97"/>
      <c r="N86" s="194"/>
      <c r="O86" s="98"/>
      <c r="P86" s="195">
        <f>P87</f>
        <v>0</v>
      </c>
      <c r="Q86" s="98"/>
      <c r="R86" s="195">
        <f>R87</f>
        <v>0</v>
      </c>
      <c r="S86" s="98"/>
      <c r="T86" s="196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71</v>
      </c>
      <c r="AU86" s="19" t="s">
        <v>123</v>
      </c>
      <c r="BK86" s="197">
        <f>BK87</f>
        <v>0</v>
      </c>
    </row>
    <row r="87" s="12" customFormat="1" ht="25.92" customHeight="1">
      <c r="A87" s="12"/>
      <c r="B87" s="198"/>
      <c r="C87" s="199"/>
      <c r="D87" s="200" t="s">
        <v>71</v>
      </c>
      <c r="E87" s="201" t="s">
        <v>246</v>
      </c>
      <c r="F87" s="201" t="s">
        <v>88</v>
      </c>
      <c r="G87" s="199"/>
      <c r="H87" s="199"/>
      <c r="I87" s="202"/>
      <c r="J87" s="203">
        <f>BK87</f>
        <v>0</v>
      </c>
      <c r="K87" s="199"/>
      <c r="L87" s="204"/>
      <c r="M87" s="205"/>
      <c r="N87" s="206"/>
      <c r="O87" s="206"/>
      <c r="P87" s="207">
        <f>SUM(P88:P96)</f>
        <v>0</v>
      </c>
      <c r="Q87" s="206"/>
      <c r="R87" s="207">
        <f>SUM(R88:R96)</f>
        <v>0</v>
      </c>
      <c r="S87" s="206"/>
      <c r="T87" s="208">
        <f>SUM(T88:T96)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9" t="s">
        <v>172</v>
      </c>
      <c r="AT87" s="210" t="s">
        <v>71</v>
      </c>
      <c r="AU87" s="210" t="s">
        <v>72</v>
      </c>
      <c r="AY87" s="209" t="s">
        <v>145</v>
      </c>
      <c r="BK87" s="211">
        <f>SUM(BK88:BK96)</f>
        <v>0</v>
      </c>
    </row>
    <row r="88" s="2" customFormat="1" ht="16.5" customHeight="1">
      <c r="A88" s="40"/>
      <c r="B88" s="41"/>
      <c r="C88" s="214" t="s">
        <v>79</v>
      </c>
      <c r="D88" s="214" t="s">
        <v>148</v>
      </c>
      <c r="E88" s="215" t="s">
        <v>247</v>
      </c>
      <c r="F88" s="216" t="s">
        <v>248</v>
      </c>
      <c r="G88" s="217" t="s">
        <v>151</v>
      </c>
      <c r="H88" s="218">
        <v>1</v>
      </c>
      <c r="I88" s="219"/>
      <c r="J88" s="220">
        <f>ROUND(I88*H88,2)</f>
        <v>0</v>
      </c>
      <c r="K88" s="216" t="s">
        <v>157</v>
      </c>
      <c r="L88" s="46"/>
      <c r="M88" s="221" t="s">
        <v>19</v>
      </c>
      <c r="N88" s="222" t="s">
        <v>43</v>
      </c>
      <c r="O88" s="86"/>
      <c r="P88" s="223">
        <f>O88*H88</f>
        <v>0</v>
      </c>
      <c r="Q88" s="223">
        <v>0</v>
      </c>
      <c r="R88" s="223">
        <f>Q88*H88</f>
        <v>0</v>
      </c>
      <c r="S88" s="223">
        <v>0</v>
      </c>
      <c r="T88" s="224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25" t="s">
        <v>249</v>
      </c>
      <c r="AT88" s="225" t="s">
        <v>148</v>
      </c>
      <c r="AU88" s="225" t="s">
        <v>79</v>
      </c>
      <c r="AY88" s="19" t="s">
        <v>145</v>
      </c>
      <c r="BE88" s="226">
        <f>IF(N88="základní",J88,0)</f>
        <v>0</v>
      </c>
      <c r="BF88" s="226">
        <f>IF(N88="snížená",J88,0)</f>
        <v>0</v>
      </c>
      <c r="BG88" s="226">
        <f>IF(N88="zákl. přenesená",J88,0)</f>
        <v>0</v>
      </c>
      <c r="BH88" s="226">
        <f>IF(N88="sníž. přenesená",J88,0)</f>
        <v>0</v>
      </c>
      <c r="BI88" s="226">
        <f>IF(N88="nulová",J88,0)</f>
        <v>0</v>
      </c>
      <c r="BJ88" s="19" t="s">
        <v>79</v>
      </c>
      <c r="BK88" s="226">
        <f>ROUND(I88*H88,2)</f>
        <v>0</v>
      </c>
      <c r="BL88" s="19" t="s">
        <v>249</v>
      </c>
      <c r="BM88" s="225" t="s">
        <v>250</v>
      </c>
    </row>
    <row r="89" s="2" customFormat="1">
      <c r="A89" s="40"/>
      <c r="B89" s="41"/>
      <c r="C89" s="42"/>
      <c r="D89" s="227" t="s">
        <v>159</v>
      </c>
      <c r="E89" s="42"/>
      <c r="F89" s="228" t="s">
        <v>251</v>
      </c>
      <c r="G89" s="42"/>
      <c r="H89" s="42"/>
      <c r="I89" s="229"/>
      <c r="J89" s="42"/>
      <c r="K89" s="42"/>
      <c r="L89" s="46"/>
      <c r="M89" s="230"/>
      <c r="N89" s="231"/>
      <c r="O89" s="86"/>
      <c r="P89" s="86"/>
      <c r="Q89" s="86"/>
      <c r="R89" s="86"/>
      <c r="S89" s="86"/>
      <c r="T89" s="87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159</v>
      </c>
      <c r="AU89" s="19" t="s">
        <v>79</v>
      </c>
    </row>
    <row r="90" s="2" customFormat="1" ht="16.5" customHeight="1">
      <c r="A90" s="40"/>
      <c r="B90" s="41"/>
      <c r="C90" s="214" t="s">
        <v>81</v>
      </c>
      <c r="D90" s="214" t="s">
        <v>148</v>
      </c>
      <c r="E90" s="215" t="s">
        <v>252</v>
      </c>
      <c r="F90" s="216" t="s">
        <v>253</v>
      </c>
      <c r="G90" s="217" t="s">
        <v>151</v>
      </c>
      <c r="H90" s="218">
        <v>1</v>
      </c>
      <c r="I90" s="219"/>
      <c r="J90" s="220">
        <f>ROUND(I90*H90,2)</f>
        <v>0</v>
      </c>
      <c r="K90" s="216" t="s">
        <v>157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249</v>
      </c>
      <c r="AT90" s="225" t="s">
        <v>148</v>
      </c>
      <c r="AU90" s="225" t="s">
        <v>79</v>
      </c>
      <c r="AY90" s="19" t="s">
        <v>145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79</v>
      </c>
      <c r="BK90" s="226">
        <f>ROUND(I90*H90,2)</f>
        <v>0</v>
      </c>
      <c r="BL90" s="19" t="s">
        <v>249</v>
      </c>
      <c r="BM90" s="225" t="s">
        <v>254</v>
      </c>
    </row>
    <row r="91" s="2" customFormat="1">
      <c r="A91" s="40"/>
      <c r="B91" s="41"/>
      <c r="C91" s="42"/>
      <c r="D91" s="227" t="s">
        <v>159</v>
      </c>
      <c r="E91" s="42"/>
      <c r="F91" s="228" t="s">
        <v>255</v>
      </c>
      <c r="G91" s="42"/>
      <c r="H91" s="42"/>
      <c r="I91" s="229"/>
      <c r="J91" s="42"/>
      <c r="K91" s="42"/>
      <c r="L91" s="46"/>
      <c r="M91" s="230"/>
      <c r="N91" s="231"/>
      <c r="O91" s="86"/>
      <c r="P91" s="86"/>
      <c r="Q91" s="86"/>
      <c r="R91" s="86"/>
      <c r="S91" s="86"/>
      <c r="T91" s="87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T91" s="19" t="s">
        <v>159</v>
      </c>
      <c r="AU91" s="19" t="s">
        <v>79</v>
      </c>
    </row>
    <row r="92" s="2" customFormat="1" ht="16.5" customHeight="1">
      <c r="A92" s="40"/>
      <c r="B92" s="41"/>
      <c r="C92" s="214" t="s">
        <v>161</v>
      </c>
      <c r="D92" s="214" t="s">
        <v>148</v>
      </c>
      <c r="E92" s="215" t="s">
        <v>256</v>
      </c>
      <c r="F92" s="216" t="s">
        <v>257</v>
      </c>
      <c r="G92" s="217" t="s">
        <v>151</v>
      </c>
      <c r="H92" s="218">
        <v>1</v>
      </c>
      <c r="I92" s="219"/>
      <c r="J92" s="220">
        <f>ROUND(I92*H92,2)</f>
        <v>0</v>
      </c>
      <c r="K92" s="216" t="s">
        <v>157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249</v>
      </c>
      <c r="AT92" s="225" t="s">
        <v>148</v>
      </c>
      <c r="AU92" s="225" t="s">
        <v>79</v>
      </c>
      <c r="AY92" s="19" t="s">
        <v>145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79</v>
      </c>
      <c r="BK92" s="226">
        <f>ROUND(I92*H92,2)</f>
        <v>0</v>
      </c>
      <c r="BL92" s="19" t="s">
        <v>249</v>
      </c>
      <c r="BM92" s="225" t="s">
        <v>258</v>
      </c>
    </row>
    <row r="93" s="2" customFormat="1">
      <c r="A93" s="40"/>
      <c r="B93" s="41"/>
      <c r="C93" s="42"/>
      <c r="D93" s="227" t="s">
        <v>159</v>
      </c>
      <c r="E93" s="42"/>
      <c r="F93" s="228" t="s">
        <v>259</v>
      </c>
      <c r="G93" s="42"/>
      <c r="H93" s="42"/>
      <c r="I93" s="229"/>
      <c r="J93" s="42"/>
      <c r="K93" s="42"/>
      <c r="L93" s="46"/>
      <c r="M93" s="230"/>
      <c r="N93" s="231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159</v>
      </c>
      <c r="AU93" s="19" t="s">
        <v>79</v>
      </c>
    </row>
    <row r="94" s="2" customFormat="1">
      <c r="A94" s="40"/>
      <c r="B94" s="41"/>
      <c r="C94" s="42"/>
      <c r="D94" s="238" t="s">
        <v>260</v>
      </c>
      <c r="E94" s="42"/>
      <c r="F94" s="239" t="s">
        <v>261</v>
      </c>
      <c r="G94" s="42"/>
      <c r="H94" s="42"/>
      <c r="I94" s="229"/>
      <c r="J94" s="42"/>
      <c r="K94" s="42"/>
      <c r="L94" s="46"/>
      <c r="M94" s="230"/>
      <c r="N94" s="231"/>
      <c r="O94" s="86"/>
      <c r="P94" s="86"/>
      <c r="Q94" s="86"/>
      <c r="R94" s="86"/>
      <c r="S94" s="86"/>
      <c r="T94" s="87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T94" s="19" t="s">
        <v>260</v>
      </c>
      <c r="AU94" s="19" t="s">
        <v>79</v>
      </c>
    </row>
    <row r="95" s="2" customFormat="1" ht="16.5" customHeight="1">
      <c r="A95" s="40"/>
      <c r="B95" s="41"/>
      <c r="C95" s="214" t="s">
        <v>169</v>
      </c>
      <c r="D95" s="214" t="s">
        <v>148</v>
      </c>
      <c r="E95" s="215" t="s">
        <v>262</v>
      </c>
      <c r="F95" s="216" t="s">
        <v>263</v>
      </c>
      <c r="G95" s="217" t="s">
        <v>151</v>
      </c>
      <c r="H95" s="218">
        <v>1</v>
      </c>
      <c r="I95" s="219"/>
      <c r="J95" s="220">
        <f>ROUND(I95*H95,2)</f>
        <v>0</v>
      </c>
      <c r="K95" s="216" t="s">
        <v>157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249</v>
      </c>
      <c r="AT95" s="225" t="s">
        <v>148</v>
      </c>
      <c r="AU95" s="225" t="s">
        <v>79</v>
      </c>
      <c r="AY95" s="19" t="s">
        <v>145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249</v>
      </c>
      <c r="BM95" s="225" t="s">
        <v>264</v>
      </c>
    </row>
    <row r="96" s="2" customFormat="1">
      <c r="A96" s="40"/>
      <c r="B96" s="41"/>
      <c r="C96" s="42"/>
      <c r="D96" s="227" t="s">
        <v>159</v>
      </c>
      <c r="E96" s="42"/>
      <c r="F96" s="228" t="s">
        <v>265</v>
      </c>
      <c r="G96" s="42"/>
      <c r="H96" s="42"/>
      <c r="I96" s="229"/>
      <c r="J96" s="42"/>
      <c r="K96" s="42"/>
      <c r="L96" s="46"/>
      <c r="M96" s="240"/>
      <c r="N96" s="241"/>
      <c r="O96" s="235"/>
      <c r="P96" s="235"/>
      <c r="Q96" s="235"/>
      <c r="R96" s="235"/>
      <c r="S96" s="235"/>
      <c r="T96" s="242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T96" s="19" t="s">
        <v>159</v>
      </c>
      <c r="AU96" s="19" t="s">
        <v>79</v>
      </c>
    </row>
    <row r="97" s="2" customFormat="1" ht="6.96" customHeight="1">
      <c r="A97" s="40"/>
      <c r="B97" s="61"/>
      <c r="C97" s="62"/>
      <c r="D97" s="62"/>
      <c r="E97" s="62"/>
      <c r="F97" s="62"/>
      <c r="G97" s="62"/>
      <c r="H97" s="62"/>
      <c r="I97" s="62"/>
      <c r="J97" s="62"/>
      <c r="K97" s="62"/>
      <c r="L97" s="46"/>
      <c r="M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</sheetData>
  <sheetProtection sheet="1" autoFilter="0" formatColumns="0" formatRows="0" objects="1" scenarios="1" spinCount="100000" saltValue="L+8pw0SL49DUIBm3U8t7fpSE/us9ROLL85hjV8I3liUUzXErGqlonLroYWO0BSLAwYts0vqIBjT/bkBVxcnWIw==" hashValue="ngRYP57vwrTwqAByIX9hk2lsPJ/vmhzvmzYmKdaFbaFaNlRpDmkqTkUFmJ4XXdNQTd3hsGQ5OlU/MrLdiVU5HQ==" algorithmName="SHA-512" password="88A1"/>
  <autoFilter ref="C85:K9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hyperlinks>
    <hyperlink ref="F89" r:id="rId1" display="https://podminky.urs.cz/item/CS_URS_2023_01/030001000"/>
    <hyperlink ref="F91" r:id="rId2" display="https://podminky.urs.cz/item/CS_URS_2023_01/045002000"/>
    <hyperlink ref="F93" r:id="rId3" display="https://podminky.urs.cz/item/CS_URS_2023_01/071002000"/>
    <hyperlink ref="F96" r:id="rId4" display="https://podminky.urs.cz/item/CS_URS_2023_01/09170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115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UK - právnická fakulta - oddělení strategického rozvoje - Rekonstrukce místností 23,120,220,407 a 412</v>
      </c>
      <c r="F7" s="144"/>
      <c r="G7" s="144"/>
      <c r="H7" s="144"/>
      <c r="L7" s="22"/>
    </row>
    <row r="8" s="1" customFormat="1" ht="12" customHeight="1">
      <c r="B8" s="22"/>
      <c r="D8" s="144" t="s">
        <v>116</v>
      </c>
      <c r="L8" s="22"/>
    </row>
    <row r="9" s="2" customFormat="1" ht="16.5" customHeight="1">
      <c r="A9" s="40"/>
      <c r="B9" s="46"/>
      <c r="C9" s="40"/>
      <c r="D9" s="40"/>
      <c r="E9" s="145" t="s">
        <v>266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118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267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19. 3. 2024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ROUND((SUM(BE100:BE274)),  2)</f>
        <v>0</v>
      </c>
      <c r="G35" s="40"/>
      <c r="H35" s="40"/>
      <c r="I35" s="159">
        <v>0.20999999999999999</v>
      </c>
      <c r="J35" s="158">
        <f>ROUND(((SUM(BE100:BE274))*I35),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ROUND((SUM(BF100:BF274)),  2)</f>
        <v>0</v>
      </c>
      <c r="G36" s="40"/>
      <c r="H36" s="40"/>
      <c r="I36" s="159">
        <v>0.12</v>
      </c>
      <c r="J36" s="158">
        <f>ROUND(((SUM(BF100:BF274))*I36),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ROUND((SUM(BG100:BG274)),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ROUND((SUM(BH100:BH274)),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ROUND((SUM(BI100:BI274)),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UK - právnická fakulta - oddělení strategického rozvoje - Rekonstrukce místností 23,120,220,407 a 412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266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118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01 - Stavební část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Nám. Curieových 901/7, Praha 1</v>
      </c>
      <c r="G56" s="42"/>
      <c r="H56" s="42"/>
      <c r="I56" s="34" t="s">
        <v>23</v>
      </c>
      <c r="J56" s="74" t="str">
        <f>IF(J14="","",J14)</f>
        <v>19. 3. 2024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UK - právnická fakulta</v>
      </c>
      <c r="G58" s="42"/>
      <c r="H58" s="42"/>
      <c r="I58" s="34" t="s">
        <v>31</v>
      </c>
      <c r="J58" s="38" t="str">
        <f>E23</f>
        <v>ing.arch.Jiří Linhart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Kateřina Bačová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121</v>
      </c>
      <c r="D61" s="173"/>
      <c r="E61" s="173"/>
      <c r="F61" s="173"/>
      <c r="G61" s="173"/>
      <c r="H61" s="173"/>
      <c r="I61" s="173"/>
      <c r="J61" s="174" t="s">
        <v>122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123</v>
      </c>
    </row>
    <row r="64" s="9" customFormat="1" ht="24.96" customHeight="1">
      <c r="A64" s="9"/>
      <c r="B64" s="176"/>
      <c r="C64" s="177"/>
      <c r="D64" s="178" t="s">
        <v>268</v>
      </c>
      <c r="E64" s="179"/>
      <c r="F64" s="179"/>
      <c r="G64" s="179"/>
      <c r="H64" s="179"/>
      <c r="I64" s="179"/>
      <c r="J64" s="180">
        <f>J101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269</v>
      </c>
      <c r="E65" s="184"/>
      <c r="F65" s="184"/>
      <c r="G65" s="184"/>
      <c r="H65" s="184"/>
      <c r="I65" s="184"/>
      <c r="J65" s="185">
        <f>J102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270</v>
      </c>
      <c r="E66" s="184"/>
      <c r="F66" s="184"/>
      <c r="G66" s="184"/>
      <c r="H66" s="184"/>
      <c r="I66" s="184"/>
      <c r="J66" s="185">
        <f>J114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271</v>
      </c>
      <c r="E67" s="184"/>
      <c r="F67" s="184"/>
      <c r="G67" s="184"/>
      <c r="H67" s="184"/>
      <c r="I67" s="184"/>
      <c r="J67" s="185">
        <f>J125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272</v>
      </c>
      <c r="E68" s="184"/>
      <c r="F68" s="184"/>
      <c r="G68" s="184"/>
      <c r="H68" s="184"/>
      <c r="I68" s="184"/>
      <c r="J68" s="185">
        <f>J135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124</v>
      </c>
      <c r="E69" s="179"/>
      <c r="F69" s="179"/>
      <c r="G69" s="179"/>
      <c r="H69" s="179"/>
      <c r="I69" s="179"/>
      <c r="J69" s="180">
        <f>J138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273</v>
      </c>
      <c r="E70" s="184"/>
      <c r="F70" s="184"/>
      <c r="G70" s="184"/>
      <c r="H70" s="184"/>
      <c r="I70" s="184"/>
      <c r="J70" s="185">
        <f>J139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274</v>
      </c>
      <c r="E71" s="184"/>
      <c r="F71" s="184"/>
      <c r="G71" s="184"/>
      <c r="H71" s="184"/>
      <c r="I71" s="184"/>
      <c r="J71" s="185">
        <f>J147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275</v>
      </c>
      <c r="E72" s="184"/>
      <c r="F72" s="184"/>
      <c r="G72" s="184"/>
      <c r="H72" s="184"/>
      <c r="I72" s="184"/>
      <c r="J72" s="185">
        <f>J157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276</v>
      </c>
      <c r="E73" s="184"/>
      <c r="F73" s="184"/>
      <c r="G73" s="184"/>
      <c r="H73" s="184"/>
      <c r="I73" s="184"/>
      <c r="J73" s="185">
        <f>J173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277</v>
      </c>
      <c r="E74" s="184"/>
      <c r="F74" s="184"/>
      <c r="G74" s="184"/>
      <c r="H74" s="184"/>
      <c r="I74" s="184"/>
      <c r="J74" s="185">
        <f>J185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278</v>
      </c>
      <c r="E75" s="184"/>
      <c r="F75" s="184"/>
      <c r="G75" s="184"/>
      <c r="H75" s="184"/>
      <c r="I75" s="184"/>
      <c r="J75" s="185">
        <f>J198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279</v>
      </c>
      <c r="E76" s="184"/>
      <c r="F76" s="184"/>
      <c r="G76" s="184"/>
      <c r="H76" s="184"/>
      <c r="I76" s="184"/>
      <c r="J76" s="185">
        <f>J230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280</v>
      </c>
      <c r="E77" s="184"/>
      <c r="F77" s="184"/>
      <c r="G77" s="184"/>
      <c r="H77" s="184"/>
      <c r="I77" s="184"/>
      <c r="J77" s="185">
        <f>J239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281</v>
      </c>
      <c r="E78" s="184"/>
      <c r="F78" s="184"/>
      <c r="G78" s="184"/>
      <c r="H78" s="184"/>
      <c r="I78" s="184"/>
      <c r="J78" s="185">
        <f>J243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130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1" t="str">
        <f>E7</f>
        <v>UK - právnická fakulta - oddělení strategického rozvoje - Rekonstrukce místností 23,120,220,407 a 412</v>
      </c>
      <c r="F88" s="34"/>
      <c r="G88" s="34"/>
      <c r="H88" s="34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116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1" t="s">
        <v>266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118</v>
      </c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01 - Stavební část</v>
      </c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>Nám. Curieových 901/7, Praha 1</v>
      </c>
      <c r="G94" s="42"/>
      <c r="H94" s="42"/>
      <c r="I94" s="34" t="s">
        <v>23</v>
      </c>
      <c r="J94" s="74" t="str">
        <f>IF(J14="","",J14)</f>
        <v>19. 3. 2024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5.15" customHeight="1">
      <c r="A96" s="40"/>
      <c r="B96" s="41"/>
      <c r="C96" s="34" t="s">
        <v>25</v>
      </c>
      <c r="D96" s="42"/>
      <c r="E96" s="42"/>
      <c r="F96" s="29" t="str">
        <f>E17</f>
        <v>UK - právnická fakulta</v>
      </c>
      <c r="G96" s="42"/>
      <c r="H96" s="42"/>
      <c r="I96" s="34" t="s">
        <v>31</v>
      </c>
      <c r="J96" s="38" t="str">
        <f>E23</f>
        <v>ing.arch.Jiří Linhart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34</v>
      </c>
      <c r="J97" s="38" t="str">
        <f>E26</f>
        <v>Kateřina Bačová</v>
      </c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7"/>
      <c r="B99" s="188"/>
      <c r="C99" s="189" t="s">
        <v>131</v>
      </c>
      <c r="D99" s="190" t="s">
        <v>57</v>
      </c>
      <c r="E99" s="190" t="s">
        <v>53</v>
      </c>
      <c r="F99" s="190" t="s">
        <v>54</v>
      </c>
      <c r="G99" s="190" t="s">
        <v>132</v>
      </c>
      <c r="H99" s="190" t="s">
        <v>133</v>
      </c>
      <c r="I99" s="190" t="s">
        <v>134</v>
      </c>
      <c r="J99" s="190" t="s">
        <v>122</v>
      </c>
      <c r="K99" s="191" t="s">
        <v>135</v>
      </c>
      <c r="L99" s="192"/>
      <c r="M99" s="94" t="s">
        <v>19</v>
      </c>
      <c r="N99" s="95" t="s">
        <v>42</v>
      </c>
      <c r="O99" s="95" t="s">
        <v>136</v>
      </c>
      <c r="P99" s="95" t="s">
        <v>137</v>
      </c>
      <c r="Q99" s="95" t="s">
        <v>138</v>
      </c>
      <c r="R99" s="95" t="s">
        <v>139</v>
      </c>
      <c r="S99" s="95" t="s">
        <v>140</v>
      </c>
      <c r="T99" s="96" t="s">
        <v>141</v>
      </c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</row>
    <row r="100" s="2" customFormat="1" ht="22.8" customHeight="1">
      <c r="A100" s="40"/>
      <c r="B100" s="41"/>
      <c r="C100" s="101" t="s">
        <v>142</v>
      </c>
      <c r="D100" s="42"/>
      <c r="E100" s="42"/>
      <c r="F100" s="42"/>
      <c r="G100" s="42"/>
      <c r="H100" s="42"/>
      <c r="I100" s="42"/>
      <c r="J100" s="193">
        <f>BK100</f>
        <v>0</v>
      </c>
      <c r="K100" s="42"/>
      <c r="L100" s="46"/>
      <c r="M100" s="97"/>
      <c r="N100" s="194"/>
      <c r="O100" s="98"/>
      <c r="P100" s="195">
        <f>P101+P138</f>
        <v>0</v>
      </c>
      <c r="Q100" s="98"/>
      <c r="R100" s="195">
        <f>R101+R138</f>
        <v>0.90904377000000003</v>
      </c>
      <c r="S100" s="98"/>
      <c r="T100" s="196">
        <f>T101+T138</f>
        <v>0.48739832000000005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71</v>
      </c>
      <c r="AU100" s="19" t="s">
        <v>123</v>
      </c>
      <c r="BK100" s="197">
        <f>BK101+BK138</f>
        <v>0</v>
      </c>
    </row>
    <row r="101" s="12" customFormat="1" ht="25.92" customHeight="1">
      <c r="A101" s="12"/>
      <c r="B101" s="198"/>
      <c r="C101" s="199"/>
      <c r="D101" s="200" t="s">
        <v>71</v>
      </c>
      <c r="E101" s="201" t="s">
        <v>282</v>
      </c>
      <c r="F101" s="201" t="s">
        <v>283</v>
      </c>
      <c r="G101" s="199"/>
      <c r="H101" s="199"/>
      <c r="I101" s="202"/>
      <c r="J101" s="203">
        <f>BK101</f>
        <v>0</v>
      </c>
      <c r="K101" s="199"/>
      <c r="L101" s="204"/>
      <c r="M101" s="205"/>
      <c r="N101" s="206"/>
      <c r="O101" s="206"/>
      <c r="P101" s="207">
        <f>P102+P114+P125+P135</f>
        <v>0</v>
      </c>
      <c r="Q101" s="206"/>
      <c r="R101" s="207">
        <f>R102+R114+R125+R135</f>
        <v>0.32499731999999998</v>
      </c>
      <c r="S101" s="206"/>
      <c r="T101" s="208">
        <f>T102+T114+T125+T135</f>
        <v>0.023099999999999999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79</v>
      </c>
      <c r="AT101" s="210" t="s">
        <v>71</v>
      </c>
      <c r="AU101" s="210" t="s">
        <v>72</v>
      </c>
      <c r="AY101" s="209" t="s">
        <v>145</v>
      </c>
      <c r="BK101" s="211">
        <f>BK102+BK114+BK125+BK135</f>
        <v>0</v>
      </c>
    </row>
    <row r="102" s="12" customFormat="1" ht="22.8" customHeight="1">
      <c r="A102" s="12"/>
      <c r="B102" s="198"/>
      <c r="C102" s="199"/>
      <c r="D102" s="200" t="s">
        <v>71</v>
      </c>
      <c r="E102" s="212" t="s">
        <v>175</v>
      </c>
      <c r="F102" s="212" t="s">
        <v>284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SUM(P103:P113)</f>
        <v>0</v>
      </c>
      <c r="Q102" s="206"/>
      <c r="R102" s="207">
        <f>SUM(R103:R113)</f>
        <v>0.32196532</v>
      </c>
      <c r="S102" s="206"/>
      <c r="T102" s="208">
        <f>SUM(T103:T113)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79</v>
      </c>
      <c r="AT102" s="210" t="s">
        <v>71</v>
      </c>
      <c r="AU102" s="210" t="s">
        <v>79</v>
      </c>
      <c r="AY102" s="209" t="s">
        <v>145</v>
      </c>
      <c r="BK102" s="211">
        <f>SUM(BK103:BK113)</f>
        <v>0</v>
      </c>
    </row>
    <row r="103" s="2" customFormat="1" ht="16.5" customHeight="1">
      <c r="A103" s="40"/>
      <c r="B103" s="41"/>
      <c r="C103" s="214" t="s">
        <v>79</v>
      </c>
      <c r="D103" s="214" t="s">
        <v>148</v>
      </c>
      <c r="E103" s="215" t="s">
        <v>285</v>
      </c>
      <c r="F103" s="216" t="s">
        <v>286</v>
      </c>
      <c r="G103" s="217" t="s">
        <v>287</v>
      </c>
      <c r="H103" s="218">
        <v>3.0699999999999998</v>
      </c>
      <c r="I103" s="219"/>
      <c r="J103" s="220">
        <f>ROUND(I103*H103,2)</f>
        <v>0</v>
      </c>
      <c r="K103" s="216" t="s">
        <v>157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0.056000000000000001</v>
      </c>
      <c r="R103" s="223">
        <f>Q103*H103</f>
        <v>0.17191999999999999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169</v>
      </c>
      <c r="AT103" s="225" t="s">
        <v>148</v>
      </c>
      <c r="AU103" s="225" t="s">
        <v>81</v>
      </c>
      <c r="AY103" s="19" t="s">
        <v>145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169</v>
      </c>
      <c r="BM103" s="225" t="s">
        <v>288</v>
      </c>
    </row>
    <row r="104" s="2" customFormat="1">
      <c r="A104" s="40"/>
      <c r="B104" s="41"/>
      <c r="C104" s="42"/>
      <c r="D104" s="227" t="s">
        <v>159</v>
      </c>
      <c r="E104" s="42"/>
      <c r="F104" s="228" t="s">
        <v>289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159</v>
      </c>
      <c r="AU104" s="19" t="s">
        <v>81</v>
      </c>
    </row>
    <row r="105" s="2" customFormat="1" ht="16.5" customHeight="1">
      <c r="A105" s="40"/>
      <c r="B105" s="41"/>
      <c r="C105" s="214" t="s">
        <v>81</v>
      </c>
      <c r="D105" s="214" t="s">
        <v>148</v>
      </c>
      <c r="E105" s="215" t="s">
        <v>290</v>
      </c>
      <c r="F105" s="216" t="s">
        <v>291</v>
      </c>
      <c r="G105" s="217" t="s">
        <v>287</v>
      </c>
      <c r="H105" s="218">
        <v>3.0699999999999998</v>
      </c>
      <c r="I105" s="219"/>
      <c r="J105" s="220">
        <f>ROUND(I105*H105,2)</f>
        <v>0</v>
      </c>
      <c r="K105" s="216" t="s">
        <v>157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0.040629999999999999</v>
      </c>
      <c r="R105" s="223">
        <f>Q105*H105</f>
        <v>0.12473409999999999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169</v>
      </c>
      <c r="AT105" s="225" t="s">
        <v>148</v>
      </c>
      <c r="AU105" s="225" t="s">
        <v>81</v>
      </c>
      <c r="AY105" s="19" t="s">
        <v>145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169</v>
      </c>
      <c r="BM105" s="225" t="s">
        <v>292</v>
      </c>
    </row>
    <row r="106" s="2" customFormat="1">
      <c r="A106" s="40"/>
      <c r="B106" s="41"/>
      <c r="C106" s="42"/>
      <c r="D106" s="227" t="s">
        <v>159</v>
      </c>
      <c r="E106" s="42"/>
      <c r="F106" s="228" t="s">
        <v>293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159</v>
      </c>
      <c r="AU106" s="19" t="s">
        <v>81</v>
      </c>
    </row>
    <row r="107" s="13" customFormat="1">
      <c r="A107" s="13"/>
      <c r="B107" s="243"/>
      <c r="C107" s="244"/>
      <c r="D107" s="238" t="s">
        <v>294</v>
      </c>
      <c r="E107" s="245" t="s">
        <v>19</v>
      </c>
      <c r="F107" s="246" t="s">
        <v>295</v>
      </c>
      <c r="G107" s="244"/>
      <c r="H107" s="247">
        <v>2.1000000000000001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3" t="s">
        <v>294</v>
      </c>
      <c r="AU107" s="253" t="s">
        <v>81</v>
      </c>
      <c r="AV107" s="13" t="s">
        <v>81</v>
      </c>
      <c r="AW107" s="13" t="s">
        <v>33</v>
      </c>
      <c r="AX107" s="13" t="s">
        <v>72</v>
      </c>
      <c r="AY107" s="253" t="s">
        <v>145</v>
      </c>
    </row>
    <row r="108" s="13" customFormat="1">
      <c r="A108" s="13"/>
      <c r="B108" s="243"/>
      <c r="C108" s="244"/>
      <c r="D108" s="238" t="s">
        <v>294</v>
      </c>
      <c r="E108" s="245" t="s">
        <v>19</v>
      </c>
      <c r="F108" s="246" t="s">
        <v>296</v>
      </c>
      <c r="G108" s="244"/>
      <c r="H108" s="247">
        <v>0.69999999999999996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53" t="s">
        <v>294</v>
      </c>
      <c r="AU108" s="253" t="s">
        <v>81</v>
      </c>
      <c r="AV108" s="13" t="s">
        <v>81</v>
      </c>
      <c r="AW108" s="13" t="s">
        <v>33</v>
      </c>
      <c r="AX108" s="13" t="s">
        <v>72</v>
      </c>
      <c r="AY108" s="253" t="s">
        <v>145</v>
      </c>
    </row>
    <row r="109" s="13" customFormat="1">
      <c r="A109" s="13"/>
      <c r="B109" s="243"/>
      <c r="C109" s="244"/>
      <c r="D109" s="238" t="s">
        <v>294</v>
      </c>
      <c r="E109" s="245" t="s">
        <v>19</v>
      </c>
      <c r="F109" s="246" t="s">
        <v>297</v>
      </c>
      <c r="G109" s="244"/>
      <c r="H109" s="247">
        <v>0.27000000000000002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53" t="s">
        <v>294</v>
      </c>
      <c r="AU109" s="253" t="s">
        <v>81</v>
      </c>
      <c r="AV109" s="13" t="s">
        <v>81</v>
      </c>
      <c r="AW109" s="13" t="s">
        <v>33</v>
      </c>
      <c r="AX109" s="13" t="s">
        <v>72</v>
      </c>
      <c r="AY109" s="253" t="s">
        <v>145</v>
      </c>
    </row>
    <row r="110" s="14" customFormat="1">
      <c r="A110" s="14"/>
      <c r="B110" s="254"/>
      <c r="C110" s="255"/>
      <c r="D110" s="238" t="s">
        <v>294</v>
      </c>
      <c r="E110" s="256" t="s">
        <v>19</v>
      </c>
      <c r="F110" s="257" t="s">
        <v>298</v>
      </c>
      <c r="G110" s="255"/>
      <c r="H110" s="258">
        <v>3.0699999999999998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4" t="s">
        <v>294</v>
      </c>
      <c r="AU110" s="264" t="s">
        <v>81</v>
      </c>
      <c r="AV110" s="14" t="s">
        <v>169</v>
      </c>
      <c r="AW110" s="14" t="s">
        <v>33</v>
      </c>
      <c r="AX110" s="14" t="s">
        <v>79</v>
      </c>
      <c r="AY110" s="264" t="s">
        <v>145</v>
      </c>
    </row>
    <row r="111" s="2" customFormat="1" ht="24.15" customHeight="1">
      <c r="A111" s="40"/>
      <c r="B111" s="41"/>
      <c r="C111" s="214" t="s">
        <v>161</v>
      </c>
      <c r="D111" s="214" t="s">
        <v>148</v>
      </c>
      <c r="E111" s="215" t="s">
        <v>299</v>
      </c>
      <c r="F111" s="216" t="s">
        <v>300</v>
      </c>
      <c r="G111" s="217" t="s">
        <v>301</v>
      </c>
      <c r="H111" s="218">
        <v>0.010999999999999999</v>
      </c>
      <c r="I111" s="219"/>
      <c r="J111" s="220">
        <f>ROUND(I111*H111,2)</f>
        <v>0</v>
      </c>
      <c r="K111" s="216" t="s">
        <v>157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2.3010199999999998</v>
      </c>
      <c r="R111" s="223">
        <f>Q111*H111</f>
        <v>0.025311219999999995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169</v>
      </c>
      <c r="AT111" s="225" t="s">
        <v>148</v>
      </c>
      <c r="AU111" s="225" t="s">
        <v>81</v>
      </c>
      <c r="AY111" s="19" t="s">
        <v>145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169</v>
      </c>
      <c r="BM111" s="225" t="s">
        <v>302</v>
      </c>
    </row>
    <row r="112" s="2" customFormat="1">
      <c r="A112" s="40"/>
      <c r="B112" s="41"/>
      <c r="C112" s="42"/>
      <c r="D112" s="227" t="s">
        <v>159</v>
      </c>
      <c r="E112" s="42"/>
      <c r="F112" s="228" t="s">
        <v>303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159</v>
      </c>
      <c r="AU112" s="19" t="s">
        <v>81</v>
      </c>
    </row>
    <row r="113" s="13" customFormat="1">
      <c r="A113" s="13"/>
      <c r="B113" s="243"/>
      <c r="C113" s="244"/>
      <c r="D113" s="238" t="s">
        <v>294</v>
      </c>
      <c r="E113" s="245" t="s">
        <v>19</v>
      </c>
      <c r="F113" s="246" t="s">
        <v>304</v>
      </c>
      <c r="G113" s="244"/>
      <c r="H113" s="247">
        <v>0.010999999999999999</v>
      </c>
      <c r="I113" s="248"/>
      <c r="J113" s="244"/>
      <c r="K113" s="244"/>
      <c r="L113" s="249"/>
      <c r="M113" s="250"/>
      <c r="N113" s="251"/>
      <c r="O113" s="251"/>
      <c r="P113" s="251"/>
      <c r="Q113" s="251"/>
      <c r="R113" s="251"/>
      <c r="S113" s="251"/>
      <c r="T113" s="25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3" t="s">
        <v>294</v>
      </c>
      <c r="AU113" s="253" t="s">
        <v>81</v>
      </c>
      <c r="AV113" s="13" t="s">
        <v>81</v>
      </c>
      <c r="AW113" s="13" t="s">
        <v>33</v>
      </c>
      <c r="AX113" s="13" t="s">
        <v>79</v>
      </c>
      <c r="AY113" s="253" t="s">
        <v>145</v>
      </c>
    </row>
    <row r="114" s="12" customFormat="1" ht="22.8" customHeight="1">
      <c r="A114" s="12"/>
      <c r="B114" s="198"/>
      <c r="C114" s="199"/>
      <c r="D114" s="200" t="s">
        <v>71</v>
      </c>
      <c r="E114" s="212" t="s">
        <v>188</v>
      </c>
      <c r="F114" s="212" t="s">
        <v>305</v>
      </c>
      <c r="G114" s="199"/>
      <c r="H114" s="199"/>
      <c r="I114" s="202"/>
      <c r="J114" s="213">
        <f>BK114</f>
        <v>0</v>
      </c>
      <c r="K114" s="199"/>
      <c r="L114" s="204"/>
      <c r="M114" s="205"/>
      <c r="N114" s="206"/>
      <c r="O114" s="206"/>
      <c r="P114" s="207">
        <f>SUM(P115:P124)</f>
        <v>0</v>
      </c>
      <c r="Q114" s="206"/>
      <c r="R114" s="207">
        <f>SUM(R115:R124)</f>
        <v>0.003032</v>
      </c>
      <c r="S114" s="206"/>
      <c r="T114" s="208">
        <f>SUM(T115:T124)</f>
        <v>0.023099999999999999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9" t="s">
        <v>79</v>
      </c>
      <c r="AT114" s="210" t="s">
        <v>71</v>
      </c>
      <c r="AU114" s="210" t="s">
        <v>79</v>
      </c>
      <c r="AY114" s="209" t="s">
        <v>145</v>
      </c>
      <c r="BK114" s="211">
        <f>SUM(BK115:BK124)</f>
        <v>0</v>
      </c>
    </row>
    <row r="115" s="2" customFormat="1" ht="24.15" customHeight="1">
      <c r="A115" s="40"/>
      <c r="B115" s="41"/>
      <c r="C115" s="214" t="s">
        <v>169</v>
      </c>
      <c r="D115" s="214" t="s">
        <v>148</v>
      </c>
      <c r="E115" s="215" t="s">
        <v>306</v>
      </c>
      <c r="F115" s="216" t="s">
        <v>307</v>
      </c>
      <c r="G115" s="217" t="s">
        <v>287</v>
      </c>
      <c r="H115" s="218">
        <v>10</v>
      </c>
      <c r="I115" s="219"/>
      <c r="J115" s="220">
        <f>ROUND(I115*H115,2)</f>
        <v>0</v>
      </c>
      <c r="K115" s="216" t="s">
        <v>157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0.00012999999999999999</v>
      </c>
      <c r="R115" s="223">
        <f>Q115*H115</f>
        <v>0.0012999999999999999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169</v>
      </c>
      <c r="AT115" s="225" t="s">
        <v>148</v>
      </c>
      <c r="AU115" s="225" t="s">
        <v>81</v>
      </c>
      <c r="AY115" s="19" t="s">
        <v>145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169</v>
      </c>
      <c r="BM115" s="225" t="s">
        <v>308</v>
      </c>
    </row>
    <row r="116" s="2" customFormat="1">
      <c r="A116" s="40"/>
      <c r="B116" s="41"/>
      <c r="C116" s="42"/>
      <c r="D116" s="227" t="s">
        <v>159</v>
      </c>
      <c r="E116" s="42"/>
      <c r="F116" s="228" t="s">
        <v>309</v>
      </c>
      <c r="G116" s="42"/>
      <c r="H116" s="42"/>
      <c r="I116" s="229"/>
      <c r="J116" s="42"/>
      <c r="K116" s="42"/>
      <c r="L116" s="46"/>
      <c r="M116" s="230"/>
      <c r="N116" s="231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159</v>
      </c>
      <c r="AU116" s="19" t="s">
        <v>81</v>
      </c>
    </row>
    <row r="117" s="2" customFormat="1" ht="24.15" customHeight="1">
      <c r="A117" s="40"/>
      <c r="B117" s="41"/>
      <c r="C117" s="214" t="s">
        <v>172</v>
      </c>
      <c r="D117" s="214" t="s">
        <v>148</v>
      </c>
      <c r="E117" s="215" t="s">
        <v>310</v>
      </c>
      <c r="F117" s="216" t="s">
        <v>311</v>
      </c>
      <c r="G117" s="217" t="s">
        <v>287</v>
      </c>
      <c r="H117" s="218">
        <v>43.299999999999997</v>
      </c>
      <c r="I117" s="219"/>
      <c r="J117" s="220">
        <f>ROUND(I117*H117,2)</f>
        <v>0</v>
      </c>
      <c r="K117" s="216" t="s">
        <v>157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4.0000000000000003E-05</v>
      </c>
      <c r="R117" s="223">
        <f>Q117*H117</f>
        <v>0.001732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169</v>
      </c>
      <c r="AT117" s="225" t="s">
        <v>148</v>
      </c>
      <c r="AU117" s="225" t="s">
        <v>81</v>
      </c>
      <c r="AY117" s="19" t="s">
        <v>145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169</v>
      </c>
      <c r="BM117" s="225" t="s">
        <v>312</v>
      </c>
    </row>
    <row r="118" s="2" customFormat="1">
      <c r="A118" s="40"/>
      <c r="B118" s="41"/>
      <c r="C118" s="42"/>
      <c r="D118" s="227" t="s">
        <v>159</v>
      </c>
      <c r="E118" s="42"/>
      <c r="F118" s="228" t="s">
        <v>313</v>
      </c>
      <c r="G118" s="42"/>
      <c r="H118" s="42"/>
      <c r="I118" s="229"/>
      <c r="J118" s="42"/>
      <c r="K118" s="42"/>
      <c r="L118" s="46"/>
      <c r="M118" s="230"/>
      <c r="N118" s="231"/>
      <c r="O118" s="86"/>
      <c r="P118" s="86"/>
      <c r="Q118" s="86"/>
      <c r="R118" s="86"/>
      <c r="S118" s="86"/>
      <c r="T118" s="87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T118" s="19" t="s">
        <v>159</v>
      </c>
      <c r="AU118" s="19" t="s">
        <v>81</v>
      </c>
    </row>
    <row r="119" s="13" customFormat="1">
      <c r="A119" s="13"/>
      <c r="B119" s="243"/>
      <c r="C119" s="244"/>
      <c r="D119" s="238" t="s">
        <v>294</v>
      </c>
      <c r="E119" s="245" t="s">
        <v>19</v>
      </c>
      <c r="F119" s="246" t="s">
        <v>314</v>
      </c>
      <c r="G119" s="244"/>
      <c r="H119" s="247">
        <v>43.299999999999997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53" t="s">
        <v>294</v>
      </c>
      <c r="AU119" s="253" t="s">
        <v>81</v>
      </c>
      <c r="AV119" s="13" t="s">
        <v>81</v>
      </c>
      <c r="AW119" s="13" t="s">
        <v>33</v>
      </c>
      <c r="AX119" s="13" t="s">
        <v>79</v>
      </c>
      <c r="AY119" s="253" t="s">
        <v>145</v>
      </c>
    </row>
    <row r="120" s="2" customFormat="1" ht="24.15" customHeight="1">
      <c r="A120" s="40"/>
      <c r="B120" s="41"/>
      <c r="C120" s="214" t="s">
        <v>175</v>
      </c>
      <c r="D120" s="214" t="s">
        <v>148</v>
      </c>
      <c r="E120" s="215" t="s">
        <v>315</v>
      </c>
      <c r="F120" s="216" t="s">
        <v>316</v>
      </c>
      <c r="G120" s="217" t="s">
        <v>181</v>
      </c>
      <c r="H120" s="218">
        <v>0.69999999999999996</v>
      </c>
      <c r="I120" s="219"/>
      <c r="J120" s="220">
        <f>ROUND(I120*H120,2)</f>
        <v>0</v>
      </c>
      <c r="K120" s="216" t="s">
        <v>157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0.033000000000000002</v>
      </c>
      <c r="T120" s="224">
        <f>S120*H120</f>
        <v>0.023099999999999999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169</v>
      </c>
      <c r="AT120" s="225" t="s">
        <v>148</v>
      </c>
      <c r="AU120" s="225" t="s">
        <v>81</v>
      </c>
      <c r="AY120" s="19" t="s">
        <v>145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169</v>
      </c>
      <c r="BM120" s="225" t="s">
        <v>317</v>
      </c>
    </row>
    <row r="121" s="2" customFormat="1">
      <c r="A121" s="40"/>
      <c r="B121" s="41"/>
      <c r="C121" s="42"/>
      <c r="D121" s="227" t="s">
        <v>159</v>
      </c>
      <c r="E121" s="42"/>
      <c r="F121" s="228" t="s">
        <v>318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81</v>
      </c>
    </row>
    <row r="122" s="13" customFormat="1">
      <c r="A122" s="13"/>
      <c r="B122" s="243"/>
      <c r="C122" s="244"/>
      <c r="D122" s="238" t="s">
        <v>294</v>
      </c>
      <c r="E122" s="245" t="s">
        <v>19</v>
      </c>
      <c r="F122" s="246" t="s">
        <v>319</v>
      </c>
      <c r="G122" s="244"/>
      <c r="H122" s="247">
        <v>0.69999999999999996</v>
      </c>
      <c r="I122" s="248"/>
      <c r="J122" s="244"/>
      <c r="K122" s="244"/>
      <c r="L122" s="249"/>
      <c r="M122" s="250"/>
      <c r="N122" s="251"/>
      <c r="O122" s="251"/>
      <c r="P122" s="251"/>
      <c r="Q122" s="251"/>
      <c r="R122" s="251"/>
      <c r="S122" s="251"/>
      <c r="T122" s="252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53" t="s">
        <v>294</v>
      </c>
      <c r="AU122" s="253" t="s">
        <v>81</v>
      </c>
      <c r="AV122" s="13" t="s">
        <v>81</v>
      </c>
      <c r="AW122" s="13" t="s">
        <v>33</v>
      </c>
      <c r="AX122" s="13" t="s">
        <v>79</v>
      </c>
      <c r="AY122" s="253" t="s">
        <v>145</v>
      </c>
    </row>
    <row r="123" s="2" customFormat="1" ht="24.15" customHeight="1">
      <c r="A123" s="40"/>
      <c r="B123" s="41"/>
      <c r="C123" s="214" t="s">
        <v>178</v>
      </c>
      <c r="D123" s="214" t="s">
        <v>148</v>
      </c>
      <c r="E123" s="215" t="s">
        <v>320</v>
      </c>
      <c r="F123" s="216" t="s">
        <v>321</v>
      </c>
      <c r="G123" s="217" t="s">
        <v>156</v>
      </c>
      <c r="H123" s="218">
        <v>1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169</v>
      </c>
      <c r="AT123" s="225" t="s">
        <v>148</v>
      </c>
      <c r="AU123" s="225" t="s">
        <v>81</v>
      </c>
      <c r="AY123" s="19" t="s">
        <v>145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169</v>
      </c>
      <c r="BM123" s="225" t="s">
        <v>322</v>
      </c>
    </row>
    <row r="124" s="2" customFormat="1" ht="16.5" customHeight="1">
      <c r="A124" s="40"/>
      <c r="B124" s="41"/>
      <c r="C124" s="214" t="s">
        <v>182</v>
      </c>
      <c r="D124" s="214" t="s">
        <v>148</v>
      </c>
      <c r="E124" s="215" t="s">
        <v>323</v>
      </c>
      <c r="F124" s="216" t="s">
        <v>324</v>
      </c>
      <c r="G124" s="217" t="s">
        <v>151</v>
      </c>
      <c r="H124" s="218">
        <v>1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169</v>
      </c>
      <c r="AT124" s="225" t="s">
        <v>148</v>
      </c>
      <c r="AU124" s="225" t="s">
        <v>81</v>
      </c>
      <c r="AY124" s="19" t="s">
        <v>145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169</v>
      </c>
      <c r="BM124" s="225" t="s">
        <v>325</v>
      </c>
    </row>
    <row r="125" s="12" customFormat="1" ht="22.8" customHeight="1">
      <c r="A125" s="12"/>
      <c r="B125" s="198"/>
      <c r="C125" s="199"/>
      <c r="D125" s="200" t="s">
        <v>71</v>
      </c>
      <c r="E125" s="212" t="s">
        <v>326</v>
      </c>
      <c r="F125" s="212" t="s">
        <v>327</v>
      </c>
      <c r="G125" s="199"/>
      <c r="H125" s="199"/>
      <c r="I125" s="202"/>
      <c r="J125" s="213">
        <f>BK125</f>
        <v>0</v>
      </c>
      <c r="K125" s="199"/>
      <c r="L125" s="204"/>
      <c r="M125" s="205"/>
      <c r="N125" s="206"/>
      <c r="O125" s="206"/>
      <c r="P125" s="207">
        <f>SUM(P126:P134)</f>
        <v>0</v>
      </c>
      <c r="Q125" s="206"/>
      <c r="R125" s="207">
        <f>SUM(R126:R134)</f>
        <v>0</v>
      </c>
      <c r="S125" s="206"/>
      <c r="T125" s="208">
        <f>SUM(T126:T134)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9" t="s">
        <v>79</v>
      </c>
      <c r="AT125" s="210" t="s">
        <v>71</v>
      </c>
      <c r="AU125" s="210" t="s">
        <v>79</v>
      </c>
      <c r="AY125" s="209" t="s">
        <v>145</v>
      </c>
      <c r="BK125" s="211">
        <f>SUM(BK126:BK134)</f>
        <v>0</v>
      </c>
    </row>
    <row r="126" s="2" customFormat="1" ht="24.15" customHeight="1">
      <c r="A126" s="40"/>
      <c r="B126" s="41"/>
      <c r="C126" s="214" t="s">
        <v>188</v>
      </c>
      <c r="D126" s="214" t="s">
        <v>148</v>
      </c>
      <c r="E126" s="215" t="s">
        <v>328</v>
      </c>
      <c r="F126" s="216" t="s">
        <v>329</v>
      </c>
      <c r="G126" s="217" t="s">
        <v>330</v>
      </c>
      <c r="H126" s="218">
        <v>0.48699999999999999</v>
      </c>
      <c r="I126" s="219"/>
      <c r="J126" s="220">
        <f>ROUND(I126*H126,2)</f>
        <v>0</v>
      </c>
      <c r="K126" s="216" t="s">
        <v>157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169</v>
      </c>
      <c r="AT126" s="225" t="s">
        <v>148</v>
      </c>
      <c r="AU126" s="225" t="s">
        <v>81</v>
      </c>
      <c r="AY126" s="19" t="s">
        <v>145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169</v>
      </c>
      <c r="BM126" s="225" t="s">
        <v>331</v>
      </c>
    </row>
    <row r="127" s="2" customFormat="1">
      <c r="A127" s="40"/>
      <c r="B127" s="41"/>
      <c r="C127" s="42"/>
      <c r="D127" s="227" t="s">
        <v>159</v>
      </c>
      <c r="E127" s="42"/>
      <c r="F127" s="228" t="s">
        <v>332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81</v>
      </c>
    </row>
    <row r="128" s="2" customFormat="1" ht="21.75" customHeight="1">
      <c r="A128" s="40"/>
      <c r="B128" s="41"/>
      <c r="C128" s="214" t="s">
        <v>185</v>
      </c>
      <c r="D128" s="214" t="s">
        <v>148</v>
      </c>
      <c r="E128" s="215" t="s">
        <v>333</v>
      </c>
      <c r="F128" s="216" t="s">
        <v>334</v>
      </c>
      <c r="G128" s="217" t="s">
        <v>330</v>
      </c>
      <c r="H128" s="218">
        <v>0.48699999999999999</v>
      </c>
      <c r="I128" s="219"/>
      <c r="J128" s="220">
        <f>ROUND(I128*H128,2)</f>
        <v>0</v>
      </c>
      <c r="K128" s="216" t="s">
        <v>157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169</v>
      </c>
      <c r="AT128" s="225" t="s">
        <v>148</v>
      </c>
      <c r="AU128" s="225" t="s">
        <v>81</v>
      </c>
      <c r="AY128" s="19" t="s">
        <v>145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169</v>
      </c>
      <c r="BM128" s="225" t="s">
        <v>335</v>
      </c>
    </row>
    <row r="129" s="2" customFormat="1">
      <c r="A129" s="40"/>
      <c r="B129" s="41"/>
      <c r="C129" s="42"/>
      <c r="D129" s="227" t="s">
        <v>159</v>
      </c>
      <c r="E129" s="42"/>
      <c r="F129" s="228" t="s">
        <v>336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159</v>
      </c>
      <c r="AU129" s="19" t="s">
        <v>81</v>
      </c>
    </row>
    <row r="130" s="2" customFormat="1" ht="24.15" customHeight="1">
      <c r="A130" s="40"/>
      <c r="B130" s="41"/>
      <c r="C130" s="214" t="s">
        <v>194</v>
      </c>
      <c r="D130" s="214" t="s">
        <v>148</v>
      </c>
      <c r="E130" s="215" t="s">
        <v>337</v>
      </c>
      <c r="F130" s="216" t="s">
        <v>338</v>
      </c>
      <c r="G130" s="217" t="s">
        <v>330</v>
      </c>
      <c r="H130" s="218">
        <v>9.2530000000000001</v>
      </c>
      <c r="I130" s="219"/>
      <c r="J130" s="220">
        <f>ROUND(I130*H130,2)</f>
        <v>0</v>
      </c>
      <c r="K130" s="216" t="s">
        <v>157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169</v>
      </c>
      <c r="AT130" s="225" t="s">
        <v>148</v>
      </c>
      <c r="AU130" s="225" t="s">
        <v>81</v>
      </c>
      <c r="AY130" s="19" t="s">
        <v>145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169</v>
      </c>
      <c r="BM130" s="225" t="s">
        <v>339</v>
      </c>
    </row>
    <row r="131" s="2" customFormat="1">
      <c r="A131" s="40"/>
      <c r="B131" s="41"/>
      <c r="C131" s="42"/>
      <c r="D131" s="227" t="s">
        <v>159</v>
      </c>
      <c r="E131" s="42"/>
      <c r="F131" s="228" t="s">
        <v>340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159</v>
      </c>
      <c r="AU131" s="19" t="s">
        <v>81</v>
      </c>
    </row>
    <row r="132" s="13" customFormat="1">
      <c r="A132" s="13"/>
      <c r="B132" s="243"/>
      <c r="C132" s="244"/>
      <c r="D132" s="238" t="s">
        <v>294</v>
      </c>
      <c r="E132" s="244"/>
      <c r="F132" s="246" t="s">
        <v>341</v>
      </c>
      <c r="G132" s="244"/>
      <c r="H132" s="247">
        <v>9.2530000000000001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3" t="s">
        <v>294</v>
      </c>
      <c r="AU132" s="253" t="s">
        <v>81</v>
      </c>
      <c r="AV132" s="13" t="s">
        <v>81</v>
      </c>
      <c r="AW132" s="13" t="s">
        <v>4</v>
      </c>
      <c r="AX132" s="13" t="s">
        <v>79</v>
      </c>
      <c r="AY132" s="253" t="s">
        <v>145</v>
      </c>
    </row>
    <row r="133" s="2" customFormat="1" ht="24.15" customHeight="1">
      <c r="A133" s="40"/>
      <c r="B133" s="41"/>
      <c r="C133" s="214" t="s">
        <v>8</v>
      </c>
      <c r="D133" s="214" t="s">
        <v>148</v>
      </c>
      <c r="E133" s="215" t="s">
        <v>342</v>
      </c>
      <c r="F133" s="216" t="s">
        <v>343</v>
      </c>
      <c r="G133" s="217" t="s">
        <v>330</v>
      </c>
      <c r="H133" s="218">
        <v>1.0520000000000001</v>
      </c>
      <c r="I133" s="219"/>
      <c r="J133" s="220">
        <f>ROUND(I133*H133,2)</f>
        <v>0</v>
      </c>
      <c r="K133" s="216" t="s">
        <v>157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169</v>
      </c>
      <c r="AT133" s="225" t="s">
        <v>148</v>
      </c>
      <c r="AU133" s="225" t="s">
        <v>81</v>
      </c>
      <c r="AY133" s="19" t="s">
        <v>145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169</v>
      </c>
      <c r="BM133" s="225" t="s">
        <v>344</v>
      </c>
    </row>
    <row r="134" s="2" customFormat="1">
      <c r="A134" s="40"/>
      <c r="B134" s="41"/>
      <c r="C134" s="42"/>
      <c r="D134" s="227" t="s">
        <v>159</v>
      </c>
      <c r="E134" s="42"/>
      <c r="F134" s="228" t="s">
        <v>345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159</v>
      </c>
      <c r="AU134" s="19" t="s">
        <v>81</v>
      </c>
    </row>
    <row r="135" s="12" customFormat="1" ht="22.8" customHeight="1">
      <c r="A135" s="12"/>
      <c r="B135" s="198"/>
      <c r="C135" s="199"/>
      <c r="D135" s="200" t="s">
        <v>71</v>
      </c>
      <c r="E135" s="212" t="s">
        <v>346</v>
      </c>
      <c r="F135" s="212" t="s">
        <v>347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SUM(P136:P137)</f>
        <v>0</v>
      </c>
      <c r="Q135" s="206"/>
      <c r="R135" s="207">
        <f>SUM(R136:R137)</f>
        <v>0</v>
      </c>
      <c r="S135" s="206"/>
      <c r="T135" s="208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79</v>
      </c>
      <c r="AT135" s="210" t="s">
        <v>71</v>
      </c>
      <c r="AU135" s="210" t="s">
        <v>79</v>
      </c>
      <c r="AY135" s="209" t="s">
        <v>145</v>
      </c>
      <c r="BK135" s="211">
        <f>SUM(BK136:BK137)</f>
        <v>0</v>
      </c>
    </row>
    <row r="136" s="2" customFormat="1" ht="33" customHeight="1">
      <c r="A136" s="40"/>
      <c r="B136" s="41"/>
      <c r="C136" s="214" t="s">
        <v>199</v>
      </c>
      <c r="D136" s="214" t="s">
        <v>148</v>
      </c>
      <c r="E136" s="215" t="s">
        <v>348</v>
      </c>
      <c r="F136" s="216" t="s">
        <v>349</v>
      </c>
      <c r="G136" s="217" t="s">
        <v>330</v>
      </c>
      <c r="H136" s="218">
        <v>0.32500000000000001</v>
      </c>
      <c r="I136" s="219"/>
      <c r="J136" s="220">
        <f>ROUND(I136*H136,2)</f>
        <v>0</v>
      </c>
      <c r="K136" s="216" t="s">
        <v>157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169</v>
      </c>
      <c r="AT136" s="225" t="s">
        <v>148</v>
      </c>
      <c r="AU136" s="225" t="s">
        <v>81</v>
      </c>
      <c r="AY136" s="19" t="s">
        <v>145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169</v>
      </c>
      <c r="BM136" s="225" t="s">
        <v>350</v>
      </c>
    </row>
    <row r="137" s="2" customFormat="1">
      <c r="A137" s="40"/>
      <c r="B137" s="41"/>
      <c r="C137" s="42"/>
      <c r="D137" s="227" t="s">
        <v>159</v>
      </c>
      <c r="E137" s="42"/>
      <c r="F137" s="228" t="s">
        <v>351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159</v>
      </c>
      <c r="AU137" s="19" t="s">
        <v>81</v>
      </c>
    </row>
    <row r="138" s="12" customFormat="1" ht="25.92" customHeight="1">
      <c r="A138" s="12"/>
      <c r="B138" s="198"/>
      <c r="C138" s="199"/>
      <c r="D138" s="200" t="s">
        <v>71</v>
      </c>
      <c r="E138" s="201" t="s">
        <v>143</v>
      </c>
      <c r="F138" s="201" t="s">
        <v>144</v>
      </c>
      <c r="G138" s="199"/>
      <c r="H138" s="199"/>
      <c r="I138" s="202"/>
      <c r="J138" s="203">
        <f>BK138</f>
        <v>0</v>
      </c>
      <c r="K138" s="199"/>
      <c r="L138" s="204"/>
      <c r="M138" s="205"/>
      <c r="N138" s="206"/>
      <c r="O138" s="206"/>
      <c r="P138" s="207">
        <f>P139+P147+P157+P173+P185+P198+P230+P239+P243</f>
        <v>0</v>
      </c>
      <c r="Q138" s="206"/>
      <c r="R138" s="207">
        <f>R139+R147+R157+R173+R185+R198+R230+R239+R243</f>
        <v>0.58404644999999999</v>
      </c>
      <c r="S138" s="206"/>
      <c r="T138" s="208">
        <f>T139+T147+T157+T173+T185+T198+T230+T239+T243</f>
        <v>0.46429832000000004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9" t="s">
        <v>169</v>
      </c>
      <c r="AT138" s="210" t="s">
        <v>71</v>
      </c>
      <c r="AU138" s="210" t="s">
        <v>72</v>
      </c>
      <c r="AY138" s="209" t="s">
        <v>145</v>
      </c>
      <c r="BK138" s="211">
        <f>BK139+BK147+BK157+BK173+BK185+BK198+BK230+BK239+BK243</f>
        <v>0</v>
      </c>
    </row>
    <row r="139" s="12" customFormat="1" ht="22.8" customHeight="1">
      <c r="A139" s="12"/>
      <c r="B139" s="198"/>
      <c r="C139" s="199"/>
      <c r="D139" s="200" t="s">
        <v>71</v>
      </c>
      <c r="E139" s="212" t="s">
        <v>352</v>
      </c>
      <c r="F139" s="212" t="s">
        <v>353</v>
      </c>
      <c r="G139" s="199"/>
      <c r="H139" s="199"/>
      <c r="I139" s="202"/>
      <c r="J139" s="213">
        <f>BK139</f>
        <v>0</v>
      </c>
      <c r="K139" s="199"/>
      <c r="L139" s="204"/>
      <c r="M139" s="205"/>
      <c r="N139" s="206"/>
      <c r="O139" s="206"/>
      <c r="P139" s="207">
        <f>SUM(P140:P146)</f>
        <v>0</v>
      </c>
      <c r="Q139" s="206"/>
      <c r="R139" s="207">
        <f>SUM(R140:R146)</f>
        <v>0.00024599999999999996</v>
      </c>
      <c r="S139" s="206"/>
      <c r="T139" s="208">
        <f>SUM(T140:T146)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9" t="s">
        <v>81</v>
      </c>
      <c r="AT139" s="210" t="s">
        <v>71</v>
      </c>
      <c r="AU139" s="210" t="s">
        <v>79</v>
      </c>
      <c r="AY139" s="209" t="s">
        <v>145</v>
      </c>
      <c r="BK139" s="211">
        <f>SUM(BK140:BK146)</f>
        <v>0</v>
      </c>
    </row>
    <row r="140" s="2" customFormat="1" ht="16.5" customHeight="1">
      <c r="A140" s="40"/>
      <c r="B140" s="41"/>
      <c r="C140" s="214" t="s">
        <v>193</v>
      </c>
      <c r="D140" s="214" t="s">
        <v>148</v>
      </c>
      <c r="E140" s="215" t="s">
        <v>354</v>
      </c>
      <c r="F140" s="216" t="s">
        <v>355</v>
      </c>
      <c r="G140" s="217" t="s">
        <v>181</v>
      </c>
      <c r="H140" s="218">
        <v>0.59999999999999998</v>
      </c>
      <c r="I140" s="219"/>
      <c r="J140" s="220">
        <f>ROUND(I140*H140,2)</f>
        <v>0</v>
      </c>
      <c r="K140" s="216" t="s">
        <v>157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0.00040999999999999999</v>
      </c>
      <c r="R140" s="223">
        <f>Q140*H140</f>
        <v>0.00024599999999999996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152</v>
      </c>
      <c r="AT140" s="225" t="s">
        <v>148</v>
      </c>
      <c r="AU140" s="225" t="s">
        <v>81</v>
      </c>
      <c r="AY140" s="19" t="s">
        <v>145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152</v>
      </c>
      <c r="BM140" s="225" t="s">
        <v>356</v>
      </c>
    </row>
    <row r="141" s="2" customFormat="1">
      <c r="A141" s="40"/>
      <c r="B141" s="41"/>
      <c r="C141" s="42"/>
      <c r="D141" s="227" t="s">
        <v>159</v>
      </c>
      <c r="E141" s="42"/>
      <c r="F141" s="228" t="s">
        <v>357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159</v>
      </c>
      <c r="AU141" s="19" t="s">
        <v>81</v>
      </c>
    </row>
    <row r="142" s="13" customFormat="1">
      <c r="A142" s="13"/>
      <c r="B142" s="243"/>
      <c r="C142" s="244"/>
      <c r="D142" s="238" t="s">
        <v>294</v>
      </c>
      <c r="E142" s="245" t="s">
        <v>19</v>
      </c>
      <c r="F142" s="246" t="s">
        <v>358</v>
      </c>
      <c r="G142" s="244"/>
      <c r="H142" s="247">
        <v>0.59999999999999998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294</v>
      </c>
      <c r="AU142" s="253" t="s">
        <v>81</v>
      </c>
      <c r="AV142" s="13" t="s">
        <v>81</v>
      </c>
      <c r="AW142" s="13" t="s">
        <v>33</v>
      </c>
      <c r="AX142" s="13" t="s">
        <v>79</v>
      </c>
      <c r="AY142" s="253" t="s">
        <v>145</v>
      </c>
    </row>
    <row r="143" s="2" customFormat="1" ht="16.5" customHeight="1">
      <c r="A143" s="40"/>
      <c r="B143" s="41"/>
      <c r="C143" s="214" t="s">
        <v>204</v>
      </c>
      <c r="D143" s="214" t="s">
        <v>148</v>
      </c>
      <c r="E143" s="215" t="s">
        <v>359</v>
      </c>
      <c r="F143" s="216" t="s">
        <v>360</v>
      </c>
      <c r="G143" s="217" t="s">
        <v>181</v>
      </c>
      <c r="H143" s="218">
        <v>0.59999999999999998</v>
      </c>
      <c r="I143" s="219"/>
      <c r="J143" s="220">
        <f>ROUND(I143*H143,2)</f>
        <v>0</v>
      </c>
      <c r="K143" s="216" t="s">
        <v>157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152</v>
      </c>
      <c r="AT143" s="225" t="s">
        <v>148</v>
      </c>
      <c r="AU143" s="225" t="s">
        <v>81</v>
      </c>
      <c r="AY143" s="19" t="s">
        <v>145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152</v>
      </c>
      <c r="BM143" s="225" t="s">
        <v>361</v>
      </c>
    </row>
    <row r="144" s="2" customFormat="1">
      <c r="A144" s="40"/>
      <c r="B144" s="41"/>
      <c r="C144" s="42"/>
      <c r="D144" s="227" t="s">
        <v>159</v>
      </c>
      <c r="E144" s="42"/>
      <c r="F144" s="228" t="s">
        <v>362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159</v>
      </c>
      <c r="AU144" s="19" t="s">
        <v>81</v>
      </c>
    </row>
    <row r="145" s="2" customFormat="1" ht="24.15" customHeight="1">
      <c r="A145" s="40"/>
      <c r="B145" s="41"/>
      <c r="C145" s="214" t="s">
        <v>152</v>
      </c>
      <c r="D145" s="214" t="s">
        <v>148</v>
      </c>
      <c r="E145" s="215" t="s">
        <v>363</v>
      </c>
      <c r="F145" s="216" t="s">
        <v>364</v>
      </c>
      <c r="G145" s="217" t="s">
        <v>330</v>
      </c>
      <c r="H145" s="218">
        <v>0.441</v>
      </c>
      <c r="I145" s="219"/>
      <c r="J145" s="220">
        <f>ROUND(I145*H145,2)</f>
        <v>0</v>
      </c>
      <c r="K145" s="216" t="s">
        <v>157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152</v>
      </c>
      <c r="AT145" s="225" t="s">
        <v>148</v>
      </c>
      <c r="AU145" s="225" t="s">
        <v>81</v>
      </c>
      <c r="AY145" s="19" t="s">
        <v>145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152</v>
      </c>
      <c r="BM145" s="225" t="s">
        <v>365</v>
      </c>
    </row>
    <row r="146" s="2" customFormat="1">
      <c r="A146" s="40"/>
      <c r="B146" s="41"/>
      <c r="C146" s="42"/>
      <c r="D146" s="227" t="s">
        <v>159</v>
      </c>
      <c r="E146" s="42"/>
      <c r="F146" s="228" t="s">
        <v>366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159</v>
      </c>
      <c r="AU146" s="19" t="s">
        <v>81</v>
      </c>
    </row>
    <row r="147" s="12" customFormat="1" ht="22.8" customHeight="1">
      <c r="A147" s="12"/>
      <c r="B147" s="198"/>
      <c r="C147" s="199"/>
      <c r="D147" s="200" t="s">
        <v>71</v>
      </c>
      <c r="E147" s="212" t="s">
        <v>367</v>
      </c>
      <c r="F147" s="212" t="s">
        <v>368</v>
      </c>
      <c r="G147" s="199"/>
      <c r="H147" s="199"/>
      <c r="I147" s="202"/>
      <c r="J147" s="213">
        <f>BK147</f>
        <v>0</v>
      </c>
      <c r="K147" s="199"/>
      <c r="L147" s="204"/>
      <c r="M147" s="205"/>
      <c r="N147" s="206"/>
      <c r="O147" s="206"/>
      <c r="P147" s="207">
        <f>SUM(P148:P156)</f>
        <v>0</v>
      </c>
      <c r="Q147" s="206"/>
      <c r="R147" s="207">
        <f>SUM(R148:R156)</f>
        <v>0.0011040000000000002</v>
      </c>
      <c r="S147" s="206"/>
      <c r="T147" s="208">
        <f>SUM(T148:T156)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9" t="s">
        <v>81</v>
      </c>
      <c r="AT147" s="210" t="s">
        <v>71</v>
      </c>
      <c r="AU147" s="210" t="s">
        <v>79</v>
      </c>
      <c r="AY147" s="209" t="s">
        <v>145</v>
      </c>
      <c r="BK147" s="211">
        <f>SUM(BK148:BK156)</f>
        <v>0</v>
      </c>
    </row>
    <row r="148" s="2" customFormat="1" ht="21.75" customHeight="1">
      <c r="A148" s="40"/>
      <c r="B148" s="41"/>
      <c r="C148" s="214" t="s">
        <v>211</v>
      </c>
      <c r="D148" s="214" t="s">
        <v>148</v>
      </c>
      <c r="E148" s="215" t="s">
        <v>369</v>
      </c>
      <c r="F148" s="216" t="s">
        <v>370</v>
      </c>
      <c r="G148" s="217" t="s">
        <v>181</v>
      </c>
      <c r="H148" s="218">
        <v>1.2</v>
      </c>
      <c r="I148" s="219"/>
      <c r="J148" s="220">
        <f>ROUND(I148*H148,2)</f>
        <v>0</v>
      </c>
      <c r="K148" s="216" t="s">
        <v>157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0.00051000000000000004</v>
      </c>
      <c r="R148" s="223">
        <f>Q148*H148</f>
        <v>0.00061200000000000002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152</v>
      </c>
      <c r="AT148" s="225" t="s">
        <v>148</v>
      </c>
      <c r="AU148" s="225" t="s">
        <v>81</v>
      </c>
      <c r="AY148" s="19" t="s">
        <v>145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152</v>
      </c>
      <c r="BM148" s="225" t="s">
        <v>371</v>
      </c>
    </row>
    <row r="149" s="2" customFormat="1">
      <c r="A149" s="40"/>
      <c r="B149" s="41"/>
      <c r="C149" s="42"/>
      <c r="D149" s="227" t="s">
        <v>159</v>
      </c>
      <c r="E149" s="42"/>
      <c r="F149" s="228" t="s">
        <v>372</v>
      </c>
      <c r="G149" s="42"/>
      <c r="H149" s="42"/>
      <c r="I149" s="229"/>
      <c r="J149" s="42"/>
      <c r="K149" s="42"/>
      <c r="L149" s="46"/>
      <c r="M149" s="230"/>
      <c r="N149" s="231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159</v>
      </c>
      <c r="AU149" s="19" t="s">
        <v>81</v>
      </c>
    </row>
    <row r="150" s="13" customFormat="1">
      <c r="A150" s="13"/>
      <c r="B150" s="243"/>
      <c r="C150" s="244"/>
      <c r="D150" s="238" t="s">
        <v>294</v>
      </c>
      <c r="E150" s="245" t="s">
        <v>19</v>
      </c>
      <c r="F150" s="246" t="s">
        <v>373</v>
      </c>
      <c r="G150" s="244"/>
      <c r="H150" s="247">
        <v>1.2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3" t="s">
        <v>294</v>
      </c>
      <c r="AU150" s="253" t="s">
        <v>81</v>
      </c>
      <c r="AV150" s="13" t="s">
        <v>81</v>
      </c>
      <c r="AW150" s="13" t="s">
        <v>33</v>
      </c>
      <c r="AX150" s="13" t="s">
        <v>79</v>
      </c>
      <c r="AY150" s="253" t="s">
        <v>145</v>
      </c>
    </row>
    <row r="151" s="2" customFormat="1" ht="24.15" customHeight="1">
      <c r="A151" s="40"/>
      <c r="B151" s="41"/>
      <c r="C151" s="214" t="s">
        <v>198</v>
      </c>
      <c r="D151" s="214" t="s">
        <v>148</v>
      </c>
      <c r="E151" s="215" t="s">
        <v>374</v>
      </c>
      <c r="F151" s="216" t="s">
        <v>375</v>
      </c>
      <c r="G151" s="217" t="s">
        <v>181</v>
      </c>
      <c r="H151" s="218">
        <v>1.2</v>
      </c>
      <c r="I151" s="219"/>
      <c r="J151" s="220">
        <f>ROUND(I151*H151,2)</f>
        <v>0</v>
      </c>
      <c r="K151" s="216" t="s">
        <v>157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0.00040000000000000002</v>
      </c>
      <c r="R151" s="223">
        <f>Q151*H151</f>
        <v>0.00048000000000000001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152</v>
      </c>
      <c r="AT151" s="225" t="s">
        <v>148</v>
      </c>
      <c r="AU151" s="225" t="s">
        <v>81</v>
      </c>
      <c r="AY151" s="19" t="s">
        <v>145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152</v>
      </c>
      <c r="BM151" s="225" t="s">
        <v>376</v>
      </c>
    </row>
    <row r="152" s="2" customFormat="1">
      <c r="A152" s="40"/>
      <c r="B152" s="41"/>
      <c r="C152" s="42"/>
      <c r="D152" s="227" t="s">
        <v>159</v>
      </c>
      <c r="E152" s="42"/>
      <c r="F152" s="228" t="s">
        <v>377</v>
      </c>
      <c r="G152" s="42"/>
      <c r="H152" s="42"/>
      <c r="I152" s="229"/>
      <c r="J152" s="42"/>
      <c r="K152" s="42"/>
      <c r="L152" s="46"/>
      <c r="M152" s="230"/>
      <c r="N152" s="231"/>
      <c r="O152" s="86"/>
      <c r="P152" s="86"/>
      <c r="Q152" s="86"/>
      <c r="R152" s="86"/>
      <c r="S152" s="86"/>
      <c r="T152" s="87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T152" s="19" t="s">
        <v>159</v>
      </c>
      <c r="AU152" s="19" t="s">
        <v>81</v>
      </c>
    </row>
    <row r="153" s="2" customFormat="1" ht="21.75" customHeight="1">
      <c r="A153" s="40"/>
      <c r="B153" s="41"/>
      <c r="C153" s="214" t="s">
        <v>220</v>
      </c>
      <c r="D153" s="214" t="s">
        <v>148</v>
      </c>
      <c r="E153" s="215" t="s">
        <v>378</v>
      </c>
      <c r="F153" s="216" t="s">
        <v>379</v>
      </c>
      <c r="G153" s="217" t="s">
        <v>181</v>
      </c>
      <c r="H153" s="218">
        <v>1.2</v>
      </c>
      <c r="I153" s="219"/>
      <c r="J153" s="220">
        <f>ROUND(I153*H153,2)</f>
        <v>0</v>
      </c>
      <c r="K153" s="216" t="s">
        <v>157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1.0000000000000001E-05</v>
      </c>
      <c r="R153" s="223">
        <f>Q153*H153</f>
        <v>1.2E-05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152</v>
      </c>
      <c r="AT153" s="225" t="s">
        <v>148</v>
      </c>
      <c r="AU153" s="225" t="s">
        <v>81</v>
      </c>
      <c r="AY153" s="19" t="s">
        <v>145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152</v>
      </c>
      <c r="BM153" s="225" t="s">
        <v>380</v>
      </c>
    </row>
    <row r="154" s="2" customFormat="1">
      <c r="A154" s="40"/>
      <c r="B154" s="41"/>
      <c r="C154" s="42"/>
      <c r="D154" s="227" t="s">
        <v>159</v>
      </c>
      <c r="E154" s="42"/>
      <c r="F154" s="228" t="s">
        <v>381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159</v>
      </c>
      <c r="AU154" s="19" t="s">
        <v>81</v>
      </c>
    </row>
    <row r="155" s="2" customFormat="1" ht="24.15" customHeight="1">
      <c r="A155" s="40"/>
      <c r="B155" s="41"/>
      <c r="C155" s="214" t="s">
        <v>201</v>
      </c>
      <c r="D155" s="214" t="s">
        <v>148</v>
      </c>
      <c r="E155" s="215" t="s">
        <v>382</v>
      </c>
      <c r="F155" s="216" t="s">
        <v>383</v>
      </c>
      <c r="G155" s="217" t="s">
        <v>330</v>
      </c>
      <c r="H155" s="218">
        <v>0.001</v>
      </c>
      <c r="I155" s="219"/>
      <c r="J155" s="220">
        <f>ROUND(I155*H155,2)</f>
        <v>0</v>
      </c>
      <c r="K155" s="216" t="s">
        <v>157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152</v>
      </c>
      <c r="AT155" s="225" t="s">
        <v>148</v>
      </c>
      <c r="AU155" s="225" t="s">
        <v>81</v>
      </c>
      <c r="AY155" s="19" t="s">
        <v>145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152</v>
      </c>
      <c r="BM155" s="225" t="s">
        <v>384</v>
      </c>
    </row>
    <row r="156" s="2" customFormat="1">
      <c r="A156" s="40"/>
      <c r="B156" s="41"/>
      <c r="C156" s="42"/>
      <c r="D156" s="227" t="s">
        <v>159</v>
      </c>
      <c r="E156" s="42"/>
      <c r="F156" s="228" t="s">
        <v>385</v>
      </c>
      <c r="G156" s="42"/>
      <c r="H156" s="42"/>
      <c r="I156" s="229"/>
      <c r="J156" s="42"/>
      <c r="K156" s="42"/>
      <c r="L156" s="46"/>
      <c r="M156" s="230"/>
      <c r="N156" s="231"/>
      <c r="O156" s="86"/>
      <c r="P156" s="86"/>
      <c r="Q156" s="86"/>
      <c r="R156" s="86"/>
      <c r="S156" s="86"/>
      <c r="T156" s="87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T156" s="19" t="s">
        <v>159</v>
      </c>
      <c r="AU156" s="19" t="s">
        <v>81</v>
      </c>
    </row>
    <row r="157" s="12" customFormat="1" ht="22.8" customHeight="1">
      <c r="A157" s="12"/>
      <c r="B157" s="198"/>
      <c r="C157" s="199"/>
      <c r="D157" s="200" t="s">
        <v>71</v>
      </c>
      <c r="E157" s="212" t="s">
        <v>386</v>
      </c>
      <c r="F157" s="212" t="s">
        <v>387</v>
      </c>
      <c r="G157" s="199"/>
      <c r="H157" s="199"/>
      <c r="I157" s="202"/>
      <c r="J157" s="213">
        <f>BK157</f>
        <v>0</v>
      </c>
      <c r="K157" s="199"/>
      <c r="L157" s="204"/>
      <c r="M157" s="205"/>
      <c r="N157" s="206"/>
      <c r="O157" s="206"/>
      <c r="P157" s="207">
        <f>SUM(P158:P172)</f>
        <v>0</v>
      </c>
      <c r="Q157" s="206"/>
      <c r="R157" s="207">
        <f>SUM(R158:R172)</f>
        <v>0.00076000000000000004</v>
      </c>
      <c r="S157" s="206"/>
      <c r="T157" s="208">
        <f>SUM(T158:T172)</f>
        <v>0.01091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9" t="s">
        <v>81</v>
      </c>
      <c r="AT157" s="210" t="s">
        <v>71</v>
      </c>
      <c r="AU157" s="210" t="s">
        <v>79</v>
      </c>
      <c r="AY157" s="209" t="s">
        <v>145</v>
      </c>
      <c r="BK157" s="211">
        <f>SUM(BK158:BK172)</f>
        <v>0</v>
      </c>
    </row>
    <row r="158" s="2" customFormat="1" ht="16.5" customHeight="1">
      <c r="A158" s="40"/>
      <c r="B158" s="41"/>
      <c r="C158" s="214" t="s">
        <v>7</v>
      </c>
      <c r="D158" s="214" t="s">
        <v>148</v>
      </c>
      <c r="E158" s="215" t="s">
        <v>388</v>
      </c>
      <c r="F158" s="216" t="s">
        <v>389</v>
      </c>
      <c r="G158" s="217" t="s">
        <v>390</v>
      </c>
      <c r="H158" s="218">
        <v>1</v>
      </c>
      <c r="I158" s="219"/>
      <c r="J158" s="220">
        <f>ROUND(I158*H158,2)</f>
        <v>0</v>
      </c>
      <c r="K158" s="216" t="s">
        <v>157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0.0091999999999999998</v>
      </c>
      <c r="T158" s="224">
        <f>S158*H158</f>
        <v>0.0091999999999999998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152</v>
      </c>
      <c r="AT158" s="225" t="s">
        <v>148</v>
      </c>
      <c r="AU158" s="225" t="s">
        <v>81</v>
      </c>
      <c r="AY158" s="19" t="s">
        <v>145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152</v>
      </c>
      <c r="BM158" s="225" t="s">
        <v>391</v>
      </c>
    </row>
    <row r="159" s="2" customFormat="1">
      <c r="A159" s="40"/>
      <c r="B159" s="41"/>
      <c r="C159" s="42"/>
      <c r="D159" s="227" t="s">
        <v>159</v>
      </c>
      <c r="E159" s="42"/>
      <c r="F159" s="228" t="s">
        <v>392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159</v>
      </c>
      <c r="AU159" s="19" t="s">
        <v>81</v>
      </c>
    </row>
    <row r="160" s="13" customFormat="1">
      <c r="A160" s="13"/>
      <c r="B160" s="243"/>
      <c r="C160" s="244"/>
      <c r="D160" s="238" t="s">
        <v>294</v>
      </c>
      <c r="E160" s="245" t="s">
        <v>19</v>
      </c>
      <c r="F160" s="246" t="s">
        <v>393</v>
      </c>
      <c r="G160" s="244"/>
      <c r="H160" s="247">
        <v>1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3" t="s">
        <v>294</v>
      </c>
      <c r="AU160" s="253" t="s">
        <v>81</v>
      </c>
      <c r="AV160" s="13" t="s">
        <v>81</v>
      </c>
      <c r="AW160" s="13" t="s">
        <v>33</v>
      </c>
      <c r="AX160" s="13" t="s">
        <v>79</v>
      </c>
      <c r="AY160" s="253" t="s">
        <v>145</v>
      </c>
    </row>
    <row r="161" s="2" customFormat="1" ht="16.5" customHeight="1">
      <c r="A161" s="40"/>
      <c r="B161" s="41"/>
      <c r="C161" s="214" t="s">
        <v>203</v>
      </c>
      <c r="D161" s="214" t="s">
        <v>148</v>
      </c>
      <c r="E161" s="215" t="s">
        <v>394</v>
      </c>
      <c r="F161" s="216" t="s">
        <v>395</v>
      </c>
      <c r="G161" s="217" t="s">
        <v>390</v>
      </c>
      <c r="H161" s="218">
        <v>2</v>
      </c>
      <c r="I161" s="219"/>
      <c r="J161" s="220">
        <f>ROUND(I161*H161,2)</f>
        <v>0</v>
      </c>
      <c r="K161" s="216" t="s">
        <v>157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0.00024000000000000001</v>
      </c>
      <c r="R161" s="223">
        <f>Q161*H161</f>
        <v>0.00048000000000000001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152</v>
      </c>
      <c r="AT161" s="225" t="s">
        <v>148</v>
      </c>
      <c r="AU161" s="225" t="s">
        <v>81</v>
      </c>
      <c r="AY161" s="19" t="s">
        <v>145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152</v>
      </c>
      <c r="BM161" s="225" t="s">
        <v>396</v>
      </c>
    </row>
    <row r="162" s="2" customFormat="1">
      <c r="A162" s="40"/>
      <c r="B162" s="41"/>
      <c r="C162" s="42"/>
      <c r="D162" s="227" t="s">
        <v>159</v>
      </c>
      <c r="E162" s="42"/>
      <c r="F162" s="228" t="s">
        <v>397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159</v>
      </c>
      <c r="AU162" s="19" t="s">
        <v>81</v>
      </c>
    </row>
    <row r="163" s="2" customFormat="1" ht="16.5" customHeight="1">
      <c r="A163" s="40"/>
      <c r="B163" s="41"/>
      <c r="C163" s="214" t="s">
        <v>229</v>
      </c>
      <c r="D163" s="214" t="s">
        <v>148</v>
      </c>
      <c r="E163" s="215" t="s">
        <v>398</v>
      </c>
      <c r="F163" s="216" t="s">
        <v>399</v>
      </c>
      <c r="G163" s="217" t="s">
        <v>390</v>
      </c>
      <c r="H163" s="218">
        <v>1</v>
      </c>
      <c r="I163" s="219"/>
      <c r="J163" s="220">
        <f>ROUND(I163*H163,2)</f>
        <v>0</v>
      </c>
      <c r="K163" s="216" t="s">
        <v>157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0.00085999999999999998</v>
      </c>
      <c r="T163" s="224">
        <f>S163*H163</f>
        <v>0.00085999999999999998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152</v>
      </c>
      <c r="AT163" s="225" t="s">
        <v>148</v>
      </c>
      <c r="AU163" s="225" t="s">
        <v>81</v>
      </c>
      <c r="AY163" s="19" t="s">
        <v>145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152</v>
      </c>
      <c r="BM163" s="225" t="s">
        <v>400</v>
      </c>
    </row>
    <row r="164" s="2" customFormat="1">
      <c r="A164" s="40"/>
      <c r="B164" s="41"/>
      <c r="C164" s="42"/>
      <c r="D164" s="227" t="s">
        <v>159</v>
      </c>
      <c r="E164" s="42"/>
      <c r="F164" s="228" t="s">
        <v>401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159</v>
      </c>
      <c r="AU164" s="19" t="s">
        <v>81</v>
      </c>
    </row>
    <row r="165" s="13" customFormat="1">
      <c r="A165" s="13"/>
      <c r="B165" s="243"/>
      <c r="C165" s="244"/>
      <c r="D165" s="238" t="s">
        <v>294</v>
      </c>
      <c r="E165" s="245" t="s">
        <v>19</v>
      </c>
      <c r="F165" s="246" t="s">
        <v>393</v>
      </c>
      <c r="G165" s="244"/>
      <c r="H165" s="247">
        <v>1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294</v>
      </c>
      <c r="AU165" s="253" t="s">
        <v>81</v>
      </c>
      <c r="AV165" s="13" t="s">
        <v>81</v>
      </c>
      <c r="AW165" s="13" t="s">
        <v>33</v>
      </c>
      <c r="AX165" s="13" t="s">
        <v>79</v>
      </c>
      <c r="AY165" s="253" t="s">
        <v>145</v>
      </c>
    </row>
    <row r="166" s="2" customFormat="1" ht="16.5" customHeight="1">
      <c r="A166" s="40"/>
      <c r="B166" s="41"/>
      <c r="C166" s="214" t="s">
        <v>207</v>
      </c>
      <c r="D166" s="214" t="s">
        <v>148</v>
      </c>
      <c r="E166" s="215" t="s">
        <v>402</v>
      </c>
      <c r="F166" s="216" t="s">
        <v>403</v>
      </c>
      <c r="G166" s="217" t="s">
        <v>156</v>
      </c>
      <c r="H166" s="218">
        <v>1</v>
      </c>
      <c r="I166" s="219"/>
      <c r="J166" s="220">
        <f>ROUND(I166*H166,2)</f>
        <v>0</v>
      </c>
      <c r="K166" s="216" t="s">
        <v>157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</v>
      </c>
      <c r="R166" s="223">
        <f>Q166*H166</f>
        <v>0</v>
      </c>
      <c r="S166" s="223">
        <v>0.00084999999999999995</v>
      </c>
      <c r="T166" s="224">
        <f>S166*H166</f>
        <v>0.00084999999999999995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152</v>
      </c>
      <c r="AT166" s="225" t="s">
        <v>148</v>
      </c>
      <c r="AU166" s="225" t="s">
        <v>81</v>
      </c>
      <c r="AY166" s="19" t="s">
        <v>145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152</v>
      </c>
      <c r="BM166" s="225" t="s">
        <v>404</v>
      </c>
    </row>
    <row r="167" s="2" customFormat="1">
      <c r="A167" s="40"/>
      <c r="B167" s="41"/>
      <c r="C167" s="42"/>
      <c r="D167" s="227" t="s">
        <v>159</v>
      </c>
      <c r="E167" s="42"/>
      <c r="F167" s="228" t="s">
        <v>405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159</v>
      </c>
      <c r="AU167" s="19" t="s">
        <v>81</v>
      </c>
    </row>
    <row r="168" s="13" customFormat="1">
      <c r="A168" s="13"/>
      <c r="B168" s="243"/>
      <c r="C168" s="244"/>
      <c r="D168" s="238" t="s">
        <v>294</v>
      </c>
      <c r="E168" s="245" t="s">
        <v>19</v>
      </c>
      <c r="F168" s="246" t="s">
        <v>393</v>
      </c>
      <c r="G168" s="244"/>
      <c r="H168" s="247">
        <v>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294</v>
      </c>
      <c r="AU168" s="253" t="s">
        <v>81</v>
      </c>
      <c r="AV168" s="13" t="s">
        <v>81</v>
      </c>
      <c r="AW168" s="13" t="s">
        <v>33</v>
      </c>
      <c r="AX168" s="13" t="s">
        <v>79</v>
      </c>
      <c r="AY168" s="253" t="s">
        <v>145</v>
      </c>
    </row>
    <row r="169" s="2" customFormat="1" ht="16.5" customHeight="1">
      <c r="A169" s="40"/>
      <c r="B169" s="41"/>
      <c r="C169" s="214" t="s">
        <v>236</v>
      </c>
      <c r="D169" s="214" t="s">
        <v>148</v>
      </c>
      <c r="E169" s="215" t="s">
        <v>406</v>
      </c>
      <c r="F169" s="216" t="s">
        <v>407</v>
      </c>
      <c r="G169" s="217" t="s">
        <v>156</v>
      </c>
      <c r="H169" s="218">
        <v>1</v>
      </c>
      <c r="I169" s="219"/>
      <c r="J169" s="220">
        <f>ROUND(I169*H169,2)</f>
        <v>0</v>
      </c>
      <c r="K169" s="216" t="s">
        <v>157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0.00027999999999999998</v>
      </c>
      <c r="R169" s="223">
        <f>Q169*H169</f>
        <v>0.00027999999999999998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152</v>
      </c>
      <c r="AT169" s="225" t="s">
        <v>148</v>
      </c>
      <c r="AU169" s="225" t="s">
        <v>81</v>
      </c>
      <c r="AY169" s="19" t="s">
        <v>145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152</v>
      </c>
      <c r="BM169" s="225" t="s">
        <v>408</v>
      </c>
    </row>
    <row r="170" s="2" customFormat="1">
      <c r="A170" s="40"/>
      <c r="B170" s="41"/>
      <c r="C170" s="42"/>
      <c r="D170" s="227" t="s">
        <v>159</v>
      </c>
      <c r="E170" s="42"/>
      <c r="F170" s="228" t="s">
        <v>409</v>
      </c>
      <c r="G170" s="42"/>
      <c r="H170" s="42"/>
      <c r="I170" s="229"/>
      <c r="J170" s="42"/>
      <c r="K170" s="42"/>
      <c r="L170" s="46"/>
      <c r="M170" s="230"/>
      <c r="N170" s="231"/>
      <c r="O170" s="86"/>
      <c r="P170" s="86"/>
      <c r="Q170" s="86"/>
      <c r="R170" s="86"/>
      <c r="S170" s="86"/>
      <c r="T170" s="87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T170" s="19" t="s">
        <v>159</v>
      </c>
      <c r="AU170" s="19" t="s">
        <v>81</v>
      </c>
    </row>
    <row r="171" s="2" customFormat="1" ht="24.15" customHeight="1">
      <c r="A171" s="40"/>
      <c r="B171" s="41"/>
      <c r="C171" s="214" t="s">
        <v>210</v>
      </c>
      <c r="D171" s="214" t="s">
        <v>148</v>
      </c>
      <c r="E171" s="215" t="s">
        <v>410</v>
      </c>
      <c r="F171" s="216" t="s">
        <v>411</v>
      </c>
      <c r="G171" s="217" t="s">
        <v>330</v>
      </c>
      <c r="H171" s="218">
        <v>0.001</v>
      </c>
      <c r="I171" s="219"/>
      <c r="J171" s="220">
        <f>ROUND(I171*H171,2)</f>
        <v>0</v>
      </c>
      <c r="K171" s="216" t="s">
        <v>157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152</v>
      </c>
      <c r="AT171" s="225" t="s">
        <v>148</v>
      </c>
      <c r="AU171" s="225" t="s">
        <v>81</v>
      </c>
      <c r="AY171" s="19" t="s">
        <v>145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152</v>
      </c>
      <c r="BM171" s="225" t="s">
        <v>412</v>
      </c>
    </row>
    <row r="172" s="2" customFormat="1">
      <c r="A172" s="40"/>
      <c r="B172" s="41"/>
      <c r="C172" s="42"/>
      <c r="D172" s="227" t="s">
        <v>159</v>
      </c>
      <c r="E172" s="42"/>
      <c r="F172" s="228" t="s">
        <v>413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159</v>
      </c>
      <c r="AU172" s="19" t="s">
        <v>81</v>
      </c>
    </row>
    <row r="173" s="12" customFormat="1" ht="22.8" customHeight="1">
      <c r="A173" s="12"/>
      <c r="B173" s="198"/>
      <c r="C173" s="199"/>
      <c r="D173" s="200" t="s">
        <v>71</v>
      </c>
      <c r="E173" s="212" t="s">
        <v>414</v>
      </c>
      <c r="F173" s="212" t="s">
        <v>415</v>
      </c>
      <c r="G173" s="199"/>
      <c r="H173" s="199"/>
      <c r="I173" s="202"/>
      <c r="J173" s="213">
        <f>BK173</f>
        <v>0</v>
      </c>
      <c r="K173" s="199"/>
      <c r="L173" s="204"/>
      <c r="M173" s="205"/>
      <c r="N173" s="206"/>
      <c r="O173" s="206"/>
      <c r="P173" s="207">
        <f>SUM(P174:P184)</f>
        <v>0</v>
      </c>
      <c r="Q173" s="206"/>
      <c r="R173" s="207">
        <f>SUM(R174:R184)</f>
        <v>0.11992520000000002</v>
      </c>
      <c r="S173" s="206"/>
      <c r="T173" s="208">
        <f>SUM(T174:T184)</f>
        <v>0.167325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9" t="s">
        <v>81</v>
      </c>
      <c r="AT173" s="210" t="s">
        <v>71</v>
      </c>
      <c r="AU173" s="210" t="s">
        <v>79</v>
      </c>
      <c r="AY173" s="209" t="s">
        <v>145</v>
      </c>
      <c r="BK173" s="211">
        <f>SUM(BK174:BK184)</f>
        <v>0</v>
      </c>
    </row>
    <row r="174" s="2" customFormat="1" ht="24.15" customHeight="1">
      <c r="A174" s="40"/>
      <c r="B174" s="41"/>
      <c r="C174" s="214" t="s">
        <v>241</v>
      </c>
      <c r="D174" s="214" t="s">
        <v>148</v>
      </c>
      <c r="E174" s="215" t="s">
        <v>416</v>
      </c>
      <c r="F174" s="216" t="s">
        <v>417</v>
      </c>
      <c r="G174" s="217" t="s">
        <v>287</v>
      </c>
      <c r="H174" s="218">
        <v>9.8260000000000005</v>
      </c>
      <c r="I174" s="219"/>
      <c r="J174" s="220">
        <f>ROUND(I174*H174,2)</f>
        <v>0</v>
      </c>
      <c r="K174" s="216" t="s">
        <v>157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0.012200000000000001</v>
      </c>
      <c r="R174" s="223">
        <f>Q174*H174</f>
        <v>0.11987720000000002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152</v>
      </c>
      <c r="AT174" s="225" t="s">
        <v>148</v>
      </c>
      <c r="AU174" s="225" t="s">
        <v>81</v>
      </c>
      <c r="AY174" s="19" t="s">
        <v>145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152</v>
      </c>
      <c r="BM174" s="225" t="s">
        <v>418</v>
      </c>
    </row>
    <row r="175" s="2" customFormat="1">
      <c r="A175" s="40"/>
      <c r="B175" s="41"/>
      <c r="C175" s="42"/>
      <c r="D175" s="227" t="s">
        <v>159</v>
      </c>
      <c r="E175" s="42"/>
      <c r="F175" s="228" t="s">
        <v>419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159</v>
      </c>
      <c r="AU175" s="19" t="s">
        <v>81</v>
      </c>
    </row>
    <row r="176" s="13" customFormat="1">
      <c r="A176" s="13"/>
      <c r="B176" s="243"/>
      <c r="C176" s="244"/>
      <c r="D176" s="238" t="s">
        <v>294</v>
      </c>
      <c r="E176" s="245" t="s">
        <v>19</v>
      </c>
      <c r="F176" s="246" t="s">
        <v>420</v>
      </c>
      <c r="G176" s="244"/>
      <c r="H176" s="247">
        <v>9.8260000000000005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294</v>
      </c>
      <c r="AU176" s="253" t="s">
        <v>81</v>
      </c>
      <c r="AV176" s="13" t="s">
        <v>81</v>
      </c>
      <c r="AW176" s="13" t="s">
        <v>33</v>
      </c>
      <c r="AX176" s="13" t="s">
        <v>79</v>
      </c>
      <c r="AY176" s="253" t="s">
        <v>145</v>
      </c>
    </row>
    <row r="177" s="2" customFormat="1" ht="24.15" customHeight="1">
      <c r="A177" s="40"/>
      <c r="B177" s="41"/>
      <c r="C177" s="214" t="s">
        <v>214</v>
      </c>
      <c r="D177" s="214" t="s">
        <v>148</v>
      </c>
      <c r="E177" s="215" t="s">
        <v>421</v>
      </c>
      <c r="F177" s="216" t="s">
        <v>422</v>
      </c>
      <c r="G177" s="217" t="s">
        <v>181</v>
      </c>
      <c r="H177" s="218">
        <v>4.7999999999999998</v>
      </c>
      <c r="I177" s="219"/>
      <c r="J177" s="220">
        <f>ROUND(I177*H177,2)</f>
        <v>0</v>
      </c>
      <c r="K177" s="216" t="s">
        <v>157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1.0000000000000001E-05</v>
      </c>
      <c r="R177" s="223">
        <f>Q177*H177</f>
        <v>4.8000000000000001E-05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152</v>
      </c>
      <c r="AT177" s="225" t="s">
        <v>148</v>
      </c>
      <c r="AU177" s="225" t="s">
        <v>81</v>
      </c>
      <c r="AY177" s="19" t="s">
        <v>145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152</v>
      </c>
      <c r="BM177" s="225" t="s">
        <v>423</v>
      </c>
    </row>
    <row r="178" s="2" customFormat="1">
      <c r="A178" s="40"/>
      <c r="B178" s="41"/>
      <c r="C178" s="42"/>
      <c r="D178" s="227" t="s">
        <v>159</v>
      </c>
      <c r="E178" s="42"/>
      <c r="F178" s="228" t="s">
        <v>424</v>
      </c>
      <c r="G178" s="42"/>
      <c r="H178" s="42"/>
      <c r="I178" s="229"/>
      <c r="J178" s="42"/>
      <c r="K178" s="42"/>
      <c r="L178" s="46"/>
      <c r="M178" s="230"/>
      <c r="N178" s="231"/>
      <c r="O178" s="86"/>
      <c r="P178" s="86"/>
      <c r="Q178" s="86"/>
      <c r="R178" s="86"/>
      <c r="S178" s="86"/>
      <c r="T178" s="87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T178" s="19" t="s">
        <v>159</v>
      </c>
      <c r="AU178" s="19" t="s">
        <v>81</v>
      </c>
    </row>
    <row r="179" s="13" customFormat="1">
      <c r="A179" s="13"/>
      <c r="B179" s="243"/>
      <c r="C179" s="244"/>
      <c r="D179" s="238" t="s">
        <v>294</v>
      </c>
      <c r="E179" s="245" t="s">
        <v>19</v>
      </c>
      <c r="F179" s="246" t="s">
        <v>425</v>
      </c>
      <c r="G179" s="244"/>
      <c r="H179" s="247">
        <v>4.7999999999999998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53" t="s">
        <v>294</v>
      </c>
      <c r="AU179" s="253" t="s">
        <v>81</v>
      </c>
      <c r="AV179" s="13" t="s">
        <v>81</v>
      </c>
      <c r="AW179" s="13" t="s">
        <v>33</v>
      </c>
      <c r="AX179" s="13" t="s">
        <v>79</v>
      </c>
      <c r="AY179" s="253" t="s">
        <v>145</v>
      </c>
    </row>
    <row r="180" s="2" customFormat="1" ht="24.15" customHeight="1">
      <c r="A180" s="40"/>
      <c r="B180" s="41"/>
      <c r="C180" s="214" t="s">
        <v>426</v>
      </c>
      <c r="D180" s="214" t="s">
        <v>148</v>
      </c>
      <c r="E180" s="215" t="s">
        <v>427</v>
      </c>
      <c r="F180" s="216" t="s">
        <v>428</v>
      </c>
      <c r="G180" s="217" t="s">
        <v>287</v>
      </c>
      <c r="H180" s="218">
        <v>9.6999999999999993</v>
      </c>
      <c r="I180" s="219"/>
      <c r="J180" s="220">
        <f>ROUND(I180*H180,2)</f>
        <v>0</v>
      </c>
      <c r="K180" s="216" t="s">
        <v>157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0.017250000000000001</v>
      </c>
      <c r="T180" s="224">
        <f>S180*H180</f>
        <v>0.167325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152</v>
      </c>
      <c r="AT180" s="225" t="s">
        <v>148</v>
      </c>
      <c r="AU180" s="225" t="s">
        <v>81</v>
      </c>
      <c r="AY180" s="19" t="s">
        <v>145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152</v>
      </c>
      <c r="BM180" s="225" t="s">
        <v>429</v>
      </c>
    </row>
    <row r="181" s="2" customFormat="1">
      <c r="A181" s="40"/>
      <c r="B181" s="41"/>
      <c r="C181" s="42"/>
      <c r="D181" s="227" t="s">
        <v>159</v>
      </c>
      <c r="E181" s="42"/>
      <c r="F181" s="228" t="s">
        <v>430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159</v>
      </c>
      <c r="AU181" s="19" t="s">
        <v>81</v>
      </c>
    </row>
    <row r="182" s="13" customFormat="1">
      <c r="A182" s="13"/>
      <c r="B182" s="243"/>
      <c r="C182" s="244"/>
      <c r="D182" s="238" t="s">
        <v>294</v>
      </c>
      <c r="E182" s="245" t="s">
        <v>19</v>
      </c>
      <c r="F182" s="246" t="s">
        <v>431</v>
      </c>
      <c r="G182" s="244"/>
      <c r="H182" s="247">
        <v>9.6999999999999993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3" t="s">
        <v>294</v>
      </c>
      <c r="AU182" s="253" t="s">
        <v>81</v>
      </c>
      <c r="AV182" s="13" t="s">
        <v>81</v>
      </c>
      <c r="AW182" s="13" t="s">
        <v>33</v>
      </c>
      <c r="AX182" s="13" t="s">
        <v>79</v>
      </c>
      <c r="AY182" s="253" t="s">
        <v>145</v>
      </c>
    </row>
    <row r="183" s="2" customFormat="1" ht="37.8" customHeight="1">
      <c r="A183" s="40"/>
      <c r="B183" s="41"/>
      <c r="C183" s="214" t="s">
        <v>217</v>
      </c>
      <c r="D183" s="214" t="s">
        <v>148</v>
      </c>
      <c r="E183" s="215" t="s">
        <v>432</v>
      </c>
      <c r="F183" s="216" t="s">
        <v>433</v>
      </c>
      <c r="G183" s="217" t="s">
        <v>330</v>
      </c>
      <c r="H183" s="218">
        <v>0.12</v>
      </c>
      <c r="I183" s="219"/>
      <c r="J183" s="220">
        <f>ROUND(I183*H183,2)</f>
        <v>0</v>
      </c>
      <c r="K183" s="216" t="s">
        <v>157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152</v>
      </c>
      <c r="AT183" s="225" t="s">
        <v>148</v>
      </c>
      <c r="AU183" s="225" t="s">
        <v>81</v>
      </c>
      <c r="AY183" s="19" t="s">
        <v>145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79</v>
      </c>
      <c r="BK183" s="226">
        <f>ROUND(I183*H183,2)</f>
        <v>0</v>
      </c>
      <c r="BL183" s="19" t="s">
        <v>152</v>
      </c>
      <c r="BM183" s="225" t="s">
        <v>434</v>
      </c>
    </row>
    <row r="184" s="2" customFormat="1">
      <c r="A184" s="40"/>
      <c r="B184" s="41"/>
      <c r="C184" s="42"/>
      <c r="D184" s="227" t="s">
        <v>159</v>
      </c>
      <c r="E184" s="42"/>
      <c r="F184" s="228" t="s">
        <v>435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159</v>
      </c>
      <c r="AU184" s="19" t="s">
        <v>81</v>
      </c>
    </row>
    <row r="185" s="12" customFormat="1" ht="22.8" customHeight="1">
      <c r="A185" s="12"/>
      <c r="B185" s="198"/>
      <c r="C185" s="199"/>
      <c r="D185" s="200" t="s">
        <v>71</v>
      </c>
      <c r="E185" s="212" t="s">
        <v>436</v>
      </c>
      <c r="F185" s="212" t="s">
        <v>437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SUM(P186:P197)</f>
        <v>0</v>
      </c>
      <c r="Q185" s="206"/>
      <c r="R185" s="207">
        <f>SUM(R186:R197)</f>
        <v>0</v>
      </c>
      <c r="S185" s="206"/>
      <c r="T185" s="208">
        <f>SUM(T186:T197)</f>
        <v>0.16600000000000001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81</v>
      </c>
      <c r="AT185" s="210" t="s">
        <v>71</v>
      </c>
      <c r="AU185" s="210" t="s">
        <v>79</v>
      </c>
      <c r="AY185" s="209" t="s">
        <v>145</v>
      </c>
      <c r="BK185" s="211">
        <f>SUM(BK186:BK197)</f>
        <v>0</v>
      </c>
    </row>
    <row r="186" s="2" customFormat="1" ht="24.15" customHeight="1">
      <c r="A186" s="40"/>
      <c r="B186" s="41"/>
      <c r="C186" s="214" t="s">
        <v>438</v>
      </c>
      <c r="D186" s="214" t="s">
        <v>148</v>
      </c>
      <c r="E186" s="215" t="s">
        <v>439</v>
      </c>
      <c r="F186" s="216" t="s">
        <v>440</v>
      </c>
      <c r="G186" s="217" t="s">
        <v>156</v>
      </c>
      <c r="H186" s="218">
        <v>1</v>
      </c>
      <c r="I186" s="219"/>
      <c r="J186" s="220">
        <f>ROUND(I186*H186,2)</f>
        <v>0</v>
      </c>
      <c r="K186" s="216" t="s">
        <v>157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0.16600000000000001</v>
      </c>
      <c r="T186" s="224">
        <f>S186*H186</f>
        <v>0.16600000000000001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152</v>
      </c>
      <c r="AT186" s="225" t="s">
        <v>148</v>
      </c>
      <c r="AU186" s="225" t="s">
        <v>81</v>
      </c>
      <c r="AY186" s="19" t="s">
        <v>145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152</v>
      </c>
      <c r="BM186" s="225" t="s">
        <v>441</v>
      </c>
    </row>
    <row r="187" s="2" customFormat="1">
      <c r="A187" s="40"/>
      <c r="B187" s="41"/>
      <c r="C187" s="42"/>
      <c r="D187" s="227" t="s">
        <v>159</v>
      </c>
      <c r="E187" s="42"/>
      <c r="F187" s="228" t="s">
        <v>442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159</v>
      </c>
      <c r="AU187" s="19" t="s">
        <v>81</v>
      </c>
    </row>
    <row r="188" s="13" customFormat="1">
      <c r="A188" s="13"/>
      <c r="B188" s="243"/>
      <c r="C188" s="244"/>
      <c r="D188" s="238" t="s">
        <v>294</v>
      </c>
      <c r="E188" s="245" t="s">
        <v>19</v>
      </c>
      <c r="F188" s="246" t="s">
        <v>393</v>
      </c>
      <c r="G188" s="244"/>
      <c r="H188" s="247">
        <v>1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3" t="s">
        <v>294</v>
      </c>
      <c r="AU188" s="253" t="s">
        <v>81</v>
      </c>
      <c r="AV188" s="13" t="s">
        <v>81</v>
      </c>
      <c r="AW188" s="13" t="s">
        <v>33</v>
      </c>
      <c r="AX188" s="13" t="s">
        <v>79</v>
      </c>
      <c r="AY188" s="253" t="s">
        <v>145</v>
      </c>
    </row>
    <row r="189" s="2" customFormat="1" ht="16.5" customHeight="1">
      <c r="A189" s="40"/>
      <c r="B189" s="41"/>
      <c r="C189" s="214" t="s">
        <v>222</v>
      </c>
      <c r="D189" s="214" t="s">
        <v>148</v>
      </c>
      <c r="E189" s="215" t="s">
        <v>443</v>
      </c>
      <c r="F189" s="216" t="s">
        <v>444</v>
      </c>
      <c r="G189" s="217" t="s">
        <v>156</v>
      </c>
      <c r="H189" s="218">
        <v>1</v>
      </c>
      <c r="I189" s="219"/>
      <c r="J189" s="220">
        <f>ROUND(I189*H189,2)</f>
        <v>0</v>
      </c>
      <c r="K189" s="216" t="s">
        <v>19</v>
      </c>
      <c r="L189" s="46"/>
      <c r="M189" s="221" t="s">
        <v>19</v>
      </c>
      <c r="N189" s="222" t="s">
        <v>43</v>
      </c>
      <c r="O189" s="86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R189" s="225" t="s">
        <v>152</v>
      </c>
      <c r="AT189" s="225" t="s">
        <v>148</v>
      </c>
      <c r="AU189" s="225" t="s">
        <v>81</v>
      </c>
      <c r="AY189" s="19" t="s">
        <v>145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9" t="s">
        <v>79</v>
      </c>
      <c r="BK189" s="226">
        <f>ROUND(I189*H189,2)</f>
        <v>0</v>
      </c>
      <c r="BL189" s="19" t="s">
        <v>152</v>
      </c>
      <c r="BM189" s="225" t="s">
        <v>445</v>
      </c>
    </row>
    <row r="190" s="2" customFormat="1" ht="16.5" customHeight="1">
      <c r="A190" s="40"/>
      <c r="B190" s="41"/>
      <c r="C190" s="214" t="s">
        <v>446</v>
      </c>
      <c r="D190" s="214" t="s">
        <v>148</v>
      </c>
      <c r="E190" s="215" t="s">
        <v>447</v>
      </c>
      <c r="F190" s="216" t="s">
        <v>448</v>
      </c>
      <c r="G190" s="217" t="s">
        <v>156</v>
      </c>
      <c r="H190" s="218">
        <v>1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152</v>
      </c>
      <c r="AT190" s="225" t="s">
        <v>148</v>
      </c>
      <c r="AU190" s="225" t="s">
        <v>81</v>
      </c>
      <c r="AY190" s="19" t="s">
        <v>145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79</v>
      </c>
      <c r="BK190" s="226">
        <f>ROUND(I190*H190,2)</f>
        <v>0</v>
      </c>
      <c r="BL190" s="19" t="s">
        <v>152</v>
      </c>
      <c r="BM190" s="225" t="s">
        <v>449</v>
      </c>
    </row>
    <row r="191" s="2" customFormat="1" ht="16.5" customHeight="1">
      <c r="A191" s="40"/>
      <c r="B191" s="41"/>
      <c r="C191" s="214" t="s">
        <v>224</v>
      </c>
      <c r="D191" s="214" t="s">
        <v>148</v>
      </c>
      <c r="E191" s="215" t="s">
        <v>450</v>
      </c>
      <c r="F191" s="216" t="s">
        <v>451</v>
      </c>
      <c r="G191" s="217" t="s">
        <v>156</v>
      </c>
      <c r="H191" s="218">
        <v>2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152</v>
      </c>
      <c r="AT191" s="225" t="s">
        <v>148</v>
      </c>
      <c r="AU191" s="225" t="s">
        <v>81</v>
      </c>
      <c r="AY191" s="19" t="s">
        <v>145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152</v>
      </c>
      <c r="BM191" s="225" t="s">
        <v>452</v>
      </c>
    </row>
    <row r="192" s="2" customFormat="1" ht="16.5" customHeight="1">
      <c r="A192" s="40"/>
      <c r="B192" s="41"/>
      <c r="C192" s="214" t="s">
        <v>453</v>
      </c>
      <c r="D192" s="214" t="s">
        <v>148</v>
      </c>
      <c r="E192" s="215" t="s">
        <v>454</v>
      </c>
      <c r="F192" s="216" t="s">
        <v>455</v>
      </c>
      <c r="G192" s="217" t="s">
        <v>156</v>
      </c>
      <c r="H192" s="218">
        <v>1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152</v>
      </c>
      <c r="AT192" s="225" t="s">
        <v>148</v>
      </c>
      <c r="AU192" s="225" t="s">
        <v>81</v>
      </c>
      <c r="AY192" s="19" t="s">
        <v>145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152</v>
      </c>
      <c r="BM192" s="225" t="s">
        <v>456</v>
      </c>
    </row>
    <row r="193" s="13" customFormat="1">
      <c r="A193" s="13"/>
      <c r="B193" s="243"/>
      <c r="C193" s="244"/>
      <c r="D193" s="238" t="s">
        <v>294</v>
      </c>
      <c r="E193" s="245" t="s">
        <v>19</v>
      </c>
      <c r="F193" s="246" t="s">
        <v>457</v>
      </c>
      <c r="G193" s="244"/>
      <c r="H193" s="247">
        <v>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294</v>
      </c>
      <c r="AU193" s="253" t="s">
        <v>81</v>
      </c>
      <c r="AV193" s="13" t="s">
        <v>81</v>
      </c>
      <c r="AW193" s="13" t="s">
        <v>33</v>
      </c>
      <c r="AX193" s="13" t="s">
        <v>79</v>
      </c>
      <c r="AY193" s="253" t="s">
        <v>145</v>
      </c>
    </row>
    <row r="194" s="2" customFormat="1" ht="16.5" customHeight="1">
      <c r="A194" s="40"/>
      <c r="B194" s="41"/>
      <c r="C194" s="214" t="s">
        <v>226</v>
      </c>
      <c r="D194" s="214" t="s">
        <v>148</v>
      </c>
      <c r="E194" s="215" t="s">
        <v>458</v>
      </c>
      <c r="F194" s="216" t="s">
        <v>459</v>
      </c>
      <c r="G194" s="217" t="s">
        <v>156</v>
      </c>
      <c r="H194" s="218">
        <v>1</v>
      </c>
      <c r="I194" s="219"/>
      <c r="J194" s="220">
        <f>ROUND(I194*H194,2)</f>
        <v>0</v>
      </c>
      <c r="K194" s="216" t="s">
        <v>19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152</v>
      </c>
      <c r="AT194" s="225" t="s">
        <v>148</v>
      </c>
      <c r="AU194" s="225" t="s">
        <v>81</v>
      </c>
      <c r="AY194" s="19" t="s">
        <v>145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152</v>
      </c>
      <c r="BM194" s="225" t="s">
        <v>460</v>
      </c>
    </row>
    <row r="195" s="13" customFormat="1">
      <c r="A195" s="13"/>
      <c r="B195" s="243"/>
      <c r="C195" s="244"/>
      <c r="D195" s="238" t="s">
        <v>294</v>
      </c>
      <c r="E195" s="245" t="s">
        <v>19</v>
      </c>
      <c r="F195" s="246" t="s">
        <v>461</v>
      </c>
      <c r="G195" s="244"/>
      <c r="H195" s="247">
        <v>1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294</v>
      </c>
      <c r="AU195" s="253" t="s">
        <v>81</v>
      </c>
      <c r="AV195" s="13" t="s">
        <v>81</v>
      </c>
      <c r="AW195" s="13" t="s">
        <v>33</v>
      </c>
      <c r="AX195" s="13" t="s">
        <v>79</v>
      </c>
      <c r="AY195" s="253" t="s">
        <v>145</v>
      </c>
    </row>
    <row r="196" s="2" customFormat="1" ht="24.15" customHeight="1">
      <c r="A196" s="40"/>
      <c r="B196" s="41"/>
      <c r="C196" s="214" t="s">
        <v>462</v>
      </c>
      <c r="D196" s="214" t="s">
        <v>148</v>
      </c>
      <c r="E196" s="215" t="s">
        <v>463</v>
      </c>
      <c r="F196" s="216" t="s">
        <v>464</v>
      </c>
      <c r="G196" s="217" t="s">
        <v>164</v>
      </c>
      <c r="H196" s="232"/>
      <c r="I196" s="219"/>
      <c r="J196" s="220">
        <f>ROUND(I196*H196,2)</f>
        <v>0</v>
      </c>
      <c r="K196" s="216" t="s">
        <v>157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152</v>
      </c>
      <c r="AT196" s="225" t="s">
        <v>148</v>
      </c>
      <c r="AU196" s="225" t="s">
        <v>81</v>
      </c>
      <c r="AY196" s="19" t="s">
        <v>145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152</v>
      </c>
      <c r="BM196" s="225" t="s">
        <v>465</v>
      </c>
    </row>
    <row r="197" s="2" customFormat="1">
      <c r="A197" s="40"/>
      <c r="B197" s="41"/>
      <c r="C197" s="42"/>
      <c r="D197" s="227" t="s">
        <v>159</v>
      </c>
      <c r="E197" s="42"/>
      <c r="F197" s="228" t="s">
        <v>466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159</v>
      </c>
      <c r="AU197" s="19" t="s">
        <v>81</v>
      </c>
    </row>
    <row r="198" s="12" customFormat="1" ht="22.8" customHeight="1">
      <c r="A198" s="12"/>
      <c r="B198" s="198"/>
      <c r="C198" s="199"/>
      <c r="D198" s="200" t="s">
        <v>71</v>
      </c>
      <c r="E198" s="212" t="s">
        <v>467</v>
      </c>
      <c r="F198" s="212" t="s">
        <v>468</v>
      </c>
      <c r="G198" s="199"/>
      <c r="H198" s="199"/>
      <c r="I198" s="202"/>
      <c r="J198" s="213">
        <f>BK198</f>
        <v>0</v>
      </c>
      <c r="K198" s="199"/>
      <c r="L198" s="204"/>
      <c r="M198" s="205"/>
      <c r="N198" s="206"/>
      <c r="O198" s="206"/>
      <c r="P198" s="207">
        <f>SUM(P199:P229)</f>
        <v>0</v>
      </c>
      <c r="Q198" s="206"/>
      <c r="R198" s="207">
        <f>SUM(R199:R229)</f>
        <v>0.1104644</v>
      </c>
      <c r="S198" s="206"/>
      <c r="T198" s="208">
        <f>SUM(T199:T229)</f>
        <v>0.025000000000000001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09" t="s">
        <v>81</v>
      </c>
      <c r="AT198" s="210" t="s">
        <v>71</v>
      </c>
      <c r="AU198" s="210" t="s">
        <v>79</v>
      </c>
      <c r="AY198" s="209" t="s">
        <v>145</v>
      </c>
      <c r="BK198" s="211">
        <f>SUM(BK199:BK229)</f>
        <v>0</v>
      </c>
    </row>
    <row r="199" s="2" customFormat="1" ht="16.5" customHeight="1">
      <c r="A199" s="40"/>
      <c r="B199" s="41"/>
      <c r="C199" s="214" t="s">
        <v>228</v>
      </c>
      <c r="D199" s="214" t="s">
        <v>148</v>
      </c>
      <c r="E199" s="215" t="s">
        <v>469</v>
      </c>
      <c r="F199" s="216" t="s">
        <v>470</v>
      </c>
      <c r="G199" s="217" t="s">
        <v>181</v>
      </c>
      <c r="H199" s="218">
        <v>30</v>
      </c>
      <c r="I199" s="219"/>
      <c r="J199" s="220">
        <f>ROUND(I199*H199,2)</f>
        <v>0</v>
      </c>
      <c r="K199" s="216" t="s">
        <v>157</v>
      </c>
      <c r="L199" s="46"/>
      <c r="M199" s="221" t="s">
        <v>19</v>
      </c>
      <c r="N199" s="222" t="s">
        <v>43</v>
      </c>
      <c r="O199" s="86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152</v>
      </c>
      <c r="AT199" s="225" t="s">
        <v>148</v>
      </c>
      <c r="AU199" s="225" t="s">
        <v>81</v>
      </c>
      <c r="AY199" s="19" t="s">
        <v>145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152</v>
      </c>
      <c r="BM199" s="225" t="s">
        <v>471</v>
      </c>
    </row>
    <row r="200" s="2" customFormat="1">
      <c r="A200" s="40"/>
      <c r="B200" s="41"/>
      <c r="C200" s="42"/>
      <c r="D200" s="227" t="s">
        <v>159</v>
      </c>
      <c r="E200" s="42"/>
      <c r="F200" s="228" t="s">
        <v>472</v>
      </c>
      <c r="G200" s="42"/>
      <c r="H200" s="42"/>
      <c r="I200" s="229"/>
      <c r="J200" s="42"/>
      <c r="K200" s="42"/>
      <c r="L200" s="46"/>
      <c r="M200" s="230"/>
      <c r="N200" s="231"/>
      <c r="O200" s="86"/>
      <c r="P200" s="86"/>
      <c r="Q200" s="86"/>
      <c r="R200" s="86"/>
      <c r="S200" s="86"/>
      <c r="T200" s="87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T200" s="19" t="s">
        <v>159</v>
      </c>
      <c r="AU200" s="19" t="s">
        <v>81</v>
      </c>
    </row>
    <row r="201" s="13" customFormat="1">
      <c r="A201" s="13"/>
      <c r="B201" s="243"/>
      <c r="C201" s="244"/>
      <c r="D201" s="238" t="s">
        <v>294</v>
      </c>
      <c r="E201" s="245" t="s">
        <v>19</v>
      </c>
      <c r="F201" s="246" t="s">
        <v>473</v>
      </c>
      <c r="G201" s="244"/>
      <c r="H201" s="247">
        <v>30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294</v>
      </c>
      <c r="AU201" s="253" t="s">
        <v>81</v>
      </c>
      <c r="AV201" s="13" t="s">
        <v>81</v>
      </c>
      <c r="AW201" s="13" t="s">
        <v>33</v>
      </c>
      <c r="AX201" s="13" t="s">
        <v>79</v>
      </c>
      <c r="AY201" s="253" t="s">
        <v>145</v>
      </c>
    </row>
    <row r="202" s="2" customFormat="1" ht="16.5" customHeight="1">
      <c r="A202" s="40"/>
      <c r="B202" s="41"/>
      <c r="C202" s="265" t="s">
        <v>474</v>
      </c>
      <c r="D202" s="265" t="s">
        <v>475</v>
      </c>
      <c r="E202" s="266" t="s">
        <v>476</v>
      </c>
      <c r="F202" s="267" t="s">
        <v>477</v>
      </c>
      <c r="G202" s="268" t="s">
        <v>181</v>
      </c>
      <c r="H202" s="269">
        <v>32.399999999999999</v>
      </c>
      <c r="I202" s="270"/>
      <c r="J202" s="271">
        <f>ROUND(I202*H202,2)</f>
        <v>0</v>
      </c>
      <c r="K202" s="267" t="s">
        <v>157</v>
      </c>
      <c r="L202" s="272"/>
      <c r="M202" s="273" t="s">
        <v>19</v>
      </c>
      <c r="N202" s="274" t="s">
        <v>43</v>
      </c>
      <c r="O202" s="86"/>
      <c r="P202" s="223">
        <f>O202*H202</f>
        <v>0</v>
      </c>
      <c r="Q202" s="223">
        <v>0.00020000000000000001</v>
      </c>
      <c r="R202" s="223">
        <f>Q202*H202</f>
        <v>0.0064799999999999996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222</v>
      </c>
      <c r="AT202" s="225" t="s">
        <v>475</v>
      </c>
      <c r="AU202" s="225" t="s">
        <v>81</v>
      </c>
      <c r="AY202" s="19" t="s">
        <v>145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152</v>
      </c>
      <c r="BM202" s="225" t="s">
        <v>478</v>
      </c>
    </row>
    <row r="203" s="13" customFormat="1">
      <c r="A203" s="13"/>
      <c r="B203" s="243"/>
      <c r="C203" s="244"/>
      <c r="D203" s="238" t="s">
        <v>294</v>
      </c>
      <c r="E203" s="244"/>
      <c r="F203" s="246" t="s">
        <v>479</v>
      </c>
      <c r="G203" s="244"/>
      <c r="H203" s="247">
        <v>32.399999999999999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294</v>
      </c>
      <c r="AU203" s="253" t="s">
        <v>81</v>
      </c>
      <c r="AV203" s="13" t="s">
        <v>81</v>
      </c>
      <c r="AW203" s="13" t="s">
        <v>4</v>
      </c>
      <c r="AX203" s="13" t="s">
        <v>79</v>
      </c>
      <c r="AY203" s="253" t="s">
        <v>145</v>
      </c>
    </row>
    <row r="204" s="2" customFormat="1" ht="16.5" customHeight="1">
      <c r="A204" s="40"/>
      <c r="B204" s="41"/>
      <c r="C204" s="214" t="s">
        <v>231</v>
      </c>
      <c r="D204" s="214" t="s">
        <v>148</v>
      </c>
      <c r="E204" s="215" t="s">
        <v>480</v>
      </c>
      <c r="F204" s="216" t="s">
        <v>481</v>
      </c>
      <c r="G204" s="217" t="s">
        <v>181</v>
      </c>
      <c r="H204" s="218">
        <v>0.94999999999999996</v>
      </c>
      <c r="I204" s="219"/>
      <c r="J204" s="220">
        <f>ROUND(I204*H204,2)</f>
        <v>0</v>
      </c>
      <c r="K204" s="216" t="s">
        <v>157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152</v>
      </c>
      <c r="AT204" s="225" t="s">
        <v>148</v>
      </c>
      <c r="AU204" s="225" t="s">
        <v>81</v>
      </c>
      <c r="AY204" s="19" t="s">
        <v>145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79</v>
      </c>
      <c r="BK204" s="226">
        <f>ROUND(I204*H204,2)</f>
        <v>0</v>
      </c>
      <c r="BL204" s="19" t="s">
        <v>152</v>
      </c>
      <c r="BM204" s="225" t="s">
        <v>482</v>
      </c>
    </row>
    <row r="205" s="2" customFormat="1">
      <c r="A205" s="40"/>
      <c r="B205" s="41"/>
      <c r="C205" s="42"/>
      <c r="D205" s="227" t="s">
        <v>159</v>
      </c>
      <c r="E205" s="42"/>
      <c r="F205" s="228" t="s">
        <v>483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159</v>
      </c>
      <c r="AU205" s="19" t="s">
        <v>81</v>
      </c>
    </row>
    <row r="206" s="13" customFormat="1">
      <c r="A206" s="13"/>
      <c r="B206" s="243"/>
      <c r="C206" s="244"/>
      <c r="D206" s="238" t="s">
        <v>294</v>
      </c>
      <c r="E206" s="245" t="s">
        <v>19</v>
      </c>
      <c r="F206" s="246" t="s">
        <v>484</v>
      </c>
      <c r="G206" s="244"/>
      <c r="H206" s="247">
        <v>0.94999999999999996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294</v>
      </c>
      <c r="AU206" s="253" t="s">
        <v>81</v>
      </c>
      <c r="AV206" s="13" t="s">
        <v>81</v>
      </c>
      <c r="AW206" s="13" t="s">
        <v>33</v>
      </c>
      <c r="AX206" s="13" t="s">
        <v>79</v>
      </c>
      <c r="AY206" s="253" t="s">
        <v>145</v>
      </c>
    </row>
    <row r="207" s="2" customFormat="1" ht="16.5" customHeight="1">
      <c r="A207" s="40"/>
      <c r="B207" s="41"/>
      <c r="C207" s="265" t="s">
        <v>485</v>
      </c>
      <c r="D207" s="265" t="s">
        <v>475</v>
      </c>
      <c r="E207" s="266" t="s">
        <v>486</v>
      </c>
      <c r="F207" s="267" t="s">
        <v>487</v>
      </c>
      <c r="G207" s="268" t="s">
        <v>181</v>
      </c>
      <c r="H207" s="269">
        <v>1.026</v>
      </c>
      <c r="I207" s="270"/>
      <c r="J207" s="271">
        <f>ROUND(I207*H207,2)</f>
        <v>0</v>
      </c>
      <c r="K207" s="267" t="s">
        <v>157</v>
      </c>
      <c r="L207" s="272"/>
      <c r="M207" s="273" t="s">
        <v>19</v>
      </c>
      <c r="N207" s="274" t="s">
        <v>43</v>
      </c>
      <c r="O207" s="86"/>
      <c r="P207" s="223">
        <f>O207*H207</f>
        <v>0</v>
      </c>
      <c r="Q207" s="223">
        <v>0.00040000000000000002</v>
      </c>
      <c r="R207" s="223">
        <f>Q207*H207</f>
        <v>0.00041040000000000006</v>
      </c>
      <c r="S207" s="223">
        <v>0</v>
      </c>
      <c r="T207" s="224">
        <f>S207*H207</f>
        <v>0</v>
      </c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R207" s="225" t="s">
        <v>222</v>
      </c>
      <c r="AT207" s="225" t="s">
        <v>475</v>
      </c>
      <c r="AU207" s="225" t="s">
        <v>81</v>
      </c>
      <c r="AY207" s="19" t="s">
        <v>145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9" t="s">
        <v>79</v>
      </c>
      <c r="BK207" s="226">
        <f>ROUND(I207*H207,2)</f>
        <v>0</v>
      </c>
      <c r="BL207" s="19" t="s">
        <v>152</v>
      </c>
      <c r="BM207" s="225" t="s">
        <v>488</v>
      </c>
    </row>
    <row r="208" s="13" customFormat="1">
      <c r="A208" s="13"/>
      <c r="B208" s="243"/>
      <c r="C208" s="244"/>
      <c r="D208" s="238" t="s">
        <v>294</v>
      </c>
      <c r="E208" s="244"/>
      <c r="F208" s="246" t="s">
        <v>489</v>
      </c>
      <c r="G208" s="244"/>
      <c r="H208" s="247">
        <v>1.026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294</v>
      </c>
      <c r="AU208" s="253" t="s">
        <v>81</v>
      </c>
      <c r="AV208" s="13" t="s">
        <v>81</v>
      </c>
      <c r="AW208" s="13" t="s">
        <v>4</v>
      </c>
      <c r="AX208" s="13" t="s">
        <v>79</v>
      </c>
      <c r="AY208" s="253" t="s">
        <v>145</v>
      </c>
    </row>
    <row r="209" s="2" customFormat="1" ht="16.5" customHeight="1">
      <c r="A209" s="40"/>
      <c r="B209" s="41"/>
      <c r="C209" s="214" t="s">
        <v>235</v>
      </c>
      <c r="D209" s="214" t="s">
        <v>148</v>
      </c>
      <c r="E209" s="215" t="s">
        <v>490</v>
      </c>
      <c r="F209" s="216" t="s">
        <v>491</v>
      </c>
      <c r="G209" s="217" t="s">
        <v>156</v>
      </c>
      <c r="H209" s="218">
        <v>5</v>
      </c>
      <c r="I209" s="219"/>
      <c r="J209" s="220">
        <f>ROUND(I209*H209,2)</f>
        <v>0</v>
      </c>
      <c r="K209" s="216" t="s">
        <v>157</v>
      </c>
      <c r="L209" s="46"/>
      <c r="M209" s="221" t="s">
        <v>19</v>
      </c>
      <c r="N209" s="222" t="s">
        <v>43</v>
      </c>
      <c r="O209" s="86"/>
      <c r="P209" s="223">
        <f>O209*H209</f>
        <v>0</v>
      </c>
      <c r="Q209" s="223">
        <v>6.9999999999999994E-05</v>
      </c>
      <c r="R209" s="223">
        <f>Q209*H209</f>
        <v>0.00034999999999999994</v>
      </c>
      <c r="S209" s="223">
        <v>0</v>
      </c>
      <c r="T209" s="224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25" t="s">
        <v>152</v>
      </c>
      <c r="AT209" s="225" t="s">
        <v>148</v>
      </c>
      <c r="AU209" s="225" t="s">
        <v>81</v>
      </c>
      <c r="AY209" s="19" t="s">
        <v>145</v>
      </c>
      <c r="BE209" s="226">
        <f>IF(N209="základní",J209,0)</f>
        <v>0</v>
      </c>
      <c r="BF209" s="226">
        <f>IF(N209="snížená",J209,0)</f>
        <v>0</v>
      </c>
      <c r="BG209" s="226">
        <f>IF(N209="zákl. přenesená",J209,0)</f>
        <v>0</v>
      </c>
      <c r="BH209" s="226">
        <f>IF(N209="sníž. přenesená",J209,0)</f>
        <v>0</v>
      </c>
      <c r="BI209" s="226">
        <f>IF(N209="nulová",J209,0)</f>
        <v>0</v>
      </c>
      <c r="BJ209" s="19" t="s">
        <v>79</v>
      </c>
      <c r="BK209" s="226">
        <f>ROUND(I209*H209,2)</f>
        <v>0</v>
      </c>
      <c r="BL209" s="19" t="s">
        <v>152</v>
      </c>
      <c r="BM209" s="225" t="s">
        <v>492</v>
      </c>
    </row>
    <row r="210" s="2" customFormat="1">
      <c r="A210" s="40"/>
      <c r="B210" s="41"/>
      <c r="C210" s="42"/>
      <c r="D210" s="227" t="s">
        <v>159</v>
      </c>
      <c r="E210" s="42"/>
      <c r="F210" s="228" t="s">
        <v>493</v>
      </c>
      <c r="G210" s="42"/>
      <c r="H210" s="42"/>
      <c r="I210" s="229"/>
      <c r="J210" s="42"/>
      <c r="K210" s="42"/>
      <c r="L210" s="46"/>
      <c r="M210" s="230"/>
      <c r="N210" s="231"/>
      <c r="O210" s="86"/>
      <c r="P210" s="86"/>
      <c r="Q210" s="86"/>
      <c r="R210" s="86"/>
      <c r="S210" s="86"/>
      <c r="T210" s="87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T210" s="19" t="s">
        <v>159</v>
      </c>
      <c r="AU210" s="19" t="s">
        <v>81</v>
      </c>
    </row>
    <row r="211" s="2" customFormat="1" ht="24.15" customHeight="1">
      <c r="A211" s="40"/>
      <c r="B211" s="41"/>
      <c r="C211" s="265" t="s">
        <v>494</v>
      </c>
      <c r="D211" s="265" t="s">
        <v>475</v>
      </c>
      <c r="E211" s="266" t="s">
        <v>495</v>
      </c>
      <c r="F211" s="267" t="s">
        <v>496</v>
      </c>
      <c r="G211" s="268" t="s">
        <v>287</v>
      </c>
      <c r="H211" s="269">
        <v>5.5</v>
      </c>
      <c r="I211" s="270"/>
      <c r="J211" s="271">
        <f>ROUND(I211*H211,2)</f>
        <v>0</v>
      </c>
      <c r="K211" s="267" t="s">
        <v>19</v>
      </c>
      <c r="L211" s="272"/>
      <c r="M211" s="273" t="s">
        <v>19</v>
      </c>
      <c r="N211" s="274" t="s">
        <v>43</v>
      </c>
      <c r="O211" s="86"/>
      <c r="P211" s="223">
        <f>O211*H211</f>
        <v>0</v>
      </c>
      <c r="Q211" s="223">
        <v>0.01617</v>
      </c>
      <c r="R211" s="223">
        <f>Q211*H211</f>
        <v>0.088935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222</v>
      </c>
      <c r="AT211" s="225" t="s">
        <v>475</v>
      </c>
      <c r="AU211" s="225" t="s">
        <v>81</v>
      </c>
      <c r="AY211" s="19" t="s">
        <v>145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152</v>
      </c>
      <c r="BM211" s="225" t="s">
        <v>497</v>
      </c>
    </row>
    <row r="212" s="13" customFormat="1">
      <c r="A212" s="13"/>
      <c r="B212" s="243"/>
      <c r="C212" s="244"/>
      <c r="D212" s="238" t="s">
        <v>294</v>
      </c>
      <c r="E212" s="244"/>
      <c r="F212" s="246" t="s">
        <v>498</v>
      </c>
      <c r="G212" s="244"/>
      <c r="H212" s="247">
        <v>5.5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3" t="s">
        <v>294</v>
      </c>
      <c r="AU212" s="253" t="s">
        <v>81</v>
      </c>
      <c r="AV212" s="13" t="s">
        <v>81</v>
      </c>
      <c r="AW212" s="13" t="s">
        <v>4</v>
      </c>
      <c r="AX212" s="13" t="s">
        <v>79</v>
      </c>
      <c r="AY212" s="253" t="s">
        <v>145</v>
      </c>
    </row>
    <row r="213" s="2" customFormat="1" ht="16.5" customHeight="1">
      <c r="A213" s="40"/>
      <c r="B213" s="41"/>
      <c r="C213" s="214" t="s">
        <v>238</v>
      </c>
      <c r="D213" s="214" t="s">
        <v>148</v>
      </c>
      <c r="E213" s="215" t="s">
        <v>499</v>
      </c>
      <c r="F213" s="216" t="s">
        <v>500</v>
      </c>
      <c r="G213" s="217" t="s">
        <v>287</v>
      </c>
      <c r="H213" s="218">
        <v>1</v>
      </c>
      <c r="I213" s="219"/>
      <c r="J213" s="220">
        <f>ROUND(I213*H213,2)</f>
        <v>0</v>
      </c>
      <c r="K213" s="216" t="s">
        <v>157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</v>
      </c>
      <c r="R213" s="223">
        <f>Q213*H213</f>
        <v>0</v>
      </c>
      <c r="S213" s="223">
        <v>0.025000000000000001</v>
      </c>
      <c r="T213" s="224">
        <f>S213*H213</f>
        <v>0.025000000000000001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152</v>
      </c>
      <c r="AT213" s="225" t="s">
        <v>148</v>
      </c>
      <c r="AU213" s="225" t="s">
        <v>81</v>
      </c>
      <c r="AY213" s="19" t="s">
        <v>145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152</v>
      </c>
      <c r="BM213" s="225" t="s">
        <v>501</v>
      </c>
    </row>
    <row r="214" s="2" customFormat="1">
      <c r="A214" s="40"/>
      <c r="B214" s="41"/>
      <c r="C214" s="42"/>
      <c r="D214" s="227" t="s">
        <v>159</v>
      </c>
      <c r="E214" s="42"/>
      <c r="F214" s="228" t="s">
        <v>502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159</v>
      </c>
      <c r="AU214" s="19" t="s">
        <v>81</v>
      </c>
    </row>
    <row r="215" s="13" customFormat="1">
      <c r="A215" s="13"/>
      <c r="B215" s="243"/>
      <c r="C215" s="244"/>
      <c r="D215" s="238" t="s">
        <v>294</v>
      </c>
      <c r="E215" s="245" t="s">
        <v>19</v>
      </c>
      <c r="F215" s="246" t="s">
        <v>503</v>
      </c>
      <c r="G215" s="244"/>
      <c r="H215" s="247">
        <v>1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3" t="s">
        <v>294</v>
      </c>
      <c r="AU215" s="253" t="s">
        <v>81</v>
      </c>
      <c r="AV215" s="13" t="s">
        <v>81</v>
      </c>
      <c r="AW215" s="13" t="s">
        <v>33</v>
      </c>
      <c r="AX215" s="13" t="s">
        <v>79</v>
      </c>
      <c r="AY215" s="253" t="s">
        <v>145</v>
      </c>
    </row>
    <row r="216" s="2" customFormat="1" ht="16.5" customHeight="1">
      <c r="A216" s="40"/>
      <c r="B216" s="41"/>
      <c r="C216" s="214" t="s">
        <v>504</v>
      </c>
      <c r="D216" s="214" t="s">
        <v>148</v>
      </c>
      <c r="E216" s="215" t="s">
        <v>505</v>
      </c>
      <c r="F216" s="216" t="s">
        <v>506</v>
      </c>
      <c r="G216" s="217" t="s">
        <v>287</v>
      </c>
      <c r="H216" s="218">
        <v>43.299999999999997</v>
      </c>
      <c r="I216" s="219"/>
      <c r="J216" s="220">
        <f>ROUND(I216*H216,2)</f>
        <v>0</v>
      </c>
      <c r="K216" s="216" t="s">
        <v>157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8.0000000000000007E-05</v>
      </c>
      <c r="R216" s="223">
        <f>Q216*H216</f>
        <v>0.0034640000000000001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152</v>
      </c>
      <c r="AT216" s="225" t="s">
        <v>148</v>
      </c>
      <c r="AU216" s="225" t="s">
        <v>81</v>
      </c>
      <c r="AY216" s="19" t="s">
        <v>145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152</v>
      </c>
      <c r="BM216" s="225" t="s">
        <v>507</v>
      </c>
    </row>
    <row r="217" s="2" customFormat="1">
      <c r="A217" s="40"/>
      <c r="B217" s="41"/>
      <c r="C217" s="42"/>
      <c r="D217" s="227" t="s">
        <v>159</v>
      </c>
      <c r="E217" s="42"/>
      <c r="F217" s="228" t="s">
        <v>508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159</v>
      </c>
      <c r="AU217" s="19" t="s">
        <v>81</v>
      </c>
    </row>
    <row r="218" s="13" customFormat="1">
      <c r="A218" s="13"/>
      <c r="B218" s="243"/>
      <c r="C218" s="244"/>
      <c r="D218" s="238" t="s">
        <v>294</v>
      </c>
      <c r="E218" s="245" t="s">
        <v>19</v>
      </c>
      <c r="F218" s="246" t="s">
        <v>509</v>
      </c>
      <c r="G218" s="244"/>
      <c r="H218" s="247">
        <v>43.299999999999997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3" t="s">
        <v>294</v>
      </c>
      <c r="AU218" s="253" t="s">
        <v>81</v>
      </c>
      <c r="AV218" s="13" t="s">
        <v>81</v>
      </c>
      <c r="AW218" s="13" t="s">
        <v>33</v>
      </c>
      <c r="AX218" s="13" t="s">
        <v>79</v>
      </c>
      <c r="AY218" s="253" t="s">
        <v>145</v>
      </c>
    </row>
    <row r="219" s="2" customFormat="1" ht="24.15" customHeight="1">
      <c r="A219" s="40"/>
      <c r="B219" s="41"/>
      <c r="C219" s="214" t="s">
        <v>240</v>
      </c>
      <c r="D219" s="214" t="s">
        <v>148</v>
      </c>
      <c r="E219" s="215" t="s">
        <v>510</v>
      </c>
      <c r="F219" s="216" t="s">
        <v>511</v>
      </c>
      <c r="G219" s="217" t="s">
        <v>287</v>
      </c>
      <c r="H219" s="218">
        <v>43.299999999999997</v>
      </c>
      <c r="I219" s="219"/>
      <c r="J219" s="220">
        <f>ROUND(I219*H219,2)</f>
        <v>0</v>
      </c>
      <c r="K219" s="216" t="s">
        <v>157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0.00013999999999999999</v>
      </c>
      <c r="R219" s="223">
        <f>Q219*H219</f>
        <v>0.0060619999999999988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152</v>
      </c>
      <c r="AT219" s="225" t="s">
        <v>148</v>
      </c>
      <c r="AU219" s="225" t="s">
        <v>81</v>
      </c>
      <c r="AY219" s="19" t="s">
        <v>145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79</v>
      </c>
      <c r="BK219" s="226">
        <f>ROUND(I219*H219,2)</f>
        <v>0</v>
      </c>
      <c r="BL219" s="19" t="s">
        <v>152</v>
      </c>
      <c r="BM219" s="225" t="s">
        <v>512</v>
      </c>
    </row>
    <row r="220" s="2" customFormat="1">
      <c r="A220" s="40"/>
      <c r="B220" s="41"/>
      <c r="C220" s="42"/>
      <c r="D220" s="227" t="s">
        <v>159</v>
      </c>
      <c r="E220" s="42"/>
      <c r="F220" s="228" t="s">
        <v>513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159</v>
      </c>
      <c r="AU220" s="19" t="s">
        <v>81</v>
      </c>
    </row>
    <row r="221" s="2" customFormat="1" ht="16.5" customHeight="1">
      <c r="A221" s="40"/>
      <c r="B221" s="41"/>
      <c r="C221" s="214" t="s">
        <v>514</v>
      </c>
      <c r="D221" s="214" t="s">
        <v>148</v>
      </c>
      <c r="E221" s="215" t="s">
        <v>515</v>
      </c>
      <c r="F221" s="216" t="s">
        <v>516</v>
      </c>
      <c r="G221" s="217" t="s">
        <v>287</v>
      </c>
      <c r="H221" s="218">
        <v>43.299999999999997</v>
      </c>
      <c r="I221" s="219"/>
      <c r="J221" s="220">
        <f>ROUND(I221*H221,2)</f>
        <v>0</v>
      </c>
      <c r="K221" s="216" t="s">
        <v>157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152</v>
      </c>
      <c r="AT221" s="225" t="s">
        <v>148</v>
      </c>
      <c r="AU221" s="225" t="s">
        <v>81</v>
      </c>
      <c r="AY221" s="19" t="s">
        <v>145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79</v>
      </c>
      <c r="BK221" s="226">
        <f>ROUND(I221*H221,2)</f>
        <v>0</v>
      </c>
      <c r="BL221" s="19" t="s">
        <v>152</v>
      </c>
      <c r="BM221" s="225" t="s">
        <v>517</v>
      </c>
    </row>
    <row r="222" s="2" customFormat="1">
      <c r="A222" s="40"/>
      <c r="B222" s="41"/>
      <c r="C222" s="42"/>
      <c r="D222" s="227" t="s">
        <v>159</v>
      </c>
      <c r="E222" s="42"/>
      <c r="F222" s="228" t="s">
        <v>518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159</v>
      </c>
      <c r="AU222" s="19" t="s">
        <v>81</v>
      </c>
    </row>
    <row r="223" s="2" customFormat="1" ht="21.75" customHeight="1">
      <c r="A223" s="40"/>
      <c r="B223" s="41"/>
      <c r="C223" s="214" t="s">
        <v>243</v>
      </c>
      <c r="D223" s="214" t="s">
        <v>148</v>
      </c>
      <c r="E223" s="215" t="s">
        <v>519</v>
      </c>
      <c r="F223" s="216" t="s">
        <v>520</v>
      </c>
      <c r="G223" s="217" t="s">
        <v>287</v>
      </c>
      <c r="H223" s="218">
        <v>43.299999999999997</v>
      </c>
      <c r="I223" s="219"/>
      <c r="J223" s="220">
        <f>ROUND(I223*H223,2)</f>
        <v>0</v>
      </c>
      <c r="K223" s="216" t="s">
        <v>157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1.0000000000000001E-05</v>
      </c>
      <c r="R223" s="223">
        <f>Q223*H223</f>
        <v>0.00043300000000000001</v>
      </c>
      <c r="S223" s="223">
        <v>0</v>
      </c>
      <c r="T223" s="224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152</v>
      </c>
      <c r="AT223" s="225" t="s">
        <v>148</v>
      </c>
      <c r="AU223" s="225" t="s">
        <v>81</v>
      </c>
      <c r="AY223" s="19" t="s">
        <v>145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79</v>
      </c>
      <c r="BK223" s="226">
        <f>ROUND(I223*H223,2)</f>
        <v>0</v>
      </c>
      <c r="BL223" s="19" t="s">
        <v>152</v>
      </c>
      <c r="BM223" s="225" t="s">
        <v>521</v>
      </c>
    </row>
    <row r="224" s="2" customFormat="1">
      <c r="A224" s="40"/>
      <c r="B224" s="41"/>
      <c r="C224" s="42"/>
      <c r="D224" s="227" t="s">
        <v>159</v>
      </c>
      <c r="E224" s="42"/>
      <c r="F224" s="228" t="s">
        <v>522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159</v>
      </c>
      <c r="AU224" s="19" t="s">
        <v>81</v>
      </c>
    </row>
    <row r="225" s="2" customFormat="1" ht="16.5" customHeight="1">
      <c r="A225" s="40"/>
      <c r="B225" s="41"/>
      <c r="C225" s="214" t="s">
        <v>523</v>
      </c>
      <c r="D225" s="214" t="s">
        <v>148</v>
      </c>
      <c r="E225" s="215" t="s">
        <v>524</v>
      </c>
      <c r="F225" s="216" t="s">
        <v>525</v>
      </c>
      <c r="G225" s="217" t="s">
        <v>287</v>
      </c>
      <c r="H225" s="218">
        <v>86.599999999999994</v>
      </c>
      <c r="I225" s="219"/>
      <c r="J225" s="220">
        <f>ROUND(I225*H225,2)</f>
        <v>0</v>
      </c>
      <c r="K225" s="216" t="s">
        <v>157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5.0000000000000002E-05</v>
      </c>
      <c r="R225" s="223">
        <f>Q225*H225</f>
        <v>0.0043299999999999996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152</v>
      </c>
      <c r="AT225" s="225" t="s">
        <v>148</v>
      </c>
      <c r="AU225" s="225" t="s">
        <v>81</v>
      </c>
      <c r="AY225" s="19" t="s">
        <v>145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79</v>
      </c>
      <c r="BK225" s="226">
        <f>ROUND(I225*H225,2)</f>
        <v>0</v>
      </c>
      <c r="BL225" s="19" t="s">
        <v>152</v>
      </c>
      <c r="BM225" s="225" t="s">
        <v>526</v>
      </c>
    </row>
    <row r="226" s="2" customFormat="1">
      <c r="A226" s="40"/>
      <c r="B226" s="41"/>
      <c r="C226" s="42"/>
      <c r="D226" s="227" t="s">
        <v>159</v>
      </c>
      <c r="E226" s="42"/>
      <c r="F226" s="228" t="s">
        <v>527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159</v>
      </c>
      <c r="AU226" s="19" t="s">
        <v>81</v>
      </c>
    </row>
    <row r="227" s="13" customFormat="1">
      <c r="A227" s="13"/>
      <c r="B227" s="243"/>
      <c r="C227" s="244"/>
      <c r="D227" s="238" t="s">
        <v>294</v>
      </c>
      <c r="E227" s="244"/>
      <c r="F227" s="246" t="s">
        <v>528</v>
      </c>
      <c r="G227" s="244"/>
      <c r="H227" s="247">
        <v>86.599999999999994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3" t="s">
        <v>294</v>
      </c>
      <c r="AU227" s="253" t="s">
        <v>81</v>
      </c>
      <c r="AV227" s="13" t="s">
        <v>81</v>
      </c>
      <c r="AW227" s="13" t="s">
        <v>4</v>
      </c>
      <c r="AX227" s="13" t="s">
        <v>79</v>
      </c>
      <c r="AY227" s="253" t="s">
        <v>145</v>
      </c>
    </row>
    <row r="228" s="2" customFormat="1" ht="24.15" customHeight="1">
      <c r="A228" s="40"/>
      <c r="B228" s="41"/>
      <c r="C228" s="214" t="s">
        <v>529</v>
      </c>
      <c r="D228" s="214" t="s">
        <v>148</v>
      </c>
      <c r="E228" s="215" t="s">
        <v>530</v>
      </c>
      <c r="F228" s="216" t="s">
        <v>531</v>
      </c>
      <c r="G228" s="217" t="s">
        <v>330</v>
      </c>
      <c r="H228" s="218">
        <v>0.001</v>
      </c>
      <c r="I228" s="219"/>
      <c r="J228" s="220">
        <f>ROUND(I228*H228,2)</f>
        <v>0</v>
      </c>
      <c r="K228" s="216" t="s">
        <v>157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152</v>
      </c>
      <c r="AT228" s="225" t="s">
        <v>148</v>
      </c>
      <c r="AU228" s="225" t="s">
        <v>81</v>
      </c>
      <c r="AY228" s="19" t="s">
        <v>145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79</v>
      </c>
      <c r="BK228" s="226">
        <f>ROUND(I228*H228,2)</f>
        <v>0</v>
      </c>
      <c r="BL228" s="19" t="s">
        <v>152</v>
      </c>
      <c r="BM228" s="225" t="s">
        <v>532</v>
      </c>
    </row>
    <row r="229" s="2" customFormat="1">
      <c r="A229" s="40"/>
      <c r="B229" s="41"/>
      <c r="C229" s="42"/>
      <c r="D229" s="227" t="s">
        <v>159</v>
      </c>
      <c r="E229" s="42"/>
      <c r="F229" s="228" t="s">
        <v>533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159</v>
      </c>
      <c r="AU229" s="19" t="s">
        <v>81</v>
      </c>
    </row>
    <row r="230" s="12" customFormat="1" ht="22.8" customHeight="1">
      <c r="A230" s="12"/>
      <c r="B230" s="198"/>
      <c r="C230" s="199"/>
      <c r="D230" s="200" t="s">
        <v>71</v>
      </c>
      <c r="E230" s="212" t="s">
        <v>534</v>
      </c>
      <c r="F230" s="212" t="s">
        <v>535</v>
      </c>
      <c r="G230" s="199"/>
      <c r="H230" s="199"/>
      <c r="I230" s="202"/>
      <c r="J230" s="213">
        <f>BK230</f>
        <v>0</v>
      </c>
      <c r="K230" s="199"/>
      <c r="L230" s="204"/>
      <c r="M230" s="205"/>
      <c r="N230" s="206"/>
      <c r="O230" s="206"/>
      <c r="P230" s="207">
        <f>SUM(P231:P238)</f>
        <v>0</v>
      </c>
      <c r="Q230" s="206"/>
      <c r="R230" s="207">
        <f>SUM(R231:R238)</f>
        <v>0.034245000000000005</v>
      </c>
      <c r="S230" s="206"/>
      <c r="T230" s="208">
        <f>SUM(T231:T238)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09" t="s">
        <v>81</v>
      </c>
      <c r="AT230" s="210" t="s">
        <v>71</v>
      </c>
      <c r="AU230" s="210" t="s">
        <v>79</v>
      </c>
      <c r="AY230" s="209" t="s">
        <v>145</v>
      </c>
      <c r="BK230" s="211">
        <f>SUM(BK231:BK238)</f>
        <v>0</v>
      </c>
    </row>
    <row r="231" s="2" customFormat="1" ht="16.5" customHeight="1">
      <c r="A231" s="40"/>
      <c r="B231" s="41"/>
      <c r="C231" s="214" t="s">
        <v>536</v>
      </c>
      <c r="D231" s="214" t="s">
        <v>148</v>
      </c>
      <c r="E231" s="215" t="s">
        <v>537</v>
      </c>
      <c r="F231" s="216" t="s">
        <v>538</v>
      </c>
      <c r="G231" s="217" t="s">
        <v>287</v>
      </c>
      <c r="H231" s="218">
        <v>4.5</v>
      </c>
      <c r="I231" s="219"/>
      <c r="J231" s="220">
        <f>ROUND(I231*H231,2)</f>
        <v>0</v>
      </c>
      <c r="K231" s="216" t="s">
        <v>157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152</v>
      </c>
      <c r="AT231" s="225" t="s">
        <v>148</v>
      </c>
      <c r="AU231" s="225" t="s">
        <v>81</v>
      </c>
      <c r="AY231" s="19" t="s">
        <v>145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79</v>
      </c>
      <c r="BK231" s="226">
        <f>ROUND(I231*H231,2)</f>
        <v>0</v>
      </c>
      <c r="BL231" s="19" t="s">
        <v>152</v>
      </c>
      <c r="BM231" s="225" t="s">
        <v>539</v>
      </c>
    </row>
    <row r="232" s="2" customFormat="1">
      <c r="A232" s="40"/>
      <c r="B232" s="41"/>
      <c r="C232" s="42"/>
      <c r="D232" s="227" t="s">
        <v>159</v>
      </c>
      <c r="E232" s="42"/>
      <c r="F232" s="228" t="s">
        <v>540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159</v>
      </c>
      <c r="AU232" s="19" t="s">
        <v>81</v>
      </c>
    </row>
    <row r="233" s="2" customFormat="1" ht="16.5" customHeight="1">
      <c r="A233" s="40"/>
      <c r="B233" s="41"/>
      <c r="C233" s="214" t="s">
        <v>541</v>
      </c>
      <c r="D233" s="214" t="s">
        <v>148</v>
      </c>
      <c r="E233" s="215" t="s">
        <v>542</v>
      </c>
      <c r="F233" s="216" t="s">
        <v>543</v>
      </c>
      <c r="G233" s="217" t="s">
        <v>287</v>
      </c>
      <c r="H233" s="218">
        <v>4.5</v>
      </c>
      <c r="I233" s="219"/>
      <c r="J233" s="220">
        <f>ROUND(I233*H233,2)</f>
        <v>0</v>
      </c>
      <c r="K233" s="216" t="s">
        <v>157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3.0000000000000001E-05</v>
      </c>
      <c r="R233" s="223">
        <f>Q233*H233</f>
        <v>0.000135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152</v>
      </c>
      <c r="AT233" s="225" t="s">
        <v>148</v>
      </c>
      <c r="AU233" s="225" t="s">
        <v>81</v>
      </c>
      <c r="AY233" s="19" t="s">
        <v>145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152</v>
      </c>
      <c r="BM233" s="225" t="s">
        <v>544</v>
      </c>
    </row>
    <row r="234" s="2" customFormat="1">
      <c r="A234" s="40"/>
      <c r="B234" s="41"/>
      <c r="C234" s="42"/>
      <c r="D234" s="227" t="s">
        <v>159</v>
      </c>
      <c r="E234" s="42"/>
      <c r="F234" s="228" t="s">
        <v>545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159</v>
      </c>
      <c r="AU234" s="19" t="s">
        <v>81</v>
      </c>
    </row>
    <row r="235" s="2" customFormat="1" ht="21.75" customHeight="1">
      <c r="A235" s="40"/>
      <c r="B235" s="41"/>
      <c r="C235" s="214" t="s">
        <v>546</v>
      </c>
      <c r="D235" s="214" t="s">
        <v>148</v>
      </c>
      <c r="E235" s="215" t="s">
        <v>547</v>
      </c>
      <c r="F235" s="216" t="s">
        <v>548</v>
      </c>
      <c r="G235" s="217" t="s">
        <v>287</v>
      </c>
      <c r="H235" s="218">
        <v>4.5</v>
      </c>
      <c r="I235" s="219"/>
      <c r="J235" s="220">
        <f>ROUND(I235*H235,2)</f>
        <v>0</v>
      </c>
      <c r="K235" s="216" t="s">
        <v>157</v>
      </c>
      <c r="L235" s="46"/>
      <c r="M235" s="221" t="s">
        <v>19</v>
      </c>
      <c r="N235" s="222" t="s">
        <v>43</v>
      </c>
      <c r="O235" s="86"/>
      <c r="P235" s="223">
        <f>O235*H235</f>
        <v>0</v>
      </c>
      <c r="Q235" s="223">
        <v>0.0075799999999999999</v>
      </c>
      <c r="R235" s="223">
        <f>Q235*H235</f>
        <v>0.034110000000000001</v>
      </c>
      <c r="S235" s="223">
        <v>0</v>
      </c>
      <c r="T235" s="224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25" t="s">
        <v>152</v>
      </c>
      <c r="AT235" s="225" t="s">
        <v>148</v>
      </c>
      <c r="AU235" s="225" t="s">
        <v>81</v>
      </c>
      <c r="AY235" s="19" t="s">
        <v>145</v>
      </c>
      <c r="BE235" s="226">
        <f>IF(N235="základní",J235,0)</f>
        <v>0</v>
      </c>
      <c r="BF235" s="226">
        <f>IF(N235="snížená",J235,0)</f>
        <v>0</v>
      </c>
      <c r="BG235" s="226">
        <f>IF(N235="zákl. přenesená",J235,0)</f>
        <v>0</v>
      </c>
      <c r="BH235" s="226">
        <f>IF(N235="sníž. přenesená",J235,0)</f>
        <v>0</v>
      </c>
      <c r="BI235" s="226">
        <f>IF(N235="nulová",J235,0)</f>
        <v>0</v>
      </c>
      <c r="BJ235" s="19" t="s">
        <v>79</v>
      </c>
      <c r="BK235" s="226">
        <f>ROUND(I235*H235,2)</f>
        <v>0</v>
      </c>
      <c r="BL235" s="19" t="s">
        <v>152</v>
      </c>
      <c r="BM235" s="225" t="s">
        <v>549</v>
      </c>
    </row>
    <row r="236" s="2" customFormat="1">
      <c r="A236" s="40"/>
      <c r="B236" s="41"/>
      <c r="C236" s="42"/>
      <c r="D236" s="227" t="s">
        <v>159</v>
      </c>
      <c r="E236" s="42"/>
      <c r="F236" s="228" t="s">
        <v>550</v>
      </c>
      <c r="G236" s="42"/>
      <c r="H236" s="42"/>
      <c r="I236" s="229"/>
      <c r="J236" s="42"/>
      <c r="K236" s="42"/>
      <c r="L236" s="46"/>
      <c r="M236" s="230"/>
      <c r="N236" s="231"/>
      <c r="O236" s="86"/>
      <c r="P236" s="86"/>
      <c r="Q236" s="86"/>
      <c r="R236" s="86"/>
      <c r="S236" s="86"/>
      <c r="T236" s="87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T236" s="19" t="s">
        <v>159</v>
      </c>
      <c r="AU236" s="19" t="s">
        <v>81</v>
      </c>
    </row>
    <row r="237" s="2" customFormat="1" ht="24.15" customHeight="1">
      <c r="A237" s="40"/>
      <c r="B237" s="41"/>
      <c r="C237" s="214" t="s">
        <v>551</v>
      </c>
      <c r="D237" s="214" t="s">
        <v>148</v>
      </c>
      <c r="E237" s="215" t="s">
        <v>552</v>
      </c>
      <c r="F237" s="216" t="s">
        <v>553</v>
      </c>
      <c r="G237" s="217" t="s">
        <v>330</v>
      </c>
      <c r="H237" s="218">
        <v>0.034000000000000002</v>
      </c>
      <c r="I237" s="219"/>
      <c r="J237" s="220">
        <f>ROUND(I237*H237,2)</f>
        <v>0</v>
      </c>
      <c r="K237" s="216" t="s">
        <v>157</v>
      </c>
      <c r="L237" s="46"/>
      <c r="M237" s="221" t="s">
        <v>19</v>
      </c>
      <c r="N237" s="222" t="s">
        <v>43</v>
      </c>
      <c r="O237" s="86"/>
      <c r="P237" s="223">
        <f>O237*H237</f>
        <v>0</v>
      </c>
      <c r="Q237" s="223">
        <v>0</v>
      </c>
      <c r="R237" s="223">
        <f>Q237*H237</f>
        <v>0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152</v>
      </c>
      <c r="AT237" s="225" t="s">
        <v>148</v>
      </c>
      <c r="AU237" s="225" t="s">
        <v>81</v>
      </c>
      <c r="AY237" s="19" t="s">
        <v>145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79</v>
      </c>
      <c r="BK237" s="226">
        <f>ROUND(I237*H237,2)</f>
        <v>0</v>
      </c>
      <c r="BL237" s="19" t="s">
        <v>152</v>
      </c>
      <c r="BM237" s="225" t="s">
        <v>554</v>
      </c>
    </row>
    <row r="238" s="2" customFormat="1">
      <c r="A238" s="40"/>
      <c r="B238" s="41"/>
      <c r="C238" s="42"/>
      <c r="D238" s="227" t="s">
        <v>159</v>
      </c>
      <c r="E238" s="42"/>
      <c r="F238" s="228" t="s">
        <v>555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159</v>
      </c>
      <c r="AU238" s="19" t="s">
        <v>81</v>
      </c>
    </row>
    <row r="239" s="12" customFormat="1" ht="22.8" customHeight="1">
      <c r="A239" s="12"/>
      <c r="B239" s="198"/>
      <c r="C239" s="199"/>
      <c r="D239" s="200" t="s">
        <v>71</v>
      </c>
      <c r="E239" s="212" t="s">
        <v>556</v>
      </c>
      <c r="F239" s="212" t="s">
        <v>557</v>
      </c>
      <c r="G239" s="199"/>
      <c r="H239" s="199"/>
      <c r="I239" s="202"/>
      <c r="J239" s="213">
        <f>BK239</f>
        <v>0</v>
      </c>
      <c r="K239" s="199"/>
      <c r="L239" s="204"/>
      <c r="M239" s="205"/>
      <c r="N239" s="206"/>
      <c r="O239" s="206"/>
      <c r="P239" s="207">
        <f>SUM(P240:P242)</f>
        <v>0</v>
      </c>
      <c r="Q239" s="206"/>
      <c r="R239" s="207">
        <f>SUM(R240:R242)</f>
        <v>0</v>
      </c>
      <c r="S239" s="206"/>
      <c r="T239" s="208">
        <f>SUM(T240:T242)</f>
        <v>0.054399999999999997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9" t="s">
        <v>81</v>
      </c>
      <c r="AT239" s="210" t="s">
        <v>71</v>
      </c>
      <c r="AU239" s="210" t="s">
        <v>79</v>
      </c>
      <c r="AY239" s="209" t="s">
        <v>145</v>
      </c>
      <c r="BK239" s="211">
        <f>SUM(BK240:BK242)</f>
        <v>0</v>
      </c>
    </row>
    <row r="240" s="2" customFormat="1" ht="16.5" customHeight="1">
      <c r="A240" s="40"/>
      <c r="B240" s="41"/>
      <c r="C240" s="214" t="s">
        <v>558</v>
      </c>
      <c r="D240" s="214" t="s">
        <v>148</v>
      </c>
      <c r="E240" s="215" t="s">
        <v>559</v>
      </c>
      <c r="F240" s="216" t="s">
        <v>560</v>
      </c>
      <c r="G240" s="217" t="s">
        <v>287</v>
      </c>
      <c r="H240" s="218">
        <v>2</v>
      </c>
      <c r="I240" s="219"/>
      <c r="J240" s="220">
        <f>ROUND(I240*H240,2)</f>
        <v>0</v>
      </c>
      <c r="K240" s="216" t="s">
        <v>157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0.027199999999999998</v>
      </c>
      <c r="T240" s="224">
        <f>S240*H240</f>
        <v>0.054399999999999997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152</v>
      </c>
      <c r="AT240" s="225" t="s">
        <v>148</v>
      </c>
      <c r="AU240" s="225" t="s">
        <v>81</v>
      </c>
      <c r="AY240" s="19" t="s">
        <v>145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79</v>
      </c>
      <c r="BK240" s="226">
        <f>ROUND(I240*H240,2)</f>
        <v>0</v>
      </c>
      <c r="BL240" s="19" t="s">
        <v>152</v>
      </c>
      <c r="BM240" s="225" t="s">
        <v>561</v>
      </c>
    </row>
    <row r="241" s="2" customFormat="1">
      <c r="A241" s="40"/>
      <c r="B241" s="41"/>
      <c r="C241" s="42"/>
      <c r="D241" s="227" t="s">
        <v>159</v>
      </c>
      <c r="E241" s="42"/>
      <c r="F241" s="228" t="s">
        <v>562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159</v>
      </c>
      <c r="AU241" s="19" t="s">
        <v>81</v>
      </c>
    </row>
    <row r="242" s="13" customFormat="1">
      <c r="A242" s="13"/>
      <c r="B242" s="243"/>
      <c r="C242" s="244"/>
      <c r="D242" s="238" t="s">
        <v>294</v>
      </c>
      <c r="E242" s="245" t="s">
        <v>19</v>
      </c>
      <c r="F242" s="246" t="s">
        <v>563</v>
      </c>
      <c r="G242" s="244"/>
      <c r="H242" s="247">
        <v>2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3" t="s">
        <v>294</v>
      </c>
      <c r="AU242" s="253" t="s">
        <v>81</v>
      </c>
      <c r="AV242" s="13" t="s">
        <v>81</v>
      </c>
      <c r="AW242" s="13" t="s">
        <v>33</v>
      </c>
      <c r="AX242" s="13" t="s">
        <v>79</v>
      </c>
      <c r="AY242" s="253" t="s">
        <v>145</v>
      </c>
    </row>
    <row r="243" s="12" customFormat="1" ht="22.8" customHeight="1">
      <c r="A243" s="12"/>
      <c r="B243" s="198"/>
      <c r="C243" s="199"/>
      <c r="D243" s="200" t="s">
        <v>71</v>
      </c>
      <c r="E243" s="212" t="s">
        <v>564</v>
      </c>
      <c r="F243" s="212" t="s">
        <v>565</v>
      </c>
      <c r="G243" s="199"/>
      <c r="H243" s="199"/>
      <c r="I243" s="202"/>
      <c r="J243" s="213">
        <f>BK243</f>
        <v>0</v>
      </c>
      <c r="K243" s="199"/>
      <c r="L243" s="204"/>
      <c r="M243" s="205"/>
      <c r="N243" s="206"/>
      <c r="O243" s="206"/>
      <c r="P243" s="207">
        <f>SUM(P244:P274)</f>
        <v>0</v>
      </c>
      <c r="Q243" s="206"/>
      <c r="R243" s="207">
        <f>SUM(R244:R274)</f>
        <v>0.31730185</v>
      </c>
      <c r="S243" s="206"/>
      <c r="T243" s="208">
        <f>SUM(T244:T274)</f>
        <v>0.040663319999999996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09" t="s">
        <v>81</v>
      </c>
      <c r="AT243" s="210" t="s">
        <v>71</v>
      </c>
      <c r="AU243" s="210" t="s">
        <v>79</v>
      </c>
      <c r="AY243" s="209" t="s">
        <v>145</v>
      </c>
      <c r="BK243" s="211">
        <f>SUM(BK244:BK274)</f>
        <v>0</v>
      </c>
    </row>
    <row r="244" s="2" customFormat="1" ht="16.5" customHeight="1">
      <c r="A244" s="40"/>
      <c r="B244" s="41"/>
      <c r="C244" s="214" t="s">
        <v>566</v>
      </c>
      <c r="D244" s="214" t="s">
        <v>148</v>
      </c>
      <c r="E244" s="215" t="s">
        <v>567</v>
      </c>
      <c r="F244" s="216" t="s">
        <v>568</v>
      </c>
      <c r="G244" s="217" t="s">
        <v>287</v>
      </c>
      <c r="H244" s="218">
        <v>131.172</v>
      </c>
      <c r="I244" s="219"/>
      <c r="J244" s="220">
        <f>ROUND(I244*H244,2)</f>
        <v>0</v>
      </c>
      <c r="K244" s="216" t="s">
        <v>157</v>
      </c>
      <c r="L244" s="46"/>
      <c r="M244" s="221" t="s">
        <v>19</v>
      </c>
      <c r="N244" s="222" t="s">
        <v>43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152</v>
      </c>
      <c r="AT244" s="225" t="s">
        <v>148</v>
      </c>
      <c r="AU244" s="225" t="s">
        <v>81</v>
      </c>
      <c r="AY244" s="19" t="s">
        <v>145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79</v>
      </c>
      <c r="BK244" s="226">
        <f>ROUND(I244*H244,2)</f>
        <v>0</v>
      </c>
      <c r="BL244" s="19" t="s">
        <v>152</v>
      </c>
      <c r="BM244" s="225" t="s">
        <v>569</v>
      </c>
    </row>
    <row r="245" s="2" customFormat="1">
      <c r="A245" s="40"/>
      <c r="B245" s="41"/>
      <c r="C245" s="42"/>
      <c r="D245" s="227" t="s">
        <v>159</v>
      </c>
      <c r="E245" s="42"/>
      <c r="F245" s="228" t="s">
        <v>570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159</v>
      </c>
      <c r="AU245" s="19" t="s">
        <v>81</v>
      </c>
    </row>
    <row r="246" s="2" customFormat="1" ht="16.5" customHeight="1">
      <c r="A246" s="40"/>
      <c r="B246" s="41"/>
      <c r="C246" s="214" t="s">
        <v>571</v>
      </c>
      <c r="D246" s="214" t="s">
        <v>148</v>
      </c>
      <c r="E246" s="215" t="s">
        <v>572</v>
      </c>
      <c r="F246" s="216" t="s">
        <v>573</v>
      </c>
      <c r="G246" s="217" t="s">
        <v>287</v>
      </c>
      <c r="H246" s="218">
        <v>131.172</v>
      </c>
      <c r="I246" s="219"/>
      <c r="J246" s="220">
        <f>ROUND(I246*H246,2)</f>
        <v>0</v>
      </c>
      <c r="K246" s="216" t="s">
        <v>157</v>
      </c>
      <c r="L246" s="46"/>
      <c r="M246" s="221" t="s">
        <v>19</v>
      </c>
      <c r="N246" s="222" t="s">
        <v>43</v>
      </c>
      <c r="O246" s="86"/>
      <c r="P246" s="223">
        <f>O246*H246</f>
        <v>0</v>
      </c>
      <c r="Q246" s="223">
        <v>0.001</v>
      </c>
      <c r="R246" s="223">
        <f>Q246*H246</f>
        <v>0.13117200000000001</v>
      </c>
      <c r="S246" s="223">
        <v>0.00031</v>
      </c>
      <c r="T246" s="224">
        <f>S246*H246</f>
        <v>0.040663319999999996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152</v>
      </c>
      <c r="AT246" s="225" t="s">
        <v>148</v>
      </c>
      <c r="AU246" s="225" t="s">
        <v>81</v>
      </c>
      <c r="AY246" s="19" t="s">
        <v>145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79</v>
      </c>
      <c r="BK246" s="226">
        <f>ROUND(I246*H246,2)</f>
        <v>0</v>
      </c>
      <c r="BL246" s="19" t="s">
        <v>152</v>
      </c>
      <c r="BM246" s="225" t="s">
        <v>574</v>
      </c>
    </row>
    <row r="247" s="2" customFormat="1">
      <c r="A247" s="40"/>
      <c r="B247" s="41"/>
      <c r="C247" s="42"/>
      <c r="D247" s="227" t="s">
        <v>159</v>
      </c>
      <c r="E247" s="42"/>
      <c r="F247" s="228" t="s">
        <v>575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159</v>
      </c>
      <c r="AU247" s="19" t="s">
        <v>81</v>
      </c>
    </row>
    <row r="248" s="13" customFormat="1">
      <c r="A248" s="13"/>
      <c r="B248" s="243"/>
      <c r="C248" s="244"/>
      <c r="D248" s="238" t="s">
        <v>294</v>
      </c>
      <c r="E248" s="245" t="s">
        <v>19</v>
      </c>
      <c r="F248" s="246" t="s">
        <v>576</v>
      </c>
      <c r="G248" s="244"/>
      <c r="H248" s="247">
        <v>43.299999999999997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3" t="s">
        <v>294</v>
      </c>
      <c r="AU248" s="253" t="s">
        <v>81</v>
      </c>
      <c r="AV248" s="13" t="s">
        <v>81</v>
      </c>
      <c r="AW248" s="13" t="s">
        <v>33</v>
      </c>
      <c r="AX248" s="13" t="s">
        <v>72</v>
      </c>
      <c r="AY248" s="253" t="s">
        <v>145</v>
      </c>
    </row>
    <row r="249" s="13" customFormat="1">
      <c r="A249" s="13"/>
      <c r="B249" s="243"/>
      <c r="C249" s="244"/>
      <c r="D249" s="238" t="s">
        <v>294</v>
      </c>
      <c r="E249" s="245" t="s">
        <v>19</v>
      </c>
      <c r="F249" s="246" t="s">
        <v>577</v>
      </c>
      <c r="G249" s="244"/>
      <c r="H249" s="247">
        <v>64.278999999999996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3" t="s">
        <v>294</v>
      </c>
      <c r="AU249" s="253" t="s">
        <v>81</v>
      </c>
      <c r="AV249" s="13" t="s">
        <v>81</v>
      </c>
      <c r="AW249" s="13" t="s">
        <v>33</v>
      </c>
      <c r="AX249" s="13" t="s">
        <v>72</v>
      </c>
      <c r="AY249" s="253" t="s">
        <v>145</v>
      </c>
    </row>
    <row r="250" s="13" customFormat="1">
      <c r="A250" s="13"/>
      <c r="B250" s="243"/>
      <c r="C250" s="244"/>
      <c r="D250" s="238" t="s">
        <v>294</v>
      </c>
      <c r="E250" s="245" t="s">
        <v>19</v>
      </c>
      <c r="F250" s="246" t="s">
        <v>578</v>
      </c>
      <c r="G250" s="244"/>
      <c r="H250" s="247">
        <v>32.424999999999997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3" t="s">
        <v>294</v>
      </c>
      <c r="AU250" s="253" t="s">
        <v>81</v>
      </c>
      <c r="AV250" s="13" t="s">
        <v>81</v>
      </c>
      <c r="AW250" s="13" t="s">
        <v>33</v>
      </c>
      <c r="AX250" s="13" t="s">
        <v>72</v>
      </c>
      <c r="AY250" s="253" t="s">
        <v>145</v>
      </c>
    </row>
    <row r="251" s="13" customFormat="1">
      <c r="A251" s="13"/>
      <c r="B251" s="243"/>
      <c r="C251" s="244"/>
      <c r="D251" s="238" t="s">
        <v>294</v>
      </c>
      <c r="E251" s="245" t="s">
        <v>19</v>
      </c>
      <c r="F251" s="246" t="s">
        <v>579</v>
      </c>
      <c r="G251" s="244"/>
      <c r="H251" s="247">
        <v>-6.9189999999999996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3" t="s">
        <v>294</v>
      </c>
      <c r="AU251" s="253" t="s">
        <v>81</v>
      </c>
      <c r="AV251" s="13" t="s">
        <v>81</v>
      </c>
      <c r="AW251" s="13" t="s">
        <v>33</v>
      </c>
      <c r="AX251" s="13" t="s">
        <v>72</v>
      </c>
      <c r="AY251" s="253" t="s">
        <v>145</v>
      </c>
    </row>
    <row r="252" s="13" customFormat="1">
      <c r="A252" s="13"/>
      <c r="B252" s="243"/>
      <c r="C252" s="244"/>
      <c r="D252" s="238" t="s">
        <v>294</v>
      </c>
      <c r="E252" s="245" t="s">
        <v>19</v>
      </c>
      <c r="F252" s="246" t="s">
        <v>580</v>
      </c>
      <c r="G252" s="244"/>
      <c r="H252" s="247">
        <v>-1.913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3" t="s">
        <v>294</v>
      </c>
      <c r="AU252" s="253" t="s">
        <v>81</v>
      </c>
      <c r="AV252" s="13" t="s">
        <v>81</v>
      </c>
      <c r="AW252" s="13" t="s">
        <v>33</v>
      </c>
      <c r="AX252" s="13" t="s">
        <v>72</v>
      </c>
      <c r="AY252" s="253" t="s">
        <v>145</v>
      </c>
    </row>
    <row r="253" s="14" customFormat="1">
      <c r="A253" s="14"/>
      <c r="B253" s="254"/>
      <c r="C253" s="255"/>
      <c r="D253" s="238" t="s">
        <v>294</v>
      </c>
      <c r="E253" s="256" t="s">
        <v>19</v>
      </c>
      <c r="F253" s="257" t="s">
        <v>298</v>
      </c>
      <c r="G253" s="255"/>
      <c r="H253" s="258">
        <v>131.172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4" t="s">
        <v>294</v>
      </c>
      <c r="AU253" s="264" t="s">
        <v>81</v>
      </c>
      <c r="AV253" s="14" t="s">
        <v>169</v>
      </c>
      <c r="AW253" s="14" t="s">
        <v>33</v>
      </c>
      <c r="AX253" s="14" t="s">
        <v>79</v>
      </c>
      <c r="AY253" s="264" t="s">
        <v>145</v>
      </c>
    </row>
    <row r="254" s="2" customFormat="1" ht="21.75" customHeight="1">
      <c r="A254" s="40"/>
      <c r="B254" s="41"/>
      <c r="C254" s="214" t="s">
        <v>581</v>
      </c>
      <c r="D254" s="214" t="s">
        <v>148</v>
      </c>
      <c r="E254" s="215" t="s">
        <v>582</v>
      </c>
      <c r="F254" s="216" t="s">
        <v>583</v>
      </c>
      <c r="G254" s="217" t="s">
        <v>287</v>
      </c>
      <c r="H254" s="218">
        <v>39.351999999999997</v>
      </c>
      <c r="I254" s="219"/>
      <c r="J254" s="220">
        <f>ROUND(I254*H254,2)</f>
        <v>0</v>
      </c>
      <c r="K254" s="216" t="s">
        <v>157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0.0031800000000000001</v>
      </c>
      <c r="R254" s="223">
        <f>Q254*H254</f>
        <v>0.12513936000000001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152</v>
      </c>
      <c r="AT254" s="225" t="s">
        <v>148</v>
      </c>
      <c r="AU254" s="225" t="s">
        <v>81</v>
      </c>
      <c r="AY254" s="19" t="s">
        <v>145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79</v>
      </c>
      <c r="BK254" s="226">
        <f>ROUND(I254*H254,2)</f>
        <v>0</v>
      </c>
      <c r="BL254" s="19" t="s">
        <v>152</v>
      </c>
      <c r="BM254" s="225" t="s">
        <v>584</v>
      </c>
    </row>
    <row r="255" s="2" customFormat="1">
      <c r="A255" s="40"/>
      <c r="B255" s="41"/>
      <c r="C255" s="42"/>
      <c r="D255" s="227" t="s">
        <v>159</v>
      </c>
      <c r="E255" s="42"/>
      <c r="F255" s="228" t="s">
        <v>585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159</v>
      </c>
      <c r="AU255" s="19" t="s">
        <v>81</v>
      </c>
    </row>
    <row r="256" s="13" customFormat="1">
      <c r="A256" s="13"/>
      <c r="B256" s="243"/>
      <c r="C256" s="244"/>
      <c r="D256" s="238" t="s">
        <v>294</v>
      </c>
      <c r="E256" s="245" t="s">
        <v>19</v>
      </c>
      <c r="F256" s="246" t="s">
        <v>586</v>
      </c>
      <c r="G256" s="244"/>
      <c r="H256" s="247">
        <v>131.172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3" t="s">
        <v>294</v>
      </c>
      <c r="AU256" s="253" t="s">
        <v>81</v>
      </c>
      <c r="AV256" s="13" t="s">
        <v>81</v>
      </c>
      <c r="AW256" s="13" t="s">
        <v>33</v>
      </c>
      <c r="AX256" s="13" t="s">
        <v>79</v>
      </c>
      <c r="AY256" s="253" t="s">
        <v>145</v>
      </c>
    </row>
    <row r="257" s="13" customFormat="1">
      <c r="A257" s="13"/>
      <c r="B257" s="243"/>
      <c r="C257" s="244"/>
      <c r="D257" s="238" t="s">
        <v>294</v>
      </c>
      <c r="E257" s="244"/>
      <c r="F257" s="246" t="s">
        <v>587</v>
      </c>
      <c r="G257" s="244"/>
      <c r="H257" s="247">
        <v>39.351999999999997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3" t="s">
        <v>294</v>
      </c>
      <c r="AU257" s="253" t="s">
        <v>81</v>
      </c>
      <c r="AV257" s="13" t="s">
        <v>81</v>
      </c>
      <c r="AW257" s="13" t="s">
        <v>4</v>
      </c>
      <c r="AX257" s="13" t="s">
        <v>79</v>
      </c>
      <c r="AY257" s="253" t="s">
        <v>145</v>
      </c>
    </row>
    <row r="258" s="2" customFormat="1" ht="16.5" customHeight="1">
      <c r="A258" s="40"/>
      <c r="B258" s="41"/>
      <c r="C258" s="214" t="s">
        <v>588</v>
      </c>
      <c r="D258" s="214" t="s">
        <v>148</v>
      </c>
      <c r="E258" s="215" t="s">
        <v>589</v>
      </c>
      <c r="F258" s="216" t="s">
        <v>590</v>
      </c>
      <c r="G258" s="217" t="s">
        <v>287</v>
      </c>
      <c r="H258" s="218">
        <v>43.299999999999997</v>
      </c>
      <c r="I258" s="219"/>
      <c r="J258" s="220">
        <f>ROUND(I258*H258,2)</f>
        <v>0</v>
      </c>
      <c r="K258" s="216" t="s">
        <v>157</v>
      </c>
      <c r="L258" s="46"/>
      <c r="M258" s="221" t="s">
        <v>19</v>
      </c>
      <c r="N258" s="222" t="s">
        <v>43</v>
      </c>
      <c r="O258" s="86"/>
      <c r="P258" s="223">
        <f>O258*H258</f>
        <v>0</v>
      </c>
      <c r="Q258" s="223">
        <v>0</v>
      </c>
      <c r="R258" s="223">
        <f>Q258*H258</f>
        <v>0</v>
      </c>
      <c r="S258" s="223">
        <v>0</v>
      </c>
      <c r="T258" s="224">
        <f>S258*H258</f>
        <v>0</v>
      </c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R258" s="225" t="s">
        <v>152</v>
      </c>
      <c r="AT258" s="225" t="s">
        <v>148</v>
      </c>
      <c r="AU258" s="225" t="s">
        <v>81</v>
      </c>
      <c r="AY258" s="19" t="s">
        <v>145</v>
      </c>
      <c r="BE258" s="226">
        <f>IF(N258="základní",J258,0)</f>
        <v>0</v>
      </c>
      <c r="BF258" s="226">
        <f>IF(N258="snížená",J258,0)</f>
        <v>0</v>
      </c>
      <c r="BG258" s="226">
        <f>IF(N258="zákl. přenesená",J258,0)</f>
        <v>0</v>
      </c>
      <c r="BH258" s="226">
        <f>IF(N258="sníž. přenesená",J258,0)</f>
        <v>0</v>
      </c>
      <c r="BI258" s="226">
        <f>IF(N258="nulová",J258,0)</f>
        <v>0</v>
      </c>
      <c r="BJ258" s="19" t="s">
        <v>79</v>
      </c>
      <c r="BK258" s="226">
        <f>ROUND(I258*H258,2)</f>
        <v>0</v>
      </c>
      <c r="BL258" s="19" t="s">
        <v>152</v>
      </c>
      <c r="BM258" s="225" t="s">
        <v>591</v>
      </c>
    </row>
    <row r="259" s="2" customFormat="1">
      <c r="A259" s="40"/>
      <c r="B259" s="41"/>
      <c r="C259" s="42"/>
      <c r="D259" s="227" t="s">
        <v>159</v>
      </c>
      <c r="E259" s="42"/>
      <c r="F259" s="228" t="s">
        <v>592</v>
      </c>
      <c r="G259" s="42"/>
      <c r="H259" s="42"/>
      <c r="I259" s="229"/>
      <c r="J259" s="42"/>
      <c r="K259" s="42"/>
      <c r="L259" s="46"/>
      <c r="M259" s="230"/>
      <c r="N259" s="231"/>
      <c r="O259" s="86"/>
      <c r="P259" s="86"/>
      <c r="Q259" s="86"/>
      <c r="R259" s="86"/>
      <c r="S259" s="86"/>
      <c r="T259" s="87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T259" s="19" t="s">
        <v>159</v>
      </c>
      <c r="AU259" s="19" t="s">
        <v>81</v>
      </c>
    </row>
    <row r="260" s="2" customFormat="1" ht="16.5" customHeight="1">
      <c r="A260" s="40"/>
      <c r="B260" s="41"/>
      <c r="C260" s="265" t="s">
        <v>593</v>
      </c>
      <c r="D260" s="265" t="s">
        <v>475</v>
      </c>
      <c r="E260" s="266" t="s">
        <v>594</v>
      </c>
      <c r="F260" s="267" t="s">
        <v>595</v>
      </c>
      <c r="G260" s="268" t="s">
        <v>287</v>
      </c>
      <c r="H260" s="269">
        <v>45.465000000000003</v>
      </c>
      <c r="I260" s="270"/>
      <c r="J260" s="271">
        <f>ROUND(I260*H260,2)</f>
        <v>0</v>
      </c>
      <c r="K260" s="267" t="s">
        <v>157</v>
      </c>
      <c r="L260" s="272"/>
      <c r="M260" s="273" t="s">
        <v>19</v>
      </c>
      <c r="N260" s="274" t="s">
        <v>43</v>
      </c>
      <c r="O260" s="86"/>
      <c r="P260" s="223">
        <f>O260*H260</f>
        <v>0</v>
      </c>
      <c r="Q260" s="223">
        <v>1.0000000000000001E-05</v>
      </c>
      <c r="R260" s="223">
        <f>Q260*H260</f>
        <v>0.00045465000000000007</v>
      </c>
      <c r="S260" s="223">
        <v>0</v>
      </c>
      <c r="T260" s="224">
        <f>S260*H260</f>
        <v>0</v>
      </c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R260" s="225" t="s">
        <v>222</v>
      </c>
      <c r="AT260" s="225" t="s">
        <v>475</v>
      </c>
      <c r="AU260" s="225" t="s">
        <v>81</v>
      </c>
      <c r="AY260" s="19" t="s">
        <v>145</v>
      </c>
      <c r="BE260" s="226">
        <f>IF(N260="základní",J260,0)</f>
        <v>0</v>
      </c>
      <c r="BF260" s="226">
        <f>IF(N260="snížená",J260,0)</f>
        <v>0</v>
      </c>
      <c r="BG260" s="226">
        <f>IF(N260="zákl. přenesená",J260,0)</f>
        <v>0</v>
      </c>
      <c r="BH260" s="226">
        <f>IF(N260="sníž. přenesená",J260,0)</f>
        <v>0</v>
      </c>
      <c r="BI260" s="226">
        <f>IF(N260="nulová",J260,0)</f>
        <v>0</v>
      </c>
      <c r="BJ260" s="19" t="s">
        <v>79</v>
      </c>
      <c r="BK260" s="226">
        <f>ROUND(I260*H260,2)</f>
        <v>0</v>
      </c>
      <c r="BL260" s="19" t="s">
        <v>152</v>
      </c>
      <c r="BM260" s="225" t="s">
        <v>596</v>
      </c>
    </row>
    <row r="261" s="13" customFormat="1">
      <c r="A261" s="13"/>
      <c r="B261" s="243"/>
      <c r="C261" s="244"/>
      <c r="D261" s="238" t="s">
        <v>294</v>
      </c>
      <c r="E261" s="244"/>
      <c r="F261" s="246" t="s">
        <v>597</v>
      </c>
      <c r="G261" s="244"/>
      <c r="H261" s="247">
        <v>45.465000000000003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3" t="s">
        <v>294</v>
      </c>
      <c r="AU261" s="253" t="s">
        <v>81</v>
      </c>
      <c r="AV261" s="13" t="s">
        <v>81</v>
      </c>
      <c r="AW261" s="13" t="s">
        <v>4</v>
      </c>
      <c r="AX261" s="13" t="s">
        <v>79</v>
      </c>
      <c r="AY261" s="253" t="s">
        <v>145</v>
      </c>
    </row>
    <row r="262" s="2" customFormat="1" ht="24.15" customHeight="1">
      <c r="A262" s="40"/>
      <c r="B262" s="41"/>
      <c r="C262" s="214" t="s">
        <v>598</v>
      </c>
      <c r="D262" s="214" t="s">
        <v>148</v>
      </c>
      <c r="E262" s="215" t="s">
        <v>599</v>
      </c>
      <c r="F262" s="216" t="s">
        <v>600</v>
      </c>
      <c r="G262" s="217" t="s">
        <v>287</v>
      </c>
      <c r="H262" s="218">
        <v>18.734999999999999</v>
      </c>
      <c r="I262" s="219"/>
      <c r="J262" s="220">
        <f>ROUND(I262*H262,2)</f>
        <v>0</v>
      </c>
      <c r="K262" s="216" t="s">
        <v>157</v>
      </c>
      <c r="L262" s="46"/>
      <c r="M262" s="221" t="s">
        <v>19</v>
      </c>
      <c r="N262" s="222" t="s">
        <v>43</v>
      </c>
      <c r="O262" s="86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25" t="s">
        <v>152</v>
      </c>
      <c r="AT262" s="225" t="s">
        <v>148</v>
      </c>
      <c r="AU262" s="225" t="s">
        <v>81</v>
      </c>
      <c r="AY262" s="19" t="s">
        <v>145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9" t="s">
        <v>79</v>
      </c>
      <c r="BK262" s="226">
        <f>ROUND(I262*H262,2)</f>
        <v>0</v>
      </c>
      <c r="BL262" s="19" t="s">
        <v>152</v>
      </c>
      <c r="BM262" s="225" t="s">
        <v>601</v>
      </c>
    </row>
    <row r="263" s="2" customFormat="1">
      <c r="A263" s="40"/>
      <c r="B263" s="41"/>
      <c r="C263" s="42"/>
      <c r="D263" s="227" t="s">
        <v>159</v>
      </c>
      <c r="E263" s="42"/>
      <c r="F263" s="228" t="s">
        <v>602</v>
      </c>
      <c r="G263" s="42"/>
      <c r="H263" s="42"/>
      <c r="I263" s="229"/>
      <c r="J263" s="42"/>
      <c r="K263" s="42"/>
      <c r="L263" s="46"/>
      <c r="M263" s="230"/>
      <c r="N263" s="231"/>
      <c r="O263" s="86"/>
      <c r="P263" s="86"/>
      <c r="Q263" s="86"/>
      <c r="R263" s="86"/>
      <c r="S263" s="86"/>
      <c r="T263" s="87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T263" s="19" t="s">
        <v>159</v>
      </c>
      <c r="AU263" s="19" t="s">
        <v>81</v>
      </c>
    </row>
    <row r="264" s="13" customFormat="1">
      <c r="A264" s="13"/>
      <c r="B264" s="243"/>
      <c r="C264" s="244"/>
      <c r="D264" s="238" t="s">
        <v>294</v>
      </c>
      <c r="E264" s="245" t="s">
        <v>19</v>
      </c>
      <c r="F264" s="246" t="s">
        <v>603</v>
      </c>
      <c r="G264" s="244"/>
      <c r="H264" s="247">
        <v>5.7510000000000003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3" t="s">
        <v>294</v>
      </c>
      <c r="AU264" s="253" t="s">
        <v>81</v>
      </c>
      <c r="AV264" s="13" t="s">
        <v>81</v>
      </c>
      <c r="AW264" s="13" t="s">
        <v>33</v>
      </c>
      <c r="AX264" s="13" t="s">
        <v>72</v>
      </c>
      <c r="AY264" s="253" t="s">
        <v>145</v>
      </c>
    </row>
    <row r="265" s="13" customFormat="1">
      <c r="A265" s="13"/>
      <c r="B265" s="243"/>
      <c r="C265" s="244"/>
      <c r="D265" s="238" t="s">
        <v>294</v>
      </c>
      <c r="E265" s="245" t="s">
        <v>19</v>
      </c>
      <c r="F265" s="246" t="s">
        <v>604</v>
      </c>
      <c r="G265" s="244"/>
      <c r="H265" s="247">
        <v>4.4800000000000004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3" t="s">
        <v>294</v>
      </c>
      <c r="AU265" s="253" t="s">
        <v>81</v>
      </c>
      <c r="AV265" s="13" t="s">
        <v>81</v>
      </c>
      <c r="AW265" s="13" t="s">
        <v>33</v>
      </c>
      <c r="AX265" s="13" t="s">
        <v>72</v>
      </c>
      <c r="AY265" s="253" t="s">
        <v>145</v>
      </c>
    </row>
    <row r="266" s="13" customFormat="1">
      <c r="A266" s="13"/>
      <c r="B266" s="243"/>
      <c r="C266" s="244"/>
      <c r="D266" s="238" t="s">
        <v>294</v>
      </c>
      <c r="E266" s="245" t="s">
        <v>19</v>
      </c>
      <c r="F266" s="246" t="s">
        <v>605</v>
      </c>
      <c r="G266" s="244"/>
      <c r="H266" s="247">
        <v>2.1040000000000001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53" t="s">
        <v>294</v>
      </c>
      <c r="AU266" s="253" t="s">
        <v>81</v>
      </c>
      <c r="AV266" s="13" t="s">
        <v>81</v>
      </c>
      <c r="AW266" s="13" t="s">
        <v>33</v>
      </c>
      <c r="AX266" s="13" t="s">
        <v>72</v>
      </c>
      <c r="AY266" s="253" t="s">
        <v>145</v>
      </c>
    </row>
    <row r="267" s="13" customFormat="1">
      <c r="A267" s="13"/>
      <c r="B267" s="243"/>
      <c r="C267" s="244"/>
      <c r="D267" s="238" t="s">
        <v>294</v>
      </c>
      <c r="E267" s="245" t="s">
        <v>19</v>
      </c>
      <c r="F267" s="246" t="s">
        <v>606</v>
      </c>
      <c r="G267" s="244"/>
      <c r="H267" s="247">
        <v>6.4000000000000004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53" t="s">
        <v>294</v>
      </c>
      <c r="AU267" s="253" t="s">
        <v>81</v>
      </c>
      <c r="AV267" s="13" t="s">
        <v>81</v>
      </c>
      <c r="AW267" s="13" t="s">
        <v>33</v>
      </c>
      <c r="AX267" s="13" t="s">
        <v>72</v>
      </c>
      <c r="AY267" s="253" t="s">
        <v>145</v>
      </c>
    </row>
    <row r="268" s="14" customFormat="1">
      <c r="A268" s="14"/>
      <c r="B268" s="254"/>
      <c r="C268" s="255"/>
      <c r="D268" s="238" t="s">
        <v>294</v>
      </c>
      <c r="E268" s="256" t="s">
        <v>19</v>
      </c>
      <c r="F268" s="257" t="s">
        <v>298</v>
      </c>
      <c r="G268" s="255"/>
      <c r="H268" s="258">
        <v>18.734999999999999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64" t="s">
        <v>294</v>
      </c>
      <c r="AU268" s="264" t="s">
        <v>81</v>
      </c>
      <c r="AV268" s="14" t="s">
        <v>169</v>
      </c>
      <c r="AW268" s="14" t="s">
        <v>33</v>
      </c>
      <c r="AX268" s="14" t="s">
        <v>79</v>
      </c>
      <c r="AY268" s="264" t="s">
        <v>145</v>
      </c>
    </row>
    <row r="269" s="2" customFormat="1" ht="16.5" customHeight="1">
      <c r="A269" s="40"/>
      <c r="B269" s="41"/>
      <c r="C269" s="265" t="s">
        <v>607</v>
      </c>
      <c r="D269" s="265" t="s">
        <v>475</v>
      </c>
      <c r="E269" s="266" t="s">
        <v>594</v>
      </c>
      <c r="F269" s="267" t="s">
        <v>595</v>
      </c>
      <c r="G269" s="268" t="s">
        <v>287</v>
      </c>
      <c r="H269" s="269">
        <v>19.672000000000001</v>
      </c>
      <c r="I269" s="270"/>
      <c r="J269" s="271">
        <f>ROUND(I269*H269,2)</f>
        <v>0</v>
      </c>
      <c r="K269" s="267" t="s">
        <v>157</v>
      </c>
      <c r="L269" s="272"/>
      <c r="M269" s="273" t="s">
        <v>19</v>
      </c>
      <c r="N269" s="274" t="s">
        <v>43</v>
      </c>
      <c r="O269" s="86"/>
      <c r="P269" s="223">
        <f>O269*H269</f>
        <v>0</v>
      </c>
      <c r="Q269" s="223">
        <v>1.0000000000000001E-05</v>
      </c>
      <c r="R269" s="223">
        <f>Q269*H269</f>
        <v>0.00019672000000000003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222</v>
      </c>
      <c r="AT269" s="225" t="s">
        <v>475</v>
      </c>
      <c r="AU269" s="225" t="s">
        <v>81</v>
      </c>
      <c r="AY269" s="19" t="s">
        <v>145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79</v>
      </c>
      <c r="BK269" s="226">
        <f>ROUND(I269*H269,2)</f>
        <v>0</v>
      </c>
      <c r="BL269" s="19" t="s">
        <v>152</v>
      </c>
      <c r="BM269" s="225" t="s">
        <v>608</v>
      </c>
    </row>
    <row r="270" s="13" customFormat="1">
      <c r="A270" s="13"/>
      <c r="B270" s="243"/>
      <c r="C270" s="244"/>
      <c r="D270" s="238" t="s">
        <v>294</v>
      </c>
      <c r="E270" s="244"/>
      <c r="F270" s="246" t="s">
        <v>609</v>
      </c>
      <c r="G270" s="244"/>
      <c r="H270" s="247">
        <v>19.672000000000001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53" t="s">
        <v>294</v>
      </c>
      <c r="AU270" s="253" t="s">
        <v>81</v>
      </c>
      <c r="AV270" s="13" t="s">
        <v>81</v>
      </c>
      <c r="AW270" s="13" t="s">
        <v>4</v>
      </c>
      <c r="AX270" s="13" t="s">
        <v>79</v>
      </c>
      <c r="AY270" s="253" t="s">
        <v>145</v>
      </c>
    </row>
    <row r="271" s="2" customFormat="1" ht="16.5" customHeight="1">
      <c r="A271" s="40"/>
      <c r="B271" s="41"/>
      <c r="C271" s="214" t="s">
        <v>610</v>
      </c>
      <c r="D271" s="214" t="s">
        <v>148</v>
      </c>
      <c r="E271" s="215" t="s">
        <v>611</v>
      </c>
      <c r="F271" s="216" t="s">
        <v>612</v>
      </c>
      <c r="G271" s="217" t="s">
        <v>287</v>
      </c>
      <c r="H271" s="218">
        <v>131.172</v>
      </c>
      <c r="I271" s="219"/>
      <c r="J271" s="220">
        <f>ROUND(I271*H271,2)</f>
        <v>0</v>
      </c>
      <c r="K271" s="216" t="s">
        <v>157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0.00020000000000000001</v>
      </c>
      <c r="R271" s="223">
        <f>Q271*H271</f>
        <v>0.026234400000000001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152</v>
      </c>
      <c r="AT271" s="225" t="s">
        <v>148</v>
      </c>
      <c r="AU271" s="225" t="s">
        <v>81</v>
      </c>
      <c r="AY271" s="19" t="s">
        <v>145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79</v>
      </c>
      <c r="BK271" s="226">
        <f>ROUND(I271*H271,2)</f>
        <v>0</v>
      </c>
      <c r="BL271" s="19" t="s">
        <v>152</v>
      </c>
      <c r="BM271" s="225" t="s">
        <v>613</v>
      </c>
    </row>
    <row r="272" s="2" customFormat="1">
      <c r="A272" s="40"/>
      <c r="B272" s="41"/>
      <c r="C272" s="42"/>
      <c r="D272" s="227" t="s">
        <v>159</v>
      </c>
      <c r="E272" s="42"/>
      <c r="F272" s="228" t="s">
        <v>614</v>
      </c>
      <c r="G272" s="42"/>
      <c r="H272" s="42"/>
      <c r="I272" s="229"/>
      <c r="J272" s="42"/>
      <c r="K272" s="42"/>
      <c r="L272" s="46"/>
      <c r="M272" s="230"/>
      <c r="N272" s="231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159</v>
      </c>
      <c r="AU272" s="19" t="s">
        <v>81</v>
      </c>
    </row>
    <row r="273" s="2" customFormat="1" ht="24.15" customHeight="1">
      <c r="A273" s="40"/>
      <c r="B273" s="41"/>
      <c r="C273" s="214" t="s">
        <v>615</v>
      </c>
      <c r="D273" s="214" t="s">
        <v>148</v>
      </c>
      <c r="E273" s="215" t="s">
        <v>616</v>
      </c>
      <c r="F273" s="216" t="s">
        <v>617</v>
      </c>
      <c r="G273" s="217" t="s">
        <v>287</v>
      </c>
      <c r="H273" s="218">
        <v>131.172</v>
      </c>
      <c r="I273" s="219"/>
      <c r="J273" s="220">
        <f>ROUND(I273*H273,2)</f>
        <v>0</v>
      </c>
      <c r="K273" s="216" t="s">
        <v>157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0.00025999999999999998</v>
      </c>
      <c r="R273" s="223">
        <f>Q273*H273</f>
        <v>0.034104719999999998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152</v>
      </c>
      <c r="AT273" s="225" t="s">
        <v>148</v>
      </c>
      <c r="AU273" s="225" t="s">
        <v>81</v>
      </c>
      <c r="AY273" s="19" t="s">
        <v>145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79</v>
      </c>
      <c r="BK273" s="226">
        <f>ROUND(I273*H273,2)</f>
        <v>0</v>
      </c>
      <c r="BL273" s="19" t="s">
        <v>152</v>
      </c>
      <c r="BM273" s="225" t="s">
        <v>618</v>
      </c>
    </row>
    <row r="274" s="2" customFormat="1">
      <c r="A274" s="40"/>
      <c r="B274" s="41"/>
      <c r="C274" s="42"/>
      <c r="D274" s="227" t="s">
        <v>159</v>
      </c>
      <c r="E274" s="42"/>
      <c r="F274" s="228" t="s">
        <v>619</v>
      </c>
      <c r="G274" s="42"/>
      <c r="H274" s="42"/>
      <c r="I274" s="229"/>
      <c r="J274" s="42"/>
      <c r="K274" s="42"/>
      <c r="L274" s="46"/>
      <c r="M274" s="240"/>
      <c r="N274" s="241"/>
      <c r="O274" s="235"/>
      <c r="P274" s="235"/>
      <c r="Q274" s="235"/>
      <c r="R274" s="235"/>
      <c r="S274" s="235"/>
      <c r="T274" s="242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159</v>
      </c>
      <c r="AU274" s="19" t="s">
        <v>81</v>
      </c>
    </row>
    <row r="275" s="2" customFormat="1" ht="6.96" customHeight="1">
      <c r="A275" s="40"/>
      <c r="B275" s="61"/>
      <c r="C275" s="62"/>
      <c r="D275" s="62"/>
      <c r="E275" s="62"/>
      <c r="F275" s="62"/>
      <c r="G275" s="62"/>
      <c r="H275" s="62"/>
      <c r="I275" s="62"/>
      <c r="J275" s="62"/>
      <c r="K275" s="62"/>
      <c r="L275" s="46"/>
      <c r="M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</row>
  </sheetData>
  <sheetProtection sheet="1" autoFilter="0" formatColumns="0" formatRows="0" objects="1" scenarios="1" spinCount="100000" saltValue="pFFRWYtXLBZ/CywREw9CRyGNqIHMiWXdjY903piNm2bUpkurakAczj427HJ3B84+JAjhv+s7qqgVI/m8j0ndpg==" hashValue="fqyE0F6vlXUAEApodGmFryADl71gDHZ8ddDafKD4U8D4Ar0Bf5JwE/sRzYNHOf418K/3Qh6vt21fjVf7qInGbA==" algorithmName="SHA-512" password="88A1"/>
  <autoFilter ref="C99:K27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3_01/612135101"/>
    <hyperlink ref="F106" r:id="rId2" display="https://podminky.urs.cz/item/CS_URS_2023_01/612315121"/>
    <hyperlink ref="F112" r:id="rId3" display="https://podminky.urs.cz/item/CS_URS_2023_01/631312141"/>
    <hyperlink ref="F116" r:id="rId4" display="https://podminky.urs.cz/item/CS_URS_2023_01/949101111"/>
    <hyperlink ref="F118" r:id="rId5" display="https://podminky.urs.cz/item/CS_URS_2023_01/952901111"/>
    <hyperlink ref="F121" r:id="rId6" display="https://podminky.urs.cz/item/CS_URS_2023_01/974042554"/>
    <hyperlink ref="F127" r:id="rId7" display="https://podminky.urs.cz/item/CS_URS_2023_01/997013216"/>
    <hyperlink ref="F129" r:id="rId8" display="https://podminky.urs.cz/item/CS_URS_2023_01/997013501"/>
    <hyperlink ref="F131" r:id="rId9" display="https://podminky.urs.cz/item/CS_URS_2023_01/997013509"/>
    <hyperlink ref="F134" r:id="rId10" display="https://podminky.urs.cz/item/CS_URS_2023_01/997013631"/>
    <hyperlink ref="F137" r:id="rId11" display="https://podminky.urs.cz/item/CS_URS_2023_01/998018003"/>
    <hyperlink ref="F141" r:id="rId12" display="https://podminky.urs.cz/item/CS_URS_2023_01/721174042"/>
    <hyperlink ref="F144" r:id="rId13" display="https://podminky.urs.cz/item/CS_URS_2023_01/721290111"/>
    <hyperlink ref="F146" r:id="rId14" display="https://podminky.urs.cz/item/CS_URS_2023_01/998721103"/>
    <hyperlink ref="F149" r:id="rId15" display="https://podminky.urs.cz/item/CS_URS_2023_01/722174001"/>
    <hyperlink ref="F152" r:id="rId16" display="https://podminky.urs.cz/item/CS_URS_2023_01/722290215"/>
    <hyperlink ref="F154" r:id="rId17" display="https://podminky.urs.cz/item/CS_URS_2023_01/722290234"/>
    <hyperlink ref="F156" r:id="rId18" display="https://podminky.urs.cz/item/CS_URS_2023_01/998722103"/>
    <hyperlink ref="F159" r:id="rId19" display="https://podminky.urs.cz/item/CS_URS_2023_01/725310823"/>
    <hyperlink ref="F162" r:id="rId20" display="https://podminky.urs.cz/item/CS_URS_2023_01/725813111"/>
    <hyperlink ref="F164" r:id="rId21" display="https://podminky.urs.cz/item/CS_URS_2023_01/725820802"/>
    <hyperlink ref="F167" r:id="rId22" display="https://podminky.urs.cz/item/CS_URS_2023_01/725860811"/>
    <hyperlink ref="F170" r:id="rId23" display="https://podminky.urs.cz/item/CS_URS_2023_01/725862103"/>
    <hyperlink ref="F172" r:id="rId24" display="https://podminky.urs.cz/item/CS_URS_2023_01/998725103"/>
    <hyperlink ref="F175" r:id="rId25" display="https://podminky.urs.cz/item/CS_URS_2023_01/763131411"/>
    <hyperlink ref="F178" r:id="rId26" display="https://podminky.urs.cz/item/CS_URS_2023_01/763131731"/>
    <hyperlink ref="F181" r:id="rId27" display="https://podminky.urs.cz/item/CS_URS_2023_01/763131831"/>
    <hyperlink ref="F184" r:id="rId28" display="https://podminky.urs.cz/item/CS_URS_2023_01/998763303"/>
    <hyperlink ref="F187" r:id="rId29" display="https://podminky.urs.cz/item/CS_URS_2023_01/766812830"/>
    <hyperlink ref="F197" r:id="rId30" display="https://podminky.urs.cz/item/CS_URS_2023_01/998766203"/>
    <hyperlink ref="F200" r:id="rId31" display="https://podminky.urs.cz/item/CS_URS_2023_01/775413401"/>
    <hyperlink ref="F205" r:id="rId32" display="https://podminky.urs.cz/item/CS_URS_2023_01/775429124"/>
    <hyperlink ref="F210" r:id="rId33" display="https://podminky.urs.cz/item/CS_URS_2023_01/775510952"/>
    <hyperlink ref="F214" r:id="rId34" display="https://podminky.urs.cz/item/CS_URS_2023_01/775511801"/>
    <hyperlink ref="F217" r:id="rId35" display="https://podminky.urs.cz/item/CS_URS_2023_01/775591905"/>
    <hyperlink ref="F220" r:id="rId36" display="https://podminky.urs.cz/item/CS_URS_2023_01/775591919"/>
    <hyperlink ref="F222" r:id="rId37" display="https://podminky.urs.cz/item/CS_URS_2023_01/775591920"/>
    <hyperlink ref="F224" r:id="rId38" display="https://podminky.urs.cz/item/CS_URS_2023_01/775591926"/>
    <hyperlink ref="F226" r:id="rId39" display="https://podminky.urs.cz/item/CS_URS_2023_01/775591931"/>
    <hyperlink ref="F229" r:id="rId40" display="https://podminky.urs.cz/item/CS_URS_2023_01/998775103"/>
    <hyperlink ref="F232" r:id="rId41" display="https://podminky.urs.cz/item/CS_URS_2023_01/776111311"/>
    <hyperlink ref="F234" r:id="rId42" display="https://podminky.urs.cz/item/CS_URS_2023_01/776121112"/>
    <hyperlink ref="F236" r:id="rId43" display="https://podminky.urs.cz/item/CS_URS_2023_01/776141112"/>
    <hyperlink ref="F238" r:id="rId44" display="https://podminky.urs.cz/item/CS_URS_2023_01/998776103"/>
    <hyperlink ref="F241" r:id="rId45" display="https://podminky.urs.cz/item/CS_URS_2023_01/781473810"/>
    <hyperlink ref="F245" r:id="rId46" display="https://podminky.urs.cz/item/CS_URS_2023_01/784111001"/>
    <hyperlink ref="F247" r:id="rId47" display="https://podminky.urs.cz/item/CS_URS_2023_01/784121001"/>
    <hyperlink ref="F255" r:id="rId48" display="https://podminky.urs.cz/item/CS_URS_2023_01/784161411"/>
    <hyperlink ref="F259" r:id="rId49" display="https://podminky.urs.cz/item/CS_URS_2023_01/784171101"/>
    <hyperlink ref="F263" r:id="rId50" display="https://podminky.urs.cz/item/CS_URS_2023_01/784171111"/>
    <hyperlink ref="F272" r:id="rId51" display="https://podminky.urs.cz/item/CS_URS_2023_01/784181101"/>
    <hyperlink ref="F274" r:id="rId52" display="https://podminky.urs.cz/item/CS_URS_2023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115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UK - právnická fakulta - oddělení strategického rozvoje - Rekonstrukce místností 23,120,220,407 a 412</v>
      </c>
      <c r="F7" s="144"/>
      <c r="G7" s="144"/>
      <c r="H7" s="144"/>
      <c r="L7" s="22"/>
    </row>
    <row r="8" s="1" customFormat="1" ht="12" customHeight="1">
      <c r="B8" s="22"/>
      <c r="D8" s="144" t="s">
        <v>116</v>
      </c>
      <c r="L8" s="22"/>
    </row>
    <row r="9" s="2" customFormat="1" ht="16.5" customHeight="1">
      <c r="A9" s="40"/>
      <c r="B9" s="46"/>
      <c r="C9" s="40"/>
      <c r="D9" s="40"/>
      <c r="E9" s="145" t="s">
        <v>266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118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620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19. 3. 2024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ROUND((SUM(BE87:BE131)),  2)</f>
        <v>0</v>
      </c>
      <c r="G35" s="40"/>
      <c r="H35" s="40"/>
      <c r="I35" s="159">
        <v>0.20999999999999999</v>
      </c>
      <c r="J35" s="158">
        <f>ROUND(((SUM(BE87:BE131))*I35),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ROUND((SUM(BF87:BF131)),  2)</f>
        <v>0</v>
      </c>
      <c r="G36" s="40"/>
      <c r="H36" s="40"/>
      <c r="I36" s="159">
        <v>0.12</v>
      </c>
      <c r="J36" s="158">
        <f>ROUND(((SUM(BF87:BF131))*I36),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ROUND((SUM(BG87:BG131)),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ROUND((SUM(BH87:BH131)),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ROUND((SUM(BI87:BI131)),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UK - právnická fakulta - oddělení strategického rozvoje - Rekonstrukce místností 23,120,220,407 a 412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266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118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Elektroinstalace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Nám. Curieových 901/7, Praha 1</v>
      </c>
      <c r="G56" s="42"/>
      <c r="H56" s="42"/>
      <c r="I56" s="34" t="s">
        <v>23</v>
      </c>
      <c r="J56" s="74" t="str">
        <f>IF(J14="","",J14)</f>
        <v>19. 3. 2024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UK - právnická fakulta</v>
      </c>
      <c r="G58" s="42"/>
      <c r="H58" s="42"/>
      <c r="I58" s="34" t="s">
        <v>31</v>
      </c>
      <c r="J58" s="38" t="str">
        <f>E23</f>
        <v>ing.arch.Jiří Linhart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Kateřina Bačová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121</v>
      </c>
      <c r="D61" s="173"/>
      <c r="E61" s="173"/>
      <c r="F61" s="173"/>
      <c r="G61" s="173"/>
      <c r="H61" s="173"/>
      <c r="I61" s="173"/>
      <c r="J61" s="174" t="s">
        <v>122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123</v>
      </c>
    </row>
    <row r="64" s="9" customFormat="1" ht="24.96" customHeight="1">
      <c r="A64" s="9"/>
      <c r="B64" s="176"/>
      <c r="C64" s="177"/>
      <c r="D64" s="178" t="s">
        <v>124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125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130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UK - právnická fakulta - oddělení strategického rozvoje - Rekonstrukce místností 23,120,220,407 a 412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116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266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118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02 - Elektroinstalace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Nám. Curieových 901/7, Praha 1</v>
      </c>
      <c r="G81" s="42"/>
      <c r="H81" s="42"/>
      <c r="I81" s="34" t="s">
        <v>23</v>
      </c>
      <c r="J81" s="74" t="str">
        <f>IF(J14="","",J14)</f>
        <v>19. 3. 2024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UK - právnická fakulta</v>
      </c>
      <c r="G83" s="42"/>
      <c r="H83" s="42"/>
      <c r="I83" s="34" t="s">
        <v>31</v>
      </c>
      <c r="J83" s="38" t="str">
        <f>E23</f>
        <v>ing.arch.Jiří Linhart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34</v>
      </c>
      <c r="J84" s="38" t="str">
        <f>E26</f>
        <v>Kateřina Bačová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131</v>
      </c>
      <c r="D86" s="190" t="s">
        <v>57</v>
      </c>
      <c r="E86" s="190" t="s">
        <v>53</v>
      </c>
      <c r="F86" s="190" t="s">
        <v>54</v>
      </c>
      <c r="G86" s="190" t="s">
        <v>132</v>
      </c>
      <c r="H86" s="190" t="s">
        <v>133</v>
      </c>
      <c r="I86" s="190" t="s">
        <v>134</v>
      </c>
      <c r="J86" s="190" t="s">
        <v>122</v>
      </c>
      <c r="K86" s="191" t="s">
        <v>135</v>
      </c>
      <c r="L86" s="192"/>
      <c r="M86" s="94" t="s">
        <v>19</v>
      </c>
      <c r="N86" s="95" t="s">
        <v>42</v>
      </c>
      <c r="O86" s="95" t="s">
        <v>136</v>
      </c>
      <c r="P86" s="95" t="s">
        <v>137</v>
      </c>
      <c r="Q86" s="95" t="s">
        <v>138</v>
      </c>
      <c r="R86" s="95" t="s">
        <v>139</v>
      </c>
      <c r="S86" s="95" t="s">
        <v>140</v>
      </c>
      <c r="T86" s="96" t="s">
        <v>141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142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123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71</v>
      </c>
      <c r="E88" s="201" t="s">
        <v>143</v>
      </c>
      <c r="F88" s="201" t="s">
        <v>144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81</v>
      </c>
      <c r="AT88" s="210" t="s">
        <v>71</v>
      </c>
      <c r="AU88" s="210" t="s">
        <v>72</v>
      </c>
      <c r="AY88" s="209" t="s">
        <v>145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71</v>
      </c>
      <c r="E89" s="212" t="s">
        <v>146</v>
      </c>
      <c r="F89" s="212" t="s">
        <v>147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SUM(P90:P131)</f>
        <v>0</v>
      </c>
      <c r="Q89" s="206"/>
      <c r="R89" s="207">
        <f>SUM(R90:R131)</f>
        <v>0</v>
      </c>
      <c r="S89" s="206"/>
      <c r="T89" s="208">
        <f>SUM(T90:T131)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81</v>
      </c>
      <c r="AT89" s="210" t="s">
        <v>71</v>
      </c>
      <c r="AU89" s="210" t="s">
        <v>79</v>
      </c>
      <c r="AY89" s="209" t="s">
        <v>145</v>
      </c>
      <c r="BK89" s="211">
        <f>SUM(BK90:BK131)</f>
        <v>0</v>
      </c>
    </row>
    <row r="90" s="2" customFormat="1" ht="16.5" customHeight="1">
      <c r="A90" s="40"/>
      <c r="B90" s="41"/>
      <c r="C90" s="214" t="s">
        <v>79</v>
      </c>
      <c r="D90" s="214" t="s">
        <v>148</v>
      </c>
      <c r="E90" s="215" t="s">
        <v>621</v>
      </c>
      <c r="F90" s="216" t="s">
        <v>622</v>
      </c>
      <c r="G90" s="217" t="s">
        <v>156</v>
      </c>
      <c r="H90" s="218">
        <v>6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152</v>
      </c>
      <c r="AT90" s="225" t="s">
        <v>148</v>
      </c>
      <c r="AU90" s="225" t="s">
        <v>81</v>
      </c>
      <c r="AY90" s="19" t="s">
        <v>145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79</v>
      </c>
      <c r="BK90" s="226">
        <f>ROUND(I90*H90,2)</f>
        <v>0</v>
      </c>
      <c r="BL90" s="19" t="s">
        <v>152</v>
      </c>
      <c r="BM90" s="225" t="s">
        <v>623</v>
      </c>
    </row>
    <row r="91" s="2" customFormat="1" ht="16.5" customHeight="1">
      <c r="A91" s="40"/>
      <c r="B91" s="41"/>
      <c r="C91" s="214" t="s">
        <v>81</v>
      </c>
      <c r="D91" s="214" t="s">
        <v>148</v>
      </c>
      <c r="E91" s="215" t="s">
        <v>624</v>
      </c>
      <c r="F91" s="216" t="s">
        <v>625</v>
      </c>
      <c r="G91" s="217" t="s">
        <v>156</v>
      </c>
      <c r="H91" s="218">
        <v>1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152</v>
      </c>
      <c r="AT91" s="225" t="s">
        <v>148</v>
      </c>
      <c r="AU91" s="225" t="s">
        <v>81</v>
      </c>
      <c r="AY91" s="19" t="s">
        <v>145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79</v>
      </c>
      <c r="BK91" s="226">
        <f>ROUND(I91*H91,2)</f>
        <v>0</v>
      </c>
      <c r="BL91" s="19" t="s">
        <v>152</v>
      </c>
      <c r="BM91" s="225" t="s">
        <v>626</v>
      </c>
    </row>
    <row r="92" s="2" customFormat="1" ht="24.15" customHeight="1">
      <c r="A92" s="40"/>
      <c r="B92" s="41"/>
      <c r="C92" s="214" t="s">
        <v>161</v>
      </c>
      <c r="D92" s="214" t="s">
        <v>148</v>
      </c>
      <c r="E92" s="215" t="s">
        <v>627</v>
      </c>
      <c r="F92" s="216" t="s">
        <v>628</v>
      </c>
      <c r="G92" s="217" t="s">
        <v>156</v>
      </c>
      <c r="H92" s="218">
        <v>1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152</v>
      </c>
      <c r="AT92" s="225" t="s">
        <v>148</v>
      </c>
      <c r="AU92" s="225" t="s">
        <v>81</v>
      </c>
      <c r="AY92" s="19" t="s">
        <v>145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79</v>
      </c>
      <c r="BK92" s="226">
        <f>ROUND(I92*H92,2)</f>
        <v>0</v>
      </c>
      <c r="BL92" s="19" t="s">
        <v>152</v>
      </c>
      <c r="BM92" s="225" t="s">
        <v>629</v>
      </c>
    </row>
    <row r="93" s="2" customFormat="1" ht="21.75" customHeight="1">
      <c r="A93" s="40"/>
      <c r="B93" s="41"/>
      <c r="C93" s="214" t="s">
        <v>169</v>
      </c>
      <c r="D93" s="214" t="s">
        <v>148</v>
      </c>
      <c r="E93" s="215" t="s">
        <v>630</v>
      </c>
      <c r="F93" s="216" t="s">
        <v>631</v>
      </c>
      <c r="G93" s="217" t="s">
        <v>156</v>
      </c>
      <c r="H93" s="218">
        <v>1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152</v>
      </c>
      <c r="AT93" s="225" t="s">
        <v>148</v>
      </c>
      <c r="AU93" s="225" t="s">
        <v>81</v>
      </c>
      <c r="AY93" s="19" t="s">
        <v>145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79</v>
      </c>
      <c r="BK93" s="226">
        <f>ROUND(I93*H93,2)</f>
        <v>0</v>
      </c>
      <c r="BL93" s="19" t="s">
        <v>152</v>
      </c>
      <c r="BM93" s="225" t="s">
        <v>632</v>
      </c>
    </row>
    <row r="94" s="2" customFormat="1" ht="21.75" customHeight="1">
      <c r="A94" s="40"/>
      <c r="B94" s="41"/>
      <c r="C94" s="214" t="s">
        <v>172</v>
      </c>
      <c r="D94" s="214" t="s">
        <v>148</v>
      </c>
      <c r="E94" s="215" t="s">
        <v>633</v>
      </c>
      <c r="F94" s="216" t="s">
        <v>634</v>
      </c>
      <c r="G94" s="217" t="s">
        <v>156</v>
      </c>
      <c r="H94" s="218">
        <v>2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152</v>
      </c>
      <c r="AT94" s="225" t="s">
        <v>148</v>
      </c>
      <c r="AU94" s="225" t="s">
        <v>81</v>
      </c>
      <c r="AY94" s="19" t="s">
        <v>145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152</v>
      </c>
      <c r="BM94" s="225" t="s">
        <v>635</v>
      </c>
    </row>
    <row r="95" s="2" customFormat="1" ht="16.5" customHeight="1">
      <c r="A95" s="40"/>
      <c r="B95" s="41"/>
      <c r="C95" s="214" t="s">
        <v>175</v>
      </c>
      <c r="D95" s="214" t="s">
        <v>148</v>
      </c>
      <c r="E95" s="215" t="s">
        <v>636</v>
      </c>
      <c r="F95" s="216" t="s">
        <v>637</v>
      </c>
      <c r="G95" s="217" t="s">
        <v>156</v>
      </c>
      <c r="H95" s="218">
        <v>3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152</v>
      </c>
      <c r="AT95" s="225" t="s">
        <v>148</v>
      </c>
      <c r="AU95" s="225" t="s">
        <v>81</v>
      </c>
      <c r="AY95" s="19" t="s">
        <v>145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152</v>
      </c>
      <c r="BM95" s="225" t="s">
        <v>638</v>
      </c>
    </row>
    <row r="96" s="2" customFormat="1" ht="16.5" customHeight="1">
      <c r="A96" s="40"/>
      <c r="B96" s="41"/>
      <c r="C96" s="214" t="s">
        <v>178</v>
      </c>
      <c r="D96" s="214" t="s">
        <v>148</v>
      </c>
      <c r="E96" s="215" t="s">
        <v>639</v>
      </c>
      <c r="F96" s="216" t="s">
        <v>640</v>
      </c>
      <c r="G96" s="217" t="s">
        <v>156</v>
      </c>
      <c r="H96" s="218">
        <v>1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152</v>
      </c>
      <c r="AT96" s="225" t="s">
        <v>148</v>
      </c>
      <c r="AU96" s="225" t="s">
        <v>81</v>
      </c>
      <c r="AY96" s="19" t="s">
        <v>145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152</v>
      </c>
      <c r="BM96" s="225" t="s">
        <v>641</v>
      </c>
    </row>
    <row r="97" s="2" customFormat="1" ht="24.15" customHeight="1">
      <c r="A97" s="40"/>
      <c r="B97" s="41"/>
      <c r="C97" s="214" t="s">
        <v>182</v>
      </c>
      <c r="D97" s="214" t="s">
        <v>148</v>
      </c>
      <c r="E97" s="215" t="s">
        <v>642</v>
      </c>
      <c r="F97" s="216" t="s">
        <v>643</v>
      </c>
      <c r="G97" s="217" t="s">
        <v>156</v>
      </c>
      <c r="H97" s="218">
        <v>9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152</v>
      </c>
      <c r="AT97" s="225" t="s">
        <v>148</v>
      </c>
      <c r="AU97" s="225" t="s">
        <v>81</v>
      </c>
      <c r="AY97" s="19" t="s">
        <v>145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152</v>
      </c>
      <c r="BM97" s="225" t="s">
        <v>644</v>
      </c>
    </row>
    <row r="98" s="2" customFormat="1" ht="33" customHeight="1">
      <c r="A98" s="40"/>
      <c r="B98" s="41"/>
      <c r="C98" s="214" t="s">
        <v>188</v>
      </c>
      <c r="D98" s="214" t="s">
        <v>148</v>
      </c>
      <c r="E98" s="215" t="s">
        <v>645</v>
      </c>
      <c r="F98" s="216" t="s">
        <v>646</v>
      </c>
      <c r="G98" s="217" t="s">
        <v>156</v>
      </c>
      <c r="H98" s="218">
        <v>2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152</v>
      </c>
      <c r="AT98" s="225" t="s">
        <v>148</v>
      </c>
      <c r="AU98" s="225" t="s">
        <v>81</v>
      </c>
      <c r="AY98" s="19" t="s">
        <v>145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152</v>
      </c>
      <c r="BM98" s="225" t="s">
        <v>647</v>
      </c>
    </row>
    <row r="99" s="2" customFormat="1" ht="24.15" customHeight="1">
      <c r="A99" s="40"/>
      <c r="B99" s="41"/>
      <c r="C99" s="214" t="s">
        <v>185</v>
      </c>
      <c r="D99" s="214" t="s">
        <v>148</v>
      </c>
      <c r="E99" s="215" t="s">
        <v>648</v>
      </c>
      <c r="F99" s="216" t="s">
        <v>649</v>
      </c>
      <c r="G99" s="217" t="s">
        <v>156</v>
      </c>
      <c r="H99" s="218">
        <v>10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152</v>
      </c>
      <c r="AT99" s="225" t="s">
        <v>148</v>
      </c>
      <c r="AU99" s="225" t="s">
        <v>81</v>
      </c>
      <c r="AY99" s="19" t="s">
        <v>145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79</v>
      </c>
      <c r="BK99" s="226">
        <f>ROUND(I99*H99,2)</f>
        <v>0</v>
      </c>
      <c r="BL99" s="19" t="s">
        <v>152</v>
      </c>
      <c r="BM99" s="225" t="s">
        <v>650</v>
      </c>
    </row>
    <row r="100" s="2" customFormat="1" ht="37.8" customHeight="1">
      <c r="A100" s="40"/>
      <c r="B100" s="41"/>
      <c r="C100" s="214" t="s">
        <v>194</v>
      </c>
      <c r="D100" s="214" t="s">
        <v>148</v>
      </c>
      <c r="E100" s="215" t="s">
        <v>651</v>
      </c>
      <c r="F100" s="216" t="s">
        <v>652</v>
      </c>
      <c r="G100" s="217" t="s">
        <v>156</v>
      </c>
      <c r="H100" s="218">
        <v>2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152</v>
      </c>
      <c r="AT100" s="225" t="s">
        <v>148</v>
      </c>
      <c r="AU100" s="225" t="s">
        <v>81</v>
      </c>
      <c r="AY100" s="19" t="s">
        <v>145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152</v>
      </c>
      <c r="BM100" s="225" t="s">
        <v>653</v>
      </c>
    </row>
    <row r="101" s="2" customFormat="1" ht="16.5" customHeight="1">
      <c r="A101" s="40"/>
      <c r="B101" s="41"/>
      <c r="C101" s="214" t="s">
        <v>8</v>
      </c>
      <c r="D101" s="214" t="s">
        <v>148</v>
      </c>
      <c r="E101" s="215" t="s">
        <v>654</v>
      </c>
      <c r="F101" s="216" t="s">
        <v>655</v>
      </c>
      <c r="G101" s="217" t="s">
        <v>156</v>
      </c>
      <c r="H101" s="218">
        <v>6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152</v>
      </c>
      <c r="AT101" s="225" t="s">
        <v>148</v>
      </c>
      <c r="AU101" s="225" t="s">
        <v>81</v>
      </c>
      <c r="AY101" s="19" t="s">
        <v>145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152</v>
      </c>
      <c r="BM101" s="225" t="s">
        <v>656</v>
      </c>
    </row>
    <row r="102" s="2" customFormat="1" ht="16.5" customHeight="1">
      <c r="A102" s="40"/>
      <c r="B102" s="41"/>
      <c r="C102" s="214" t="s">
        <v>199</v>
      </c>
      <c r="D102" s="214" t="s">
        <v>148</v>
      </c>
      <c r="E102" s="215" t="s">
        <v>657</v>
      </c>
      <c r="F102" s="216" t="s">
        <v>658</v>
      </c>
      <c r="G102" s="217" t="s">
        <v>156</v>
      </c>
      <c r="H102" s="218">
        <v>12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152</v>
      </c>
      <c r="AT102" s="225" t="s">
        <v>148</v>
      </c>
      <c r="AU102" s="225" t="s">
        <v>81</v>
      </c>
      <c r="AY102" s="19" t="s">
        <v>145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152</v>
      </c>
      <c r="BM102" s="225" t="s">
        <v>659</v>
      </c>
    </row>
    <row r="103" s="2" customFormat="1" ht="16.5" customHeight="1">
      <c r="A103" s="40"/>
      <c r="B103" s="41"/>
      <c r="C103" s="214" t="s">
        <v>193</v>
      </c>
      <c r="D103" s="214" t="s">
        <v>148</v>
      </c>
      <c r="E103" s="215" t="s">
        <v>660</v>
      </c>
      <c r="F103" s="216" t="s">
        <v>661</v>
      </c>
      <c r="G103" s="217" t="s">
        <v>156</v>
      </c>
      <c r="H103" s="218">
        <v>6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152</v>
      </c>
      <c r="AT103" s="225" t="s">
        <v>148</v>
      </c>
      <c r="AU103" s="225" t="s">
        <v>81</v>
      </c>
      <c r="AY103" s="19" t="s">
        <v>145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152</v>
      </c>
      <c r="BM103" s="225" t="s">
        <v>662</v>
      </c>
    </row>
    <row r="104" s="2" customFormat="1" ht="16.5" customHeight="1">
      <c r="A104" s="40"/>
      <c r="B104" s="41"/>
      <c r="C104" s="214" t="s">
        <v>204</v>
      </c>
      <c r="D104" s="214" t="s">
        <v>148</v>
      </c>
      <c r="E104" s="215" t="s">
        <v>663</v>
      </c>
      <c r="F104" s="216" t="s">
        <v>664</v>
      </c>
      <c r="G104" s="217" t="s">
        <v>156</v>
      </c>
      <c r="H104" s="218">
        <v>6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152</v>
      </c>
      <c r="AT104" s="225" t="s">
        <v>148</v>
      </c>
      <c r="AU104" s="225" t="s">
        <v>81</v>
      </c>
      <c r="AY104" s="19" t="s">
        <v>145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152</v>
      </c>
      <c r="BM104" s="225" t="s">
        <v>665</v>
      </c>
    </row>
    <row r="105" s="2" customFormat="1" ht="21.75" customHeight="1">
      <c r="A105" s="40"/>
      <c r="B105" s="41"/>
      <c r="C105" s="214" t="s">
        <v>152</v>
      </c>
      <c r="D105" s="214" t="s">
        <v>148</v>
      </c>
      <c r="E105" s="215" t="s">
        <v>666</v>
      </c>
      <c r="F105" s="216" t="s">
        <v>667</v>
      </c>
      <c r="G105" s="217" t="s">
        <v>156</v>
      </c>
      <c r="H105" s="218">
        <v>16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152</v>
      </c>
      <c r="AT105" s="225" t="s">
        <v>148</v>
      </c>
      <c r="AU105" s="225" t="s">
        <v>81</v>
      </c>
      <c r="AY105" s="19" t="s">
        <v>145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152</v>
      </c>
      <c r="BM105" s="225" t="s">
        <v>668</v>
      </c>
    </row>
    <row r="106" s="2" customFormat="1" ht="24.15" customHeight="1">
      <c r="A106" s="40"/>
      <c r="B106" s="41"/>
      <c r="C106" s="214" t="s">
        <v>211</v>
      </c>
      <c r="D106" s="214" t="s">
        <v>148</v>
      </c>
      <c r="E106" s="215" t="s">
        <v>669</v>
      </c>
      <c r="F106" s="216" t="s">
        <v>670</v>
      </c>
      <c r="G106" s="217" t="s">
        <v>156</v>
      </c>
      <c r="H106" s="218">
        <v>1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152</v>
      </c>
      <c r="AT106" s="225" t="s">
        <v>148</v>
      </c>
      <c r="AU106" s="225" t="s">
        <v>81</v>
      </c>
      <c r="AY106" s="19" t="s">
        <v>145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152</v>
      </c>
      <c r="BM106" s="225" t="s">
        <v>671</v>
      </c>
    </row>
    <row r="107" s="2" customFormat="1" ht="24.15" customHeight="1">
      <c r="A107" s="40"/>
      <c r="B107" s="41"/>
      <c r="C107" s="214" t="s">
        <v>198</v>
      </c>
      <c r="D107" s="214" t="s">
        <v>148</v>
      </c>
      <c r="E107" s="215" t="s">
        <v>672</v>
      </c>
      <c r="F107" s="216" t="s">
        <v>673</v>
      </c>
      <c r="G107" s="217" t="s">
        <v>156</v>
      </c>
      <c r="H107" s="218">
        <v>1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152</v>
      </c>
      <c r="AT107" s="225" t="s">
        <v>148</v>
      </c>
      <c r="AU107" s="225" t="s">
        <v>81</v>
      </c>
      <c r="AY107" s="19" t="s">
        <v>145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152</v>
      </c>
      <c r="BM107" s="225" t="s">
        <v>674</v>
      </c>
    </row>
    <row r="108" s="2" customFormat="1" ht="16.5" customHeight="1">
      <c r="A108" s="40"/>
      <c r="B108" s="41"/>
      <c r="C108" s="214" t="s">
        <v>220</v>
      </c>
      <c r="D108" s="214" t="s">
        <v>148</v>
      </c>
      <c r="E108" s="215" t="s">
        <v>675</v>
      </c>
      <c r="F108" s="216" t="s">
        <v>676</v>
      </c>
      <c r="G108" s="217" t="s">
        <v>156</v>
      </c>
      <c r="H108" s="218">
        <v>18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152</v>
      </c>
      <c r="AT108" s="225" t="s">
        <v>148</v>
      </c>
      <c r="AU108" s="225" t="s">
        <v>81</v>
      </c>
      <c r="AY108" s="19" t="s">
        <v>145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152</v>
      </c>
      <c r="BM108" s="225" t="s">
        <v>677</v>
      </c>
    </row>
    <row r="109" s="2" customFormat="1" ht="16.5" customHeight="1">
      <c r="A109" s="40"/>
      <c r="B109" s="41"/>
      <c r="C109" s="214" t="s">
        <v>201</v>
      </c>
      <c r="D109" s="214" t="s">
        <v>148</v>
      </c>
      <c r="E109" s="215" t="s">
        <v>678</v>
      </c>
      <c r="F109" s="216" t="s">
        <v>679</v>
      </c>
      <c r="G109" s="217" t="s">
        <v>156</v>
      </c>
      <c r="H109" s="218">
        <v>7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152</v>
      </c>
      <c r="AT109" s="225" t="s">
        <v>148</v>
      </c>
      <c r="AU109" s="225" t="s">
        <v>81</v>
      </c>
      <c r="AY109" s="19" t="s">
        <v>145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152</v>
      </c>
      <c r="BM109" s="225" t="s">
        <v>680</v>
      </c>
    </row>
    <row r="110" s="2" customFormat="1" ht="16.5" customHeight="1">
      <c r="A110" s="40"/>
      <c r="B110" s="41"/>
      <c r="C110" s="214" t="s">
        <v>7</v>
      </c>
      <c r="D110" s="214" t="s">
        <v>148</v>
      </c>
      <c r="E110" s="215" t="s">
        <v>681</v>
      </c>
      <c r="F110" s="216" t="s">
        <v>682</v>
      </c>
      <c r="G110" s="217" t="s">
        <v>156</v>
      </c>
      <c r="H110" s="218">
        <v>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152</v>
      </c>
      <c r="AT110" s="225" t="s">
        <v>148</v>
      </c>
      <c r="AU110" s="225" t="s">
        <v>81</v>
      </c>
      <c r="AY110" s="19" t="s">
        <v>145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152</v>
      </c>
      <c r="BM110" s="225" t="s">
        <v>683</v>
      </c>
    </row>
    <row r="111" s="2" customFormat="1" ht="16.5" customHeight="1">
      <c r="A111" s="40"/>
      <c r="B111" s="41"/>
      <c r="C111" s="214" t="s">
        <v>203</v>
      </c>
      <c r="D111" s="214" t="s">
        <v>148</v>
      </c>
      <c r="E111" s="215" t="s">
        <v>684</v>
      </c>
      <c r="F111" s="216" t="s">
        <v>685</v>
      </c>
      <c r="G111" s="217" t="s">
        <v>181</v>
      </c>
      <c r="H111" s="218">
        <v>2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152</v>
      </c>
      <c r="AT111" s="225" t="s">
        <v>148</v>
      </c>
      <c r="AU111" s="225" t="s">
        <v>81</v>
      </c>
      <c r="AY111" s="19" t="s">
        <v>145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152</v>
      </c>
      <c r="BM111" s="225" t="s">
        <v>686</v>
      </c>
    </row>
    <row r="112" s="2" customFormat="1" ht="16.5" customHeight="1">
      <c r="A112" s="40"/>
      <c r="B112" s="41"/>
      <c r="C112" s="214" t="s">
        <v>229</v>
      </c>
      <c r="D112" s="214" t="s">
        <v>148</v>
      </c>
      <c r="E112" s="215" t="s">
        <v>687</v>
      </c>
      <c r="F112" s="216" t="s">
        <v>688</v>
      </c>
      <c r="G112" s="217" t="s">
        <v>181</v>
      </c>
      <c r="H112" s="218">
        <v>2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152</v>
      </c>
      <c r="AT112" s="225" t="s">
        <v>148</v>
      </c>
      <c r="AU112" s="225" t="s">
        <v>81</v>
      </c>
      <c r="AY112" s="19" t="s">
        <v>145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152</v>
      </c>
      <c r="BM112" s="225" t="s">
        <v>689</v>
      </c>
    </row>
    <row r="113" s="2" customFormat="1" ht="16.5" customHeight="1">
      <c r="A113" s="40"/>
      <c r="B113" s="41"/>
      <c r="C113" s="214" t="s">
        <v>207</v>
      </c>
      <c r="D113" s="214" t="s">
        <v>148</v>
      </c>
      <c r="E113" s="215" t="s">
        <v>690</v>
      </c>
      <c r="F113" s="216" t="s">
        <v>691</v>
      </c>
      <c r="G113" s="217" t="s">
        <v>156</v>
      </c>
      <c r="H113" s="218">
        <v>4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152</v>
      </c>
      <c r="AT113" s="225" t="s">
        <v>148</v>
      </c>
      <c r="AU113" s="225" t="s">
        <v>81</v>
      </c>
      <c r="AY113" s="19" t="s">
        <v>145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152</v>
      </c>
      <c r="BM113" s="225" t="s">
        <v>692</v>
      </c>
    </row>
    <row r="114" s="2" customFormat="1" ht="16.5" customHeight="1">
      <c r="A114" s="40"/>
      <c r="B114" s="41"/>
      <c r="C114" s="214" t="s">
        <v>236</v>
      </c>
      <c r="D114" s="214" t="s">
        <v>148</v>
      </c>
      <c r="E114" s="215" t="s">
        <v>693</v>
      </c>
      <c r="F114" s="216" t="s">
        <v>694</v>
      </c>
      <c r="G114" s="217" t="s">
        <v>181</v>
      </c>
      <c r="H114" s="218">
        <v>2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152</v>
      </c>
      <c r="AT114" s="225" t="s">
        <v>148</v>
      </c>
      <c r="AU114" s="225" t="s">
        <v>81</v>
      </c>
      <c r="AY114" s="19" t="s">
        <v>145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152</v>
      </c>
      <c r="BM114" s="225" t="s">
        <v>695</v>
      </c>
    </row>
    <row r="115" s="2" customFormat="1" ht="16.5" customHeight="1">
      <c r="A115" s="40"/>
      <c r="B115" s="41"/>
      <c r="C115" s="214" t="s">
        <v>210</v>
      </c>
      <c r="D115" s="214" t="s">
        <v>148</v>
      </c>
      <c r="E115" s="215" t="s">
        <v>696</v>
      </c>
      <c r="F115" s="216" t="s">
        <v>697</v>
      </c>
      <c r="G115" s="217" t="s">
        <v>156</v>
      </c>
      <c r="H115" s="218">
        <v>2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152</v>
      </c>
      <c r="AT115" s="225" t="s">
        <v>148</v>
      </c>
      <c r="AU115" s="225" t="s">
        <v>81</v>
      </c>
      <c r="AY115" s="19" t="s">
        <v>145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152</v>
      </c>
      <c r="BM115" s="225" t="s">
        <v>698</v>
      </c>
    </row>
    <row r="116" s="2" customFormat="1" ht="16.5" customHeight="1">
      <c r="A116" s="40"/>
      <c r="B116" s="41"/>
      <c r="C116" s="214" t="s">
        <v>241</v>
      </c>
      <c r="D116" s="214" t="s">
        <v>148</v>
      </c>
      <c r="E116" s="215" t="s">
        <v>699</v>
      </c>
      <c r="F116" s="216" t="s">
        <v>700</v>
      </c>
      <c r="G116" s="217" t="s">
        <v>156</v>
      </c>
      <c r="H116" s="218">
        <v>2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152</v>
      </c>
      <c r="AT116" s="225" t="s">
        <v>148</v>
      </c>
      <c r="AU116" s="225" t="s">
        <v>81</v>
      </c>
      <c r="AY116" s="19" t="s">
        <v>145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152</v>
      </c>
      <c r="BM116" s="225" t="s">
        <v>701</v>
      </c>
    </row>
    <row r="117" s="2" customFormat="1" ht="16.5" customHeight="1">
      <c r="A117" s="40"/>
      <c r="B117" s="41"/>
      <c r="C117" s="214" t="s">
        <v>214</v>
      </c>
      <c r="D117" s="214" t="s">
        <v>148</v>
      </c>
      <c r="E117" s="215" t="s">
        <v>702</v>
      </c>
      <c r="F117" s="216" t="s">
        <v>703</v>
      </c>
      <c r="G117" s="217" t="s">
        <v>156</v>
      </c>
      <c r="H117" s="218">
        <v>2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152</v>
      </c>
      <c r="AT117" s="225" t="s">
        <v>148</v>
      </c>
      <c r="AU117" s="225" t="s">
        <v>81</v>
      </c>
      <c r="AY117" s="19" t="s">
        <v>145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152</v>
      </c>
      <c r="BM117" s="225" t="s">
        <v>704</v>
      </c>
    </row>
    <row r="118" s="2" customFormat="1" ht="16.5" customHeight="1">
      <c r="A118" s="40"/>
      <c r="B118" s="41"/>
      <c r="C118" s="214" t="s">
        <v>426</v>
      </c>
      <c r="D118" s="214" t="s">
        <v>148</v>
      </c>
      <c r="E118" s="215" t="s">
        <v>705</v>
      </c>
      <c r="F118" s="216" t="s">
        <v>706</v>
      </c>
      <c r="G118" s="217" t="s">
        <v>156</v>
      </c>
      <c r="H118" s="218">
        <v>10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152</v>
      </c>
      <c r="AT118" s="225" t="s">
        <v>148</v>
      </c>
      <c r="AU118" s="225" t="s">
        <v>81</v>
      </c>
      <c r="AY118" s="19" t="s">
        <v>145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152</v>
      </c>
      <c r="BM118" s="225" t="s">
        <v>707</v>
      </c>
    </row>
    <row r="119" s="2" customFormat="1" ht="16.5" customHeight="1">
      <c r="A119" s="40"/>
      <c r="B119" s="41"/>
      <c r="C119" s="214" t="s">
        <v>217</v>
      </c>
      <c r="D119" s="214" t="s">
        <v>148</v>
      </c>
      <c r="E119" s="215" t="s">
        <v>708</v>
      </c>
      <c r="F119" s="216" t="s">
        <v>709</v>
      </c>
      <c r="G119" s="217" t="s">
        <v>181</v>
      </c>
      <c r="H119" s="218">
        <v>15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152</v>
      </c>
      <c r="AT119" s="225" t="s">
        <v>148</v>
      </c>
      <c r="AU119" s="225" t="s">
        <v>81</v>
      </c>
      <c r="AY119" s="19" t="s">
        <v>145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152</v>
      </c>
      <c r="BM119" s="225" t="s">
        <v>710</v>
      </c>
    </row>
    <row r="120" s="2" customFormat="1" ht="16.5" customHeight="1">
      <c r="A120" s="40"/>
      <c r="B120" s="41"/>
      <c r="C120" s="214" t="s">
        <v>438</v>
      </c>
      <c r="D120" s="214" t="s">
        <v>148</v>
      </c>
      <c r="E120" s="215" t="s">
        <v>711</v>
      </c>
      <c r="F120" s="216" t="s">
        <v>712</v>
      </c>
      <c r="G120" s="217" t="s">
        <v>181</v>
      </c>
      <c r="H120" s="218">
        <v>45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152</v>
      </c>
      <c r="AT120" s="225" t="s">
        <v>148</v>
      </c>
      <c r="AU120" s="225" t="s">
        <v>81</v>
      </c>
      <c r="AY120" s="19" t="s">
        <v>145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152</v>
      </c>
      <c r="BM120" s="225" t="s">
        <v>713</v>
      </c>
    </row>
    <row r="121" s="2" customFormat="1" ht="16.5" customHeight="1">
      <c r="A121" s="40"/>
      <c r="B121" s="41"/>
      <c r="C121" s="214" t="s">
        <v>222</v>
      </c>
      <c r="D121" s="214" t="s">
        <v>148</v>
      </c>
      <c r="E121" s="215" t="s">
        <v>714</v>
      </c>
      <c r="F121" s="216" t="s">
        <v>715</v>
      </c>
      <c r="G121" s="217" t="s">
        <v>181</v>
      </c>
      <c r="H121" s="218">
        <v>70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152</v>
      </c>
      <c r="AT121" s="225" t="s">
        <v>148</v>
      </c>
      <c r="AU121" s="225" t="s">
        <v>81</v>
      </c>
      <c r="AY121" s="19" t="s">
        <v>145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152</v>
      </c>
      <c r="BM121" s="225" t="s">
        <v>716</v>
      </c>
    </row>
    <row r="122" s="2" customFormat="1" ht="16.5" customHeight="1">
      <c r="A122" s="40"/>
      <c r="B122" s="41"/>
      <c r="C122" s="214" t="s">
        <v>446</v>
      </c>
      <c r="D122" s="214" t="s">
        <v>148</v>
      </c>
      <c r="E122" s="215" t="s">
        <v>717</v>
      </c>
      <c r="F122" s="216" t="s">
        <v>718</v>
      </c>
      <c r="G122" s="217" t="s">
        <v>156</v>
      </c>
      <c r="H122" s="218">
        <v>2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152</v>
      </c>
      <c r="AT122" s="225" t="s">
        <v>148</v>
      </c>
      <c r="AU122" s="225" t="s">
        <v>81</v>
      </c>
      <c r="AY122" s="19" t="s">
        <v>145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152</v>
      </c>
      <c r="BM122" s="225" t="s">
        <v>719</v>
      </c>
    </row>
    <row r="123" s="2" customFormat="1" ht="16.5" customHeight="1">
      <c r="A123" s="40"/>
      <c r="B123" s="41"/>
      <c r="C123" s="214" t="s">
        <v>224</v>
      </c>
      <c r="D123" s="214" t="s">
        <v>148</v>
      </c>
      <c r="E123" s="215" t="s">
        <v>720</v>
      </c>
      <c r="F123" s="216" t="s">
        <v>721</v>
      </c>
      <c r="G123" s="217" t="s">
        <v>156</v>
      </c>
      <c r="H123" s="218">
        <v>25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152</v>
      </c>
      <c r="AT123" s="225" t="s">
        <v>148</v>
      </c>
      <c r="AU123" s="225" t="s">
        <v>81</v>
      </c>
      <c r="AY123" s="19" t="s">
        <v>145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152</v>
      </c>
      <c r="BM123" s="225" t="s">
        <v>722</v>
      </c>
    </row>
    <row r="124" s="2" customFormat="1" ht="16.5" customHeight="1">
      <c r="A124" s="40"/>
      <c r="B124" s="41"/>
      <c r="C124" s="214" t="s">
        <v>453</v>
      </c>
      <c r="D124" s="214" t="s">
        <v>148</v>
      </c>
      <c r="E124" s="215" t="s">
        <v>723</v>
      </c>
      <c r="F124" s="216" t="s">
        <v>724</v>
      </c>
      <c r="G124" s="217" t="s">
        <v>181</v>
      </c>
      <c r="H124" s="218">
        <v>70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152</v>
      </c>
      <c r="AT124" s="225" t="s">
        <v>148</v>
      </c>
      <c r="AU124" s="225" t="s">
        <v>81</v>
      </c>
      <c r="AY124" s="19" t="s">
        <v>145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152</v>
      </c>
      <c r="BM124" s="225" t="s">
        <v>725</v>
      </c>
    </row>
    <row r="125" s="2" customFormat="1" ht="16.5" customHeight="1">
      <c r="A125" s="40"/>
      <c r="B125" s="41"/>
      <c r="C125" s="214" t="s">
        <v>226</v>
      </c>
      <c r="D125" s="214" t="s">
        <v>148</v>
      </c>
      <c r="E125" s="215" t="s">
        <v>726</v>
      </c>
      <c r="F125" s="216" t="s">
        <v>727</v>
      </c>
      <c r="G125" s="217" t="s">
        <v>181</v>
      </c>
      <c r="H125" s="218">
        <v>10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152</v>
      </c>
      <c r="AT125" s="225" t="s">
        <v>148</v>
      </c>
      <c r="AU125" s="225" t="s">
        <v>81</v>
      </c>
      <c r="AY125" s="19" t="s">
        <v>145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152</v>
      </c>
      <c r="BM125" s="225" t="s">
        <v>728</v>
      </c>
    </row>
    <row r="126" s="2" customFormat="1" ht="16.5" customHeight="1">
      <c r="A126" s="40"/>
      <c r="B126" s="41"/>
      <c r="C126" s="214" t="s">
        <v>462</v>
      </c>
      <c r="D126" s="214" t="s">
        <v>148</v>
      </c>
      <c r="E126" s="215" t="s">
        <v>729</v>
      </c>
      <c r="F126" s="216" t="s">
        <v>730</v>
      </c>
      <c r="G126" s="217" t="s">
        <v>287</v>
      </c>
      <c r="H126" s="218">
        <v>10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152</v>
      </c>
      <c r="AT126" s="225" t="s">
        <v>148</v>
      </c>
      <c r="AU126" s="225" t="s">
        <v>81</v>
      </c>
      <c r="AY126" s="19" t="s">
        <v>145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152</v>
      </c>
      <c r="BM126" s="225" t="s">
        <v>731</v>
      </c>
    </row>
    <row r="127" s="2" customFormat="1" ht="16.5" customHeight="1">
      <c r="A127" s="40"/>
      <c r="B127" s="41"/>
      <c r="C127" s="214" t="s">
        <v>228</v>
      </c>
      <c r="D127" s="214" t="s">
        <v>148</v>
      </c>
      <c r="E127" s="215" t="s">
        <v>732</v>
      </c>
      <c r="F127" s="216" t="s">
        <v>733</v>
      </c>
      <c r="G127" s="217" t="s">
        <v>734</v>
      </c>
      <c r="H127" s="218">
        <v>20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152</v>
      </c>
      <c r="AT127" s="225" t="s">
        <v>148</v>
      </c>
      <c r="AU127" s="225" t="s">
        <v>81</v>
      </c>
      <c r="AY127" s="19" t="s">
        <v>145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152</v>
      </c>
      <c r="BM127" s="225" t="s">
        <v>735</v>
      </c>
    </row>
    <row r="128" s="2" customFormat="1" ht="24.15" customHeight="1">
      <c r="A128" s="40"/>
      <c r="B128" s="41"/>
      <c r="C128" s="214" t="s">
        <v>474</v>
      </c>
      <c r="D128" s="214" t="s">
        <v>148</v>
      </c>
      <c r="E128" s="215" t="s">
        <v>736</v>
      </c>
      <c r="F128" s="216" t="s">
        <v>737</v>
      </c>
      <c r="G128" s="217" t="s">
        <v>156</v>
      </c>
      <c r="H128" s="218">
        <v>1</v>
      </c>
      <c r="I128" s="219"/>
      <c r="J128" s="220">
        <f>ROUND(I128*H128,2)</f>
        <v>0</v>
      </c>
      <c r="K128" s="216" t="s">
        <v>157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152</v>
      </c>
      <c r="AT128" s="225" t="s">
        <v>148</v>
      </c>
      <c r="AU128" s="225" t="s">
        <v>81</v>
      </c>
      <c r="AY128" s="19" t="s">
        <v>145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152</v>
      </c>
      <c r="BM128" s="225" t="s">
        <v>738</v>
      </c>
    </row>
    <row r="129" s="2" customFormat="1">
      <c r="A129" s="40"/>
      <c r="B129" s="41"/>
      <c r="C129" s="42"/>
      <c r="D129" s="227" t="s">
        <v>159</v>
      </c>
      <c r="E129" s="42"/>
      <c r="F129" s="228" t="s">
        <v>739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159</v>
      </c>
      <c r="AU129" s="19" t="s">
        <v>81</v>
      </c>
    </row>
    <row r="130" s="2" customFormat="1" ht="24.15" customHeight="1">
      <c r="A130" s="40"/>
      <c r="B130" s="41"/>
      <c r="C130" s="214" t="s">
        <v>231</v>
      </c>
      <c r="D130" s="214" t="s">
        <v>148</v>
      </c>
      <c r="E130" s="215" t="s">
        <v>162</v>
      </c>
      <c r="F130" s="216" t="s">
        <v>163</v>
      </c>
      <c r="G130" s="217" t="s">
        <v>164</v>
      </c>
      <c r="H130" s="232"/>
      <c r="I130" s="219"/>
      <c r="J130" s="220">
        <f>ROUND(I130*H130,2)</f>
        <v>0</v>
      </c>
      <c r="K130" s="216" t="s">
        <v>157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152</v>
      </c>
      <c r="AT130" s="225" t="s">
        <v>148</v>
      </c>
      <c r="AU130" s="225" t="s">
        <v>81</v>
      </c>
      <c r="AY130" s="19" t="s">
        <v>145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152</v>
      </c>
      <c r="BM130" s="225" t="s">
        <v>740</v>
      </c>
    </row>
    <row r="131" s="2" customFormat="1">
      <c r="A131" s="40"/>
      <c r="B131" s="41"/>
      <c r="C131" s="42"/>
      <c r="D131" s="227" t="s">
        <v>159</v>
      </c>
      <c r="E131" s="42"/>
      <c r="F131" s="228" t="s">
        <v>166</v>
      </c>
      <c r="G131" s="42"/>
      <c r="H131" s="42"/>
      <c r="I131" s="229"/>
      <c r="J131" s="42"/>
      <c r="K131" s="42"/>
      <c r="L131" s="46"/>
      <c r="M131" s="240"/>
      <c r="N131" s="241"/>
      <c r="O131" s="235"/>
      <c r="P131" s="235"/>
      <c r="Q131" s="235"/>
      <c r="R131" s="235"/>
      <c r="S131" s="235"/>
      <c r="T131" s="242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159</v>
      </c>
      <c r="AU131" s="19" t="s">
        <v>81</v>
      </c>
    </row>
    <row r="132" s="2" customFormat="1" ht="6.96" customHeight="1">
      <c r="A132" s="40"/>
      <c r="B132" s="61"/>
      <c r="C132" s="62"/>
      <c r="D132" s="62"/>
      <c r="E132" s="62"/>
      <c r="F132" s="62"/>
      <c r="G132" s="62"/>
      <c r="H132" s="62"/>
      <c r="I132" s="62"/>
      <c r="J132" s="62"/>
      <c r="K132" s="62"/>
      <c r="L132" s="46"/>
      <c r="M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</row>
  </sheetData>
  <sheetProtection sheet="1" autoFilter="0" formatColumns="0" formatRows="0" objects="1" scenarios="1" spinCount="100000" saltValue="S67c9ZnZ8fype69RtLQHj2C3Mhp/r1GYIrgTzf2rmnoGx/lqY4N0ySbQ+3v4h12S+qbvYt8pcVPWb16wzgMEoQ==" hashValue="O4MbAT5AIgf1HrmHOuhzjrp08lbs5D/ndmNDU8RjC80SkdtFH0lHixeDO/SUoKft0xg/WIB/xKf3O+T2HJEWxA==" algorithmName="SHA-512" password="88A1"/>
  <autoFilter ref="C86:K1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129" r:id="rId1" display="https://podminky.urs.cz/item/CS_URS_2023_01/741810001"/>
    <hyperlink ref="F131" r:id="rId2" display="https://podminky.urs.cz/item/CS_URS_2023_01/998741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115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UK - právnická fakulta - oddělení strategického rozvoje - Rekonstrukce místností 23,120,220,407 a 412</v>
      </c>
      <c r="F7" s="144"/>
      <c r="G7" s="144"/>
      <c r="H7" s="144"/>
      <c r="L7" s="22"/>
    </row>
    <row r="8" s="1" customFormat="1" ht="12" customHeight="1">
      <c r="B8" s="22"/>
      <c r="D8" s="144" t="s">
        <v>116</v>
      </c>
      <c r="L8" s="22"/>
    </row>
    <row r="9" s="2" customFormat="1" ht="16.5" customHeight="1">
      <c r="A9" s="40"/>
      <c r="B9" s="46"/>
      <c r="C9" s="40"/>
      <c r="D9" s="40"/>
      <c r="E9" s="145" t="s">
        <v>741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118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267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19. 3. 2024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ROUND(J102,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ROUND((SUM(BE102:BE286)),  2)</f>
        <v>0</v>
      </c>
      <c r="G35" s="40"/>
      <c r="H35" s="40"/>
      <c r="I35" s="159">
        <v>0.20999999999999999</v>
      </c>
      <c r="J35" s="158">
        <f>ROUND(((SUM(BE102:BE286))*I35),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ROUND((SUM(BF102:BF286)),  2)</f>
        <v>0</v>
      </c>
      <c r="G36" s="40"/>
      <c r="H36" s="40"/>
      <c r="I36" s="159">
        <v>0.12</v>
      </c>
      <c r="J36" s="158">
        <f>ROUND(((SUM(BF102:BF286))*I36),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ROUND((SUM(BG102:BG286)),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ROUND((SUM(BH102:BH286)),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ROUND((SUM(BI102:BI286)),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UK - právnická fakulta - oddělení strategického rozvoje - Rekonstrukce místností 23,120,220,407 a 412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741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118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01 - Stavební část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Nám. Curieových 901/7, Praha 1</v>
      </c>
      <c r="G56" s="42"/>
      <c r="H56" s="42"/>
      <c r="I56" s="34" t="s">
        <v>23</v>
      </c>
      <c r="J56" s="74" t="str">
        <f>IF(J14="","",J14)</f>
        <v>19. 3. 2024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UK - právnická fakulta</v>
      </c>
      <c r="G58" s="42"/>
      <c r="H58" s="42"/>
      <c r="I58" s="34" t="s">
        <v>31</v>
      </c>
      <c r="J58" s="38" t="str">
        <f>E23</f>
        <v>ing.arch.Jiří Linhart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Kateřina Bačová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121</v>
      </c>
      <c r="D61" s="173"/>
      <c r="E61" s="173"/>
      <c r="F61" s="173"/>
      <c r="G61" s="173"/>
      <c r="H61" s="173"/>
      <c r="I61" s="173"/>
      <c r="J61" s="174" t="s">
        <v>122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J102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123</v>
      </c>
    </row>
    <row r="64" s="9" customFormat="1" ht="24.96" customHeight="1">
      <c r="A64" s="9"/>
      <c r="B64" s="176"/>
      <c r="C64" s="177"/>
      <c r="D64" s="178" t="s">
        <v>268</v>
      </c>
      <c r="E64" s="179"/>
      <c r="F64" s="179"/>
      <c r="G64" s="179"/>
      <c r="H64" s="179"/>
      <c r="I64" s="179"/>
      <c r="J64" s="180">
        <f>J103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269</v>
      </c>
      <c r="E65" s="184"/>
      <c r="F65" s="184"/>
      <c r="G65" s="184"/>
      <c r="H65" s="184"/>
      <c r="I65" s="184"/>
      <c r="J65" s="185">
        <f>J104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270</v>
      </c>
      <c r="E66" s="184"/>
      <c r="F66" s="184"/>
      <c r="G66" s="184"/>
      <c r="H66" s="184"/>
      <c r="I66" s="184"/>
      <c r="J66" s="185">
        <f>J119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271</v>
      </c>
      <c r="E67" s="184"/>
      <c r="F67" s="184"/>
      <c r="G67" s="184"/>
      <c r="H67" s="184"/>
      <c r="I67" s="184"/>
      <c r="J67" s="185">
        <f>J131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272</v>
      </c>
      <c r="E68" s="184"/>
      <c r="F68" s="184"/>
      <c r="G68" s="184"/>
      <c r="H68" s="184"/>
      <c r="I68" s="184"/>
      <c r="J68" s="185">
        <f>J141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124</v>
      </c>
      <c r="E69" s="179"/>
      <c r="F69" s="179"/>
      <c r="G69" s="179"/>
      <c r="H69" s="179"/>
      <c r="I69" s="179"/>
      <c r="J69" s="180">
        <f>J144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742</v>
      </c>
      <c r="E70" s="184"/>
      <c r="F70" s="184"/>
      <c r="G70" s="184"/>
      <c r="H70" s="184"/>
      <c r="I70" s="184"/>
      <c r="J70" s="185">
        <f>J145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125</v>
      </c>
      <c r="E71" s="184"/>
      <c r="F71" s="184"/>
      <c r="G71" s="184"/>
      <c r="H71" s="184"/>
      <c r="I71" s="184"/>
      <c r="J71" s="185">
        <f>J152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743</v>
      </c>
      <c r="E72" s="184"/>
      <c r="F72" s="184"/>
      <c r="G72" s="184"/>
      <c r="H72" s="184"/>
      <c r="I72" s="184"/>
      <c r="J72" s="185">
        <f>J155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276</v>
      </c>
      <c r="E73" s="184"/>
      <c r="F73" s="184"/>
      <c r="G73" s="184"/>
      <c r="H73" s="184"/>
      <c r="I73" s="184"/>
      <c r="J73" s="185">
        <f>J162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277</v>
      </c>
      <c r="E74" s="184"/>
      <c r="F74" s="184"/>
      <c r="G74" s="184"/>
      <c r="H74" s="184"/>
      <c r="I74" s="184"/>
      <c r="J74" s="185">
        <f>J172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744</v>
      </c>
      <c r="E75" s="184"/>
      <c r="F75" s="184"/>
      <c r="G75" s="184"/>
      <c r="H75" s="184"/>
      <c r="I75" s="184"/>
      <c r="J75" s="185">
        <f>J189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278</v>
      </c>
      <c r="E76" s="184"/>
      <c r="F76" s="184"/>
      <c r="G76" s="184"/>
      <c r="H76" s="184"/>
      <c r="I76" s="184"/>
      <c r="J76" s="185">
        <f>J196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279</v>
      </c>
      <c r="E77" s="184"/>
      <c r="F77" s="184"/>
      <c r="G77" s="184"/>
      <c r="H77" s="184"/>
      <c r="I77" s="184"/>
      <c r="J77" s="185">
        <f>J224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745</v>
      </c>
      <c r="E78" s="184"/>
      <c r="F78" s="184"/>
      <c r="G78" s="184"/>
      <c r="H78" s="184"/>
      <c r="I78" s="184"/>
      <c r="J78" s="185">
        <f>J242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2"/>
      <c r="C79" s="127"/>
      <c r="D79" s="183" t="s">
        <v>746</v>
      </c>
      <c r="E79" s="184"/>
      <c r="F79" s="184"/>
      <c r="G79" s="184"/>
      <c r="H79" s="184"/>
      <c r="I79" s="184"/>
      <c r="J79" s="185">
        <f>J246</f>
        <v>0</v>
      </c>
      <c r="K79" s="127"/>
      <c r="L79" s="186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2"/>
      <c r="C80" s="127"/>
      <c r="D80" s="183" t="s">
        <v>281</v>
      </c>
      <c r="E80" s="184"/>
      <c r="F80" s="184"/>
      <c r="G80" s="184"/>
      <c r="H80" s="184"/>
      <c r="I80" s="184"/>
      <c r="J80" s="185">
        <f>J252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130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71" t="str">
        <f>E7</f>
        <v>UK - právnická fakulta - oddělení strategického rozvoje - Rekonstrukce místností 23,120,220,407 a 412</v>
      </c>
      <c r="F90" s="34"/>
      <c r="G90" s="34"/>
      <c r="H90" s="34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1" customFormat="1" ht="12" customHeight="1">
      <c r="B91" s="23"/>
      <c r="C91" s="34" t="s">
        <v>116</v>
      </c>
      <c r="D91" s="24"/>
      <c r="E91" s="24"/>
      <c r="F91" s="24"/>
      <c r="G91" s="24"/>
      <c r="H91" s="24"/>
      <c r="I91" s="24"/>
      <c r="J91" s="24"/>
      <c r="K91" s="24"/>
      <c r="L91" s="22"/>
    </row>
    <row r="92" s="2" customFormat="1" ht="16.5" customHeight="1">
      <c r="A92" s="40"/>
      <c r="B92" s="41"/>
      <c r="C92" s="42"/>
      <c r="D92" s="42"/>
      <c r="E92" s="171" t="s">
        <v>741</v>
      </c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118</v>
      </c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6.5" customHeight="1">
      <c r="A94" s="40"/>
      <c r="B94" s="41"/>
      <c r="C94" s="42"/>
      <c r="D94" s="42"/>
      <c r="E94" s="71" t="str">
        <f>E11</f>
        <v>01 - Stavební část</v>
      </c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21</v>
      </c>
      <c r="D96" s="42"/>
      <c r="E96" s="42"/>
      <c r="F96" s="29" t="str">
        <f>F14</f>
        <v>Nám. Curieových 901/7, Praha 1</v>
      </c>
      <c r="G96" s="42"/>
      <c r="H96" s="42"/>
      <c r="I96" s="34" t="s">
        <v>23</v>
      </c>
      <c r="J96" s="74" t="str">
        <f>IF(J14="","",J14)</f>
        <v>19. 3. 2024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25</v>
      </c>
      <c r="D98" s="42"/>
      <c r="E98" s="42"/>
      <c r="F98" s="29" t="str">
        <f>E17</f>
        <v>UK - právnická fakulta</v>
      </c>
      <c r="G98" s="42"/>
      <c r="H98" s="42"/>
      <c r="I98" s="34" t="s">
        <v>31</v>
      </c>
      <c r="J98" s="38" t="str">
        <f>E23</f>
        <v>ing.arch.Jiří Linhart</v>
      </c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5.15" customHeight="1">
      <c r="A99" s="40"/>
      <c r="B99" s="41"/>
      <c r="C99" s="34" t="s">
        <v>29</v>
      </c>
      <c r="D99" s="42"/>
      <c r="E99" s="42"/>
      <c r="F99" s="29" t="str">
        <f>IF(E20="","",E20)</f>
        <v>Vyplň údaj</v>
      </c>
      <c r="G99" s="42"/>
      <c r="H99" s="42"/>
      <c r="I99" s="34" t="s">
        <v>34</v>
      </c>
      <c r="J99" s="38" t="str">
        <f>E26</f>
        <v>Kateřina Bačová</v>
      </c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10.32" customHeight="1">
      <c r="A100" s="40"/>
      <c r="B100" s="41"/>
      <c r="C100" s="42"/>
      <c r="D100" s="42"/>
      <c r="E100" s="42"/>
      <c r="F100" s="42"/>
      <c r="G100" s="42"/>
      <c r="H100" s="42"/>
      <c r="I100" s="42"/>
      <c r="J100" s="42"/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11" customFormat="1" ht="29.28" customHeight="1">
      <c r="A101" s="187"/>
      <c r="B101" s="188"/>
      <c r="C101" s="189" t="s">
        <v>131</v>
      </c>
      <c r="D101" s="190" t="s">
        <v>57</v>
      </c>
      <c r="E101" s="190" t="s">
        <v>53</v>
      </c>
      <c r="F101" s="190" t="s">
        <v>54</v>
      </c>
      <c r="G101" s="190" t="s">
        <v>132</v>
      </c>
      <c r="H101" s="190" t="s">
        <v>133</v>
      </c>
      <c r="I101" s="190" t="s">
        <v>134</v>
      </c>
      <c r="J101" s="190" t="s">
        <v>122</v>
      </c>
      <c r="K101" s="191" t="s">
        <v>135</v>
      </c>
      <c r="L101" s="192"/>
      <c r="M101" s="94" t="s">
        <v>19</v>
      </c>
      <c r="N101" s="95" t="s">
        <v>42</v>
      </c>
      <c r="O101" s="95" t="s">
        <v>136</v>
      </c>
      <c r="P101" s="95" t="s">
        <v>137</v>
      </c>
      <c r="Q101" s="95" t="s">
        <v>138</v>
      </c>
      <c r="R101" s="95" t="s">
        <v>139</v>
      </c>
      <c r="S101" s="95" t="s">
        <v>140</v>
      </c>
      <c r="T101" s="96" t="s">
        <v>141</v>
      </c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</row>
    <row r="102" s="2" customFormat="1" ht="22.8" customHeight="1">
      <c r="A102" s="40"/>
      <c r="B102" s="41"/>
      <c r="C102" s="101" t="s">
        <v>142</v>
      </c>
      <c r="D102" s="42"/>
      <c r="E102" s="42"/>
      <c r="F102" s="42"/>
      <c r="G102" s="42"/>
      <c r="H102" s="42"/>
      <c r="I102" s="42"/>
      <c r="J102" s="193">
        <f>BK102</f>
        <v>0</v>
      </c>
      <c r="K102" s="42"/>
      <c r="L102" s="46"/>
      <c r="M102" s="97"/>
      <c r="N102" s="194"/>
      <c r="O102" s="98"/>
      <c r="P102" s="195">
        <f>P103+P144</f>
        <v>0</v>
      </c>
      <c r="Q102" s="98"/>
      <c r="R102" s="195">
        <f>R103+R144</f>
        <v>4.5981352800000002</v>
      </c>
      <c r="S102" s="98"/>
      <c r="T102" s="196">
        <f>T103+T144</f>
        <v>1.57043103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71</v>
      </c>
      <c r="AU102" s="19" t="s">
        <v>123</v>
      </c>
      <c r="BK102" s="197">
        <f>BK103+BK144</f>
        <v>0</v>
      </c>
    </row>
    <row r="103" s="12" customFormat="1" ht="25.92" customHeight="1">
      <c r="A103" s="12"/>
      <c r="B103" s="198"/>
      <c r="C103" s="199"/>
      <c r="D103" s="200" t="s">
        <v>71</v>
      </c>
      <c r="E103" s="201" t="s">
        <v>282</v>
      </c>
      <c r="F103" s="201" t="s">
        <v>283</v>
      </c>
      <c r="G103" s="199"/>
      <c r="H103" s="199"/>
      <c r="I103" s="202"/>
      <c r="J103" s="203">
        <f>BK103</f>
        <v>0</v>
      </c>
      <c r="K103" s="199"/>
      <c r="L103" s="204"/>
      <c r="M103" s="205"/>
      <c r="N103" s="206"/>
      <c r="O103" s="206"/>
      <c r="P103" s="207">
        <f>P104+P119+P131+P141</f>
        <v>0</v>
      </c>
      <c r="Q103" s="206"/>
      <c r="R103" s="207">
        <f>R104+R119+R131+R141</f>
        <v>0.82996409999999998</v>
      </c>
      <c r="S103" s="206"/>
      <c r="T103" s="208">
        <f>T104+T119+T131+T141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9" t="s">
        <v>79</v>
      </c>
      <c r="AT103" s="210" t="s">
        <v>71</v>
      </c>
      <c r="AU103" s="210" t="s">
        <v>72</v>
      </c>
      <c r="AY103" s="209" t="s">
        <v>145</v>
      </c>
      <c r="BK103" s="211">
        <f>BK104+BK119+BK131+BK141</f>
        <v>0</v>
      </c>
    </row>
    <row r="104" s="12" customFormat="1" ht="22.8" customHeight="1">
      <c r="A104" s="12"/>
      <c r="B104" s="198"/>
      <c r="C104" s="199"/>
      <c r="D104" s="200" t="s">
        <v>71</v>
      </c>
      <c r="E104" s="212" t="s">
        <v>175</v>
      </c>
      <c r="F104" s="212" t="s">
        <v>284</v>
      </c>
      <c r="G104" s="199"/>
      <c r="H104" s="199"/>
      <c r="I104" s="202"/>
      <c r="J104" s="213">
        <f>BK104</f>
        <v>0</v>
      </c>
      <c r="K104" s="199"/>
      <c r="L104" s="204"/>
      <c r="M104" s="205"/>
      <c r="N104" s="206"/>
      <c r="O104" s="206"/>
      <c r="P104" s="207">
        <f>SUM(P105:P118)</f>
        <v>0</v>
      </c>
      <c r="Q104" s="206"/>
      <c r="R104" s="207">
        <f>SUM(R105:R118)</f>
        <v>0.82996409999999998</v>
      </c>
      <c r="S104" s="206"/>
      <c r="T104" s="208">
        <f>SUM(T105:T118)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9" t="s">
        <v>79</v>
      </c>
      <c r="AT104" s="210" t="s">
        <v>71</v>
      </c>
      <c r="AU104" s="210" t="s">
        <v>79</v>
      </c>
      <c r="AY104" s="209" t="s">
        <v>145</v>
      </c>
      <c r="BK104" s="211">
        <f>SUM(BK105:BK118)</f>
        <v>0</v>
      </c>
    </row>
    <row r="105" s="2" customFormat="1" ht="16.5" customHeight="1">
      <c r="A105" s="40"/>
      <c r="B105" s="41"/>
      <c r="C105" s="214" t="s">
        <v>79</v>
      </c>
      <c r="D105" s="214" t="s">
        <v>148</v>
      </c>
      <c r="E105" s="215" t="s">
        <v>285</v>
      </c>
      <c r="F105" s="216" t="s">
        <v>286</v>
      </c>
      <c r="G105" s="217" t="s">
        <v>287</v>
      </c>
      <c r="H105" s="218">
        <v>4.6600000000000001</v>
      </c>
      <c r="I105" s="219"/>
      <c r="J105" s="220">
        <f>ROUND(I105*H105,2)</f>
        <v>0</v>
      </c>
      <c r="K105" s="216" t="s">
        <v>157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0.056000000000000001</v>
      </c>
      <c r="R105" s="223">
        <f>Q105*H105</f>
        <v>0.26096000000000003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169</v>
      </c>
      <c r="AT105" s="225" t="s">
        <v>148</v>
      </c>
      <c r="AU105" s="225" t="s">
        <v>81</v>
      </c>
      <c r="AY105" s="19" t="s">
        <v>145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169</v>
      </c>
      <c r="BM105" s="225" t="s">
        <v>747</v>
      </c>
    </row>
    <row r="106" s="2" customFormat="1">
      <c r="A106" s="40"/>
      <c r="B106" s="41"/>
      <c r="C106" s="42"/>
      <c r="D106" s="227" t="s">
        <v>159</v>
      </c>
      <c r="E106" s="42"/>
      <c r="F106" s="228" t="s">
        <v>289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159</v>
      </c>
      <c r="AU106" s="19" t="s">
        <v>81</v>
      </c>
    </row>
    <row r="107" s="13" customFormat="1">
      <c r="A107" s="13"/>
      <c r="B107" s="243"/>
      <c r="C107" s="244"/>
      <c r="D107" s="238" t="s">
        <v>294</v>
      </c>
      <c r="E107" s="245" t="s">
        <v>19</v>
      </c>
      <c r="F107" s="246" t="s">
        <v>748</v>
      </c>
      <c r="G107" s="244"/>
      <c r="H107" s="247">
        <v>3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53" t="s">
        <v>294</v>
      </c>
      <c r="AU107" s="253" t="s">
        <v>81</v>
      </c>
      <c r="AV107" s="13" t="s">
        <v>81</v>
      </c>
      <c r="AW107" s="13" t="s">
        <v>33</v>
      </c>
      <c r="AX107" s="13" t="s">
        <v>72</v>
      </c>
      <c r="AY107" s="253" t="s">
        <v>145</v>
      </c>
    </row>
    <row r="108" s="13" customFormat="1">
      <c r="A108" s="13"/>
      <c r="B108" s="243"/>
      <c r="C108" s="244"/>
      <c r="D108" s="238" t="s">
        <v>294</v>
      </c>
      <c r="E108" s="245" t="s">
        <v>19</v>
      </c>
      <c r="F108" s="246" t="s">
        <v>749</v>
      </c>
      <c r="G108" s="244"/>
      <c r="H108" s="247">
        <v>1.3999999999999999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53" t="s">
        <v>294</v>
      </c>
      <c r="AU108" s="253" t="s">
        <v>81</v>
      </c>
      <c r="AV108" s="13" t="s">
        <v>81</v>
      </c>
      <c r="AW108" s="13" t="s">
        <v>33</v>
      </c>
      <c r="AX108" s="13" t="s">
        <v>72</v>
      </c>
      <c r="AY108" s="253" t="s">
        <v>145</v>
      </c>
    </row>
    <row r="109" s="13" customFormat="1">
      <c r="A109" s="13"/>
      <c r="B109" s="243"/>
      <c r="C109" s="244"/>
      <c r="D109" s="238" t="s">
        <v>294</v>
      </c>
      <c r="E109" s="245" t="s">
        <v>19</v>
      </c>
      <c r="F109" s="246" t="s">
        <v>750</v>
      </c>
      <c r="G109" s="244"/>
      <c r="H109" s="247">
        <v>0.26000000000000001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53" t="s">
        <v>294</v>
      </c>
      <c r="AU109" s="253" t="s">
        <v>81</v>
      </c>
      <c r="AV109" s="13" t="s">
        <v>81</v>
      </c>
      <c r="AW109" s="13" t="s">
        <v>33</v>
      </c>
      <c r="AX109" s="13" t="s">
        <v>72</v>
      </c>
      <c r="AY109" s="253" t="s">
        <v>145</v>
      </c>
    </row>
    <row r="110" s="14" customFormat="1">
      <c r="A110" s="14"/>
      <c r="B110" s="254"/>
      <c r="C110" s="255"/>
      <c r="D110" s="238" t="s">
        <v>294</v>
      </c>
      <c r="E110" s="256" t="s">
        <v>19</v>
      </c>
      <c r="F110" s="257" t="s">
        <v>298</v>
      </c>
      <c r="G110" s="255"/>
      <c r="H110" s="258">
        <v>4.6600000000000001</v>
      </c>
      <c r="I110" s="259"/>
      <c r="J110" s="255"/>
      <c r="K110" s="255"/>
      <c r="L110" s="260"/>
      <c r="M110" s="261"/>
      <c r="N110" s="262"/>
      <c r="O110" s="262"/>
      <c r="P110" s="262"/>
      <c r="Q110" s="262"/>
      <c r="R110" s="262"/>
      <c r="S110" s="262"/>
      <c r="T110" s="263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64" t="s">
        <v>294</v>
      </c>
      <c r="AU110" s="264" t="s">
        <v>81</v>
      </c>
      <c r="AV110" s="14" t="s">
        <v>169</v>
      </c>
      <c r="AW110" s="14" t="s">
        <v>33</v>
      </c>
      <c r="AX110" s="14" t="s">
        <v>79</v>
      </c>
      <c r="AY110" s="264" t="s">
        <v>145</v>
      </c>
    </row>
    <row r="111" s="2" customFormat="1" ht="16.5" customHeight="1">
      <c r="A111" s="40"/>
      <c r="B111" s="41"/>
      <c r="C111" s="214" t="s">
        <v>81</v>
      </c>
      <c r="D111" s="214" t="s">
        <v>148</v>
      </c>
      <c r="E111" s="215" t="s">
        <v>290</v>
      </c>
      <c r="F111" s="216" t="s">
        <v>291</v>
      </c>
      <c r="G111" s="217" t="s">
        <v>287</v>
      </c>
      <c r="H111" s="218">
        <v>4.6600000000000001</v>
      </c>
      <c r="I111" s="219"/>
      <c r="J111" s="220">
        <f>ROUND(I111*H111,2)</f>
        <v>0</v>
      </c>
      <c r="K111" s="216" t="s">
        <v>157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0.040629999999999999</v>
      </c>
      <c r="R111" s="223">
        <f>Q111*H111</f>
        <v>0.1893358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169</v>
      </c>
      <c r="AT111" s="225" t="s">
        <v>148</v>
      </c>
      <c r="AU111" s="225" t="s">
        <v>81</v>
      </c>
      <c r="AY111" s="19" t="s">
        <v>145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169</v>
      </c>
      <c r="BM111" s="225" t="s">
        <v>751</v>
      </c>
    </row>
    <row r="112" s="2" customFormat="1">
      <c r="A112" s="40"/>
      <c r="B112" s="41"/>
      <c r="C112" s="42"/>
      <c r="D112" s="227" t="s">
        <v>159</v>
      </c>
      <c r="E112" s="42"/>
      <c r="F112" s="228" t="s">
        <v>293</v>
      </c>
      <c r="G112" s="42"/>
      <c r="H112" s="42"/>
      <c r="I112" s="229"/>
      <c r="J112" s="42"/>
      <c r="K112" s="42"/>
      <c r="L112" s="46"/>
      <c r="M112" s="230"/>
      <c r="N112" s="231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159</v>
      </c>
      <c r="AU112" s="19" t="s">
        <v>81</v>
      </c>
    </row>
    <row r="113" s="2" customFormat="1" ht="24.15" customHeight="1">
      <c r="A113" s="40"/>
      <c r="B113" s="41"/>
      <c r="C113" s="214" t="s">
        <v>161</v>
      </c>
      <c r="D113" s="214" t="s">
        <v>148</v>
      </c>
      <c r="E113" s="215" t="s">
        <v>299</v>
      </c>
      <c r="F113" s="216" t="s">
        <v>300</v>
      </c>
      <c r="G113" s="217" t="s">
        <v>301</v>
      </c>
      <c r="H113" s="218">
        <v>0.16500000000000001</v>
      </c>
      <c r="I113" s="219"/>
      <c r="J113" s="220">
        <f>ROUND(I113*H113,2)</f>
        <v>0</v>
      </c>
      <c r="K113" s="216" t="s">
        <v>157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2.3010199999999998</v>
      </c>
      <c r="R113" s="223">
        <f>Q113*H113</f>
        <v>0.37966830000000001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169</v>
      </c>
      <c r="AT113" s="225" t="s">
        <v>148</v>
      </c>
      <c r="AU113" s="225" t="s">
        <v>81</v>
      </c>
      <c r="AY113" s="19" t="s">
        <v>145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169</v>
      </c>
      <c r="BM113" s="225" t="s">
        <v>752</v>
      </c>
    </row>
    <row r="114" s="2" customFormat="1">
      <c r="A114" s="40"/>
      <c r="B114" s="41"/>
      <c r="C114" s="42"/>
      <c r="D114" s="227" t="s">
        <v>159</v>
      </c>
      <c r="E114" s="42"/>
      <c r="F114" s="228" t="s">
        <v>303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159</v>
      </c>
      <c r="AU114" s="19" t="s">
        <v>81</v>
      </c>
    </row>
    <row r="115" s="13" customFormat="1">
      <c r="A115" s="13"/>
      <c r="B115" s="243"/>
      <c r="C115" s="244"/>
      <c r="D115" s="238" t="s">
        <v>294</v>
      </c>
      <c r="E115" s="245" t="s">
        <v>19</v>
      </c>
      <c r="F115" s="246" t="s">
        <v>753</v>
      </c>
      <c r="G115" s="244"/>
      <c r="H115" s="247">
        <v>0.029999999999999999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53" t="s">
        <v>294</v>
      </c>
      <c r="AU115" s="253" t="s">
        <v>81</v>
      </c>
      <c r="AV115" s="13" t="s">
        <v>81</v>
      </c>
      <c r="AW115" s="13" t="s">
        <v>33</v>
      </c>
      <c r="AX115" s="13" t="s">
        <v>72</v>
      </c>
      <c r="AY115" s="253" t="s">
        <v>145</v>
      </c>
    </row>
    <row r="116" s="13" customFormat="1">
      <c r="A116" s="13"/>
      <c r="B116" s="243"/>
      <c r="C116" s="244"/>
      <c r="D116" s="238" t="s">
        <v>294</v>
      </c>
      <c r="E116" s="245" t="s">
        <v>19</v>
      </c>
      <c r="F116" s="246" t="s">
        <v>754</v>
      </c>
      <c r="G116" s="244"/>
      <c r="H116" s="247">
        <v>0.10000000000000001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53" t="s">
        <v>294</v>
      </c>
      <c r="AU116" s="253" t="s">
        <v>81</v>
      </c>
      <c r="AV116" s="13" t="s">
        <v>81</v>
      </c>
      <c r="AW116" s="13" t="s">
        <v>33</v>
      </c>
      <c r="AX116" s="13" t="s">
        <v>72</v>
      </c>
      <c r="AY116" s="253" t="s">
        <v>145</v>
      </c>
    </row>
    <row r="117" s="13" customFormat="1">
      <c r="A117" s="13"/>
      <c r="B117" s="243"/>
      <c r="C117" s="244"/>
      <c r="D117" s="238" t="s">
        <v>294</v>
      </c>
      <c r="E117" s="245" t="s">
        <v>19</v>
      </c>
      <c r="F117" s="246" t="s">
        <v>755</v>
      </c>
      <c r="G117" s="244"/>
      <c r="H117" s="247">
        <v>0.035000000000000003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3" t="s">
        <v>294</v>
      </c>
      <c r="AU117" s="253" t="s">
        <v>81</v>
      </c>
      <c r="AV117" s="13" t="s">
        <v>81</v>
      </c>
      <c r="AW117" s="13" t="s">
        <v>33</v>
      </c>
      <c r="AX117" s="13" t="s">
        <v>72</v>
      </c>
      <c r="AY117" s="253" t="s">
        <v>145</v>
      </c>
    </row>
    <row r="118" s="14" customFormat="1">
      <c r="A118" s="14"/>
      <c r="B118" s="254"/>
      <c r="C118" s="255"/>
      <c r="D118" s="238" t="s">
        <v>294</v>
      </c>
      <c r="E118" s="256" t="s">
        <v>19</v>
      </c>
      <c r="F118" s="257" t="s">
        <v>298</v>
      </c>
      <c r="G118" s="255"/>
      <c r="H118" s="258">
        <v>0.16500000000000001</v>
      </c>
      <c r="I118" s="259"/>
      <c r="J118" s="255"/>
      <c r="K118" s="255"/>
      <c r="L118" s="260"/>
      <c r="M118" s="261"/>
      <c r="N118" s="262"/>
      <c r="O118" s="262"/>
      <c r="P118" s="262"/>
      <c r="Q118" s="262"/>
      <c r="R118" s="262"/>
      <c r="S118" s="262"/>
      <c r="T118" s="26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4" t="s">
        <v>294</v>
      </c>
      <c r="AU118" s="264" t="s">
        <v>81</v>
      </c>
      <c r="AV118" s="14" t="s">
        <v>169</v>
      </c>
      <c r="AW118" s="14" t="s">
        <v>33</v>
      </c>
      <c r="AX118" s="14" t="s">
        <v>79</v>
      </c>
      <c r="AY118" s="264" t="s">
        <v>145</v>
      </c>
    </row>
    <row r="119" s="12" customFormat="1" ht="22.8" customHeight="1">
      <c r="A119" s="12"/>
      <c r="B119" s="198"/>
      <c r="C119" s="199"/>
      <c r="D119" s="200" t="s">
        <v>71</v>
      </c>
      <c r="E119" s="212" t="s">
        <v>188</v>
      </c>
      <c r="F119" s="212" t="s">
        <v>305</v>
      </c>
      <c r="G119" s="199"/>
      <c r="H119" s="199"/>
      <c r="I119" s="202"/>
      <c r="J119" s="213">
        <f>BK119</f>
        <v>0</v>
      </c>
      <c r="K119" s="199"/>
      <c r="L119" s="204"/>
      <c r="M119" s="205"/>
      <c r="N119" s="206"/>
      <c r="O119" s="206"/>
      <c r="P119" s="207">
        <f>SUM(P120:P130)</f>
        <v>0</v>
      </c>
      <c r="Q119" s="206"/>
      <c r="R119" s="207">
        <f>SUM(R120:R130)</f>
        <v>0</v>
      </c>
      <c r="S119" s="206"/>
      <c r="T119" s="208">
        <f>SUM(T120:T130)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9" t="s">
        <v>79</v>
      </c>
      <c r="AT119" s="210" t="s">
        <v>71</v>
      </c>
      <c r="AU119" s="210" t="s">
        <v>79</v>
      </c>
      <c r="AY119" s="209" t="s">
        <v>145</v>
      </c>
      <c r="BK119" s="211">
        <f>SUM(BK120:BK130)</f>
        <v>0</v>
      </c>
    </row>
    <row r="120" s="2" customFormat="1" ht="24.15" customHeight="1">
      <c r="A120" s="40"/>
      <c r="B120" s="41"/>
      <c r="C120" s="214" t="s">
        <v>169</v>
      </c>
      <c r="D120" s="214" t="s">
        <v>148</v>
      </c>
      <c r="E120" s="215" t="s">
        <v>756</v>
      </c>
      <c r="F120" s="216" t="s">
        <v>757</v>
      </c>
      <c r="G120" s="217" t="s">
        <v>156</v>
      </c>
      <c r="H120" s="218">
        <v>1</v>
      </c>
      <c r="I120" s="219"/>
      <c r="J120" s="220">
        <f>ROUND(I120*H120,2)</f>
        <v>0</v>
      </c>
      <c r="K120" s="216" t="s">
        <v>157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169</v>
      </c>
      <c r="AT120" s="225" t="s">
        <v>148</v>
      </c>
      <c r="AU120" s="225" t="s">
        <v>81</v>
      </c>
      <c r="AY120" s="19" t="s">
        <v>145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169</v>
      </c>
      <c r="BM120" s="225" t="s">
        <v>758</v>
      </c>
    </row>
    <row r="121" s="2" customFormat="1">
      <c r="A121" s="40"/>
      <c r="B121" s="41"/>
      <c r="C121" s="42"/>
      <c r="D121" s="227" t="s">
        <v>159</v>
      </c>
      <c r="E121" s="42"/>
      <c r="F121" s="228" t="s">
        <v>759</v>
      </c>
      <c r="G121" s="42"/>
      <c r="H121" s="42"/>
      <c r="I121" s="229"/>
      <c r="J121" s="42"/>
      <c r="K121" s="42"/>
      <c r="L121" s="46"/>
      <c r="M121" s="230"/>
      <c r="N121" s="231"/>
      <c r="O121" s="86"/>
      <c r="P121" s="86"/>
      <c r="Q121" s="86"/>
      <c r="R121" s="86"/>
      <c r="S121" s="86"/>
      <c r="T121" s="87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T121" s="19" t="s">
        <v>159</v>
      </c>
      <c r="AU121" s="19" t="s">
        <v>81</v>
      </c>
    </row>
    <row r="122" s="2" customFormat="1" ht="24.15" customHeight="1">
      <c r="A122" s="40"/>
      <c r="B122" s="41"/>
      <c r="C122" s="214" t="s">
        <v>172</v>
      </c>
      <c r="D122" s="214" t="s">
        <v>148</v>
      </c>
      <c r="E122" s="215" t="s">
        <v>760</v>
      </c>
      <c r="F122" s="216" t="s">
        <v>761</v>
      </c>
      <c r="G122" s="217" t="s">
        <v>156</v>
      </c>
      <c r="H122" s="218">
        <v>30</v>
      </c>
      <c r="I122" s="219"/>
      <c r="J122" s="220">
        <f>ROUND(I122*H122,2)</f>
        <v>0</v>
      </c>
      <c r="K122" s="216" t="s">
        <v>157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169</v>
      </c>
      <c r="AT122" s="225" t="s">
        <v>148</v>
      </c>
      <c r="AU122" s="225" t="s">
        <v>81</v>
      </c>
      <c r="AY122" s="19" t="s">
        <v>145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169</v>
      </c>
      <c r="BM122" s="225" t="s">
        <v>762</v>
      </c>
    </row>
    <row r="123" s="2" customFormat="1">
      <c r="A123" s="40"/>
      <c r="B123" s="41"/>
      <c r="C123" s="42"/>
      <c r="D123" s="227" t="s">
        <v>159</v>
      </c>
      <c r="E123" s="42"/>
      <c r="F123" s="228" t="s">
        <v>763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159</v>
      </c>
      <c r="AU123" s="19" t="s">
        <v>81</v>
      </c>
    </row>
    <row r="124" s="2" customFormat="1" ht="24.15" customHeight="1">
      <c r="A124" s="40"/>
      <c r="B124" s="41"/>
      <c r="C124" s="214" t="s">
        <v>175</v>
      </c>
      <c r="D124" s="214" t="s">
        <v>148</v>
      </c>
      <c r="E124" s="215" t="s">
        <v>764</v>
      </c>
      <c r="F124" s="216" t="s">
        <v>765</v>
      </c>
      <c r="G124" s="217" t="s">
        <v>156</v>
      </c>
      <c r="H124" s="218">
        <v>1</v>
      </c>
      <c r="I124" s="219"/>
      <c r="J124" s="220">
        <f>ROUND(I124*H124,2)</f>
        <v>0</v>
      </c>
      <c r="K124" s="216" t="s">
        <v>157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169</v>
      </c>
      <c r="AT124" s="225" t="s">
        <v>148</v>
      </c>
      <c r="AU124" s="225" t="s">
        <v>81</v>
      </c>
      <c r="AY124" s="19" t="s">
        <v>145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169</v>
      </c>
      <c r="BM124" s="225" t="s">
        <v>766</v>
      </c>
    </row>
    <row r="125" s="2" customFormat="1">
      <c r="A125" s="40"/>
      <c r="B125" s="41"/>
      <c r="C125" s="42"/>
      <c r="D125" s="227" t="s">
        <v>159</v>
      </c>
      <c r="E125" s="42"/>
      <c r="F125" s="228" t="s">
        <v>767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159</v>
      </c>
      <c r="AU125" s="19" t="s">
        <v>81</v>
      </c>
    </row>
    <row r="126" s="2" customFormat="1" ht="21.75" customHeight="1">
      <c r="A126" s="40"/>
      <c r="B126" s="41"/>
      <c r="C126" s="214" t="s">
        <v>178</v>
      </c>
      <c r="D126" s="214" t="s">
        <v>148</v>
      </c>
      <c r="E126" s="215" t="s">
        <v>768</v>
      </c>
      <c r="F126" s="216" t="s">
        <v>769</v>
      </c>
      <c r="G126" s="217" t="s">
        <v>156</v>
      </c>
      <c r="H126" s="218">
        <v>1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169</v>
      </c>
      <c r="AT126" s="225" t="s">
        <v>148</v>
      </c>
      <c r="AU126" s="225" t="s">
        <v>81</v>
      </c>
      <c r="AY126" s="19" t="s">
        <v>145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169</v>
      </c>
      <c r="BM126" s="225" t="s">
        <v>770</v>
      </c>
    </row>
    <row r="127" s="2" customFormat="1" ht="16.5" customHeight="1">
      <c r="A127" s="40"/>
      <c r="B127" s="41"/>
      <c r="C127" s="214" t="s">
        <v>182</v>
      </c>
      <c r="D127" s="214" t="s">
        <v>148</v>
      </c>
      <c r="E127" s="215" t="s">
        <v>320</v>
      </c>
      <c r="F127" s="216" t="s">
        <v>771</v>
      </c>
      <c r="G127" s="217" t="s">
        <v>156</v>
      </c>
      <c r="H127" s="218">
        <v>1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169</v>
      </c>
      <c r="AT127" s="225" t="s">
        <v>148</v>
      </c>
      <c r="AU127" s="225" t="s">
        <v>81</v>
      </c>
      <c r="AY127" s="19" t="s">
        <v>145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169</v>
      </c>
      <c r="BM127" s="225" t="s">
        <v>772</v>
      </c>
    </row>
    <row r="128" s="2" customFormat="1" ht="16.5" customHeight="1">
      <c r="A128" s="40"/>
      <c r="B128" s="41"/>
      <c r="C128" s="214" t="s">
        <v>188</v>
      </c>
      <c r="D128" s="214" t="s">
        <v>148</v>
      </c>
      <c r="E128" s="215" t="s">
        <v>323</v>
      </c>
      <c r="F128" s="216" t="s">
        <v>773</v>
      </c>
      <c r="G128" s="217" t="s">
        <v>151</v>
      </c>
      <c r="H128" s="218">
        <v>1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169</v>
      </c>
      <c r="AT128" s="225" t="s">
        <v>148</v>
      </c>
      <c r="AU128" s="225" t="s">
        <v>81</v>
      </c>
      <c r="AY128" s="19" t="s">
        <v>145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169</v>
      </c>
      <c r="BM128" s="225" t="s">
        <v>774</v>
      </c>
    </row>
    <row r="129" s="2" customFormat="1" ht="24.15" customHeight="1">
      <c r="A129" s="40"/>
      <c r="B129" s="41"/>
      <c r="C129" s="214" t="s">
        <v>185</v>
      </c>
      <c r="D129" s="214" t="s">
        <v>148</v>
      </c>
      <c r="E129" s="215" t="s">
        <v>775</v>
      </c>
      <c r="F129" s="216" t="s">
        <v>776</v>
      </c>
      <c r="G129" s="217" t="s">
        <v>151</v>
      </c>
      <c r="H129" s="218">
        <v>1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169</v>
      </c>
      <c r="AT129" s="225" t="s">
        <v>148</v>
      </c>
      <c r="AU129" s="225" t="s">
        <v>81</v>
      </c>
      <c r="AY129" s="19" t="s">
        <v>145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169</v>
      </c>
      <c r="BM129" s="225" t="s">
        <v>777</v>
      </c>
    </row>
    <row r="130" s="2" customFormat="1" ht="16.5" customHeight="1">
      <c r="A130" s="40"/>
      <c r="B130" s="41"/>
      <c r="C130" s="214" t="s">
        <v>194</v>
      </c>
      <c r="D130" s="214" t="s">
        <v>148</v>
      </c>
      <c r="E130" s="215" t="s">
        <v>778</v>
      </c>
      <c r="F130" s="216" t="s">
        <v>779</v>
      </c>
      <c r="G130" s="217" t="s">
        <v>151</v>
      </c>
      <c r="H130" s="218">
        <v>1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169</v>
      </c>
      <c r="AT130" s="225" t="s">
        <v>148</v>
      </c>
      <c r="AU130" s="225" t="s">
        <v>81</v>
      </c>
      <c r="AY130" s="19" t="s">
        <v>145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169</v>
      </c>
      <c r="BM130" s="225" t="s">
        <v>780</v>
      </c>
    </row>
    <row r="131" s="12" customFormat="1" ht="22.8" customHeight="1">
      <c r="A131" s="12"/>
      <c r="B131" s="198"/>
      <c r="C131" s="199"/>
      <c r="D131" s="200" t="s">
        <v>71</v>
      </c>
      <c r="E131" s="212" t="s">
        <v>326</v>
      </c>
      <c r="F131" s="212" t="s">
        <v>327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SUM(P132:P140)</f>
        <v>0</v>
      </c>
      <c r="Q131" s="206"/>
      <c r="R131" s="207">
        <f>SUM(R132:R140)</f>
        <v>0</v>
      </c>
      <c r="S131" s="206"/>
      <c r="T131" s="208">
        <f>SUM(T132:T140)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79</v>
      </c>
      <c r="AT131" s="210" t="s">
        <v>71</v>
      </c>
      <c r="AU131" s="210" t="s">
        <v>79</v>
      </c>
      <c r="AY131" s="209" t="s">
        <v>145</v>
      </c>
      <c r="BK131" s="211">
        <f>SUM(BK132:BK140)</f>
        <v>0</v>
      </c>
    </row>
    <row r="132" s="2" customFormat="1" ht="24.15" customHeight="1">
      <c r="A132" s="40"/>
      <c r="B132" s="41"/>
      <c r="C132" s="214" t="s">
        <v>8</v>
      </c>
      <c r="D132" s="214" t="s">
        <v>148</v>
      </c>
      <c r="E132" s="215" t="s">
        <v>328</v>
      </c>
      <c r="F132" s="216" t="s">
        <v>329</v>
      </c>
      <c r="G132" s="217" t="s">
        <v>330</v>
      </c>
      <c r="H132" s="218">
        <v>1.5700000000000001</v>
      </c>
      <c r="I132" s="219"/>
      <c r="J132" s="220">
        <f>ROUND(I132*H132,2)</f>
        <v>0</v>
      </c>
      <c r="K132" s="216" t="s">
        <v>157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169</v>
      </c>
      <c r="AT132" s="225" t="s">
        <v>148</v>
      </c>
      <c r="AU132" s="225" t="s">
        <v>81</v>
      </c>
      <c r="AY132" s="19" t="s">
        <v>145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169</v>
      </c>
      <c r="BM132" s="225" t="s">
        <v>781</v>
      </c>
    </row>
    <row r="133" s="2" customFormat="1">
      <c r="A133" s="40"/>
      <c r="B133" s="41"/>
      <c r="C133" s="42"/>
      <c r="D133" s="227" t="s">
        <v>159</v>
      </c>
      <c r="E133" s="42"/>
      <c r="F133" s="228" t="s">
        <v>332</v>
      </c>
      <c r="G133" s="42"/>
      <c r="H133" s="42"/>
      <c r="I133" s="229"/>
      <c r="J133" s="42"/>
      <c r="K133" s="42"/>
      <c r="L133" s="46"/>
      <c r="M133" s="230"/>
      <c r="N133" s="231"/>
      <c r="O133" s="86"/>
      <c r="P133" s="86"/>
      <c r="Q133" s="86"/>
      <c r="R133" s="86"/>
      <c r="S133" s="86"/>
      <c r="T133" s="87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159</v>
      </c>
      <c r="AU133" s="19" t="s">
        <v>81</v>
      </c>
    </row>
    <row r="134" s="2" customFormat="1" ht="21.75" customHeight="1">
      <c r="A134" s="40"/>
      <c r="B134" s="41"/>
      <c r="C134" s="214" t="s">
        <v>199</v>
      </c>
      <c r="D134" s="214" t="s">
        <v>148</v>
      </c>
      <c r="E134" s="215" t="s">
        <v>333</v>
      </c>
      <c r="F134" s="216" t="s">
        <v>334</v>
      </c>
      <c r="G134" s="217" t="s">
        <v>330</v>
      </c>
      <c r="H134" s="218">
        <v>1.5700000000000001</v>
      </c>
      <c r="I134" s="219"/>
      <c r="J134" s="220">
        <f>ROUND(I134*H134,2)</f>
        <v>0</v>
      </c>
      <c r="K134" s="216" t="s">
        <v>157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169</v>
      </c>
      <c r="AT134" s="225" t="s">
        <v>148</v>
      </c>
      <c r="AU134" s="225" t="s">
        <v>81</v>
      </c>
      <c r="AY134" s="19" t="s">
        <v>145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169</v>
      </c>
      <c r="BM134" s="225" t="s">
        <v>782</v>
      </c>
    </row>
    <row r="135" s="2" customFormat="1">
      <c r="A135" s="40"/>
      <c r="B135" s="41"/>
      <c r="C135" s="42"/>
      <c r="D135" s="227" t="s">
        <v>159</v>
      </c>
      <c r="E135" s="42"/>
      <c r="F135" s="228" t="s">
        <v>336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159</v>
      </c>
      <c r="AU135" s="19" t="s">
        <v>81</v>
      </c>
    </row>
    <row r="136" s="2" customFormat="1" ht="24.15" customHeight="1">
      <c r="A136" s="40"/>
      <c r="B136" s="41"/>
      <c r="C136" s="214" t="s">
        <v>193</v>
      </c>
      <c r="D136" s="214" t="s">
        <v>148</v>
      </c>
      <c r="E136" s="215" t="s">
        <v>337</v>
      </c>
      <c r="F136" s="216" t="s">
        <v>338</v>
      </c>
      <c r="G136" s="217" t="s">
        <v>330</v>
      </c>
      <c r="H136" s="218">
        <v>29.829999999999998</v>
      </c>
      <c r="I136" s="219"/>
      <c r="J136" s="220">
        <f>ROUND(I136*H136,2)</f>
        <v>0</v>
      </c>
      <c r="K136" s="216" t="s">
        <v>157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169</v>
      </c>
      <c r="AT136" s="225" t="s">
        <v>148</v>
      </c>
      <c r="AU136" s="225" t="s">
        <v>81</v>
      </c>
      <c r="AY136" s="19" t="s">
        <v>145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169</v>
      </c>
      <c r="BM136" s="225" t="s">
        <v>783</v>
      </c>
    </row>
    <row r="137" s="2" customFormat="1">
      <c r="A137" s="40"/>
      <c r="B137" s="41"/>
      <c r="C137" s="42"/>
      <c r="D137" s="227" t="s">
        <v>159</v>
      </c>
      <c r="E137" s="42"/>
      <c r="F137" s="228" t="s">
        <v>340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159</v>
      </c>
      <c r="AU137" s="19" t="s">
        <v>81</v>
      </c>
    </row>
    <row r="138" s="13" customFormat="1">
      <c r="A138" s="13"/>
      <c r="B138" s="243"/>
      <c r="C138" s="244"/>
      <c r="D138" s="238" t="s">
        <v>294</v>
      </c>
      <c r="E138" s="244"/>
      <c r="F138" s="246" t="s">
        <v>784</v>
      </c>
      <c r="G138" s="244"/>
      <c r="H138" s="247">
        <v>29.829999999999998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3" t="s">
        <v>294</v>
      </c>
      <c r="AU138" s="253" t="s">
        <v>81</v>
      </c>
      <c r="AV138" s="13" t="s">
        <v>81</v>
      </c>
      <c r="AW138" s="13" t="s">
        <v>4</v>
      </c>
      <c r="AX138" s="13" t="s">
        <v>79</v>
      </c>
      <c r="AY138" s="253" t="s">
        <v>145</v>
      </c>
    </row>
    <row r="139" s="2" customFormat="1" ht="24.15" customHeight="1">
      <c r="A139" s="40"/>
      <c r="B139" s="41"/>
      <c r="C139" s="214" t="s">
        <v>204</v>
      </c>
      <c r="D139" s="214" t="s">
        <v>148</v>
      </c>
      <c r="E139" s="215" t="s">
        <v>342</v>
      </c>
      <c r="F139" s="216" t="s">
        <v>343</v>
      </c>
      <c r="G139" s="217" t="s">
        <v>330</v>
      </c>
      <c r="H139" s="218">
        <v>1.0520000000000001</v>
      </c>
      <c r="I139" s="219"/>
      <c r="J139" s="220">
        <f>ROUND(I139*H139,2)</f>
        <v>0</v>
      </c>
      <c r="K139" s="216" t="s">
        <v>157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169</v>
      </c>
      <c r="AT139" s="225" t="s">
        <v>148</v>
      </c>
      <c r="AU139" s="225" t="s">
        <v>81</v>
      </c>
      <c r="AY139" s="19" t="s">
        <v>145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169</v>
      </c>
      <c r="BM139" s="225" t="s">
        <v>785</v>
      </c>
    </row>
    <row r="140" s="2" customFormat="1">
      <c r="A140" s="40"/>
      <c r="B140" s="41"/>
      <c r="C140" s="42"/>
      <c r="D140" s="227" t="s">
        <v>159</v>
      </c>
      <c r="E140" s="42"/>
      <c r="F140" s="228" t="s">
        <v>345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159</v>
      </c>
      <c r="AU140" s="19" t="s">
        <v>81</v>
      </c>
    </row>
    <row r="141" s="12" customFormat="1" ht="22.8" customHeight="1">
      <c r="A141" s="12"/>
      <c r="B141" s="198"/>
      <c r="C141" s="199"/>
      <c r="D141" s="200" t="s">
        <v>71</v>
      </c>
      <c r="E141" s="212" t="s">
        <v>346</v>
      </c>
      <c r="F141" s="212" t="s">
        <v>347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SUM(P142:P143)</f>
        <v>0</v>
      </c>
      <c r="Q141" s="206"/>
      <c r="R141" s="207">
        <f>SUM(R142:R143)</f>
        <v>0</v>
      </c>
      <c r="S141" s="206"/>
      <c r="T141" s="208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79</v>
      </c>
      <c r="AT141" s="210" t="s">
        <v>71</v>
      </c>
      <c r="AU141" s="210" t="s">
        <v>79</v>
      </c>
      <c r="AY141" s="209" t="s">
        <v>145</v>
      </c>
      <c r="BK141" s="211">
        <f>SUM(BK142:BK143)</f>
        <v>0</v>
      </c>
    </row>
    <row r="142" s="2" customFormat="1" ht="33" customHeight="1">
      <c r="A142" s="40"/>
      <c r="B142" s="41"/>
      <c r="C142" s="214" t="s">
        <v>152</v>
      </c>
      <c r="D142" s="214" t="s">
        <v>148</v>
      </c>
      <c r="E142" s="215" t="s">
        <v>348</v>
      </c>
      <c r="F142" s="216" t="s">
        <v>349</v>
      </c>
      <c r="G142" s="217" t="s">
        <v>330</v>
      </c>
      <c r="H142" s="218">
        <v>0.83399999999999996</v>
      </c>
      <c r="I142" s="219"/>
      <c r="J142" s="220">
        <f>ROUND(I142*H142,2)</f>
        <v>0</v>
      </c>
      <c r="K142" s="216" t="s">
        <v>157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</v>
      </c>
      <c r="T142" s="224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169</v>
      </c>
      <c r="AT142" s="225" t="s">
        <v>148</v>
      </c>
      <c r="AU142" s="225" t="s">
        <v>81</v>
      </c>
      <c r="AY142" s="19" t="s">
        <v>145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169</v>
      </c>
      <c r="BM142" s="225" t="s">
        <v>786</v>
      </c>
    </row>
    <row r="143" s="2" customFormat="1">
      <c r="A143" s="40"/>
      <c r="B143" s="41"/>
      <c r="C143" s="42"/>
      <c r="D143" s="227" t="s">
        <v>159</v>
      </c>
      <c r="E143" s="42"/>
      <c r="F143" s="228" t="s">
        <v>351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159</v>
      </c>
      <c r="AU143" s="19" t="s">
        <v>81</v>
      </c>
    </row>
    <row r="144" s="12" customFormat="1" ht="25.92" customHeight="1">
      <c r="A144" s="12"/>
      <c r="B144" s="198"/>
      <c r="C144" s="199"/>
      <c r="D144" s="200" t="s">
        <v>71</v>
      </c>
      <c r="E144" s="201" t="s">
        <v>143</v>
      </c>
      <c r="F144" s="201" t="s">
        <v>144</v>
      </c>
      <c r="G144" s="199"/>
      <c r="H144" s="199"/>
      <c r="I144" s="202"/>
      <c r="J144" s="203">
        <f>BK144</f>
        <v>0</v>
      </c>
      <c r="K144" s="199"/>
      <c r="L144" s="204"/>
      <c r="M144" s="205"/>
      <c r="N144" s="206"/>
      <c r="O144" s="206"/>
      <c r="P144" s="207">
        <f>P145+P152+P155+P162+P172+P189+P196+P224+P242+P246+P252</f>
        <v>0</v>
      </c>
      <c r="Q144" s="206"/>
      <c r="R144" s="207">
        <f>R145+R152+R155+R162+R172+R189+R196+R224+R242+R246+R252</f>
        <v>3.7681711800000004</v>
      </c>
      <c r="S144" s="206"/>
      <c r="T144" s="208">
        <f>T145+T152+T155+T162+T172+T189+T196+T224+T242+T246+T252</f>
        <v>1.57043103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09" t="s">
        <v>169</v>
      </c>
      <c r="AT144" s="210" t="s">
        <v>71</v>
      </c>
      <c r="AU144" s="210" t="s">
        <v>72</v>
      </c>
      <c r="AY144" s="209" t="s">
        <v>145</v>
      </c>
      <c r="BK144" s="211">
        <f>BK145+BK152+BK155+BK162+BK172+BK189+BK196+BK224+BK242+BK246+BK252</f>
        <v>0</v>
      </c>
    </row>
    <row r="145" s="12" customFormat="1" ht="22.8" customHeight="1">
      <c r="A145" s="12"/>
      <c r="B145" s="198"/>
      <c r="C145" s="199"/>
      <c r="D145" s="200" t="s">
        <v>71</v>
      </c>
      <c r="E145" s="212" t="s">
        <v>787</v>
      </c>
      <c r="F145" s="212" t="s">
        <v>788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SUM(P146:P151)</f>
        <v>0</v>
      </c>
      <c r="Q145" s="206"/>
      <c r="R145" s="207">
        <f>SUM(R146:R151)</f>
        <v>0</v>
      </c>
      <c r="S145" s="206"/>
      <c r="T145" s="208">
        <f>SUM(T146:T151)</f>
        <v>0.82888708000000011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81</v>
      </c>
      <c r="AT145" s="210" t="s">
        <v>71</v>
      </c>
      <c r="AU145" s="210" t="s">
        <v>79</v>
      </c>
      <c r="AY145" s="209" t="s">
        <v>145</v>
      </c>
      <c r="BK145" s="211">
        <f>SUM(BK146:BK151)</f>
        <v>0</v>
      </c>
    </row>
    <row r="146" s="2" customFormat="1" ht="16.5" customHeight="1">
      <c r="A146" s="40"/>
      <c r="B146" s="41"/>
      <c r="C146" s="214" t="s">
        <v>211</v>
      </c>
      <c r="D146" s="214" t="s">
        <v>148</v>
      </c>
      <c r="E146" s="215" t="s">
        <v>789</v>
      </c>
      <c r="F146" s="216" t="s">
        <v>790</v>
      </c>
      <c r="G146" s="217" t="s">
        <v>181</v>
      </c>
      <c r="H146" s="218">
        <v>211.667</v>
      </c>
      <c r="I146" s="219"/>
      <c r="J146" s="220">
        <f>ROUND(I146*H146,2)</f>
        <v>0</v>
      </c>
      <c r="K146" s="216" t="s">
        <v>157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0.00124</v>
      </c>
      <c r="T146" s="224">
        <f>S146*H146</f>
        <v>0.26246708000000002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152</v>
      </c>
      <c r="AT146" s="225" t="s">
        <v>148</v>
      </c>
      <c r="AU146" s="225" t="s">
        <v>81</v>
      </c>
      <c r="AY146" s="19" t="s">
        <v>145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152</v>
      </c>
      <c r="BM146" s="225" t="s">
        <v>791</v>
      </c>
    </row>
    <row r="147" s="2" customFormat="1">
      <c r="A147" s="40"/>
      <c r="B147" s="41"/>
      <c r="C147" s="42"/>
      <c r="D147" s="227" t="s">
        <v>159</v>
      </c>
      <c r="E147" s="42"/>
      <c r="F147" s="228" t="s">
        <v>792</v>
      </c>
      <c r="G147" s="42"/>
      <c r="H147" s="42"/>
      <c r="I147" s="229"/>
      <c r="J147" s="42"/>
      <c r="K147" s="42"/>
      <c r="L147" s="46"/>
      <c r="M147" s="230"/>
      <c r="N147" s="231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159</v>
      </c>
      <c r="AU147" s="19" t="s">
        <v>81</v>
      </c>
    </row>
    <row r="148" s="13" customFormat="1">
      <c r="A148" s="13"/>
      <c r="B148" s="243"/>
      <c r="C148" s="244"/>
      <c r="D148" s="238" t="s">
        <v>294</v>
      </c>
      <c r="E148" s="245" t="s">
        <v>19</v>
      </c>
      <c r="F148" s="246" t="s">
        <v>793</v>
      </c>
      <c r="G148" s="244"/>
      <c r="H148" s="247">
        <v>211.667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3" t="s">
        <v>294</v>
      </c>
      <c r="AU148" s="253" t="s">
        <v>81</v>
      </c>
      <c r="AV148" s="13" t="s">
        <v>81</v>
      </c>
      <c r="AW148" s="13" t="s">
        <v>33</v>
      </c>
      <c r="AX148" s="13" t="s">
        <v>79</v>
      </c>
      <c r="AY148" s="253" t="s">
        <v>145</v>
      </c>
    </row>
    <row r="149" s="2" customFormat="1" ht="16.5" customHeight="1">
      <c r="A149" s="40"/>
      <c r="B149" s="41"/>
      <c r="C149" s="214" t="s">
        <v>198</v>
      </c>
      <c r="D149" s="214" t="s">
        <v>148</v>
      </c>
      <c r="E149" s="215" t="s">
        <v>794</v>
      </c>
      <c r="F149" s="216" t="s">
        <v>795</v>
      </c>
      <c r="G149" s="217" t="s">
        <v>287</v>
      </c>
      <c r="H149" s="218">
        <v>127</v>
      </c>
      <c r="I149" s="219"/>
      <c r="J149" s="220">
        <f>ROUND(I149*H149,2)</f>
        <v>0</v>
      </c>
      <c r="K149" s="216" t="s">
        <v>157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0.0044600000000000004</v>
      </c>
      <c r="T149" s="224">
        <f>S149*H149</f>
        <v>0.56642000000000003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152</v>
      </c>
      <c r="AT149" s="225" t="s">
        <v>148</v>
      </c>
      <c r="AU149" s="225" t="s">
        <v>81</v>
      </c>
      <c r="AY149" s="19" t="s">
        <v>145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152</v>
      </c>
      <c r="BM149" s="225" t="s">
        <v>796</v>
      </c>
    </row>
    <row r="150" s="2" customFormat="1">
      <c r="A150" s="40"/>
      <c r="B150" s="41"/>
      <c r="C150" s="42"/>
      <c r="D150" s="227" t="s">
        <v>159</v>
      </c>
      <c r="E150" s="42"/>
      <c r="F150" s="228" t="s">
        <v>797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159</v>
      </c>
      <c r="AU150" s="19" t="s">
        <v>81</v>
      </c>
    </row>
    <row r="151" s="13" customFormat="1">
      <c r="A151" s="13"/>
      <c r="B151" s="243"/>
      <c r="C151" s="244"/>
      <c r="D151" s="238" t="s">
        <v>294</v>
      </c>
      <c r="E151" s="245" t="s">
        <v>19</v>
      </c>
      <c r="F151" s="246" t="s">
        <v>798</v>
      </c>
      <c r="G151" s="244"/>
      <c r="H151" s="247">
        <v>127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294</v>
      </c>
      <c r="AU151" s="253" t="s">
        <v>81</v>
      </c>
      <c r="AV151" s="13" t="s">
        <v>81</v>
      </c>
      <c r="AW151" s="13" t="s">
        <v>33</v>
      </c>
      <c r="AX151" s="13" t="s">
        <v>79</v>
      </c>
      <c r="AY151" s="253" t="s">
        <v>145</v>
      </c>
    </row>
    <row r="152" s="12" customFormat="1" ht="22.8" customHeight="1">
      <c r="A152" s="12"/>
      <c r="B152" s="198"/>
      <c r="C152" s="199"/>
      <c r="D152" s="200" t="s">
        <v>71</v>
      </c>
      <c r="E152" s="212" t="s">
        <v>146</v>
      </c>
      <c r="F152" s="212" t="s">
        <v>147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SUM(P153:P154)</f>
        <v>0</v>
      </c>
      <c r="Q152" s="206"/>
      <c r="R152" s="207">
        <f>SUM(R153:R154)</f>
        <v>0</v>
      </c>
      <c r="S152" s="206"/>
      <c r="T152" s="208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81</v>
      </c>
      <c r="AT152" s="210" t="s">
        <v>71</v>
      </c>
      <c r="AU152" s="210" t="s">
        <v>79</v>
      </c>
      <c r="AY152" s="209" t="s">
        <v>145</v>
      </c>
      <c r="BK152" s="211">
        <f>SUM(BK153:BK154)</f>
        <v>0</v>
      </c>
    </row>
    <row r="153" s="2" customFormat="1" ht="16.5" customHeight="1">
      <c r="A153" s="40"/>
      <c r="B153" s="41"/>
      <c r="C153" s="214" t="s">
        <v>220</v>
      </c>
      <c r="D153" s="214" t="s">
        <v>148</v>
      </c>
      <c r="E153" s="215" t="s">
        <v>799</v>
      </c>
      <c r="F153" s="216" t="s">
        <v>800</v>
      </c>
      <c r="G153" s="217" t="s">
        <v>156</v>
      </c>
      <c r="H153" s="218">
        <v>15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152</v>
      </c>
      <c r="AT153" s="225" t="s">
        <v>148</v>
      </c>
      <c r="AU153" s="225" t="s">
        <v>81</v>
      </c>
      <c r="AY153" s="19" t="s">
        <v>145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152</v>
      </c>
      <c r="BM153" s="225" t="s">
        <v>801</v>
      </c>
    </row>
    <row r="154" s="13" customFormat="1">
      <c r="A154" s="13"/>
      <c r="B154" s="243"/>
      <c r="C154" s="244"/>
      <c r="D154" s="238" t="s">
        <v>294</v>
      </c>
      <c r="E154" s="245" t="s">
        <v>19</v>
      </c>
      <c r="F154" s="246" t="s">
        <v>802</v>
      </c>
      <c r="G154" s="244"/>
      <c r="H154" s="247">
        <v>15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294</v>
      </c>
      <c r="AU154" s="253" t="s">
        <v>81</v>
      </c>
      <c r="AV154" s="13" t="s">
        <v>81</v>
      </c>
      <c r="AW154" s="13" t="s">
        <v>33</v>
      </c>
      <c r="AX154" s="13" t="s">
        <v>79</v>
      </c>
      <c r="AY154" s="253" t="s">
        <v>145</v>
      </c>
    </row>
    <row r="155" s="12" customFormat="1" ht="22.8" customHeight="1">
      <c r="A155" s="12"/>
      <c r="B155" s="198"/>
      <c r="C155" s="199"/>
      <c r="D155" s="200" t="s">
        <v>71</v>
      </c>
      <c r="E155" s="212" t="s">
        <v>803</v>
      </c>
      <c r="F155" s="212" t="s">
        <v>804</v>
      </c>
      <c r="G155" s="199"/>
      <c r="H155" s="199"/>
      <c r="I155" s="202"/>
      <c r="J155" s="213">
        <f>BK155</f>
        <v>0</v>
      </c>
      <c r="K155" s="199"/>
      <c r="L155" s="204"/>
      <c r="M155" s="205"/>
      <c r="N155" s="206"/>
      <c r="O155" s="206"/>
      <c r="P155" s="207">
        <f>SUM(P156:P161)</f>
        <v>0</v>
      </c>
      <c r="Q155" s="206"/>
      <c r="R155" s="207">
        <f>SUM(R156:R161)</f>
        <v>0</v>
      </c>
      <c r="S155" s="206"/>
      <c r="T155" s="208">
        <f>SUM(T156:T161)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9" t="s">
        <v>81</v>
      </c>
      <c r="AT155" s="210" t="s">
        <v>71</v>
      </c>
      <c r="AU155" s="210" t="s">
        <v>79</v>
      </c>
      <c r="AY155" s="209" t="s">
        <v>145</v>
      </c>
      <c r="BK155" s="211">
        <f>SUM(BK156:BK161)</f>
        <v>0</v>
      </c>
    </row>
    <row r="156" s="2" customFormat="1" ht="16.5" customHeight="1">
      <c r="A156" s="40"/>
      <c r="B156" s="41"/>
      <c r="C156" s="214" t="s">
        <v>201</v>
      </c>
      <c r="D156" s="214" t="s">
        <v>148</v>
      </c>
      <c r="E156" s="215" t="s">
        <v>805</v>
      </c>
      <c r="F156" s="216" t="s">
        <v>806</v>
      </c>
      <c r="G156" s="217" t="s">
        <v>156</v>
      </c>
      <c r="H156" s="218">
        <v>2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152</v>
      </c>
      <c r="AT156" s="225" t="s">
        <v>148</v>
      </c>
      <c r="AU156" s="225" t="s">
        <v>81</v>
      </c>
      <c r="AY156" s="19" t="s">
        <v>145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152</v>
      </c>
      <c r="BM156" s="225" t="s">
        <v>807</v>
      </c>
    </row>
    <row r="157" s="2" customFormat="1" ht="16.5" customHeight="1">
      <c r="A157" s="40"/>
      <c r="B157" s="41"/>
      <c r="C157" s="214" t="s">
        <v>7</v>
      </c>
      <c r="D157" s="214" t="s">
        <v>148</v>
      </c>
      <c r="E157" s="215" t="s">
        <v>808</v>
      </c>
      <c r="F157" s="216" t="s">
        <v>809</v>
      </c>
      <c r="G157" s="217" t="s">
        <v>156</v>
      </c>
      <c r="H157" s="218">
        <v>1</v>
      </c>
      <c r="I157" s="219"/>
      <c r="J157" s="220">
        <f>ROUND(I157*H157,2)</f>
        <v>0</v>
      </c>
      <c r="K157" s="216" t="s">
        <v>19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152</v>
      </c>
      <c r="AT157" s="225" t="s">
        <v>148</v>
      </c>
      <c r="AU157" s="225" t="s">
        <v>81</v>
      </c>
      <c r="AY157" s="19" t="s">
        <v>145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152</v>
      </c>
      <c r="BM157" s="225" t="s">
        <v>810</v>
      </c>
    </row>
    <row r="158" s="2" customFormat="1" ht="16.5" customHeight="1">
      <c r="A158" s="40"/>
      <c r="B158" s="41"/>
      <c r="C158" s="214" t="s">
        <v>203</v>
      </c>
      <c r="D158" s="214" t="s">
        <v>148</v>
      </c>
      <c r="E158" s="215" t="s">
        <v>811</v>
      </c>
      <c r="F158" s="216" t="s">
        <v>812</v>
      </c>
      <c r="G158" s="217" t="s">
        <v>151</v>
      </c>
      <c r="H158" s="218">
        <v>1</v>
      </c>
      <c r="I158" s="219"/>
      <c r="J158" s="220">
        <f>ROUND(I158*H158,2)</f>
        <v>0</v>
      </c>
      <c r="K158" s="216" t="s">
        <v>19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152</v>
      </c>
      <c r="AT158" s="225" t="s">
        <v>148</v>
      </c>
      <c r="AU158" s="225" t="s">
        <v>81</v>
      </c>
      <c r="AY158" s="19" t="s">
        <v>145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152</v>
      </c>
      <c r="BM158" s="225" t="s">
        <v>813</v>
      </c>
    </row>
    <row r="159" s="2" customFormat="1" ht="16.5" customHeight="1">
      <c r="A159" s="40"/>
      <c r="B159" s="41"/>
      <c r="C159" s="214" t="s">
        <v>229</v>
      </c>
      <c r="D159" s="214" t="s">
        <v>148</v>
      </c>
      <c r="E159" s="215" t="s">
        <v>814</v>
      </c>
      <c r="F159" s="216" t="s">
        <v>815</v>
      </c>
      <c r="G159" s="217" t="s">
        <v>156</v>
      </c>
      <c r="H159" s="218">
        <v>10</v>
      </c>
      <c r="I159" s="219"/>
      <c r="J159" s="220">
        <f>ROUND(I159*H159,2)</f>
        <v>0</v>
      </c>
      <c r="K159" s="216" t="s">
        <v>19</v>
      </c>
      <c r="L159" s="46"/>
      <c r="M159" s="221" t="s">
        <v>19</v>
      </c>
      <c r="N159" s="222" t="s">
        <v>43</v>
      </c>
      <c r="O159" s="86"/>
      <c r="P159" s="223">
        <f>O159*H159</f>
        <v>0</v>
      </c>
      <c r="Q159" s="223">
        <v>0</v>
      </c>
      <c r="R159" s="223">
        <f>Q159*H159</f>
        <v>0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152</v>
      </c>
      <c r="AT159" s="225" t="s">
        <v>148</v>
      </c>
      <c r="AU159" s="225" t="s">
        <v>81</v>
      </c>
      <c r="AY159" s="19" t="s">
        <v>145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152</v>
      </c>
      <c r="BM159" s="225" t="s">
        <v>816</v>
      </c>
    </row>
    <row r="160" s="2" customFormat="1" ht="24.15" customHeight="1">
      <c r="A160" s="40"/>
      <c r="B160" s="41"/>
      <c r="C160" s="214" t="s">
        <v>207</v>
      </c>
      <c r="D160" s="214" t="s">
        <v>148</v>
      </c>
      <c r="E160" s="215" t="s">
        <v>817</v>
      </c>
      <c r="F160" s="216" t="s">
        <v>818</v>
      </c>
      <c r="G160" s="217" t="s">
        <v>164</v>
      </c>
      <c r="H160" s="232"/>
      <c r="I160" s="219"/>
      <c r="J160" s="220">
        <f>ROUND(I160*H160,2)</f>
        <v>0</v>
      </c>
      <c r="K160" s="216" t="s">
        <v>157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152</v>
      </c>
      <c r="AT160" s="225" t="s">
        <v>148</v>
      </c>
      <c r="AU160" s="225" t="s">
        <v>81</v>
      </c>
      <c r="AY160" s="19" t="s">
        <v>145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152</v>
      </c>
      <c r="BM160" s="225" t="s">
        <v>819</v>
      </c>
    </row>
    <row r="161" s="2" customFormat="1">
      <c r="A161" s="40"/>
      <c r="B161" s="41"/>
      <c r="C161" s="42"/>
      <c r="D161" s="227" t="s">
        <v>159</v>
      </c>
      <c r="E161" s="42"/>
      <c r="F161" s="228" t="s">
        <v>820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159</v>
      </c>
      <c r="AU161" s="19" t="s">
        <v>81</v>
      </c>
    </row>
    <row r="162" s="12" customFormat="1" ht="22.8" customHeight="1">
      <c r="A162" s="12"/>
      <c r="B162" s="198"/>
      <c r="C162" s="199"/>
      <c r="D162" s="200" t="s">
        <v>71</v>
      </c>
      <c r="E162" s="212" t="s">
        <v>414</v>
      </c>
      <c r="F162" s="212" t="s">
        <v>415</v>
      </c>
      <c r="G162" s="199"/>
      <c r="H162" s="199"/>
      <c r="I162" s="202"/>
      <c r="J162" s="213">
        <f>BK162</f>
        <v>0</v>
      </c>
      <c r="K162" s="199"/>
      <c r="L162" s="204"/>
      <c r="M162" s="205"/>
      <c r="N162" s="206"/>
      <c r="O162" s="206"/>
      <c r="P162" s="207">
        <f>SUM(P163:P171)</f>
        <v>0</v>
      </c>
      <c r="Q162" s="206"/>
      <c r="R162" s="207">
        <f>SUM(R163:R171)</f>
        <v>0.13954800000000001</v>
      </c>
      <c r="S162" s="206"/>
      <c r="T162" s="208">
        <f>SUM(T163:T171)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09" t="s">
        <v>81</v>
      </c>
      <c r="AT162" s="210" t="s">
        <v>71</v>
      </c>
      <c r="AU162" s="210" t="s">
        <v>79</v>
      </c>
      <c r="AY162" s="209" t="s">
        <v>145</v>
      </c>
      <c r="BK162" s="211">
        <f>SUM(BK163:BK171)</f>
        <v>0</v>
      </c>
    </row>
    <row r="163" s="2" customFormat="1" ht="24.15" customHeight="1">
      <c r="A163" s="40"/>
      <c r="B163" s="41"/>
      <c r="C163" s="214" t="s">
        <v>236</v>
      </c>
      <c r="D163" s="214" t="s">
        <v>148</v>
      </c>
      <c r="E163" s="215" t="s">
        <v>821</v>
      </c>
      <c r="F163" s="216" t="s">
        <v>822</v>
      </c>
      <c r="G163" s="217" t="s">
        <v>181</v>
      </c>
      <c r="H163" s="218">
        <v>15.4</v>
      </c>
      <c r="I163" s="219"/>
      <c r="J163" s="220">
        <f>ROUND(I163*H163,2)</f>
        <v>0</v>
      </c>
      <c r="K163" s="216" t="s">
        <v>157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0.0088199999999999997</v>
      </c>
      <c r="R163" s="223">
        <f>Q163*H163</f>
        <v>0.135828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152</v>
      </c>
      <c r="AT163" s="225" t="s">
        <v>148</v>
      </c>
      <c r="AU163" s="225" t="s">
        <v>81</v>
      </c>
      <c r="AY163" s="19" t="s">
        <v>145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152</v>
      </c>
      <c r="BM163" s="225" t="s">
        <v>823</v>
      </c>
    </row>
    <row r="164" s="2" customFormat="1">
      <c r="A164" s="40"/>
      <c r="B164" s="41"/>
      <c r="C164" s="42"/>
      <c r="D164" s="227" t="s">
        <v>159</v>
      </c>
      <c r="E164" s="42"/>
      <c r="F164" s="228" t="s">
        <v>824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159</v>
      </c>
      <c r="AU164" s="19" t="s">
        <v>81</v>
      </c>
    </row>
    <row r="165" s="13" customFormat="1">
      <c r="A165" s="13"/>
      <c r="B165" s="243"/>
      <c r="C165" s="244"/>
      <c r="D165" s="238" t="s">
        <v>294</v>
      </c>
      <c r="E165" s="245" t="s">
        <v>19</v>
      </c>
      <c r="F165" s="246" t="s">
        <v>825</v>
      </c>
      <c r="G165" s="244"/>
      <c r="H165" s="247">
        <v>15.4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294</v>
      </c>
      <c r="AU165" s="253" t="s">
        <v>81</v>
      </c>
      <c r="AV165" s="13" t="s">
        <v>81</v>
      </c>
      <c r="AW165" s="13" t="s">
        <v>33</v>
      </c>
      <c r="AX165" s="13" t="s">
        <v>79</v>
      </c>
      <c r="AY165" s="253" t="s">
        <v>145</v>
      </c>
    </row>
    <row r="166" s="2" customFormat="1" ht="24.15" customHeight="1">
      <c r="A166" s="40"/>
      <c r="B166" s="41"/>
      <c r="C166" s="214" t="s">
        <v>210</v>
      </c>
      <c r="D166" s="214" t="s">
        <v>148</v>
      </c>
      <c r="E166" s="215" t="s">
        <v>826</v>
      </c>
      <c r="F166" s="216" t="s">
        <v>827</v>
      </c>
      <c r="G166" s="217" t="s">
        <v>156</v>
      </c>
      <c r="H166" s="218">
        <v>4</v>
      </c>
      <c r="I166" s="219"/>
      <c r="J166" s="220">
        <f>ROUND(I166*H166,2)</f>
        <v>0</v>
      </c>
      <c r="K166" s="216" t="s">
        <v>157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3.0000000000000001E-05</v>
      </c>
      <c r="R166" s="223">
        <f>Q166*H166</f>
        <v>0.00012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169</v>
      </c>
      <c r="AT166" s="225" t="s">
        <v>148</v>
      </c>
      <c r="AU166" s="225" t="s">
        <v>81</v>
      </c>
      <c r="AY166" s="19" t="s">
        <v>145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169</v>
      </c>
      <c r="BM166" s="225" t="s">
        <v>828</v>
      </c>
    </row>
    <row r="167" s="2" customFormat="1">
      <c r="A167" s="40"/>
      <c r="B167" s="41"/>
      <c r="C167" s="42"/>
      <c r="D167" s="227" t="s">
        <v>159</v>
      </c>
      <c r="E167" s="42"/>
      <c r="F167" s="228" t="s">
        <v>829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159</v>
      </c>
      <c r="AU167" s="19" t="s">
        <v>81</v>
      </c>
    </row>
    <row r="168" s="13" customFormat="1">
      <c r="A168" s="13"/>
      <c r="B168" s="243"/>
      <c r="C168" s="244"/>
      <c r="D168" s="238" t="s">
        <v>294</v>
      </c>
      <c r="E168" s="245" t="s">
        <v>19</v>
      </c>
      <c r="F168" s="246" t="s">
        <v>830</v>
      </c>
      <c r="G168" s="244"/>
      <c r="H168" s="247">
        <v>4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3" t="s">
        <v>294</v>
      </c>
      <c r="AU168" s="253" t="s">
        <v>81</v>
      </c>
      <c r="AV168" s="13" t="s">
        <v>81</v>
      </c>
      <c r="AW168" s="13" t="s">
        <v>33</v>
      </c>
      <c r="AX168" s="13" t="s">
        <v>79</v>
      </c>
      <c r="AY168" s="253" t="s">
        <v>145</v>
      </c>
    </row>
    <row r="169" s="2" customFormat="1" ht="16.5" customHeight="1">
      <c r="A169" s="40"/>
      <c r="B169" s="41"/>
      <c r="C169" s="265" t="s">
        <v>241</v>
      </c>
      <c r="D169" s="265" t="s">
        <v>475</v>
      </c>
      <c r="E169" s="266" t="s">
        <v>831</v>
      </c>
      <c r="F169" s="267" t="s">
        <v>832</v>
      </c>
      <c r="G169" s="268" t="s">
        <v>156</v>
      </c>
      <c r="H169" s="269">
        <v>4</v>
      </c>
      <c r="I169" s="270"/>
      <c r="J169" s="271">
        <f>ROUND(I169*H169,2)</f>
        <v>0</v>
      </c>
      <c r="K169" s="267" t="s">
        <v>157</v>
      </c>
      <c r="L169" s="272"/>
      <c r="M169" s="273" t="s">
        <v>19</v>
      </c>
      <c r="N169" s="274" t="s">
        <v>43</v>
      </c>
      <c r="O169" s="86"/>
      <c r="P169" s="223">
        <f>O169*H169</f>
        <v>0</v>
      </c>
      <c r="Q169" s="223">
        <v>0.00089999999999999998</v>
      </c>
      <c r="R169" s="223">
        <f>Q169*H169</f>
        <v>0.0035999999999999999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182</v>
      </c>
      <c r="AT169" s="225" t="s">
        <v>475</v>
      </c>
      <c r="AU169" s="225" t="s">
        <v>81</v>
      </c>
      <c r="AY169" s="19" t="s">
        <v>145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169</v>
      </c>
      <c r="BM169" s="225" t="s">
        <v>833</v>
      </c>
    </row>
    <row r="170" s="2" customFormat="1" ht="37.8" customHeight="1">
      <c r="A170" s="40"/>
      <c r="B170" s="41"/>
      <c r="C170" s="214" t="s">
        <v>214</v>
      </c>
      <c r="D170" s="214" t="s">
        <v>148</v>
      </c>
      <c r="E170" s="215" t="s">
        <v>432</v>
      </c>
      <c r="F170" s="216" t="s">
        <v>433</v>
      </c>
      <c r="G170" s="217" t="s">
        <v>330</v>
      </c>
      <c r="H170" s="218">
        <v>0.13600000000000001</v>
      </c>
      <c r="I170" s="219"/>
      <c r="J170" s="220">
        <f>ROUND(I170*H170,2)</f>
        <v>0</v>
      </c>
      <c r="K170" s="216" t="s">
        <v>157</v>
      </c>
      <c r="L170" s="46"/>
      <c r="M170" s="221" t="s">
        <v>19</v>
      </c>
      <c r="N170" s="222" t="s">
        <v>43</v>
      </c>
      <c r="O170" s="86"/>
      <c r="P170" s="223">
        <f>O170*H170</f>
        <v>0</v>
      </c>
      <c r="Q170" s="223">
        <v>0</v>
      </c>
      <c r="R170" s="223">
        <f>Q170*H170</f>
        <v>0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152</v>
      </c>
      <c r="AT170" s="225" t="s">
        <v>148</v>
      </c>
      <c r="AU170" s="225" t="s">
        <v>81</v>
      </c>
      <c r="AY170" s="19" t="s">
        <v>145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152</v>
      </c>
      <c r="BM170" s="225" t="s">
        <v>834</v>
      </c>
    </row>
    <row r="171" s="2" customFormat="1">
      <c r="A171" s="40"/>
      <c r="B171" s="41"/>
      <c r="C171" s="42"/>
      <c r="D171" s="227" t="s">
        <v>159</v>
      </c>
      <c r="E171" s="42"/>
      <c r="F171" s="228" t="s">
        <v>435</v>
      </c>
      <c r="G171" s="42"/>
      <c r="H171" s="42"/>
      <c r="I171" s="229"/>
      <c r="J171" s="42"/>
      <c r="K171" s="42"/>
      <c r="L171" s="46"/>
      <c r="M171" s="230"/>
      <c r="N171" s="231"/>
      <c r="O171" s="86"/>
      <c r="P171" s="86"/>
      <c r="Q171" s="86"/>
      <c r="R171" s="86"/>
      <c r="S171" s="86"/>
      <c r="T171" s="87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T171" s="19" t="s">
        <v>159</v>
      </c>
      <c r="AU171" s="19" t="s">
        <v>81</v>
      </c>
    </row>
    <row r="172" s="12" customFormat="1" ht="22.8" customHeight="1">
      <c r="A172" s="12"/>
      <c r="B172" s="198"/>
      <c r="C172" s="199"/>
      <c r="D172" s="200" t="s">
        <v>71</v>
      </c>
      <c r="E172" s="212" t="s">
        <v>436</v>
      </c>
      <c r="F172" s="212" t="s">
        <v>437</v>
      </c>
      <c r="G172" s="199"/>
      <c r="H172" s="199"/>
      <c r="I172" s="202"/>
      <c r="J172" s="213">
        <f>BK172</f>
        <v>0</v>
      </c>
      <c r="K172" s="199"/>
      <c r="L172" s="204"/>
      <c r="M172" s="205"/>
      <c r="N172" s="206"/>
      <c r="O172" s="206"/>
      <c r="P172" s="207">
        <f>SUM(P173:P188)</f>
        <v>0</v>
      </c>
      <c r="Q172" s="206"/>
      <c r="R172" s="207">
        <f>SUM(R173:R188)</f>
        <v>0</v>
      </c>
      <c r="S172" s="206"/>
      <c r="T172" s="208">
        <f>SUM(T173:T188)</f>
        <v>0.1104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09" t="s">
        <v>81</v>
      </c>
      <c r="AT172" s="210" t="s">
        <v>71</v>
      </c>
      <c r="AU172" s="210" t="s">
        <v>79</v>
      </c>
      <c r="AY172" s="209" t="s">
        <v>145</v>
      </c>
      <c r="BK172" s="211">
        <f>SUM(BK173:BK188)</f>
        <v>0</v>
      </c>
    </row>
    <row r="173" s="2" customFormat="1" ht="16.5" customHeight="1">
      <c r="A173" s="40"/>
      <c r="B173" s="41"/>
      <c r="C173" s="214" t="s">
        <v>426</v>
      </c>
      <c r="D173" s="214" t="s">
        <v>148</v>
      </c>
      <c r="E173" s="215" t="s">
        <v>835</v>
      </c>
      <c r="F173" s="216" t="s">
        <v>836</v>
      </c>
      <c r="G173" s="217" t="s">
        <v>156</v>
      </c>
      <c r="H173" s="218">
        <v>1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0.1104</v>
      </c>
      <c r="T173" s="224">
        <f>S173*H173</f>
        <v>0.1104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152</v>
      </c>
      <c r="AT173" s="225" t="s">
        <v>148</v>
      </c>
      <c r="AU173" s="225" t="s">
        <v>81</v>
      </c>
      <c r="AY173" s="19" t="s">
        <v>145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152</v>
      </c>
      <c r="BM173" s="225" t="s">
        <v>837</v>
      </c>
    </row>
    <row r="174" s="2" customFormat="1" ht="16.5" customHeight="1">
      <c r="A174" s="40"/>
      <c r="B174" s="41"/>
      <c r="C174" s="214" t="s">
        <v>217</v>
      </c>
      <c r="D174" s="214" t="s">
        <v>148</v>
      </c>
      <c r="E174" s="215" t="s">
        <v>838</v>
      </c>
      <c r="F174" s="216" t="s">
        <v>839</v>
      </c>
      <c r="G174" s="217" t="s">
        <v>156</v>
      </c>
      <c r="H174" s="218">
        <v>2</v>
      </c>
      <c r="I174" s="219"/>
      <c r="J174" s="220">
        <f>ROUND(I174*H174,2)</f>
        <v>0</v>
      </c>
      <c r="K174" s="216" t="s">
        <v>19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152</v>
      </c>
      <c r="AT174" s="225" t="s">
        <v>148</v>
      </c>
      <c r="AU174" s="225" t="s">
        <v>81</v>
      </c>
      <c r="AY174" s="19" t="s">
        <v>145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152</v>
      </c>
      <c r="BM174" s="225" t="s">
        <v>840</v>
      </c>
    </row>
    <row r="175" s="2" customFormat="1" ht="16.5" customHeight="1">
      <c r="A175" s="40"/>
      <c r="B175" s="41"/>
      <c r="C175" s="214" t="s">
        <v>438</v>
      </c>
      <c r="D175" s="214" t="s">
        <v>148</v>
      </c>
      <c r="E175" s="215" t="s">
        <v>841</v>
      </c>
      <c r="F175" s="216" t="s">
        <v>842</v>
      </c>
      <c r="G175" s="217" t="s">
        <v>156</v>
      </c>
      <c r="H175" s="218">
        <v>2</v>
      </c>
      <c r="I175" s="219"/>
      <c r="J175" s="220">
        <f>ROUND(I175*H175,2)</f>
        <v>0</v>
      </c>
      <c r="K175" s="216" t="s">
        <v>19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152</v>
      </c>
      <c r="AT175" s="225" t="s">
        <v>148</v>
      </c>
      <c r="AU175" s="225" t="s">
        <v>81</v>
      </c>
      <c r="AY175" s="19" t="s">
        <v>145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152</v>
      </c>
      <c r="BM175" s="225" t="s">
        <v>843</v>
      </c>
    </row>
    <row r="176" s="2" customFormat="1" ht="16.5" customHeight="1">
      <c r="A176" s="40"/>
      <c r="B176" s="41"/>
      <c r="C176" s="214" t="s">
        <v>222</v>
      </c>
      <c r="D176" s="214" t="s">
        <v>148</v>
      </c>
      <c r="E176" s="215" t="s">
        <v>844</v>
      </c>
      <c r="F176" s="216" t="s">
        <v>845</v>
      </c>
      <c r="G176" s="217" t="s">
        <v>156</v>
      </c>
      <c r="H176" s="218">
        <v>1</v>
      </c>
      <c r="I176" s="219"/>
      <c r="J176" s="220">
        <f>ROUND(I176*H176,2)</f>
        <v>0</v>
      </c>
      <c r="K176" s="216" t="s">
        <v>19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0</v>
      </c>
      <c r="R176" s="223">
        <f>Q176*H176</f>
        <v>0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152</v>
      </c>
      <c r="AT176" s="225" t="s">
        <v>148</v>
      </c>
      <c r="AU176" s="225" t="s">
        <v>81</v>
      </c>
      <c r="AY176" s="19" t="s">
        <v>145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152</v>
      </c>
      <c r="BM176" s="225" t="s">
        <v>846</v>
      </c>
    </row>
    <row r="177" s="2" customFormat="1" ht="16.5" customHeight="1">
      <c r="A177" s="40"/>
      <c r="B177" s="41"/>
      <c r="C177" s="214" t="s">
        <v>446</v>
      </c>
      <c r="D177" s="214" t="s">
        <v>148</v>
      </c>
      <c r="E177" s="215" t="s">
        <v>847</v>
      </c>
      <c r="F177" s="216" t="s">
        <v>848</v>
      </c>
      <c r="G177" s="217" t="s">
        <v>156</v>
      </c>
      <c r="H177" s="218">
        <v>1</v>
      </c>
      <c r="I177" s="219"/>
      <c r="J177" s="220">
        <f>ROUND(I177*H177,2)</f>
        <v>0</v>
      </c>
      <c r="K177" s="216" t="s">
        <v>19</v>
      </c>
      <c r="L177" s="46"/>
      <c r="M177" s="221" t="s">
        <v>19</v>
      </c>
      <c r="N177" s="222" t="s">
        <v>43</v>
      </c>
      <c r="O177" s="86"/>
      <c r="P177" s="223">
        <f>O177*H177</f>
        <v>0</v>
      </c>
      <c r="Q177" s="223">
        <v>0</v>
      </c>
      <c r="R177" s="223">
        <f>Q177*H177</f>
        <v>0</v>
      </c>
      <c r="S177" s="223">
        <v>0</v>
      </c>
      <c r="T177" s="224">
        <f>S177*H177</f>
        <v>0</v>
      </c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R177" s="225" t="s">
        <v>152</v>
      </c>
      <c r="AT177" s="225" t="s">
        <v>148</v>
      </c>
      <c r="AU177" s="225" t="s">
        <v>81</v>
      </c>
      <c r="AY177" s="19" t="s">
        <v>145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9" t="s">
        <v>79</v>
      </c>
      <c r="BK177" s="226">
        <f>ROUND(I177*H177,2)</f>
        <v>0</v>
      </c>
      <c r="BL177" s="19" t="s">
        <v>152</v>
      </c>
      <c r="BM177" s="225" t="s">
        <v>849</v>
      </c>
    </row>
    <row r="178" s="2" customFormat="1" ht="21.75" customHeight="1">
      <c r="A178" s="40"/>
      <c r="B178" s="41"/>
      <c r="C178" s="214" t="s">
        <v>224</v>
      </c>
      <c r="D178" s="214" t="s">
        <v>148</v>
      </c>
      <c r="E178" s="215" t="s">
        <v>850</v>
      </c>
      <c r="F178" s="216" t="s">
        <v>851</v>
      </c>
      <c r="G178" s="217" t="s">
        <v>156</v>
      </c>
      <c r="H178" s="218">
        <v>1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152</v>
      </c>
      <c r="AT178" s="225" t="s">
        <v>148</v>
      </c>
      <c r="AU178" s="225" t="s">
        <v>81</v>
      </c>
      <c r="AY178" s="19" t="s">
        <v>145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152</v>
      </c>
      <c r="BM178" s="225" t="s">
        <v>852</v>
      </c>
    </row>
    <row r="179" s="2" customFormat="1" ht="21.75" customHeight="1">
      <c r="A179" s="40"/>
      <c r="B179" s="41"/>
      <c r="C179" s="214" t="s">
        <v>453</v>
      </c>
      <c r="D179" s="214" t="s">
        <v>148</v>
      </c>
      <c r="E179" s="215" t="s">
        <v>853</v>
      </c>
      <c r="F179" s="216" t="s">
        <v>854</v>
      </c>
      <c r="G179" s="217" t="s">
        <v>156</v>
      </c>
      <c r="H179" s="218">
        <v>4</v>
      </c>
      <c r="I179" s="219"/>
      <c r="J179" s="220">
        <f>ROUND(I179*H179,2)</f>
        <v>0</v>
      </c>
      <c r="K179" s="216" t="s">
        <v>19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152</v>
      </c>
      <c r="AT179" s="225" t="s">
        <v>148</v>
      </c>
      <c r="AU179" s="225" t="s">
        <v>81</v>
      </c>
      <c r="AY179" s="19" t="s">
        <v>145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152</v>
      </c>
      <c r="BM179" s="225" t="s">
        <v>855</v>
      </c>
    </row>
    <row r="180" s="2" customFormat="1" ht="16.5" customHeight="1">
      <c r="A180" s="40"/>
      <c r="B180" s="41"/>
      <c r="C180" s="214" t="s">
        <v>226</v>
      </c>
      <c r="D180" s="214" t="s">
        <v>148</v>
      </c>
      <c r="E180" s="215" t="s">
        <v>856</v>
      </c>
      <c r="F180" s="216" t="s">
        <v>857</v>
      </c>
      <c r="G180" s="217" t="s">
        <v>156</v>
      </c>
      <c r="H180" s="218">
        <v>13</v>
      </c>
      <c r="I180" s="219"/>
      <c r="J180" s="220">
        <f>ROUND(I180*H180,2)</f>
        <v>0</v>
      </c>
      <c r="K180" s="216" t="s">
        <v>19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</v>
      </c>
      <c r="T180" s="224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152</v>
      </c>
      <c r="AT180" s="225" t="s">
        <v>148</v>
      </c>
      <c r="AU180" s="225" t="s">
        <v>81</v>
      </c>
      <c r="AY180" s="19" t="s">
        <v>145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152</v>
      </c>
      <c r="BM180" s="225" t="s">
        <v>858</v>
      </c>
    </row>
    <row r="181" s="2" customFormat="1" ht="16.5" customHeight="1">
      <c r="A181" s="40"/>
      <c r="B181" s="41"/>
      <c r="C181" s="214" t="s">
        <v>462</v>
      </c>
      <c r="D181" s="214" t="s">
        <v>148</v>
      </c>
      <c r="E181" s="215" t="s">
        <v>859</v>
      </c>
      <c r="F181" s="216" t="s">
        <v>860</v>
      </c>
      <c r="G181" s="217" t="s">
        <v>156</v>
      </c>
      <c r="H181" s="218">
        <v>22</v>
      </c>
      <c r="I181" s="219"/>
      <c r="J181" s="220">
        <f>ROUND(I181*H181,2)</f>
        <v>0</v>
      </c>
      <c r="K181" s="216" t="s">
        <v>19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</v>
      </c>
      <c r="T181" s="224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152</v>
      </c>
      <c r="AT181" s="225" t="s">
        <v>148</v>
      </c>
      <c r="AU181" s="225" t="s">
        <v>81</v>
      </c>
      <c r="AY181" s="19" t="s">
        <v>145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152</v>
      </c>
      <c r="BM181" s="225" t="s">
        <v>861</v>
      </c>
    </row>
    <row r="182" s="2" customFormat="1" ht="16.5" customHeight="1">
      <c r="A182" s="40"/>
      <c r="B182" s="41"/>
      <c r="C182" s="214" t="s">
        <v>228</v>
      </c>
      <c r="D182" s="214" t="s">
        <v>148</v>
      </c>
      <c r="E182" s="215" t="s">
        <v>862</v>
      </c>
      <c r="F182" s="216" t="s">
        <v>863</v>
      </c>
      <c r="G182" s="217" t="s">
        <v>156</v>
      </c>
      <c r="H182" s="218">
        <v>4</v>
      </c>
      <c r="I182" s="219"/>
      <c r="J182" s="220">
        <f>ROUND(I182*H182,2)</f>
        <v>0</v>
      </c>
      <c r="K182" s="216" t="s">
        <v>19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152</v>
      </c>
      <c r="AT182" s="225" t="s">
        <v>148</v>
      </c>
      <c r="AU182" s="225" t="s">
        <v>81</v>
      </c>
      <c r="AY182" s="19" t="s">
        <v>145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152</v>
      </c>
      <c r="BM182" s="225" t="s">
        <v>864</v>
      </c>
    </row>
    <row r="183" s="2" customFormat="1" ht="16.5" customHeight="1">
      <c r="A183" s="40"/>
      <c r="B183" s="41"/>
      <c r="C183" s="214" t="s">
        <v>474</v>
      </c>
      <c r="D183" s="214" t="s">
        <v>148</v>
      </c>
      <c r="E183" s="215" t="s">
        <v>865</v>
      </c>
      <c r="F183" s="216" t="s">
        <v>866</v>
      </c>
      <c r="G183" s="217" t="s">
        <v>156</v>
      </c>
      <c r="H183" s="218">
        <v>1</v>
      </c>
      <c r="I183" s="219"/>
      <c r="J183" s="220">
        <f>ROUND(I183*H183,2)</f>
        <v>0</v>
      </c>
      <c r="K183" s="216" t="s">
        <v>19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152</v>
      </c>
      <c r="AT183" s="225" t="s">
        <v>148</v>
      </c>
      <c r="AU183" s="225" t="s">
        <v>81</v>
      </c>
      <c r="AY183" s="19" t="s">
        <v>145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79</v>
      </c>
      <c r="BK183" s="226">
        <f>ROUND(I183*H183,2)</f>
        <v>0</v>
      </c>
      <c r="BL183" s="19" t="s">
        <v>152</v>
      </c>
      <c r="BM183" s="225" t="s">
        <v>867</v>
      </c>
    </row>
    <row r="184" s="2" customFormat="1" ht="16.5" customHeight="1">
      <c r="A184" s="40"/>
      <c r="B184" s="41"/>
      <c r="C184" s="214" t="s">
        <v>231</v>
      </c>
      <c r="D184" s="214" t="s">
        <v>148</v>
      </c>
      <c r="E184" s="215" t="s">
        <v>868</v>
      </c>
      <c r="F184" s="216" t="s">
        <v>869</v>
      </c>
      <c r="G184" s="217" t="s">
        <v>156</v>
      </c>
      <c r="H184" s="218">
        <v>1</v>
      </c>
      <c r="I184" s="219"/>
      <c r="J184" s="220">
        <f>ROUND(I184*H184,2)</f>
        <v>0</v>
      </c>
      <c r="K184" s="216" t="s">
        <v>19</v>
      </c>
      <c r="L184" s="46"/>
      <c r="M184" s="221" t="s">
        <v>19</v>
      </c>
      <c r="N184" s="222" t="s">
        <v>43</v>
      </c>
      <c r="O184" s="86"/>
      <c r="P184" s="223">
        <f>O184*H184</f>
        <v>0</v>
      </c>
      <c r="Q184" s="223">
        <v>0</v>
      </c>
      <c r="R184" s="223">
        <f>Q184*H184</f>
        <v>0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152</v>
      </c>
      <c r="AT184" s="225" t="s">
        <v>148</v>
      </c>
      <c r="AU184" s="225" t="s">
        <v>81</v>
      </c>
      <c r="AY184" s="19" t="s">
        <v>145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152</v>
      </c>
      <c r="BM184" s="225" t="s">
        <v>870</v>
      </c>
    </row>
    <row r="185" s="2" customFormat="1" ht="16.5" customHeight="1">
      <c r="A185" s="40"/>
      <c r="B185" s="41"/>
      <c r="C185" s="214" t="s">
        <v>485</v>
      </c>
      <c r="D185" s="214" t="s">
        <v>148</v>
      </c>
      <c r="E185" s="215" t="s">
        <v>871</v>
      </c>
      <c r="F185" s="216" t="s">
        <v>872</v>
      </c>
      <c r="G185" s="217" t="s">
        <v>156</v>
      </c>
      <c r="H185" s="218">
        <v>1</v>
      </c>
      <c r="I185" s="219"/>
      <c r="J185" s="220">
        <f>ROUND(I185*H185,2)</f>
        <v>0</v>
      </c>
      <c r="K185" s="216" t="s">
        <v>19</v>
      </c>
      <c r="L185" s="46"/>
      <c r="M185" s="221" t="s">
        <v>19</v>
      </c>
      <c r="N185" s="222" t="s">
        <v>43</v>
      </c>
      <c r="O185" s="86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152</v>
      </c>
      <c r="AT185" s="225" t="s">
        <v>148</v>
      </c>
      <c r="AU185" s="225" t="s">
        <v>81</v>
      </c>
      <c r="AY185" s="19" t="s">
        <v>145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152</v>
      </c>
      <c r="BM185" s="225" t="s">
        <v>873</v>
      </c>
    </row>
    <row r="186" s="2" customFormat="1" ht="16.5" customHeight="1">
      <c r="A186" s="40"/>
      <c r="B186" s="41"/>
      <c r="C186" s="214" t="s">
        <v>235</v>
      </c>
      <c r="D186" s="214" t="s">
        <v>148</v>
      </c>
      <c r="E186" s="215" t="s">
        <v>874</v>
      </c>
      <c r="F186" s="216" t="s">
        <v>875</v>
      </c>
      <c r="G186" s="217" t="s">
        <v>156</v>
      </c>
      <c r="H186" s="218">
        <v>1</v>
      </c>
      <c r="I186" s="219"/>
      <c r="J186" s="220">
        <f>ROUND(I186*H186,2)</f>
        <v>0</v>
      </c>
      <c r="K186" s="216" t="s">
        <v>19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152</v>
      </c>
      <c r="AT186" s="225" t="s">
        <v>148</v>
      </c>
      <c r="AU186" s="225" t="s">
        <v>81</v>
      </c>
      <c r="AY186" s="19" t="s">
        <v>145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152</v>
      </c>
      <c r="BM186" s="225" t="s">
        <v>876</v>
      </c>
    </row>
    <row r="187" s="2" customFormat="1" ht="24.15" customHeight="1">
      <c r="A187" s="40"/>
      <c r="B187" s="41"/>
      <c r="C187" s="214" t="s">
        <v>494</v>
      </c>
      <c r="D187" s="214" t="s">
        <v>148</v>
      </c>
      <c r="E187" s="215" t="s">
        <v>463</v>
      </c>
      <c r="F187" s="216" t="s">
        <v>464</v>
      </c>
      <c r="G187" s="217" t="s">
        <v>164</v>
      </c>
      <c r="H187" s="232"/>
      <c r="I187" s="219"/>
      <c r="J187" s="220">
        <f>ROUND(I187*H187,2)</f>
        <v>0</v>
      </c>
      <c r="K187" s="216" t="s">
        <v>157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152</v>
      </c>
      <c r="AT187" s="225" t="s">
        <v>148</v>
      </c>
      <c r="AU187" s="225" t="s">
        <v>81</v>
      </c>
      <c r="AY187" s="19" t="s">
        <v>145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152</v>
      </c>
      <c r="BM187" s="225" t="s">
        <v>877</v>
      </c>
    </row>
    <row r="188" s="2" customFormat="1">
      <c r="A188" s="40"/>
      <c r="B188" s="41"/>
      <c r="C188" s="42"/>
      <c r="D188" s="227" t="s">
        <v>159</v>
      </c>
      <c r="E188" s="42"/>
      <c r="F188" s="228" t="s">
        <v>466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159</v>
      </c>
      <c r="AU188" s="19" t="s">
        <v>81</v>
      </c>
    </row>
    <row r="189" s="12" customFormat="1" ht="22.8" customHeight="1">
      <c r="A189" s="12"/>
      <c r="B189" s="198"/>
      <c r="C189" s="199"/>
      <c r="D189" s="200" t="s">
        <v>71</v>
      </c>
      <c r="E189" s="212" t="s">
        <v>878</v>
      </c>
      <c r="F189" s="212" t="s">
        <v>879</v>
      </c>
      <c r="G189" s="199"/>
      <c r="H189" s="199"/>
      <c r="I189" s="202"/>
      <c r="J189" s="213">
        <f>BK189</f>
        <v>0</v>
      </c>
      <c r="K189" s="199"/>
      <c r="L189" s="204"/>
      <c r="M189" s="205"/>
      <c r="N189" s="206"/>
      <c r="O189" s="206"/>
      <c r="P189" s="207">
        <f>SUM(P190:P195)</f>
        <v>0</v>
      </c>
      <c r="Q189" s="206"/>
      <c r="R189" s="207">
        <f>SUM(R190:R195)</f>
        <v>0</v>
      </c>
      <c r="S189" s="206"/>
      <c r="T189" s="208">
        <f>SUM(T190:T195)</f>
        <v>0.14999999999999999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9" t="s">
        <v>81</v>
      </c>
      <c r="AT189" s="210" t="s">
        <v>71</v>
      </c>
      <c r="AU189" s="210" t="s">
        <v>79</v>
      </c>
      <c r="AY189" s="209" t="s">
        <v>145</v>
      </c>
      <c r="BK189" s="211">
        <f>SUM(BK190:BK195)</f>
        <v>0</v>
      </c>
    </row>
    <row r="190" s="2" customFormat="1" ht="16.5" customHeight="1">
      <c r="A190" s="40"/>
      <c r="B190" s="41"/>
      <c r="C190" s="214" t="s">
        <v>238</v>
      </c>
      <c r="D190" s="214" t="s">
        <v>148</v>
      </c>
      <c r="E190" s="215" t="s">
        <v>880</v>
      </c>
      <c r="F190" s="216" t="s">
        <v>881</v>
      </c>
      <c r="G190" s="217" t="s">
        <v>156</v>
      </c>
      <c r="H190" s="218">
        <v>1</v>
      </c>
      <c r="I190" s="219"/>
      <c r="J190" s="220">
        <f>ROUND(I190*H190,2)</f>
        <v>0</v>
      </c>
      <c r="K190" s="216" t="s">
        <v>19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152</v>
      </c>
      <c r="AT190" s="225" t="s">
        <v>148</v>
      </c>
      <c r="AU190" s="225" t="s">
        <v>81</v>
      </c>
      <c r="AY190" s="19" t="s">
        <v>145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79</v>
      </c>
      <c r="BK190" s="226">
        <f>ROUND(I190*H190,2)</f>
        <v>0</v>
      </c>
      <c r="BL190" s="19" t="s">
        <v>152</v>
      </c>
      <c r="BM190" s="225" t="s">
        <v>882</v>
      </c>
    </row>
    <row r="191" s="2" customFormat="1" ht="16.5" customHeight="1">
      <c r="A191" s="40"/>
      <c r="B191" s="41"/>
      <c r="C191" s="214" t="s">
        <v>504</v>
      </c>
      <c r="D191" s="214" t="s">
        <v>148</v>
      </c>
      <c r="E191" s="215" t="s">
        <v>883</v>
      </c>
      <c r="F191" s="216" t="s">
        <v>884</v>
      </c>
      <c r="G191" s="217" t="s">
        <v>156</v>
      </c>
      <c r="H191" s="218">
        <v>5</v>
      </c>
      <c r="I191" s="219"/>
      <c r="J191" s="220">
        <f>ROUND(I191*H191,2)</f>
        <v>0</v>
      </c>
      <c r="K191" s="216" t="s">
        <v>19</v>
      </c>
      <c r="L191" s="46"/>
      <c r="M191" s="221" t="s">
        <v>19</v>
      </c>
      <c r="N191" s="222" t="s">
        <v>43</v>
      </c>
      <c r="O191" s="86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152</v>
      </c>
      <c r="AT191" s="225" t="s">
        <v>148</v>
      </c>
      <c r="AU191" s="225" t="s">
        <v>81</v>
      </c>
      <c r="AY191" s="19" t="s">
        <v>145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152</v>
      </c>
      <c r="BM191" s="225" t="s">
        <v>885</v>
      </c>
    </row>
    <row r="192" s="2" customFormat="1" ht="16.5" customHeight="1">
      <c r="A192" s="40"/>
      <c r="B192" s="41"/>
      <c r="C192" s="214" t="s">
        <v>240</v>
      </c>
      <c r="D192" s="214" t="s">
        <v>148</v>
      </c>
      <c r="E192" s="215" t="s">
        <v>886</v>
      </c>
      <c r="F192" s="216" t="s">
        <v>887</v>
      </c>
      <c r="G192" s="217" t="s">
        <v>156</v>
      </c>
      <c r="H192" s="218">
        <v>5</v>
      </c>
      <c r="I192" s="219"/>
      <c r="J192" s="220">
        <f>ROUND(I192*H192,2)</f>
        <v>0</v>
      </c>
      <c r="K192" s="216" t="s">
        <v>19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0</v>
      </c>
      <c r="R192" s="223">
        <f>Q192*H192</f>
        <v>0</v>
      </c>
      <c r="S192" s="223">
        <v>0.029999999999999999</v>
      </c>
      <c r="T192" s="224">
        <f>S192*H192</f>
        <v>0.14999999999999999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152</v>
      </c>
      <c r="AT192" s="225" t="s">
        <v>148</v>
      </c>
      <c r="AU192" s="225" t="s">
        <v>81</v>
      </c>
      <c r="AY192" s="19" t="s">
        <v>145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152</v>
      </c>
      <c r="BM192" s="225" t="s">
        <v>888</v>
      </c>
    </row>
    <row r="193" s="13" customFormat="1">
      <c r="A193" s="13"/>
      <c r="B193" s="243"/>
      <c r="C193" s="244"/>
      <c r="D193" s="238" t="s">
        <v>294</v>
      </c>
      <c r="E193" s="245" t="s">
        <v>19</v>
      </c>
      <c r="F193" s="246" t="s">
        <v>889</v>
      </c>
      <c r="G193" s="244"/>
      <c r="H193" s="247">
        <v>5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3" t="s">
        <v>294</v>
      </c>
      <c r="AU193" s="253" t="s">
        <v>81</v>
      </c>
      <c r="AV193" s="13" t="s">
        <v>81</v>
      </c>
      <c r="AW193" s="13" t="s">
        <v>33</v>
      </c>
      <c r="AX193" s="13" t="s">
        <v>79</v>
      </c>
      <c r="AY193" s="253" t="s">
        <v>145</v>
      </c>
    </row>
    <row r="194" s="2" customFormat="1" ht="24.15" customHeight="1">
      <c r="A194" s="40"/>
      <c r="B194" s="41"/>
      <c r="C194" s="214" t="s">
        <v>514</v>
      </c>
      <c r="D194" s="214" t="s">
        <v>148</v>
      </c>
      <c r="E194" s="215" t="s">
        <v>890</v>
      </c>
      <c r="F194" s="216" t="s">
        <v>891</v>
      </c>
      <c r="G194" s="217" t="s">
        <v>164</v>
      </c>
      <c r="H194" s="232"/>
      <c r="I194" s="219"/>
      <c r="J194" s="220">
        <f>ROUND(I194*H194,2)</f>
        <v>0</v>
      </c>
      <c r="K194" s="216" t="s">
        <v>157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152</v>
      </c>
      <c r="AT194" s="225" t="s">
        <v>148</v>
      </c>
      <c r="AU194" s="225" t="s">
        <v>81</v>
      </c>
      <c r="AY194" s="19" t="s">
        <v>145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152</v>
      </c>
      <c r="BM194" s="225" t="s">
        <v>892</v>
      </c>
    </row>
    <row r="195" s="2" customFormat="1">
      <c r="A195" s="40"/>
      <c r="B195" s="41"/>
      <c r="C195" s="42"/>
      <c r="D195" s="227" t="s">
        <v>159</v>
      </c>
      <c r="E195" s="42"/>
      <c r="F195" s="228" t="s">
        <v>893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159</v>
      </c>
      <c r="AU195" s="19" t="s">
        <v>81</v>
      </c>
    </row>
    <row r="196" s="12" customFormat="1" ht="22.8" customHeight="1">
      <c r="A196" s="12"/>
      <c r="B196" s="198"/>
      <c r="C196" s="199"/>
      <c r="D196" s="200" t="s">
        <v>71</v>
      </c>
      <c r="E196" s="212" t="s">
        <v>467</v>
      </c>
      <c r="F196" s="212" t="s">
        <v>468</v>
      </c>
      <c r="G196" s="199"/>
      <c r="H196" s="199"/>
      <c r="I196" s="202"/>
      <c r="J196" s="213">
        <f>BK196</f>
        <v>0</v>
      </c>
      <c r="K196" s="199"/>
      <c r="L196" s="204"/>
      <c r="M196" s="205"/>
      <c r="N196" s="206"/>
      <c r="O196" s="206"/>
      <c r="P196" s="207">
        <f>SUM(P197:P223)</f>
        <v>0</v>
      </c>
      <c r="Q196" s="206"/>
      <c r="R196" s="207">
        <f>SUM(R197:R223)</f>
        <v>0.612456</v>
      </c>
      <c r="S196" s="206"/>
      <c r="T196" s="208">
        <f>SUM(T197:T223)</f>
        <v>0.29730000000000001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9" t="s">
        <v>81</v>
      </c>
      <c r="AT196" s="210" t="s">
        <v>71</v>
      </c>
      <c r="AU196" s="210" t="s">
        <v>79</v>
      </c>
      <c r="AY196" s="209" t="s">
        <v>145</v>
      </c>
      <c r="BK196" s="211">
        <f>SUM(BK197:BK223)</f>
        <v>0</v>
      </c>
    </row>
    <row r="197" s="2" customFormat="1" ht="16.5" customHeight="1">
      <c r="A197" s="40"/>
      <c r="B197" s="41"/>
      <c r="C197" s="214" t="s">
        <v>243</v>
      </c>
      <c r="D197" s="214" t="s">
        <v>148</v>
      </c>
      <c r="E197" s="215" t="s">
        <v>469</v>
      </c>
      <c r="F197" s="216" t="s">
        <v>470</v>
      </c>
      <c r="G197" s="217" t="s">
        <v>181</v>
      </c>
      <c r="H197" s="218">
        <v>52.5</v>
      </c>
      <c r="I197" s="219"/>
      <c r="J197" s="220">
        <f>ROUND(I197*H197,2)</f>
        <v>0</v>
      </c>
      <c r="K197" s="216" t="s">
        <v>157</v>
      </c>
      <c r="L197" s="46"/>
      <c r="M197" s="221" t="s">
        <v>19</v>
      </c>
      <c r="N197" s="222" t="s">
        <v>43</v>
      </c>
      <c r="O197" s="86"/>
      <c r="P197" s="223">
        <f>O197*H197</f>
        <v>0</v>
      </c>
      <c r="Q197" s="223">
        <v>0</v>
      </c>
      <c r="R197" s="223">
        <f>Q197*H197</f>
        <v>0</v>
      </c>
      <c r="S197" s="223">
        <v>0</v>
      </c>
      <c r="T197" s="224">
        <f>S197*H197</f>
        <v>0</v>
      </c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R197" s="225" t="s">
        <v>152</v>
      </c>
      <c r="AT197" s="225" t="s">
        <v>148</v>
      </c>
      <c r="AU197" s="225" t="s">
        <v>81</v>
      </c>
      <c r="AY197" s="19" t="s">
        <v>145</v>
      </c>
      <c r="BE197" s="226">
        <f>IF(N197="základní",J197,0)</f>
        <v>0</v>
      </c>
      <c r="BF197" s="226">
        <f>IF(N197="snížená",J197,0)</f>
        <v>0</v>
      </c>
      <c r="BG197" s="226">
        <f>IF(N197="zákl. přenesená",J197,0)</f>
        <v>0</v>
      </c>
      <c r="BH197" s="226">
        <f>IF(N197="sníž. přenesená",J197,0)</f>
        <v>0</v>
      </c>
      <c r="BI197" s="226">
        <f>IF(N197="nulová",J197,0)</f>
        <v>0</v>
      </c>
      <c r="BJ197" s="19" t="s">
        <v>79</v>
      </c>
      <c r="BK197" s="226">
        <f>ROUND(I197*H197,2)</f>
        <v>0</v>
      </c>
      <c r="BL197" s="19" t="s">
        <v>152</v>
      </c>
      <c r="BM197" s="225" t="s">
        <v>894</v>
      </c>
    </row>
    <row r="198" s="2" customFormat="1">
      <c r="A198" s="40"/>
      <c r="B198" s="41"/>
      <c r="C198" s="42"/>
      <c r="D198" s="227" t="s">
        <v>159</v>
      </c>
      <c r="E198" s="42"/>
      <c r="F198" s="228" t="s">
        <v>472</v>
      </c>
      <c r="G198" s="42"/>
      <c r="H198" s="42"/>
      <c r="I198" s="229"/>
      <c r="J198" s="42"/>
      <c r="K198" s="42"/>
      <c r="L198" s="46"/>
      <c r="M198" s="230"/>
      <c r="N198" s="231"/>
      <c r="O198" s="86"/>
      <c r="P198" s="86"/>
      <c r="Q198" s="86"/>
      <c r="R198" s="86"/>
      <c r="S198" s="86"/>
      <c r="T198" s="87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T198" s="19" t="s">
        <v>159</v>
      </c>
      <c r="AU198" s="19" t="s">
        <v>81</v>
      </c>
    </row>
    <row r="199" s="2" customFormat="1" ht="16.5" customHeight="1">
      <c r="A199" s="40"/>
      <c r="B199" s="41"/>
      <c r="C199" s="265" t="s">
        <v>523</v>
      </c>
      <c r="D199" s="265" t="s">
        <v>475</v>
      </c>
      <c r="E199" s="266" t="s">
        <v>476</v>
      </c>
      <c r="F199" s="267" t="s">
        <v>477</v>
      </c>
      <c r="G199" s="268" t="s">
        <v>181</v>
      </c>
      <c r="H199" s="269">
        <v>56.700000000000003</v>
      </c>
      <c r="I199" s="270"/>
      <c r="J199" s="271">
        <f>ROUND(I199*H199,2)</f>
        <v>0</v>
      </c>
      <c r="K199" s="267" t="s">
        <v>157</v>
      </c>
      <c r="L199" s="272"/>
      <c r="M199" s="273" t="s">
        <v>19</v>
      </c>
      <c r="N199" s="274" t="s">
        <v>43</v>
      </c>
      <c r="O199" s="86"/>
      <c r="P199" s="223">
        <f>O199*H199</f>
        <v>0</v>
      </c>
      <c r="Q199" s="223">
        <v>0.00020000000000000001</v>
      </c>
      <c r="R199" s="223">
        <f>Q199*H199</f>
        <v>0.011340000000000001</v>
      </c>
      <c r="S199" s="223">
        <v>0</v>
      </c>
      <c r="T199" s="224">
        <f>S199*H199</f>
        <v>0</v>
      </c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R199" s="225" t="s">
        <v>222</v>
      </c>
      <c r="AT199" s="225" t="s">
        <v>475</v>
      </c>
      <c r="AU199" s="225" t="s">
        <v>81</v>
      </c>
      <c r="AY199" s="19" t="s">
        <v>145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9" t="s">
        <v>79</v>
      </c>
      <c r="BK199" s="226">
        <f>ROUND(I199*H199,2)</f>
        <v>0</v>
      </c>
      <c r="BL199" s="19" t="s">
        <v>152</v>
      </c>
      <c r="BM199" s="225" t="s">
        <v>895</v>
      </c>
    </row>
    <row r="200" s="13" customFormat="1">
      <c r="A200" s="13"/>
      <c r="B200" s="243"/>
      <c r="C200" s="244"/>
      <c r="D200" s="238" t="s">
        <v>294</v>
      </c>
      <c r="E200" s="244"/>
      <c r="F200" s="246" t="s">
        <v>896</v>
      </c>
      <c r="G200" s="244"/>
      <c r="H200" s="247">
        <v>56.700000000000003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3" t="s">
        <v>294</v>
      </c>
      <c r="AU200" s="253" t="s">
        <v>81</v>
      </c>
      <c r="AV200" s="13" t="s">
        <v>81</v>
      </c>
      <c r="AW200" s="13" t="s">
        <v>4</v>
      </c>
      <c r="AX200" s="13" t="s">
        <v>79</v>
      </c>
      <c r="AY200" s="253" t="s">
        <v>145</v>
      </c>
    </row>
    <row r="201" s="2" customFormat="1" ht="16.5" customHeight="1">
      <c r="A201" s="40"/>
      <c r="B201" s="41"/>
      <c r="C201" s="214" t="s">
        <v>529</v>
      </c>
      <c r="D201" s="214" t="s">
        <v>148</v>
      </c>
      <c r="E201" s="215" t="s">
        <v>490</v>
      </c>
      <c r="F201" s="216" t="s">
        <v>491</v>
      </c>
      <c r="G201" s="217" t="s">
        <v>156</v>
      </c>
      <c r="H201" s="218">
        <v>30</v>
      </c>
      <c r="I201" s="219"/>
      <c r="J201" s="220">
        <f>ROUND(I201*H201,2)</f>
        <v>0</v>
      </c>
      <c r="K201" s="216" t="s">
        <v>157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6.9999999999999994E-05</v>
      </c>
      <c r="R201" s="223">
        <f>Q201*H201</f>
        <v>0.0020999999999999999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152</v>
      </c>
      <c r="AT201" s="225" t="s">
        <v>148</v>
      </c>
      <c r="AU201" s="225" t="s">
        <v>81</v>
      </c>
      <c r="AY201" s="19" t="s">
        <v>145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79</v>
      </c>
      <c r="BK201" s="226">
        <f>ROUND(I201*H201,2)</f>
        <v>0</v>
      </c>
      <c r="BL201" s="19" t="s">
        <v>152</v>
      </c>
      <c r="BM201" s="225" t="s">
        <v>897</v>
      </c>
    </row>
    <row r="202" s="2" customFormat="1">
      <c r="A202" s="40"/>
      <c r="B202" s="41"/>
      <c r="C202" s="42"/>
      <c r="D202" s="227" t="s">
        <v>159</v>
      </c>
      <c r="E202" s="42"/>
      <c r="F202" s="228" t="s">
        <v>493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159</v>
      </c>
      <c r="AU202" s="19" t="s">
        <v>81</v>
      </c>
    </row>
    <row r="203" s="13" customFormat="1">
      <c r="A203" s="13"/>
      <c r="B203" s="243"/>
      <c r="C203" s="244"/>
      <c r="D203" s="238" t="s">
        <v>294</v>
      </c>
      <c r="E203" s="245" t="s">
        <v>19</v>
      </c>
      <c r="F203" s="246" t="s">
        <v>898</v>
      </c>
      <c r="G203" s="244"/>
      <c r="H203" s="247">
        <v>10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294</v>
      </c>
      <c r="AU203" s="253" t="s">
        <v>81</v>
      </c>
      <c r="AV203" s="13" t="s">
        <v>81</v>
      </c>
      <c r="AW203" s="13" t="s">
        <v>33</v>
      </c>
      <c r="AX203" s="13" t="s">
        <v>72</v>
      </c>
      <c r="AY203" s="253" t="s">
        <v>145</v>
      </c>
    </row>
    <row r="204" s="13" customFormat="1">
      <c r="A204" s="13"/>
      <c r="B204" s="243"/>
      <c r="C204" s="244"/>
      <c r="D204" s="238" t="s">
        <v>294</v>
      </c>
      <c r="E204" s="245" t="s">
        <v>19</v>
      </c>
      <c r="F204" s="246" t="s">
        <v>899</v>
      </c>
      <c r="G204" s="244"/>
      <c r="H204" s="247">
        <v>20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294</v>
      </c>
      <c r="AU204" s="253" t="s">
        <v>81</v>
      </c>
      <c r="AV204" s="13" t="s">
        <v>81</v>
      </c>
      <c r="AW204" s="13" t="s">
        <v>33</v>
      </c>
      <c r="AX204" s="13" t="s">
        <v>72</v>
      </c>
      <c r="AY204" s="253" t="s">
        <v>145</v>
      </c>
    </row>
    <row r="205" s="14" customFormat="1">
      <c r="A205" s="14"/>
      <c r="B205" s="254"/>
      <c r="C205" s="255"/>
      <c r="D205" s="238" t="s">
        <v>294</v>
      </c>
      <c r="E205" s="256" t="s">
        <v>19</v>
      </c>
      <c r="F205" s="257" t="s">
        <v>298</v>
      </c>
      <c r="G205" s="255"/>
      <c r="H205" s="258">
        <v>30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64" t="s">
        <v>294</v>
      </c>
      <c r="AU205" s="264" t="s">
        <v>81</v>
      </c>
      <c r="AV205" s="14" t="s">
        <v>169</v>
      </c>
      <c r="AW205" s="14" t="s">
        <v>33</v>
      </c>
      <c r="AX205" s="14" t="s">
        <v>79</v>
      </c>
      <c r="AY205" s="264" t="s">
        <v>145</v>
      </c>
    </row>
    <row r="206" s="2" customFormat="1" ht="24.15" customHeight="1">
      <c r="A206" s="40"/>
      <c r="B206" s="41"/>
      <c r="C206" s="265" t="s">
        <v>536</v>
      </c>
      <c r="D206" s="265" t="s">
        <v>475</v>
      </c>
      <c r="E206" s="266" t="s">
        <v>495</v>
      </c>
      <c r="F206" s="267" t="s">
        <v>496</v>
      </c>
      <c r="G206" s="268" t="s">
        <v>287</v>
      </c>
      <c r="H206" s="269">
        <v>33</v>
      </c>
      <c r="I206" s="270"/>
      <c r="J206" s="271">
        <f>ROUND(I206*H206,2)</f>
        <v>0</v>
      </c>
      <c r="K206" s="267" t="s">
        <v>19</v>
      </c>
      <c r="L206" s="272"/>
      <c r="M206" s="273" t="s">
        <v>19</v>
      </c>
      <c r="N206" s="274" t="s">
        <v>43</v>
      </c>
      <c r="O206" s="86"/>
      <c r="P206" s="223">
        <f>O206*H206</f>
        <v>0</v>
      </c>
      <c r="Q206" s="223">
        <v>0.01617</v>
      </c>
      <c r="R206" s="223">
        <f>Q206*H206</f>
        <v>0.53361000000000003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222</v>
      </c>
      <c r="AT206" s="225" t="s">
        <v>475</v>
      </c>
      <c r="AU206" s="225" t="s">
        <v>81</v>
      </c>
      <c r="AY206" s="19" t="s">
        <v>145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152</v>
      </c>
      <c r="BM206" s="225" t="s">
        <v>900</v>
      </c>
    </row>
    <row r="207" s="13" customFormat="1">
      <c r="A207" s="13"/>
      <c r="B207" s="243"/>
      <c r="C207" s="244"/>
      <c r="D207" s="238" t="s">
        <v>294</v>
      </c>
      <c r="E207" s="244"/>
      <c r="F207" s="246" t="s">
        <v>901</v>
      </c>
      <c r="G207" s="244"/>
      <c r="H207" s="247">
        <v>33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294</v>
      </c>
      <c r="AU207" s="253" t="s">
        <v>81</v>
      </c>
      <c r="AV207" s="13" t="s">
        <v>81</v>
      </c>
      <c r="AW207" s="13" t="s">
        <v>4</v>
      </c>
      <c r="AX207" s="13" t="s">
        <v>79</v>
      </c>
      <c r="AY207" s="253" t="s">
        <v>145</v>
      </c>
    </row>
    <row r="208" s="2" customFormat="1" ht="16.5" customHeight="1">
      <c r="A208" s="40"/>
      <c r="B208" s="41"/>
      <c r="C208" s="214" t="s">
        <v>541</v>
      </c>
      <c r="D208" s="214" t="s">
        <v>148</v>
      </c>
      <c r="E208" s="215" t="s">
        <v>902</v>
      </c>
      <c r="F208" s="216" t="s">
        <v>903</v>
      </c>
      <c r="G208" s="217" t="s">
        <v>287</v>
      </c>
      <c r="H208" s="218">
        <v>19.82</v>
      </c>
      <c r="I208" s="219"/>
      <c r="J208" s="220">
        <f>ROUND(I208*H208,2)</f>
        <v>0</v>
      </c>
      <c r="K208" s="216" t="s">
        <v>157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0</v>
      </c>
      <c r="R208" s="223">
        <f>Q208*H208</f>
        <v>0</v>
      </c>
      <c r="S208" s="223">
        <v>0.014999999999999999</v>
      </c>
      <c r="T208" s="224">
        <f>S208*H208</f>
        <v>0.29730000000000001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152</v>
      </c>
      <c r="AT208" s="225" t="s">
        <v>148</v>
      </c>
      <c r="AU208" s="225" t="s">
        <v>81</v>
      </c>
      <c r="AY208" s="19" t="s">
        <v>145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79</v>
      </c>
      <c r="BK208" s="226">
        <f>ROUND(I208*H208,2)</f>
        <v>0</v>
      </c>
      <c r="BL208" s="19" t="s">
        <v>152</v>
      </c>
      <c r="BM208" s="225" t="s">
        <v>904</v>
      </c>
    </row>
    <row r="209" s="2" customFormat="1">
      <c r="A209" s="40"/>
      <c r="B209" s="41"/>
      <c r="C209" s="42"/>
      <c r="D209" s="227" t="s">
        <v>159</v>
      </c>
      <c r="E209" s="42"/>
      <c r="F209" s="228" t="s">
        <v>905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159</v>
      </c>
      <c r="AU209" s="19" t="s">
        <v>81</v>
      </c>
    </row>
    <row r="210" s="13" customFormat="1">
      <c r="A210" s="13"/>
      <c r="B210" s="243"/>
      <c r="C210" s="244"/>
      <c r="D210" s="238" t="s">
        <v>294</v>
      </c>
      <c r="E210" s="245" t="s">
        <v>19</v>
      </c>
      <c r="F210" s="246" t="s">
        <v>906</v>
      </c>
      <c r="G210" s="244"/>
      <c r="H210" s="247">
        <v>19.82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3" t="s">
        <v>294</v>
      </c>
      <c r="AU210" s="253" t="s">
        <v>81</v>
      </c>
      <c r="AV210" s="13" t="s">
        <v>81</v>
      </c>
      <c r="AW210" s="13" t="s">
        <v>33</v>
      </c>
      <c r="AX210" s="13" t="s">
        <v>79</v>
      </c>
      <c r="AY210" s="253" t="s">
        <v>145</v>
      </c>
    </row>
    <row r="211" s="2" customFormat="1" ht="16.5" customHeight="1">
      <c r="A211" s="40"/>
      <c r="B211" s="41"/>
      <c r="C211" s="214" t="s">
        <v>546</v>
      </c>
      <c r="D211" s="214" t="s">
        <v>148</v>
      </c>
      <c r="E211" s="215" t="s">
        <v>505</v>
      </c>
      <c r="F211" s="216" t="s">
        <v>506</v>
      </c>
      <c r="G211" s="217" t="s">
        <v>287</v>
      </c>
      <c r="H211" s="218">
        <v>198.19999999999999</v>
      </c>
      <c r="I211" s="219"/>
      <c r="J211" s="220">
        <f>ROUND(I211*H211,2)</f>
        <v>0</v>
      </c>
      <c r="K211" s="216" t="s">
        <v>157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8.0000000000000007E-05</v>
      </c>
      <c r="R211" s="223">
        <f>Q211*H211</f>
        <v>0.015856000000000002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152</v>
      </c>
      <c r="AT211" s="225" t="s">
        <v>148</v>
      </c>
      <c r="AU211" s="225" t="s">
        <v>81</v>
      </c>
      <c r="AY211" s="19" t="s">
        <v>145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152</v>
      </c>
      <c r="BM211" s="225" t="s">
        <v>907</v>
      </c>
    </row>
    <row r="212" s="2" customFormat="1">
      <c r="A212" s="40"/>
      <c r="B212" s="41"/>
      <c r="C212" s="42"/>
      <c r="D212" s="227" t="s">
        <v>159</v>
      </c>
      <c r="E212" s="42"/>
      <c r="F212" s="228" t="s">
        <v>508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159</v>
      </c>
      <c r="AU212" s="19" t="s">
        <v>81</v>
      </c>
    </row>
    <row r="213" s="2" customFormat="1" ht="24.15" customHeight="1">
      <c r="A213" s="40"/>
      <c r="B213" s="41"/>
      <c r="C213" s="214" t="s">
        <v>551</v>
      </c>
      <c r="D213" s="214" t="s">
        <v>148</v>
      </c>
      <c r="E213" s="215" t="s">
        <v>510</v>
      </c>
      <c r="F213" s="216" t="s">
        <v>511</v>
      </c>
      <c r="G213" s="217" t="s">
        <v>287</v>
      </c>
      <c r="H213" s="218">
        <v>198.19999999999999</v>
      </c>
      <c r="I213" s="219"/>
      <c r="J213" s="220">
        <f>ROUND(I213*H213,2)</f>
        <v>0</v>
      </c>
      <c r="K213" s="216" t="s">
        <v>157</v>
      </c>
      <c r="L213" s="46"/>
      <c r="M213" s="221" t="s">
        <v>19</v>
      </c>
      <c r="N213" s="222" t="s">
        <v>43</v>
      </c>
      <c r="O213" s="86"/>
      <c r="P213" s="223">
        <f>O213*H213</f>
        <v>0</v>
      </c>
      <c r="Q213" s="223">
        <v>0.00013999999999999999</v>
      </c>
      <c r="R213" s="223">
        <f>Q213*H213</f>
        <v>0.027747999999999995</v>
      </c>
      <c r="S213" s="223">
        <v>0</v>
      </c>
      <c r="T213" s="224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25" t="s">
        <v>152</v>
      </c>
      <c r="AT213" s="225" t="s">
        <v>148</v>
      </c>
      <c r="AU213" s="225" t="s">
        <v>81</v>
      </c>
      <c r="AY213" s="19" t="s">
        <v>145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9" t="s">
        <v>79</v>
      </c>
      <c r="BK213" s="226">
        <f>ROUND(I213*H213,2)</f>
        <v>0</v>
      </c>
      <c r="BL213" s="19" t="s">
        <v>152</v>
      </c>
      <c r="BM213" s="225" t="s">
        <v>908</v>
      </c>
    </row>
    <row r="214" s="2" customFormat="1">
      <c r="A214" s="40"/>
      <c r="B214" s="41"/>
      <c r="C214" s="42"/>
      <c r="D214" s="227" t="s">
        <v>159</v>
      </c>
      <c r="E214" s="42"/>
      <c r="F214" s="228" t="s">
        <v>513</v>
      </c>
      <c r="G214" s="42"/>
      <c r="H214" s="42"/>
      <c r="I214" s="229"/>
      <c r="J214" s="42"/>
      <c r="K214" s="42"/>
      <c r="L214" s="46"/>
      <c r="M214" s="230"/>
      <c r="N214" s="231"/>
      <c r="O214" s="86"/>
      <c r="P214" s="86"/>
      <c r="Q214" s="86"/>
      <c r="R214" s="86"/>
      <c r="S214" s="86"/>
      <c r="T214" s="87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T214" s="19" t="s">
        <v>159</v>
      </c>
      <c r="AU214" s="19" t="s">
        <v>81</v>
      </c>
    </row>
    <row r="215" s="2" customFormat="1" ht="16.5" customHeight="1">
      <c r="A215" s="40"/>
      <c r="B215" s="41"/>
      <c r="C215" s="214" t="s">
        <v>558</v>
      </c>
      <c r="D215" s="214" t="s">
        <v>148</v>
      </c>
      <c r="E215" s="215" t="s">
        <v>515</v>
      </c>
      <c r="F215" s="216" t="s">
        <v>516</v>
      </c>
      <c r="G215" s="217" t="s">
        <v>287</v>
      </c>
      <c r="H215" s="218">
        <v>198.19999999999999</v>
      </c>
      <c r="I215" s="219"/>
      <c r="J215" s="220">
        <f>ROUND(I215*H215,2)</f>
        <v>0</v>
      </c>
      <c r="K215" s="216" t="s">
        <v>157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</v>
      </c>
      <c r="R215" s="223">
        <f>Q215*H215</f>
        <v>0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152</v>
      </c>
      <c r="AT215" s="225" t="s">
        <v>148</v>
      </c>
      <c r="AU215" s="225" t="s">
        <v>81</v>
      </c>
      <c r="AY215" s="19" t="s">
        <v>145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79</v>
      </c>
      <c r="BK215" s="226">
        <f>ROUND(I215*H215,2)</f>
        <v>0</v>
      </c>
      <c r="BL215" s="19" t="s">
        <v>152</v>
      </c>
      <c r="BM215" s="225" t="s">
        <v>909</v>
      </c>
    </row>
    <row r="216" s="2" customFormat="1">
      <c r="A216" s="40"/>
      <c r="B216" s="41"/>
      <c r="C216" s="42"/>
      <c r="D216" s="227" t="s">
        <v>159</v>
      </c>
      <c r="E216" s="42"/>
      <c r="F216" s="228" t="s">
        <v>518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159</v>
      </c>
      <c r="AU216" s="19" t="s">
        <v>81</v>
      </c>
    </row>
    <row r="217" s="2" customFormat="1" ht="21.75" customHeight="1">
      <c r="A217" s="40"/>
      <c r="B217" s="41"/>
      <c r="C217" s="214" t="s">
        <v>566</v>
      </c>
      <c r="D217" s="214" t="s">
        <v>148</v>
      </c>
      <c r="E217" s="215" t="s">
        <v>519</v>
      </c>
      <c r="F217" s="216" t="s">
        <v>520</v>
      </c>
      <c r="G217" s="217" t="s">
        <v>287</v>
      </c>
      <c r="H217" s="218">
        <v>198.19999999999999</v>
      </c>
      <c r="I217" s="219"/>
      <c r="J217" s="220">
        <f>ROUND(I217*H217,2)</f>
        <v>0</v>
      </c>
      <c r="K217" s="216" t="s">
        <v>157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1.0000000000000001E-05</v>
      </c>
      <c r="R217" s="223">
        <f>Q217*H217</f>
        <v>0.0019820000000000003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152</v>
      </c>
      <c r="AT217" s="225" t="s">
        <v>148</v>
      </c>
      <c r="AU217" s="225" t="s">
        <v>81</v>
      </c>
      <c r="AY217" s="19" t="s">
        <v>145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79</v>
      </c>
      <c r="BK217" s="226">
        <f>ROUND(I217*H217,2)</f>
        <v>0</v>
      </c>
      <c r="BL217" s="19" t="s">
        <v>152</v>
      </c>
      <c r="BM217" s="225" t="s">
        <v>910</v>
      </c>
    </row>
    <row r="218" s="2" customFormat="1">
      <c r="A218" s="40"/>
      <c r="B218" s="41"/>
      <c r="C218" s="42"/>
      <c r="D218" s="227" t="s">
        <v>159</v>
      </c>
      <c r="E218" s="42"/>
      <c r="F218" s="228" t="s">
        <v>522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159</v>
      </c>
      <c r="AU218" s="19" t="s">
        <v>81</v>
      </c>
    </row>
    <row r="219" s="2" customFormat="1" ht="16.5" customHeight="1">
      <c r="A219" s="40"/>
      <c r="B219" s="41"/>
      <c r="C219" s="214" t="s">
        <v>571</v>
      </c>
      <c r="D219" s="214" t="s">
        <v>148</v>
      </c>
      <c r="E219" s="215" t="s">
        <v>524</v>
      </c>
      <c r="F219" s="216" t="s">
        <v>525</v>
      </c>
      <c r="G219" s="217" t="s">
        <v>287</v>
      </c>
      <c r="H219" s="218">
        <v>396.39999999999998</v>
      </c>
      <c r="I219" s="219"/>
      <c r="J219" s="220">
        <f>ROUND(I219*H219,2)</f>
        <v>0</v>
      </c>
      <c r="K219" s="216" t="s">
        <v>157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5.0000000000000002E-05</v>
      </c>
      <c r="R219" s="223">
        <f>Q219*H219</f>
        <v>0.019820000000000001</v>
      </c>
      <c r="S219" s="223">
        <v>0</v>
      </c>
      <c r="T219" s="224">
        <f>S219*H219</f>
        <v>0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152</v>
      </c>
      <c r="AT219" s="225" t="s">
        <v>148</v>
      </c>
      <c r="AU219" s="225" t="s">
        <v>81</v>
      </c>
      <c r="AY219" s="19" t="s">
        <v>145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79</v>
      </c>
      <c r="BK219" s="226">
        <f>ROUND(I219*H219,2)</f>
        <v>0</v>
      </c>
      <c r="BL219" s="19" t="s">
        <v>152</v>
      </c>
      <c r="BM219" s="225" t="s">
        <v>911</v>
      </c>
    </row>
    <row r="220" s="2" customFormat="1">
      <c r="A220" s="40"/>
      <c r="B220" s="41"/>
      <c r="C220" s="42"/>
      <c r="D220" s="227" t="s">
        <v>159</v>
      </c>
      <c r="E220" s="42"/>
      <c r="F220" s="228" t="s">
        <v>527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159</v>
      </c>
      <c r="AU220" s="19" t="s">
        <v>81</v>
      </c>
    </row>
    <row r="221" s="13" customFormat="1">
      <c r="A221" s="13"/>
      <c r="B221" s="243"/>
      <c r="C221" s="244"/>
      <c r="D221" s="238" t="s">
        <v>294</v>
      </c>
      <c r="E221" s="244"/>
      <c r="F221" s="246" t="s">
        <v>912</v>
      </c>
      <c r="G221" s="244"/>
      <c r="H221" s="247">
        <v>396.39999999999998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3" t="s">
        <v>294</v>
      </c>
      <c r="AU221" s="253" t="s">
        <v>81</v>
      </c>
      <c r="AV221" s="13" t="s">
        <v>81</v>
      </c>
      <c r="AW221" s="13" t="s">
        <v>4</v>
      </c>
      <c r="AX221" s="13" t="s">
        <v>79</v>
      </c>
      <c r="AY221" s="253" t="s">
        <v>145</v>
      </c>
    </row>
    <row r="222" s="2" customFormat="1" ht="24.15" customHeight="1">
      <c r="A222" s="40"/>
      <c r="B222" s="41"/>
      <c r="C222" s="214" t="s">
        <v>581</v>
      </c>
      <c r="D222" s="214" t="s">
        <v>148</v>
      </c>
      <c r="E222" s="215" t="s">
        <v>530</v>
      </c>
      <c r="F222" s="216" t="s">
        <v>531</v>
      </c>
      <c r="G222" s="217" t="s">
        <v>330</v>
      </c>
      <c r="H222" s="218">
        <v>0.001</v>
      </c>
      <c r="I222" s="219"/>
      <c r="J222" s="220">
        <f>ROUND(I222*H222,2)</f>
        <v>0</v>
      </c>
      <c r="K222" s="216" t="s">
        <v>157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</v>
      </c>
      <c r="R222" s="223">
        <f>Q222*H222</f>
        <v>0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152</v>
      </c>
      <c r="AT222" s="225" t="s">
        <v>148</v>
      </c>
      <c r="AU222" s="225" t="s">
        <v>81</v>
      </c>
      <c r="AY222" s="19" t="s">
        <v>145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79</v>
      </c>
      <c r="BK222" s="226">
        <f>ROUND(I222*H222,2)</f>
        <v>0</v>
      </c>
      <c r="BL222" s="19" t="s">
        <v>152</v>
      </c>
      <c r="BM222" s="225" t="s">
        <v>913</v>
      </c>
    </row>
    <row r="223" s="2" customFormat="1">
      <c r="A223" s="40"/>
      <c r="B223" s="41"/>
      <c r="C223" s="42"/>
      <c r="D223" s="227" t="s">
        <v>159</v>
      </c>
      <c r="E223" s="42"/>
      <c r="F223" s="228" t="s">
        <v>533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159</v>
      </c>
      <c r="AU223" s="19" t="s">
        <v>81</v>
      </c>
    </row>
    <row r="224" s="12" customFormat="1" ht="22.8" customHeight="1">
      <c r="A224" s="12"/>
      <c r="B224" s="198"/>
      <c r="C224" s="199"/>
      <c r="D224" s="200" t="s">
        <v>71</v>
      </c>
      <c r="E224" s="212" t="s">
        <v>534</v>
      </c>
      <c r="F224" s="212" t="s">
        <v>535</v>
      </c>
      <c r="G224" s="199"/>
      <c r="H224" s="199"/>
      <c r="I224" s="202"/>
      <c r="J224" s="213">
        <f>BK224</f>
        <v>0</v>
      </c>
      <c r="K224" s="199"/>
      <c r="L224" s="204"/>
      <c r="M224" s="205"/>
      <c r="N224" s="206"/>
      <c r="O224" s="206"/>
      <c r="P224" s="207">
        <f>SUM(P225:P241)</f>
        <v>0</v>
      </c>
      <c r="Q224" s="206"/>
      <c r="R224" s="207">
        <f>SUM(R225:R241)</f>
        <v>0.26026200000000005</v>
      </c>
      <c r="S224" s="206"/>
      <c r="T224" s="208">
        <f>SUM(T225:T241)</f>
        <v>0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209" t="s">
        <v>81</v>
      </c>
      <c r="AT224" s="210" t="s">
        <v>71</v>
      </c>
      <c r="AU224" s="210" t="s">
        <v>79</v>
      </c>
      <c r="AY224" s="209" t="s">
        <v>145</v>
      </c>
      <c r="BK224" s="211">
        <f>SUM(BK225:BK241)</f>
        <v>0</v>
      </c>
    </row>
    <row r="225" s="2" customFormat="1" ht="16.5" customHeight="1">
      <c r="A225" s="40"/>
      <c r="B225" s="41"/>
      <c r="C225" s="214" t="s">
        <v>588</v>
      </c>
      <c r="D225" s="214" t="s">
        <v>148</v>
      </c>
      <c r="E225" s="215" t="s">
        <v>914</v>
      </c>
      <c r="F225" s="216" t="s">
        <v>915</v>
      </c>
      <c r="G225" s="217" t="s">
        <v>287</v>
      </c>
      <c r="H225" s="218">
        <v>4.2000000000000002</v>
      </c>
      <c r="I225" s="219"/>
      <c r="J225" s="220">
        <f>ROUND(I225*H225,2)</f>
        <v>0</v>
      </c>
      <c r="K225" s="216" t="s">
        <v>157</v>
      </c>
      <c r="L225" s="46"/>
      <c r="M225" s="221" t="s">
        <v>19</v>
      </c>
      <c r="N225" s="222" t="s">
        <v>43</v>
      </c>
      <c r="O225" s="86"/>
      <c r="P225" s="223">
        <f>O225*H225</f>
        <v>0</v>
      </c>
      <c r="Q225" s="223">
        <v>0</v>
      </c>
      <c r="R225" s="223">
        <f>Q225*H225</f>
        <v>0</v>
      </c>
      <c r="S225" s="223">
        <v>0</v>
      </c>
      <c r="T225" s="224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25" t="s">
        <v>152</v>
      </c>
      <c r="AT225" s="225" t="s">
        <v>148</v>
      </c>
      <c r="AU225" s="225" t="s">
        <v>81</v>
      </c>
      <c r="AY225" s="19" t="s">
        <v>145</v>
      </c>
      <c r="BE225" s="226">
        <f>IF(N225="základní",J225,0)</f>
        <v>0</v>
      </c>
      <c r="BF225" s="226">
        <f>IF(N225="snížená",J225,0)</f>
        <v>0</v>
      </c>
      <c r="BG225" s="226">
        <f>IF(N225="zákl. přenesená",J225,0)</f>
        <v>0</v>
      </c>
      <c r="BH225" s="226">
        <f>IF(N225="sníž. přenesená",J225,0)</f>
        <v>0</v>
      </c>
      <c r="BI225" s="226">
        <f>IF(N225="nulová",J225,0)</f>
        <v>0</v>
      </c>
      <c r="BJ225" s="19" t="s">
        <v>79</v>
      </c>
      <c r="BK225" s="226">
        <f>ROUND(I225*H225,2)</f>
        <v>0</v>
      </c>
      <c r="BL225" s="19" t="s">
        <v>152</v>
      </c>
      <c r="BM225" s="225" t="s">
        <v>916</v>
      </c>
    </row>
    <row r="226" s="2" customFormat="1">
      <c r="A226" s="40"/>
      <c r="B226" s="41"/>
      <c r="C226" s="42"/>
      <c r="D226" s="227" t="s">
        <v>159</v>
      </c>
      <c r="E226" s="42"/>
      <c r="F226" s="228" t="s">
        <v>917</v>
      </c>
      <c r="G226" s="42"/>
      <c r="H226" s="42"/>
      <c r="I226" s="229"/>
      <c r="J226" s="42"/>
      <c r="K226" s="42"/>
      <c r="L226" s="46"/>
      <c r="M226" s="230"/>
      <c r="N226" s="231"/>
      <c r="O226" s="86"/>
      <c r="P226" s="86"/>
      <c r="Q226" s="86"/>
      <c r="R226" s="86"/>
      <c r="S226" s="86"/>
      <c r="T226" s="87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T226" s="19" t="s">
        <v>159</v>
      </c>
      <c r="AU226" s="19" t="s">
        <v>81</v>
      </c>
    </row>
    <row r="227" s="13" customFormat="1">
      <c r="A227" s="13"/>
      <c r="B227" s="243"/>
      <c r="C227" s="244"/>
      <c r="D227" s="238" t="s">
        <v>294</v>
      </c>
      <c r="E227" s="245" t="s">
        <v>19</v>
      </c>
      <c r="F227" s="246" t="s">
        <v>918</v>
      </c>
      <c r="G227" s="244"/>
      <c r="H227" s="247">
        <v>4.2000000000000002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3" t="s">
        <v>294</v>
      </c>
      <c r="AU227" s="253" t="s">
        <v>81</v>
      </c>
      <c r="AV227" s="13" t="s">
        <v>81</v>
      </c>
      <c r="AW227" s="13" t="s">
        <v>33</v>
      </c>
      <c r="AX227" s="13" t="s">
        <v>79</v>
      </c>
      <c r="AY227" s="253" t="s">
        <v>145</v>
      </c>
    </row>
    <row r="228" s="2" customFormat="1" ht="21.75" customHeight="1">
      <c r="A228" s="40"/>
      <c r="B228" s="41"/>
      <c r="C228" s="214" t="s">
        <v>593</v>
      </c>
      <c r="D228" s="214" t="s">
        <v>148</v>
      </c>
      <c r="E228" s="215" t="s">
        <v>919</v>
      </c>
      <c r="F228" s="216" t="s">
        <v>920</v>
      </c>
      <c r="G228" s="217" t="s">
        <v>287</v>
      </c>
      <c r="H228" s="218">
        <v>30</v>
      </c>
      <c r="I228" s="219"/>
      <c r="J228" s="220">
        <f>ROUND(I228*H228,2)</f>
        <v>0</v>
      </c>
      <c r="K228" s="216" t="s">
        <v>157</v>
      </c>
      <c r="L228" s="46"/>
      <c r="M228" s="221" t="s">
        <v>19</v>
      </c>
      <c r="N228" s="222" t="s">
        <v>43</v>
      </c>
      <c r="O228" s="86"/>
      <c r="P228" s="223">
        <f>O228*H228</f>
        <v>0</v>
      </c>
      <c r="Q228" s="223">
        <v>0</v>
      </c>
      <c r="R228" s="223">
        <f>Q228*H228</f>
        <v>0</v>
      </c>
      <c r="S228" s="223">
        <v>0</v>
      </c>
      <c r="T228" s="224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25" t="s">
        <v>152</v>
      </c>
      <c r="AT228" s="225" t="s">
        <v>148</v>
      </c>
      <c r="AU228" s="225" t="s">
        <v>81</v>
      </c>
      <c r="AY228" s="19" t="s">
        <v>145</v>
      </c>
      <c r="BE228" s="226">
        <f>IF(N228="základní",J228,0)</f>
        <v>0</v>
      </c>
      <c r="BF228" s="226">
        <f>IF(N228="snížená",J228,0)</f>
        <v>0</v>
      </c>
      <c r="BG228" s="226">
        <f>IF(N228="zákl. přenesená",J228,0)</f>
        <v>0</v>
      </c>
      <c r="BH228" s="226">
        <f>IF(N228="sníž. přenesená",J228,0)</f>
        <v>0</v>
      </c>
      <c r="BI228" s="226">
        <f>IF(N228="nulová",J228,0)</f>
        <v>0</v>
      </c>
      <c r="BJ228" s="19" t="s">
        <v>79</v>
      </c>
      <c r="BK228" s="226">
        <f>ROUND(I228*H228,2)</f>
        <v>0</v>
      </c>
      <c r="BL228" s="19" t="s">
        <v>152</v>
      </c>
      <c r="BM228" s="225" t="s">
        <v>921</v>
      </c>
    </row>
    <row r="229" s="2" customFormat="1">
      <c r="A229" s="40"/>
      <c r="B229" s="41"/>
      <c r="C229" s="42"/>
      <c r="D229" s="227" t="s">
        <v>159</v>
      </c>
      <c r="E229" s="42"/>
      <c r="F229" s="228" t="s">
        <v>922</v>
      </c>
      <c r="G229" s="42"/>
      <c r="H229" s="42"/>
      <c r="I229" s="229"/>
      <c r="J229" s="42"/>
      <c r="K229" s="42"/>
      <c r="L229" s="46"/>
      <c r="M229" s="230"/>
      <c r="N229" s="231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159</v>
      </c>
      <c r="AU229" s="19" t="s">
        <v>81</v>
      </c>
    </row>
    <row r="230" s="13" customFormat="1">
      <c r="A230" s="13"/>
      <c r="B230" s="243"/>
      <c r="C230" s="244"/>
      <c r="D230" s="238" t="s">
        <v>294</v>
      </c>
      <c r="E230" s="245" t="s">
        <v>19</v>
      </c>
      <c r="F230" s="246" t="s">
        <v>923</v>
      </c>
      <c r="G230" s="244"/>
      <c r="H230" s="247">
        <v>30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3" t="s">
        <v>294</v>
      </c>
      <c r="AU230" s="253" t="s">
        <v>81</v>
      </c>
      <c r="AV230" s="13" t="s">
        <v>81</v>
      </c>
      <c r="AW230" s="13" t="s">
        <v>33</v>
      </c>
      <c r="AX230" s="13" t="s">
        <v>79</v>
      </c>
      <c r="AY230" s="253" t="s">
        <v>145</v>
      </c>
    </row>
    <row r="231" s="2" customFormat="1" ht="16.5" customHeight="1">
      <c r="A231" s="40"/>
      <c r="B231" s="41"/>
      <c r="C231" s="214" t="s">
        <v>598</v>
      </c>
      <c r="D231" s="214" t="s">
        <v>148</v>
      </c>
      <c r="E231" s="215" t="s">
        <v>537</v>
      </c>
      <c r="F231" s="216" t="s">
        <v>538</v>
      </c>
      <c r="G231" s="217" t="s">
        <v>287</v>
      </c>
      <c r="H231" s="218">
        <v>34.200000000000003</v>
      </c>
      <c r="I231" s="219"/>
      <c r="J231" s="220">
        <f>ROUND(I231*H231,2)</f>
        <v>0</v>
      </c>
      <c r="K231" s="216" t="s">
        <v>157</v>
      </c>
      <c r="L231" s="46"/>
      <c r="M231" s="221" t="s">
        <v>19</v>
      </c>
      <c r="N231" s="222" t="s">
        <v>43</v>
      </c>
      <c r="O231" s="86"/>
      <c r="P231" s="223">
        <f>O231*H231</f>
        <v>0</v>
      </c>
      <c r="Q231" s="223">
        <v>0</v>
      </c>
      <c r="R231" s="223">
        <f>Q231*H231</f>
        <v>0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152</v>
      </c>
      <c r="AT231" s="225" t="s">
        <v>148</v>
      </c>
      <c r="AU231" s="225" t="s">
        <v>81</v>
      </c>
      <c r="AY231" s="19" t="s">
        <v>145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79</v>
      </c>
      <c r="BK231" s="226">
        <f>ROUND(I231*H231,2)</f>
        <v>0</v>
      </c>
      <c r="BL231" s="19" t="s">
        <v>152</v>
      </c>
      <c r="BM231" s="225" t="s">
        <v>924</v>
      </c>
    </row>
    <row r="232" s="2" customFormat="1">
      <c r="A232" s="40"/>
      <c r="B232" s="41"/>
      <c r="C232" s="42"/>
      <c r="D232" s="227" t="s">
        <v>159</v>
      </c>
      <c r="E232" s="42"/>
      <c r="F232" s="228" t="s">
        <v>540</v>
      </c>
      <c r="G232" s="42"/>
      <c r="H232" s="42"/>
      <c r="I232" s="229"/>
      <c r="J232" s="42"/>
      <c r="K232" s="42"/>
      <c r="L232" s="46"/>
      <c r="M232" s="230"/>
      <c r="N232" s="231"/>
      <c r="O232" s="86"/>
      <c r="P232" s="86"/>
      <c r="Q232" s="86"/>
      <c r="R232" s="86"/>
      <c r="S232" s="86"/>
      <c r="T232" s="87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T232" s="19" t="s">
        <v>159</v>
      </c>
      <c r="AU232" s="19" t="s">
        <v>81</v>
      </c>
    </row>
    <row r="233" s="13" customFormat="1">
      <c r="A233" s="13"/>
      <c r="B233" s="243"/>
      <c r="C233" s="244"/>
      <c r="D233" s="238" t="s">
        <v>294</v>
      </c>
      <c r="E233" s="245" t="s">
        <v>19</v>
      </c>
      <c r="F233" s="246" t="s">
        <v>923</v>
      </c>
      <c r="G233" s="244"/>
      <c r="H233" s="247">
        <v>30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294</v>
      </c>
      <c r="AU233" s="253" t="s">
        <v>81</v>
      </c>
      <c r="AV233" s="13" t="s">
        <v>81</v>
      </c>
      <c r="AW233" s="13" t="s">
        <v>33</v>
      </c>
      <c r="AX233" s="13" t="s">
        <v>72</v>
      </c>
      <c r="AY233" s="253" t="s">
        <v>145</v>
      </c>
    </row>
    <row r="234" s="13" customFormat="1">
      <c r="A234" s="13"/>
      <c r="B234" s="243"/>
      <c r="C234" s="244"/>
      <c r="D234" s="238" t="s">
        <v>294</v>
      </c>
      <c r="E234" s="245" t="s">
        <v>19</v>
      </c>
      <c r="F234" s="246" t="s">
        <v>918</v>
      </c>
      <c r="G234" s="244"/>
      <c r="H234" s="247">
        <v>4.2000000000000002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3" t="s">
        <v>294</v>
      </c>
      <c r="AU234" s="253" t="s">
        <v>81</v>
      </c>
      <c r="AV234" s="13" t="s">
        <v>81</v>
      </c>
      <c r="AW234" s="13" t="s">
        <v>33</v>
      </c>
      <c r="AX234" s="13" t="s">
        <v>72</v>
      </c>
      <c r="AY234" s="253" t="s">
        <v>145</v>
      </c>
    </row>
    <row r="235" s="14" customFormat="1">
      <c r="A235" s="14"/>
      <c r="B235" s="254"/>
      <c r="C235" s="255"/>
      <c r="D235" s="238" t="s">
        <v>294</v>
      </c>
      <c r="E235" s="256" t="s">
        <v>19</v>
      </c>
      <c r="F235" s="257" t="s">
        <v>298</v>
      </c>
      <c r="G235" s="255"/>
      <c r="H235" s="258">
        <v>34.200000000000003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4" t="s">
        <v>294</v>
      </c>
      <c r="AU235" s="264" t="s">
        <v>81</v>
      </c>
      <c r="AV235" s="14" t="s">
        <v>169</v>
      </c>
      <c r="AW235" s="14" t="s">
        <v>33</v>
      </c>
      <c r="AX235" s="14" t="s">
        <v>79</v>
      </c>
      <c r="AY235" s="264" t="s">
        <v>145</v>
      </c>
    </row>
    <row r="236" s="2" customFormat="1" ht="16.5" customHeight="1">
      <c r="A236" s="40"/>
      <c r="B236" s="41"/>
      <c r="C236" s="214" t="s">
        <v>607</v>
      </c>
      <c r="D236" s="214" t="s">
        <v>148</v>
      </c>
      <c r="E236" s="215" t="s">
        <v>542</v>
      </c>
      <c r="F236" s="216" t="s">
        <v>543</v>
      </c>
      <c r="G236" s="217" t="s">
        <v>287</v>
      </c>
      <c r="H236" s="218">
        <v>34.200000000000003</v>
      </c>
      <c r="I236" s="219"/>
      <c r="J236" s="220">
        <f>ROUND(I236*H236,2)</f>
        <v>0</v>
      </c>
      <c r="K236" s="216" t="s">
        <v>157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3.0000000000000001E-05</v>
      </c>
      <c r="R236" s="223">
        <f>Q236*H236</f>
        <v>0.0010260000000000002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152</v>
      </c>
      <c r="AT236" s="225" t="s">
        <v>148</v>
      </c>
      <c r="AU236" s="225" t="s">
        <v>81</v>
      </c>
      <c r="AY236" s="19" t="s">
        <v>145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79</v>
      </c>
      <c r="BK236" s="226">
        <f>ROUND(I236*H236,2)</f>
        <v>0</v>
      </c>
      <c r="BL236" s="19" t="s">
        <v>152</v>
      </c>
      <c r="BM236" s="225" t="s">
        <v>925</v>
      </c>
    </row>
    <row r="237" s="2" customFormat="1">
      <c r="A237" s="40"/>
      <c r="B237" s="41"/>
      <c r="C237" s="42"/>
      <c r="D237" s="227" t="s">
        <v>159</v>
      </c>
      <c r="E237" s="42"/>
      <c r="F237" s="228" t="s">
        <v>545</v>
      </c>
      <c r="G237" s="42"/>
      <c r="H237" s="42"/>
      <c r="I237" s="229"/>
      <c r="J237" s="42"/>
      <c r="K237" s="42"/>
      <c r="L237" s="46"/>
      <c r="M237" s="230"/>
      <c r="N237" s="231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159</v>
      </c>
      <c r="AU237" s="19" t="s">
        <v>81</v>
      </c>
    </row>
    <row r="238" s="2" customFormat="1" ht="21.75" customHeight="1">
      <c r="A238" s="40"/>
      <c r="B238" s="41"/>
      <c r="C238" s="214" t="s">
        <v>610</v>
      </c>
      <c r="D238" s="214" t="s">
        <v>148</v>
      </c>
      <c r="E238" s="215" t="s">
        <v>547</v>
      </c>
      <c r="F238" s="216" t="s">
        <v>548</v>
      </c>
      <c r="G238" s="217" t="s">
        <v>287</v>
      </c>
      <c r="H238" s="218">
        <v>34.200000000000003</v>
      </c>
      <c r="I238" s="219"/>
      <c r="J238" s="220">
        <f>ROUND(I238*H238,2)</f>
        <v>0</v>
      </c>
      <c r="K238" s="216" t="s">
        <v>157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0.0075799999999999999</v>
      </c>
      <c r="R238" s="223">
        <f>Q238*H238</f>
        <v>0.25923600000000002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152</v>
      </c>
      <c r="AT238" s="225" t="s">
        <v>148</v>
      </c>
      <c r="AU238" s="225" t="s">
        <v>81</v>
      </c>
      <c r="AY238" s="19" t="s">
        <v>145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79</v>
      </c>
      <c r="BK238" s="226">
        <f>ROUND(I238*H238,2)</f>
        <v>0</v>
      </c>
      <c r="BL238" s="19" t="s">
        <v>152</v>
      </c>
      <c r="BM238" s="225" t="s">
        <v>926</v>
      </c>
    </row>
    <row r="239" s="2" customFormat="1">
      <c r="A239" s="40"/>
      <c r="B239" s="41"/>
      <c r="C239" s="42"/>
      <c r="D239" s="227" t="s">
        <v>159</v>
      </c>
      <c r="E239" s="42"/>
      <c r="F239" s="228" t="s">
        <v>550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159</v>
      </c>
      <c r="AU239" s="19" t="s">
        <v>81</v>
      </c>
    </row>
    <row r="240" s="2" customFormat="1" ht="24.15" customHeight="1">
      <c r="A240" s="40"/>
      <c r="B240" s="41"/>
      <c r="C240" s="214" t="s">
        <v>615</v>
      </c>
      <c r="D240" s="214" t="s">
        <v>148</v>
      </c>
      <c r="E240" s="215" t="s">
        <v>552</v>
      </c>
      <c r="F240" s="216" t="s">
        <v>553</v>
      </c>
      <c r="G240" s="217" t="s">
        <v>330</v>
      </c>
      <c r="H240" s="218">
        <v>0.26000000000000001</v>
      </c>
      <c r="I240" s="219"/>
      <c r="J240" s="220">
        <f>ROUND(I240*H240,2)</f>
        <v>0</v>
      </c>
      <c r="K240" s="216" t="s">
        <v>157</v>
      </c>
      <c r="L240" s="46"/>
      <c r="M240" s="221" t="s">
        <v>19</v>
      </c>
      <c r="N240" s="222" t="s">
        <v>43</v>
      </c>
      <c r="O240" s="86"/>
      <c r="P240" s="223">
        <f>O240*H240</f>
        <v>0</v>
      </c>
      <c r="Q240" s="223">
        <v>0</v>
      </c>
      <c r="R240" s="223">
        <f>Q240*H240</f>
        <v>0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152</v>
      </c>
      <c r="AT240" s="225" t="s">
        <v>148</v>
      </c>
      <c r="AU240" s="225" t="s">
        <v>81</v>
      </c>
      <c r="AY240" s="19" t="s">
        <v>145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79</v>
      </c>
      <c r="BK240" s="226">
        <f>ROUND(I240*H240,2)</f>
        <v>0</v>
      </c>
      <c r="BL240" s="19" t="s">
        <v>152</v>
      </c>
      <c r="BM240" s="225" t="s">
        <v>927</v>
      </c>
    </row>
    <row r="241" s="2" customFormat="1">
      <c r="A241" s="40"/>
      <c r="B241" s="41"/>
      <c r="C241" s="42"/>
      <c r="D241" s="227" t="s">
        <v>159</v>
      </c>
      <c r="E241" s="42"/>
      <c r="F241" s="228" t="s">
        <v>555</v>
      </c>
      <c r="G241" s="42"/>
      <c r="H241" s="42"/>
      <c r="I241" s="229"/>
      <c r="J241" s="42"/>
      <c r="K241" s="42"/>
      <c r="L241" s="46"/>
      <c r="M241" s="230"/>
      <c r="N241" s="231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159</v>
      </c>
      <c r="AU241" s="19" t="s">
        <v>81</v>
      </c>
    </row>
    <row r="242" s="12" customFormat="1" ht="22.8" customHeight="1">
      <c r="A242" s="12"/>
      <c r="B242" s="198"/>
      <c r="C242" s="199"/>
      <c r="D242" s="200" t="s">
        <v>71</v>
      </c>
      <c r="E242" s="212" t="s">
        <v>928</v>
      </c>
      <c r="F242" s="212" t="s">
        <v>929</v>
      </c>
      <c r="G242" s="199"/>
      <c r="H242" s="199"/>
      <c r="I242" s="202"/>
      <c r="J242" s="213">
        <f>BK242</f>
        <v>0</v>
      </c>
      <c r="K242" s="199"/>
      <c r="L242" s="204"/>
      <c r="M242" s="205"/>
      <c r="N242" s="206"/>
      <c r="O242" s="206"/>
      <c r="P242" s="207">
        <f>SUM(P243:P245)</f>
        <v>0</v>
      </c>
      <c r="Q242" s="206"/>
      <c r="R242" s="207">
        <f>SUM(R243:R245)</f>
        <v>0</v>
      </c>
      <c r="S242" s="206"/>
      <c r="T242" s="208">
        <f>SUM(T243:T245)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9" t="s">
        <v>81</v>
      </c>
      <c r="AT242" s="210" t="s">
        <v>71</v>
      </c>
      <c r="AU242" s="210" t="s">
        <v>79</v>
      </c>
      <c r="AY242" s="209" t="s">
        <v>145</v>
      </c>
      <c r="BK242" s="211">
        <f>SUM(BK243:BK245)</f>
        <v>0</v>
      </c>
    </row>
    <row r="243" s="2" customFormat="1" ht="16.5" customHeight="1">
      <c r="A243" s="40"/>
      <c r="B243" s="41"/>
      <c r="C243" s="214" t="s">
        <v>930</v>
      </c>
      <c r="D243" s="214" t="s">
        <v>148</v>
      </c>
      <c r="E243" s="215" t="s">
        <v>931</v>
      </c>
      <c r="F243" s="216" t="s">
        <v>932</v>
      </c>
      <c r="G243" s="217" t="s">
        <v>287</v>
      </c>
      <c r="H243" s="218">
        <v>13.800000000000001</v>
      </c>
      <c r="I243" s="219"/>
      <c r="J243" s="220">
        <f>ROUND(I243*H243,2)</f>
        <v>0</v>
      </c>
      <c r="K243" s="216" t="s">
        <v>19</v>
      </c>
      <c r="L243" s="46"/>
      <c r="M243" s="221" t="s">
        <v>19</v>
      </c>
      <c r="N243" s="222" t="s">
        <v>43</v>
      </c>
      <c r="O243" s="86"/>
      <c r="P243" s="223">
        <f>O243*H243</f>
        <v>0</v>
      </c>
      <c r="Q243" s="223">
        <v>0</v>
      </c>
      <c r="R243" s="223">
        <f>Q243*H243</f>
        <v>0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152</v>
      </c>
      <c r="AT243" s="225" t="s">
        <v>148</v>
      </c>
      <c r="AU243" s="225" t="s">
        <v>81</v>
      </c>
      <c r="AY243" s="19" t="s">
        <v>145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79</v>
      </c>
      <c r="BK243" s="226">
        <f>ROUND(I243*H243,2)</f>
        <v>0</v>
      </c>
      <c r="BL243" s="19" t="s">
        <v>152</v>
      </c>
      <c r="BM243" s="225" t="s">
        <v>933</v>
      </c>
    </row>
    <row r="244" s="2" customFormat="1" ht="24.15" customHeight="1">
      <c r="A244" s="40"/>
      <c r="B244" s="41"/>
      <c r="C244" s="214" t="s">
        <v>934</v>
      </c>
      <c r="D244" s="214" t="s">
        <v>148</v>
      </c>
      <c r="E244" s="215" t="s">
        <v>935</v>
      </c>
      <c r="F244" s="216" t="s">
        <v>936</v>
      </c>
      <c r="G244" s="217" t="s">
        <v>164</v>
      </c>
      <c r="H244" s="232"/>
      <c r="I244" s="219"/>
      <c r="J244" s="220">
        <f>ROUND(I244*H244,2)</f>
        <v>0</v>
      </c>
      <c r="K244" s="216" t="s">
        <v>157</v>
      </c>
      <c r="L244" s="46"/>
      <c r="M244" s="221" t="s">
        <v>19</v>
      </c>
      <c r="N244" s="222" t="s">
        <v>43</v>
      </c>
      <c r="O244" s="86"/>
      <c r="P244" s="223">
        <f>O244*H244</f>
        <v>0</v>
      </c>
      <c r="Q244" s="223">
        <v>0</v>
      </c>
      <c r="R244" s="223">
        <f>Q244*H244</f>
        <v>0</v>
      </c>
      <c r="S244" s="223">
        <v>0</v>
      </c>
      <c r="T244" s="224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25" t="s">
        <v>152</v>
      </c>
      <c r="AT244" s="225" t="s">
        <v>148</v>
      </c>
      <c r="AU244" s="225" t="s">
        <v>81</v>
      </c>
      <c r="AY244" s="19" t="s">
        <v>145</v>
      </c>
      <c r="BE244" s="226">
        <f>IF(N244="základní",J244,0)</f>
        <v>0</v>
      </c>
      <c r="BF244" s="226">
        <f>IF(N244="snížená",J244,0)</f>
        <v>0</v>
      </c>
      <c r="BG244" s="226">
        <f>IF(N244="zákl. přenesená",J244,0)</f>
        <v>0</v>
      </c>
      <c r="BH244" s="226">
        <f>IF(N244="sníž. přenesená",J244,0)</f>
        <v>0</v>
      </c>
      <c r="BI244" s="226">
        <f>IF(N244="nulová",J244,0)</f>
        <v>0</v>
      </c>
      <c r="BJ244" s="19" t="s">
        <v>79</v>
      </c>
      <c r="BK244" s="226">
        <f>ROUND(I244*H244,2)</f>
        <v>0</v>
      </c>
      <c r="BL244" s="19" t="s">
        <v>152</v>
      </c>
      <c r="BM244" s="225" t="s">
        <v>937</v>
      </c>
    </row>
    <row r="245" s="2" customFormat="1">
      <c r="A245" s="40"/>
      <c r="B245" s="41"/>
      <c r="C245" s="42"/>
      <c r="D245" s="227" t="s">
        <v>159</v>
      </c>
      <c r="E245" s="42"/>
      <c r="F245" s="228" t="s">
        <v>938</v>
      </c>
      <c r="G245" s="42"/>
      <c r="H245" s="42"/>
      <c r="I245" s="229"/>
      <c r="J245" s="42"/>
      <c r="K245" s="42"/>
      <c r="L245" s="46"/>
      <c r="M245" s="230"/>
      <c r="N245" s="231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159</v>
      </c>
      <c r="AU245" s="19" t="s">
        <v>81</v>
      </c>
    </row>
    <row r="246" s="12" customFormat="1" ht="22.8" customHeight="1">
      <c r="A246" s="12"/>
      <c r="B246" s="198"/>
      <c r="C246" s="199"/>
      <c r="D246" s="200" t="s">
        <v>71</v>
      </c>
      <c r="E246" s="212" t="s">
        <v>939</v>
      </c>
      <c r="F246" s="212" t="s">
        <v>940</v>
      </c>
      <c r="G246" s="199"/>
      <c r="H246" s="199"/>
      <c r="I246" s="202"/>
      <c r="J246" s="213">
        <f>BK246</f>
        <v>0</v>
      </c>
      <c r="K246" s="199"/>
      <c r="L246" s="204"/>
      <c r="M246" s="205"/>
      <c r="N246" s="206"/>
      <c r="O246" s="206"/>
      <c r="P246" s="207">
        <f>SUM(P247:P251)</f>
        <v>0</v>
      </c>
      <c r="Q246" s="206"/>
      <c r="R246" s="207">
        <f>SUM(R247:R251)</f>
        <v>0.0013860000000000001</v>
      </c>
      <c r="S246" s="206"/>
      <c r="T246" s="208">
        <f>SUM(T247:T251)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9" t="s">
        <v>81</v>
      </c>
      <c r="AT246" s="210" t="s">
        <v>71</v>
      </c>
      <c r="AU246" s="210" t="s">
        <v>79</v>
      </c>
      <c r="AY246" s="209" t="s">
        <v>145</v>
      </c>
      <c r="BK246" s="211">
        <f>SUM(BK247:BK251)</f>
        <v>0</v>
      </c>
    </row>
    <row r="247" s="2" customFormat="1" ht="16.5" customHeight="1">
      <c r="A247" s="40"/>
      <c r="B247" s="41"/>
      <c r="C247" s="214" t="s">
        <v>941</v>
      </c>
      <c r="D247" s="214" t="s">
        <v>148</v>
      </c>
      <c r="E247" s="215" t="s">
        <v>942</v>
      </c>
      <c r="F247" s="216" t="s">
        <v>943</v>
      </c>
      <c r="G247" s="217" t="s">
        <v>287</v>
      </c>
      <c r="H247" s="218">
        <v>4.2000000000000002</v>
      </c>
      <c r="I247" s="219"/>
      <c r="J247" s="220">
        <f>ROUND(I247*H247,2)</f>
        <v>0</v>
      </c>
      <c r="K247" s="216" t="s">
        <v>157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</v>
      </c>
      <c r="R247" s="223">
        <f>Q247*H247</f>
        <v>0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152</v>
      </c>
      <c r="AT247" s="225" t="s">
        <v>148</v>
      </c>
      <c r="AU247" s="225" t="s">
        <v>81</v>
      </c>
      <c r="AY247" s="19" t="s">
        <v>145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79</v>
      </c>
      <c r="BK247" s="226">
        <f>ROUND(I247*H247,2)</f>
        <v>0</v>
      </c>
      <c r="BL247" s="19" t="s">
        <v>152</v>
      </c>
      <c r="BM247" s="225" t="s">
        <v>944</v>
      </c>
    </row>
    <row r="248" s="2" customFormat="1">
      <c r="A248" s="40"/>
      <c r="B248" s="41"/>
      <c r="C248" s="42"/>
      <c r="D248" s="227" t="s">
        <v>159</v>
      </c>
      <c r="E248" s="42"/>
      <c r="F248" s="228" t="s">
        <v>945</v>
      </c>
      <c r="G248" s="42"/>
      <c r="H248" s="42"/>
      <c r="I248" s="229"/>
      <c r="J248" s="42"/>
      <c r="K248" s="42"/>
      <c r="L248" s="46"/>
      <c r="M248" s="230"/>
      <c r="N248" s="231"/>
      <c r="O248" s="86"/>
      <c r="P248" s="86"/>
      <c r="Q248" s="86"/>
      <c r="R248" s="86"/>
      <c r="S248" s="86"/>
      <c r="T248" s="87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159</v>
      </c>
      <c r="AU248" s="19" t="s">
        <v>81</v>
      </c>
    </row>
    <row r="249" s="13" customFormat="1">
      <c r="A249" s="13"/>
      <c r="B249" s="243"/>
      <c r="C249" s="244"/>
      <c r="D249" s="238" t="s">
        <v>294</v>
      </c>
      <c r="E249" s="245" t="s">
        <v>19</v>
      </c>
      <c r="F249" s="246" t="s">
        <v>918</v>
      </c>
      <c r="G249" s="244"/>
      <c r="H249" s="247">
        <v>4.2000000000000002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3" t="s">
        <v>294</v>
      </c>
      <c r="AU249" s="253" t="s">
        <v>81</v>
      </c>
      <c r="AV249" s="13" t="s">
        <v>81</v>
      </c>
      <c r="AW249" s="13" t="s">
        <v>33</v>
      </c>
      <c r="AX249" s="13" t="s">
        <v>79</v>
      </c>
      <c r="AY249" s="253" t="s">
        <v>145</v>
      </c>
    </row>
    <row r="250" s="2" customFormat="1" ht="16.5" customHeight="1">
      <c r="A250" s="40"/>
      <c r="B250" s="41"/>
      <c r="C250" s="214" t="s">
        <v>946</v>
      </c>
      <c r="D250" s="214" t="s">
        <v>148</v>
      </c>
      <c r="E250" s="215" t="s">
        <v>947</v>
      </c>
      <c r="F250" s="216" t="s">
        <v>948</v>
      </c>
      <c r="G250" s="217" t="s">
        <v>287</v>
      </c>
      <c r="H250" s="218">
        <v>4.2000000000000002</v>
      </c>
      <c r="I250" s="219"/>
      <c r="J250" s="220">
        <f>ROUND(I250*H250,2)</f>
        <v>0</v>
      </c>
      <c r="K250" s="216" t="s">
        <v>19</v>
      </c>
      <c r="L250" s="46"/>
      <c r="M250" s="221" t="s">
        <v>19</v>
      </c>
      <c r="N250" s="222" t="s">
        <v>43</v>
      </c>
      <c r="O250" s="86"/>
      <c r="P250" s="223">
        <f>O250*H250</f>
        <v>0</v>
      </c>
      <c r="Q250" s="223">
        <v>0.00033</v>
      </c>
      <c r="R250" s="223">
        <f>Q250*H250</f>
        <v>0.0013860000000000001</v>
      </c>
      <c r="S250" s="223">
        <v>0</v>
      </c>
      <c r="T250" s="224">
        <f>S250*H250</f>
        <v>0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25" t="s">
        <v>152</v>
      </c>
      <c r="AT250" s="225" t="s">
        <v>148</v>
      </c>
      <c r="AU250" s="225" t="s">
        <v>81</v>
      </c>
      <c r="AY250" s="19" t="s">
        <v>145</v>
      </c>
      <c r="BE250" s="226">
        <f>IF(N250="základní",J250,0)</f>
        <v>0</v>
      </c>
      <c r="BF250" s="226">
        <f>IF(N250="snížená",J250,0)</f>
        <v>0</v>
      </c>
      <c r="BG250" s="226">
        <f>IF(N250="zákl. přenesená",J250,0)</f>
        <v>0</v>
      </c>
      <c r="BH250" s="226">
        <f>IF(N250="sníž. přenesená",J250,0)</f>
        <v>0</v>
      </c>
      <c r="BI250" s="226">
        <f>IF(N250="nulová",J250,0)</f>
        <v>0</v>
      </c>
      <c r="BJ250" s="19" t="s">
        <v>79</v>
      </c>
      <c r="BK250" s="226">
        <f>ROUND(I250*H250,2)</f>
        <v>0</v>
      </c>
      <c r="BL250" s="19" t="s">
        <v>152</v>
      </c>
      <c r="BM250" s="225" t="s">
        <v>949</v>
      </c>
    </row>
    <row r="251" s="13" customFormat="1">
      <c r="A251" s="13"/>
      <c r="B251" s="243"/>
      <c r="C251" s="244"/>
      <c r="D251" s="238" t="s">
        <v>294</v>
      </c>
      <c r="E251" s="245" t="s">
        <v>19</v>
      </c>
      <c r="F251" s="246" t="s">
        <v>918</v>
      </c>
      <c r="G251" s="244"/>
      <c r="H251" s="247">
        <v>4.2000000000000002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3" t="s">
        <v>294</v>
      </c>
      <c r="AU251" s="253" t="s">
        <v>81</v>
      </c>
      <c r="AV251" s="13" t="s">
        <v>81</v>
      </c>
      <c r="AW251" s="13" t="s">
        <v>33</v>
      </c>
      <c r="AX251" s="13" t="s">
        <v>79</v>
      </c>
      <c r="AY251" s="253" t="s">
        <v>145</v>
      </c>
    </row>
    <row r="252" s="12" customFormat="1" ht="22.8" customHeight="1">
      <c r="A252" s="12"/>
      <c r="B252" s="198"/>
      <c r="C252" s="199"/>
      <c r="D252" s="200" t="s">
        <v>71</v>
      </c>
      <c r="E252" s="212" t="s">
        <v>564</v>
      </c>
      <c r="F252" s="212" t="s">
        <v>565</v>
      </c>
      <c r="G252" s="199"/>
      <c r="H252" s="199"/>
      <c r="I252" s="202"/>
      <c r="J252" s="213">
        <f>BK252</f>
        <v>0</v>
      </c>
      <c r="K252" s="199"/>
      <c r="L252" s="204"/>
      <c r="M252" s="205"/>
      <c r="N252" s="206"/>
      <c r="O252" s="206"/>
      <c r="P252" s="207">
        <f>SUM(P253:P286)</f>
        <v>0</v>
      </c>
      <c r="Q252" s="206"/>
      <c r="R252" s="207">
        <f>SUM(R253:R286)</f>
        <v>2.7545191800000004</v>
      </c>
      <c r="S252" s="206"/>
      <c r="T252" s="208">
        <f>SUM(T253:T286)</f>
        <v>0.18384394999999998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9" t="s">
        <v>81</v>
      </c>
      <c r="AT252" s="210" t="s">
        <v>71</v>
      </c>
      <c r="AU252" s="210" t="s">
        <v>79</v>
      </c>
      <c r="AY252" s="209" t="s">
        <v>145</v>
      </c>
      <c r="BK252" s="211">
        <f>SUM(BK253:BK286)</f>
        <v>0</v>
      </c>
    </row>
    <row r="253" s="2" customFormat="1" ht="16.5" customHeight="1">
      <c r="A253" s="40"/>
      <c r="B253" s="41"/>
      <c r="C253" s="214" t="s">
        <v>950</v>
      </c>
      <c r="D253" s="214" t="s">
        <v>148</v>
      </c>
      <c r="E253" s="215" t="s">
        <v>951</v>
      </c>
      <c r="F253" s="216" t="s">
        <v>952</v>
      </c>
      <c r="G253" s="217" t="s">
        <v>287</v>
      </c>
      <c r="H253" s="218">
        <v>593.04499999999996</v>
      </c>
      <c r="I253" s="219"/>
      <c r="J253" s="220">
        <f>ROUND(I253*H253,2)</f>
        <v>0</v>
      </c>
      <c r="K253" s="216" t="s">
        <v>157</v>
      </c>
      <c r="L253" s="46"/>
      <c r="M253" s="221" t="s">
        <v>19</v>
      </c>
      <c r="N253" s="222" t="s">
        <v>43</v>
      </c>
      <c r="O253" s="86"/>
      <c r="P253" s="223">
        <f>O253*H253</f>
        <v>0</v>
      </c>
      <c r="Q253" s="223">
        <v>0</v>
      </c>
      <c r="R253" s="223">
        <f>Q253*H253</f>
        <v>0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152</v>
      </c>
      <c r="AT253" s="225" t="s">
        <v>148</v>
      </c>
      <c r="AU253" s="225" t="s">
        <v>81</v>
      </c>
      <c r="AY253" s="19" t="s">
        <v>145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79</v>
      </c>
      <c r="BK253" s="226">
        <f>ROUND(I253*H253,2)</f>
        <v>0</v>
      </c>
      <c r="BL253" s="19" t="s">
        <v>152</v>
      </c>
      <c r="BM253" s="225" t="s">
        <v>953</v>
      </c>
    </row>
    <row r="254" s="2" customFormat="1">
      <c r="A254" s="40"/>
      <c r="B254" s="41"/>
      <c r="C254" s="42"/>
      <c r="D254" s="227" t="s">
        <v>159</v>
      </c>
      <c r="E254" s="42"/>
      <c r="F254" s="228" t="s">
        <v>954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159</v>
      </c>
      <c r="AU254" s="19" t="s">
        <v>81</v>
      </c>
    </row>
    <row r="255" s="15" customFormat="1">
      <c r="A255" s="15"/>
      <c r="B255" s="275"/>
      <c r="C255" s="276"/>
      <c r="D255" s="238" t="s">
        <v>294</v>
      </c>
      <c r="E255" s="277" t="s">
        <v>19</v>
      </c>
      <c r="F255" s="278" t="s">
        <v>955</v>
      </c>
      <c r="G255" s="276"/>
      <c r="H255" s="277" t="s">
        <v>19</v>
      </c>
      <c r="I255" s="279"/>
      <c r="J255" s="276"/>
      <c r="K255" s="276"/>
      <c r="L255" s="280"/>
      <c r="M255" s="281"/>
      <c r="N255" s="282"/>
      <c r="O255" s="282"/>
      <c r="P255" s="282"/>
      <c r="Q255" s="282"/>
      <c r="R255" s="282"/>
      <c r="S255" s="282"/>
      <c r="T255" s="28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84" t="s">
        <v>294</v>
      </c>
      <c r="AU255" s="284" t="s">
        <v>81</v>
      </c>
      <c r="AV255" s="15" t="s">
        <v>79</v>
      </c>
      <c r="AW255" s="15" t="s">
        <v>33</v>
      </c>
      <c r="AX255" s="15" t="s">
        <v>72</v>
      </c>
      <c r="AY255" s="284" t="s">
        <v>145</v>
      </c>
    </row>
    <row r="256" s="13" customFormat="1">
      <c r="A256" s="13"/>
      <c r="B256" s="243"/>
      <c r="C256" s="244"/>
      <c r="D256" s="238" t="s">
        <v>294</v>
      </c>
      <c r="E256" s="245" t="s">
        <v>19</v>
      </c>
      <c r="F256" s="246" t="s">
        <v>956</v>
      </c>
      <c r="G256" s="244"/>
      <c r="H256" s="247">
        <v>198.19999999999999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53" t="s">
        <v>294</v>
      </c>
      <c r="AU256" s="253" t="s">
        <v>81</v>
      </c>
      <c r="AV256" s="13" t="s">
        <v>81</v>
      </c>
      <c r="AW256" s="13" t="s">
        <v>33</v>
      </c>
      <c r="AX256" s="13" t="s">
        <v>72</v>
      </c>
      <c r="AY256" s="253" t="s">
        <v>145</v>
      </c>
    </row>
    <row r="257" s="13" customFormat="1">
      <c r="A257" s="13"/>
      <c r="B257" s="243"/>
      <c r="C257" s="244"/>
      <c r="D257" s="238" t="s">
        <v>294</v>
      </c>
      <c r="E257" s="245" t="s">
        <v>19</v>
      </c>
      <c r="F257" s="246" t="s">
        <v>957</v>
      </c>
      <c r="G257" s="244"/>
      <c r="H257" s="247">
        <v>34.164000000000001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3" t="s">
        <v>294</v>
      </c>
      <c r="AU257" s="253" t="s">
        <v>81</v>
      </c>
      <c r="AV257" s="13" t="s">
        <v>81</v>
      </c>
      <c r="AW257" s="13" t="s">
        <v>33</v>
      </c>
      <c r="AX257" s="13" t="s">
        <v>72</v>
      </c>
      <c r="AY257" s="253" t="s">
        <v>145</v>
      </c>
    </row>
    <row r="258" s="13" customFormat="1">
      <c r="A258" s="13"/>
      <c r="B258" s="243"/>
      <c r="C258" s="244"/>
      <c r="D258" s="238" t="s">
        <v>294</v>
      </c>
      <c r="E258" s="245" t="s">
        <v>19</v>
      </c>
      <c r="F258" s="246" t="s">
        <v>958</v>
      </c>
      <c r="G258" s="244"/>
      <c r="H258" s="247">
        <v>169.374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53" t="s">
        <v>294</v>
      </c>
      <c r="AU258" s="253" t="s">
        <v>81</v>
      </c>
      <c r="AV258" s="13" t="s">
        <v>81</v>
      </c>
      <c r="AW258" s="13" t="s">
        <v>33</v>
      </c>
      <c r="AX258" s="13" t="s">
        <v>72</v>
      </c>
      <c r="AY258" s="253" t="s">
        <v>145</v>
      </c>
    </row>
    <row r="259" s="13" customFormat="1">
      <c r="A259" s="13"/>
      <c r="B259" s="243"/>
      <c r="C259" s="244"/>
      <c r="D259" s="238" t="s">
        <v>294</v>
      </c>
      <c r="E259" s="245" t="s">
        <v>19</v>
      </c>
      <c r="F259" s="246" t="s">
        <v>959</v>
      </c>
      <c r="G259" s="244"/>
      <c r="H259" s="247">
        <v>14.454000000000001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3" t="s">
        <v>294</v>
      </c>
      <c r="AU259" s="253" t="s">
        <v>81</v>
      </c>
      <c r="AV259" s="13" t="s">
        <v>81</v>
      </c>
      <c r="AW259" s="13" t="s">
        <v>33</v>
      </c>
      <c r="AX259" s="13" t="s">
        <v>72</v>
      </c>
      <c r="AY259" s="253" t="s">
        <v>145</v>
      </c>
    </row>
    <row r="260" s="13" customFormat="1">
      <c r="A260" s="13"/>
      <c r="B260" s="243"/>
      <c r="C260" s="244"/>
      <c r="D260" s="238" t="s">
        <v>294</v>
      </c>
      <c r="E260" s="245" t="s">
        <v>19</v>
      </c>
      <c r="F260" s="246" t="s">
        <v>960</v>
      </c>
      <c r="G260" s="244"/>
      <c r="H260" s="247">
        <v>152.62200000000001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3" t="s">
        <v>294</v>
      </c>
      <c r="AU260" s="253" t="s">
        <v>81</v>
      </c>
      <c r="AV260" s="13" t="s">
        <v>81</v>
      </c>
      <c r="AW260" s="13" t="s">
        <v>33</v>
      </c>
      <c r="AX260" s="13" t="s">
        <v>72</v>
      </c>
      <c r="AY260" s="253" t="s">
        <v>145</v>
      </c>
    </row>
    <row r="261" s="15" customFormat="1">
      <c r="A261" s="15"/>
      <c r="B261" s="275"/>
      <c r="C261" s="276"/>
      <c r="D261" s="238" t="s">
        <v>294</v>
      </c>
      <c r="E261" s="277" t="s">
        <v>19</v>
      </c>
      <c r="F261" s="278" t="s">
        <v>961</v>
      </c>
      <c r="G261" s="276"/>
      <c r="H261" s="277" t="s">
        <v>19</v>
      </c>
      <c r="I261" s="279"/>
      <c r="J261" s="276"/>
      <c r="K261" s="276"/>
      <c r="L261" s="280"/>
      <c r="M261" s="281"/>
      <c r="N261" s="282"/>
      <c r="O261" s="282"/>
      <c r="P261" s="282"/>
      <c r="Q261" s="282"/>
      <c r="R261" s="282"/>
      <c r="S261" s="282"/>
      <c r="T261" s="28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84" t="s">
        <v>294</v>
      </c>
      <c r="AU261" s="284" t="s">
        <v>81</v>
      </c>
      <c r="AV261" s="15" t="s">
        <v>79</v>
      </c>
      <c r="AW261" s="15" t="s">
        <v>33</v>
      </c>
      <c r="AX261" s="15" t="s">
        <v>72</v>
      </c>
      <c r="AY261" s="284" t="s">
        <v>145</v>
      </c>
    </row>
    <row r="262" s="13" customFormat="1">
      <c r="A262" s="13"/>
      <c r="B262" s="243"/>
      <c r="C262" s="244"/>
      <c r="D262" s="238" t="s">
        <v>294</v>
      </c>
      <c r="E262" s="245" t="s">
        <v>19</v>
      </c>
      <c r="F262" s="246" t="s">
        <v>962</v>
      </c>
      <c r="G262" s="244"/>
      <c r="H262" s="247">
        <v>4.2000000000000002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3" t="s">
        <v>294</v>
      </c>
      <c r="AU262" s="253" t="s">
        <v>81</v>
      </c>
      <c r="AV262" s="13" t="s">
        <v>81</v>
      </c>
      <c r="AW262" s="13" t="s">
        <v>33</v>
      </c>
      <c r="AX262" s="13" t="s">
        <v>72</v>
      </c>
      <c r="AY262" s="253" t="s">
        <v>145</v>
      </c>
    </row>
    <row r="263" s="13" customFormat="1">
      <c r="A263" s="13"/>
      <c r="B263" s="243"/>
      <c r="C263" s="244"/>
      <c r="D263" s="238" t="s">
        <v>294</v>
      </c>
      <c r="E263" s="245" t="s">
        <v>19</v>
      </c>
      <c r="F263" s="246" t="s">
        <v>963</v>
      </c>
      <c r="G263" s="244"/>
      <c r="H263" s="247">
        <v>20.030999999999999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3" t="s">
        <v>294</v>
      </c>
      <c r="AU263" s="253" t="s">
        <v>81</v>
      </c>
      <c r="AV263" s="13" t="s">
        <v>81</v>
      </c>
      <c r="AW263" s="13" t="s">
        <v>33</v>
      </c>
      <c r="AX263" s="13" t="s">
        <v>72</v>
      </c>
      <c r="AY263" s="253" t="s">
        <v>145</v>
      </c>
    </row>
    <row r="264" s="14" customFormat="1">
      <c r="A264" s="14"/>
      <c r="B264" s="254"/>
      <c r="C264" s="255"/>
      <c r="D264" s="238" t="s">
        <v>294</v>
      </c>
      <c r="E264" s="256" t="s">
        <v>19</v>
      </c>
      <c r="F264" s="257" t="s">
        <v>298</v>
      </c>
      <c r="G264" s="255"/>
      <c r="H264" s="258">
        <v>593.04499999999996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4" t="s">
        <v>294</v>
      </c>
      <c r="AU264" s="264" t="s">
        <v>81</v>
      </c>
      <c r="AV264" s="14" t="s">
        <v>169</v>
      </c>
      <c r="AW264" s="14" t="s">
        <v>33</v>
      </c>
      <c r="AX264" s="14" t="s">
        <v>79</v>
      </c>
      <c r="AY264" s="264" t="s">
        <v>145</v>
      </c>
    </row>
    <row r="265" s="2" customFormat="1" ht="16.5" customHeight="1">
      <c r="A265" s="40"/>
      <c r="B265" s="41"/>
      <c r="C265" s="214" t="s">
        <v>964</v>
      </c>
      <c r="D265" s="214" t="s">
        <v>148</v>
      </c>
      <c r="E265" s="215" t="s">
        <v>965</v>
      </c>
      <c r="F265" s="216" t="s">
        <v>966</v>
      </c>
      <c r="G265" s="217" t="s">
        <v>287</v>
      </c>
      <c r="H265" s="218">
        <v>593.04499999999996</v>
      </c>
      <c r="I265" s="219"/>
      <c r="J265" s="220">
        <f>ROUND(I265*H265,2)</f>
        <v>0</v>
      </c>
      <c r="K265" s="216" t="s">
        <v>157</v>
      </c>
      <c r="L265" s="46"/>
      <c r="M265" s="221" t="s">
        <v>19</v>
      </c>
      <c r="N265" s="222" t="s">
        <v>43</v>
      </c>
      <c r="O265" s="86"/>
      <c r="P265" s="223">
        <f>O265*H265</f>
        <v>0</v>
      </c>
      <c r="Q265" s="223">
        <v>0.001</v>
      </c>
      <c r="R265" s="223">
        <f>Q265*H265</f>
        <v>0.59304499999999993</v>
      </c>
      <c r="S265" s="223">
        <v>0.00031</v>
      </c>
      <c r="T265" s="224">
        <f>S265*H265</f>
        <v>0.18384394999999998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152</v>
      </c>
      <c r="AT265" s="225" t="s">
        <v>148</v>
      </c>
      <c r="AU265" s="225" t="s">
        <v>81</v>
      </c>
      <c r="AY265" s="19" t="s">
        <v>145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79</v>
      </c>
      <c r="BK265" s="226">
        <f>ROUND(I265*H265,2)</f>
        <v>0</v>
      </c>
      <c r="BL265" s="19" t="s">
        <v>152</v>
      </c>
      <c r="BM265" s="225" t="s">
        <v>967</v>
      </c>
    </row>
    <row r="266" s="2" customFormat="1">
      <c r="A266" s="40"/>
      <c r="B266" s="41"/>
      <c r="C266" s="42"/>
      <c r="D266" s="227" t="s">
        <v>159</v>
      </c>
      <c r="E266" s="42"/>
      <c r="F266" s="228" t="s">
        <v>968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159</v>
      </c>
      <c r="AU266" s="19" t="s">
        <v>81</v>
      </c>
    </row>
    <row r="267" s="2" customFormat="1" ht="24.15" customHeight="1">
      <c r="A267" s="40"/>
      <c r="B267" s="41"/>
      <c r="C267" s="214" t="s">
        <v>969</v>
      </c>
      <c r="D267" s="214" t="s">
        <v>148</v>
      </c>
      <c r="E267" s="215" t="s">
        <v>970</v>
      </c>
      <c r="F267" s="216" t="s">
        <v>971</v>
      </c>
      <c r="G267" s="217" t="s">
        <v>287</v>
      </c>
      <c r="H267" s="218">
        <v>593.04499999999996</v>
      </c>
      <c r="I267" s="219"/>
      <c r="J267" s="220">
        <f>ROUND(I267*H267,2)</f>
        <v>0</v>
      </c>
      <c r="K267" s="216" t="s">
        <v>157</v>
      </c>
      <c r="L267" s="46"/>
      <c r="M267" s="221" t="s">
        <v>19</v>
      </c>
      <c r="N267" s="222" t="s">
        <v>43</v>
      </c>
      <c r="O267" s="86"/>
      <c r="P267" s="223">
        <f>O267*H267</f>
        <v>0</v>
      </c>
      <c r="Q267" s="223">
        <v>0.0031800000000000001</v>
      </c>
      <c r="R267" s="223">
        <f>Q267*H267</f>
        <v>1.8858831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152</v>
      </c>
      <c r="AT267" s="225" t="s">
        <v>148</v>
      </c>
      <c r="AU267" s="225" t="s">
        <v>81</v>
      </c>
      <c r="AY267" s="19" t="s">
        <v>145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79</v>
      </c>
      <c r="BK267" s="226">
        <f>ROUND(I267*H267,2)</f>
        <v>0</v>
      </c>
      <c r="BL267" s="19" t="s">
        <v>152</v>
      </c>
      <c r="BM267" s="225" t="s">
        <v>972</v>
      </c>
    </row>
    <row r="268" s="2" customFormat="1">
      <c r="A268" s="40"/>
      <c r="B268" s="41"/>
      <c r="C268" s="42"/>
      <c r="D268" s="227" t="s">
        <v>159</v>
      </c>
      <c r="E268" s="42"/>
      <c r="F268" s="228" t="s">
        <v>973</v>
      </c>
      <c r="G268" s="42"/>
      <c r="H268" s="42"/>
      <c r="I268" s="229"/>
      <c r="J268" s="42"/>
      <c r="K268" s="42"/>
      <c r="L268" s="46"/>
      <c r="M268" s="230"/>
      <c r="N268" s="231"/>
      <c r="O268" s="86"/>
      <c r="P268" s="86"/>
      <c r="Q268" s="86"/>
      <c r="R268" s="86"/>
      <c r="S268" s="86"/>
      <c r="T268" s="87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T268" s="19" t="s">
        <v>159</v>
      </c>
      <c r="AU268" s="19" t="s">
        <v>81</v>
      </c>
    </row>
    <row r="269" s="13" customFormat="1">
      <c r="A269" s="13"/>
      <c r="B269" s="243"/>
      <c r="C269" s="244"/>
      <c r="D269" s="238" t="s">
        <v>294</v>
      </c>
      <c r="E269" s="245" t="s">
        <v>19</v>
      </c>
      <c r="F269" s="246" t="s">
        <v>974</v>
      </c>
      <c r="G269" s="244"/>
      <c r="H269" s="247">
        <v>593.04499999999996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3" t="s">
        <v>294</v>
      </c>
      <c r="AU269" s="253" t="s">
        <v>81</v>
      </c>
      <c r="AV269" s="13" t="s">
        <v>81</v>
      </c>
      <c r="AW269" s="13" t="s">
        <v>33</v>
      </c>
      <c r="AX269" s="13" t="s">
        <v>79</v>
      </c>
      <c r="AY269" s="253" t="s">
        <v>145</v>
      </c>
    </row>
    <row r="270" s="2" customFormat="1" ht="16.5" customHeight="1">
      <c r="A270" s="40"/>
      <c r="B270" s="41"/>
      <c r="C270" s="214" t="s">
        <v>975</v>
      </c>
      <c r="D270" s="214" t="s">
        <v>148</v>
      </c>
      <c r="E270" s="215" t="s">
        <v>589</v>
      </c>
      <c r="F270" s="216" t="s">
        <v>590</v>
      </c>
      <c r="G270" s="217" t="s">
        <v>287</v>
      </c>
      <c r="H270" s="218">
        <v>202.40000000000001</v>
      </c>
      <c r="I270" s="219"/>
      <c r="J270" s="220">
        <f>ROUND(I270*H270,2)</f>
        <v>0</v>
      </c>
      <c r="K270" s="216" t="s">
        <v>157</v>
      </c>
      <c r="L270" s="46"/>
      <c r="M270" s="221" t="s">
        <v>19</v>
      </c>
      <c r="N270" s="222" t="s">
        <v>43</v>
      </c>
      <c r="O270" s="86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25" t="s">
        <v>152</v>
      </c>
      <c r="AT270" s="225" t="s">
        <v>148</v>
      </c>
      <c r="AU270" s="225" t="s">
        <v>81</v>
      </c>
      <c r="AY270" s="19" t="s">
        <v>145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9" t="s">
        <v>79</v>
      </c>
      <c r="BK270" s="226">
        <f>ROUND(I270*H270,2)</f>
        <v>0</v>
      </c>
      <c r="BL270" s="19" t="s">
        <v>152</v>
      </c>
      <c r="BM270" s="225" t="s">
        <v>976</v>
      </c>
    </row>
    <row r="271" s="2" customFormat="1">
      <c r="A271" s="40"/>
      <c r="B271" s="41"/>
      <c r="C271" s="42"/>
      <c r="D271" s="227" t="s">
        <v>159</v>
      </c>
      <c r="E271" s="42"/>
      <c r="F271" s="228" t="s">
        <v>592</v>
      </c>
      <c r="G271" s="42"/>
      <c r="H271" s="42"/>
      <c r="I271" s="229"/>
      <c r="J271" s="42"/>
      <c r="K271" s="42"/>
      <c r="L271" s="46"/>
      <c r="M271" s="230"/>
      <c r="N271" s="231"/>
      <c r="O271" s="86"/>
      <c r="P271" s="86"/>
      <c r="Q271" s="86"/>
      <c r="R271" s="86"/>
      <c r="S271" s="86"/>
      <c r="T271" s="87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T271" s="19" t="s">
        <v>159</v>
      </c>
      <c r="AU271" s="19" t="s">
        <v>81</v>
      </c>
    </row>
    <row r="272" s="13" customFormat="1">
      <c r="A272" s="13"/>
      <c r="B272" s="243"/>
      <c r="C272" s="244"/>
      <c r="D272" s="238" t="s">
        <v>294</v>
      </c>
      <c r="E272" s="245" t="s">
        <v>19</v>
      </c>
      <c r="F272" s="246" t="s">
        <v>977</v>
      </c>
      <c r="G272" s="244"/>
      <c r="H272" s="247">
        <v>202.40000000000001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3" t="s">
        <v>294</v>
      </c>
      <c r="AU272" s="253" t="s">
        <v>81</v>
      </c>
      <c r="AV272" s="13" t="s">
        <v>81</v>
      </c>
      <c r="AW272" s="13" t="s">
        <v>33</v>
      </c>
      <c r="AX272" s="13" t="s">
        <v>79</v>
      </c>
      <c r="AY272" s="253" t="s">
        <v>145</v>
      </c>
    </row>
    <row r="273" s="2" customFormat="1" ht="16.5" customHeight="1">
      <c r="A273" s="40"/>
      <c r="B273" s="41"/>
      <c r="C273" s="265" t="s">
        <v>978</v>
      </c>
      <c r="D273" s="265" t="s">
        <v>475</v>
      </c>
      <c r="E273" s="266" t="s">
        <v>594</v>
      </c>
      <c r="F273" s="267" t="s">
        <v>595</v>
      </c>
      <c r="G273" s="268" t="s">
        <v>287</v>
      </c>
      <c r="H273" s="269">
        <v>212.52000000000001</v>
      </c>
      <c r="I273" s="270"/>
      <c r="J273" s="271">
        <f>ROUND(I273*H273,2)</f>
        <v>0</v>
      </c>
      <c r="K273" s="267" t="s">
        <v>157</v>
      </c>
      <c r="L273" s="272"/>
      <c r="M273" s="273" t="s">
        <v>19</v>
      </c>
      <c r="N273" s="274" t="s">
        <v>43</v>
      </c>
      <c r="O273" s="86"/>
      <c r="P273" s="223">
        <f>O273*H273</f>
        <v>0</v>
      </c>
      <c r="Q273" s="223">
        <v>1.0000000000000001E-05</v>
      </c>
      <c r="R273" s="223">
        <f>Q273*H273</f>
        <v>0.0021252000000000003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222</v>
      </c>
      <c r="AT273" s="225" t="s">
        <v>475</v>
      </c>
      <c r="AU273" s="225" t="s">
        <v>81</v>
      </c>
      <c r="AY273" s="19" t="s">
        <v>145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79</v>
      </c>
      <c r="BK273" s="226">
        <f>ROUND(I273*H273,2)</f>
        <v>0</v>
      </c>
      <c r="BL273" s="19" t="s">
        <v>152</v>
      </c>
      <c r="BM273" s="225" t="s">
        <v>979</v>
      </c>
    </row>
    <row r="274" s="13" customFormat="1">
      <c r="A274" s="13"/>
      <c r="B274" s="243"/>
      <c r="C274" s="244"/>
      <c r="D274" s="238" t="s">
        <v>294</v>
      </c>
      <c r="E274" s="244"/>
      <c r="F274" s="246" t="s">
        <v>980</v>
      </c>
      <c r="G274" s="244"/>
      <c r="H274" s="247">
        <v>212.52000000000001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3" t="s">
        <v>294</v>
      </c>
      <c r="AU274" s="253" t="s">
        <v>81</v>
      </c>
      <c r="AV274" s="13" t="s">
        <v>81</v>
      </c>
      <c r="AW274" s="13" t="s">
        <v>4</v>
      </c>
      <c r="AX274" s="13" t="s">
        <v>79</v>
      </c>
      <c r="AY274" s="253" t="s">
        <v>145</v>
      </c>
    </row>
    <row r="275" s="2" customFormat="1" ht="24.15" customHeight="1">
      <c r="A275" s="40"/>
      <c r="B275" s="41"/>
      <c r="C275" s="214" t="s">
        <v>981</v>
      </c>
      <c r="D275" s="214" t="s">
        <v>148</v>
      </c>
      <c r="E275" s="215" t="s">
        <v>599</v>
      </c>
      <c r="F275" s="216" t="s">
        <v>600</v>
      </c>
      <c r="G275" s="217" t="s">
        <v>287</v>
      </c>
      <c r="H275" s="218">
        <v>63.350000000000001</v>
      </c>
      <c r="I275" s="219"/>
      <c r="J275" s="220">
        <f>ROUND(I275*H275,2)</f>
        <v>0</v>
      </c>
      <c r="K275" s="216" t="s">
        <v>157</v>
      </c>
      <c r="L275" s="46"/>
      <c r="M275" s="221" t="s">
        <v>19</v>
      </c>
      <c r="N275" s="222" t="s">
        <v>43</v>
      </c>
      <c r="O275" s="86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R275" s="225" t="s">
        <v>152</v>
      </c>
      <c r="AT275" s="225" t="s">
        <v>148</v>
      </c>
      <c r="AU275" s="225" t="s">
        <v>81</v>
      </c>
      <c r="AY275" s="19" t="s">
        <v>145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9" t="s">
        <v>79</v>
      </c>
      <c r="BK275" s="226">
        <f>ROUND(I275*H275,2)</f>
        <v>0</v>
      </c>
      <c r="BL275" s="19" t="s">
        <v>152</v>
      </c>
      <c r="BM275" s="225" t="s">
        <v>982</v>
      </c>
    </row>
    <row r="276" s="2" customFormat="1">
      <c r="A276" s="40"/>
      <c r="B276" s="41"/>
      <c r="C276" s="42"/>
      <c r="D276" s="227" t="s">
        <v>159</v>
      </c>
      <c r="E276" s="42"/>
      <c r="F276" s="228" t="s">
        <v>602</v>
      </c>
      <c r="G276" s="42"/>
      <c r="H276" s="42"/>
      <c r="I276" s="229"/>
      <c r="J276" s="42"/>
      <c r="K276" s="42"/>
      <c r="L276" s="46"/>
      <c r="M276" s="230"/>
      <c r="N276" s="231"/>
      <c r="O276" s="86"/>
      <c r="P276" s="86"/>
      <c r="Q276" s="86"/>
      <c r="R276" s="86"/>
      <c r="S276" s="86"/>
      <c r="T276" s="87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T276" s="19" t="s">
        <v>159</v>
      </c>
      <c r="AU276" s="19" t="s">
        <v>81</v>
      </c>
    </row>
    <row r="277" s="13" customFormat="1">
      <c r="A277" s="13"/>
      <c r="B277" s="243"/>
      <c r="C277" s="244"/>
      <c r="D277" s="238" t="s">
        <v>294</v>
      </c>
      <c r="E277" s="245" t="s">
        <v>19</v>
      </c>
      <c r="F277" s="246" t="s">
        <v>983</v>
      </c>
      <c r="G277" s="244"/>
      <c r="H277" s="247">
        <v>51.149999999999999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3" t="s">
        <v>294</v>
      </c>
      <c r="AU277" s="253" t="s">
        <v>81</v>
      </c>
      <c r="AV277" s="13" t="s">
        <v>81</v>
      </c>
      <c r="AW277" s="13" t="s">
        <v>33</v>
      </c>
      <c r="AX277" s="13" t="s">
        <v>72</v>
      </c>
      <c r="AY277" s="253" t="s">
        <v>145</v>
      </c>
    </row>
    <row r="278" s="13" customFormat="1">
      <c r="A278" s="13"/>
      <c r="B278" s="243"/>
      <c r="C278" s="244"/>
      <c r="D278" s="238" t="s">
        <v>294</v>
      </c>
      <c r="E278" s="245" t="s">
        <v>19</v>
      </c>
      <c r="F278" s="246" t="s">
        <v>984</v>
      </c>
      <c r="G278" s="244"/>
      <c r="H278" s="247">
        <v>5.5999999999999996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53" t="s">
        <v>294</v>
      </c>
      <c r="AU278" s="253" t="s">
        <v>81</v>
      </c>
      <c r="AV278" s="13" t="s">
        <v>81</v>
      </c>
      <c r="AW278" s="13" t="s">
        <v>33</v>
      </c>
      <c r="AX278" s="13" t="s">
        <v>72</v>
      </c>
      <c r="AY278" s="253" t="s">
        <v>145</v>
      </c>
    </row>
    <row r="279" s="13" customFormat="1">
      <c r="A279" s="13"/>
      <c r="B279" s="243"/>
      <c r="C279" s="244"/>
      <c r="D279" s="238" t="s">
        <v>294</v>
      </c>
      <c r="E279" s="245" t="s">
        <v>19</v>
      </c>
      <c r="F279" s="246" t="s">
        <v>985</v>
      </c>
      <c r="G279" s="244"/>
      <c r="H279" s="247">
        <v>6.5999999999999996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3" t="s">
        <v>294</v>
      </c>
      <c r="AU279" s="253" t="s">
        <v>81</v>
      </c>
      <c r="AV279" s="13" t="s">
        <v>81</v>
      </c>
      <c r="AW279" s="13" t="s">
        <v>33</v>
      </c>
      <c r="AX279" s="13" t="s">
        <v>72</v>
      </c>
      <c r="AY279" s="253" t="s">
        <v>145</v>
      </c>
    </row>
    <row r="280" s="14" customFormat="1">
      <c r="A280" s="14"/>
      <c r="B280" s="254"/>
      <c r="C280" s="255"/>
      <c r="D280" s="238" t="s">
        <v>294</v>
      </c>
      <c r="E280" s="256" t="s">
        <v>19</v>
      </c>
      <c r="F280" s="257" t="s">
        <v>298</v>
      </c>
      <c r="G280" s="255"/>
      <c r="H280" s="258">
        <v>63.350000000000001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64" t="s">
        <v>294</v>
      </c>
      <c r="AU280" s="264" t="s">
        <v>81</v>
      </c>
      <c r="AV280" s="14" t="s">
        <v>169</v>
      </c>
      <c r="AW280" s="14" t="s">
        <v>33</v>
      </c>
      <c r="AX280" s="14" t="s">
        <v>79</v>
      </c>
      <c r="AY280" s="264" t="s">
        <v>145</v>
      </c>
    </row>
    <row r="281" s="2" customFormat="1" ht="16.5" customHeight="1">
      <c r="A281" s="40"/>
      <c r="B281" s="41"/>
      <c r="C281" s="265" t="s">
        <v>986</v>
      </c>
      <c r="D281" s="265" t="s">
        <v>475</v>
      </c>
      <c r="E281" s="266" t="s">
        <v>594</v>
      </c>
      <c r="F281" s="267" t="s">
        <v>595</v>
      </c>
      <c r="G281" s="268" t="s">
        <v>287</v>
      </c>
      <c r="H281" s="269">
        <v>66.518000000000001</v>
      </c>
      <c r="I281" s="270"/>
      <c r="J281" s="271">
        <f>ROUND(I281*H281,2)</f>
        <v>0</v>
      </c>
      <c r="K281" s="267" t="s">
        <v>157</v>
      </c>
      <c r="L281" s="272"/>
      <c r="M281" s="273" t="s">
        <v>19</v>
      </c>
      <c r="N281" s="274" t="s">
        <v>43</v>
      </c>
      <c r="O281" s="86"/>
      <c r="P281" s="223">
        <f>O281*H281</f>
        <v>0</v>
      </c>
      <c r="Q281" s="223">
        <v>1.0000000000000001E-05</v>
      </c>
      <c r="R281" s="223">
        <f>Q281*H281</f>
        <v>0.00066518000000000002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222</v>
      </c>
      <c r="AT281" s="225" t="s">
        <v>475</v>
      </c>
      <c r="AU281" s="225" t="s">
        <v>81</v>
      </c>
      <c r="AY281" s="19" t="s">
        <v>145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79</v>
      </c>
      <c r="BK281" s="226">
        <f>ROUND(I281*H281,2)</f>
        <v>0</v>
      </c>
      <c r="BL281" s="19" t="s">
        <v>152</v>
      </c>
      <c r="BM281" s="225" t="s">
        <v>987</v>
      </c>
    </row>
    <row r="282" s="13" customFormat="1">
      <c r="A282" s="13"/>
      <c r="B282" s="243"/>
      <c r="C282" s="244"/>
      <c r="D282" s="238" t="s">
        <v>294</v>
      </c>
      <c r="E282" s="244"/>
      <c r="F282" s="246" t="s">
        <v>988</v>
      </c>
      <c r="G282" s="244"/>
      <c r="H282" s="247">
        <v>66.518000000000001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3" t="s">
        <v>294</v>
      </c>
      <c r="AU282" s="253" t="s">
        <v>81</v>
      </c>
      <c r="AV282" s="13" t="s">
        <v>81</v>
      </c>
      <c r="AW282" s="13" t="s">
        <v>4</v>
      </c>
      <c r="AX282" s="13" t="s">
        <v>79</v>
      </c>
      <c r="AY282" s="253" t="s">
        <v>145</v>
      </c>
    </row>
    <row r="283" s="2" customFormat="1" ht="16.5" customHeight="1">
      <c r="A283" s="40"/>
      <c r="B283" s="41"/>
      <c r="C283" s="214" t="s">
        <v>989</v>
      </c>
      <c r="D283" s="214" t="s">
        <v>148</v>
      </c>
      <c r="E283" s="215" t="s">
        <v>990</v>
      </c>
      <c r="F283" s="216" t="s">
        <v>991</v>
      </c>
      <c r="G283" s="217" t="s">
        <v>287</v>
      </c>
      <c r="H283" s="218">
        <v>593.04499999999996</v>
      </c>
      <c r="I283" s="219"/>
      <c r="J283" s="220">
        <f>ROUND(I283*H283,2)</f>
        <v>0</v>
      </c>
      <c r="K283" s="216" t="s">
        <v>157</v>
      </c>
      <c r="L283" s="46"/>
      <c r="M283" s="221" t="s">
        <v>19</v>
      </c>
      <c r="N283" s="222" t="s">
        <v>43</v>
      </c>
      <c r="O283" s="86"/>
      <c r="P283" s="223">
        <f>O283*H283</f>
        <v>0</v>
      </c>
      <c r="Q283" s="223">
        <v>0.00020000000000000001</v>
      </c>
      <c r="R283" s="223">
        <f>Q283*H283</f>
        <v>0.11860899999999999</v>
      </c>
      <c r="S283" s="223">
        <v>0</v>
      </c>
      <c r="T283" s="224">
        <f>S283*H283</f>
        <v>0</v>
      </c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R283" s="225" t="s">
        <v>152</v>
      </c>
      <c r="AT283" s="225" t="s">
        <v>148</v>
      </c>
      <c r="AU283" s="225" t="s">
        <v>81</v>
      </c>
      <c r="AY283" s="19" t="s">
        <v>145</v>
      </c>
      <c r="BE283" s="226">
        <f>IF(N283="základní",J283,0)</f>
        <v>0</v>
      </c>
      <c r="BF283" s="226">
        <f>IF(N283="snížená",J283,0)</f>
        <v>0</v>
      </c>
      <c r="BG283" s="226">
        <f>IF(N283="zákl. přenesená",J283,0)</f>
        <v>0</v>
      </c>
      <c r="BH283" s="226">
        <f>IF(N283="sníž. přenesená",J283,0)</f>
        <v>0</v>
      </c>
      <c r="BI283" s="226">
        <f>IF(N283="nulová",J283,0)</f>
        <v>0</v>
      </c>
      <c r="BJ283" s="19" t="s">
        <v>79</v>
      </c>
      <c r="BK283" s="226">
        <f>ROUND(I283*H283,2)</f>
        <v>0</v>
      </c>
      <c r="BL283" s="19" t="s">
        <v>152</v>
      </c>
      <c r="BM283" s="225" t="s">
        <v>992</v>
      </c>
    </row>
    <row r="284" s="2" customFormat="1">
      <c r="A284" s="40"/>
      <c r="B284" s="41"/>
      <c r="C284" s="42"/>
      <c r="D284" s="227" t="s">
        <v>159</v>
      </c>
      <c r="E284" s="42"/>
      <c r="F284" s="228" t="s">
        <v>993</v>
      </c>
      <c r="G284" s="42"/>
      <c r="H284" s="42"/>
      <c r="I284" s="229"/>
      <c r="J284" s="42"/>
      <c r="K284" s="42"/>
      <c r="L284" s="46"/>
      <c r="M284" s="230"/>
      <c r="N284" s="231"/>
      <c r="O284" s="86"/>
      <c r="P284" s="86"/>
      <c r="Q284" s="86"/>
      <c r="R284" s="86"/>
      <c r="S284" s="86"/>
      <c r="T284" s="87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T284" s="19" t="s">
        <v>159</v>
      </c>
      <c r="AU284" s="19" t="s">
        <v>81</v>
      </c>
    </row>
    <row r="285" s="2" customFormat="1" ht="24.15" customHeight="1">
      <c r="A285" s="40"/>
      <c r="B285" s="41"/>
      <c r="C285" s="214" t="s">
        <v>994</v>
      </c>
      <c r="D285" s="214" t="s">
        <v>148</v>
      </c>
      <c r="E285" s="215" t="s">
        <v>995</v>
      </c>
      <c r="F285" s="216" t="s">
        <v>996</v>
      </c>
      <c r="G285" s="217" t="s">
        <v>287</v>
      </c>
      <c r="H285" s="218">
        <v>593.04499999999996</v>
      </c>
      <c r="I285" s="219"/>
      <c r="J285" s="220">
        <f>ROUND(I285*H285,2)</f>
        <v>0</v>
      </c>
      <c r="K285" s="216" t="s">
        <v>157</v>
      </c>
      <c r="L285" s="46"/>
      <c r="M285" s="221" t="s">
        <v>19</v>
      </c>
      <c r="N285" s="222" t="s">
        <v>43</v>
      </c>
      <c r="O285" s="86"/>
      <c r="P285" s="223">
        <f>O285*H285</f>
        <v>0</v>
      </c>
      <c r="Q285" s="223">
        <v>0.00025999999999999998</v>
      </c>
      <c r="R285" s="223">
        <f>Q285*H285</f>
        <v>0.15419169999999999</v>
      </c>
      <c r="S285" s="223">
        <v>0</v>
      </c>
      <c r="T285" s="224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25" t="s">
        <v>152</v>
      </c>
      <c r="AT285" s="225" t="s">
        <v>148</v>
      </c>
      <c r="AU285" s="225" t="s">
        <v>81</v>
      </c>
      <c r="AY285" s="19" t="s">
        <v>145</v>
      </c>
      <c r="BE285" s="226">
        <f>IF(N285="základní",J285,0)</f>
        <v>0</v>
      </c>
      <c r="BF285" s="226">
        <f>IF(N285="snížená",J285,0)</f>
        <v>0</v>
      </c>
      <c r="BG285" s="226">
        <f>IF(N285="zákl. přenesená",J285,0)</f>
        <v>0</v>
      </c>
      <c r="BH285" s="226">
        <f>IF(N285="sníž. přenesená",J285,0)</f>
        <v>0</v>
      </c>
      <c r="BI285" s="226">
        <f>IF(N285="nulová",J285,0)</f>
        <v>0</v>
      </c>
      <c r="BJ285" s="19" t="s">
        <v>79</v>
      </c>
      <c r="BK285" s="226">
        <f>ROUND(I285*H285,2)</f>
        <v>0</v>
      </c>
      <c r="BL285" s="19" t="s">
        <v>152</v>
      </c>
      <c r="BM285" s="225" t="s">
        <v>997</v>
      </c>
    </row>
    <row r="286" s="2" customFormat="1">
      <c r="A286" s="40"/>
      <c r="B286" s="41"/>
      <c r="C286" s="42"/>
      <c r="D286" s="227" t="s">
        <v>159</v>
      </c>
      <c r="E286" s="42"/>
      <c r="F286" s="228" t="s">
        <v>998</v>
      </c>
      <c r="G286" s="42"/>
      <c r="H286" s="42"/>
      <c r="I286" s="229"/>
      <c r="J286" s="42"/>
      <c r="K286" s="42"/>
      <c r="L286" s="46"/>
      <c r="M286" s="240"/>
      <c r="N286" s="241"/>
      <c r="O286" s="235"/>
      <c r="P286" s="235"/>
      <c r="Q286" s="235"/>
      <c r="R286" s="235"/>
      <c r="S286" s="235"/>
      <c r="T286" s="242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T286" s="19" t="s">
        <v>159</v>
      </c>
      <c r="AU286" s="19" t="s">
        <v>81</v>
      </c>
    </row>
    <row r="287" s="2" customFormat="1" ht="6.96" customHeight="1">
      <c r="A287" s="40"/>
      <c r="B287" s="61"/>
      <c r="C287" s="62"/>
      <c r="D287" s="62"/>
      <c r="E287" s="62"/>
      <c r="F287" s="62"/>
      <c r="G287" s="62"/>
      <c r="H287" s="62"/>
      <c r="I287" s="62"/>
      <c r="J287" s="62"/>
      <c r="K287" s="62"/>
      <c r="L287" s="46"/>
      <c r="M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</row>
  </sheetData>
  <sheetProtection sheet="1" autoFilter="0" formatColumns="0" formatRows="0" objects="1" scenarios="1" spinCount="100000" saltValue="LvPssDUqWF512rGJZHgNTVZOOLN2chSlaMPHI+hrJIPml17UGey0pYdcf46T2XqKDkVVfMD6xLNaXCcfdMZ+jA==" hashValue="XiUXYjVdwqYjlF33BoUWw3JF7tB2f2pLIDHHthPw+Fa5irjN6/FJ5gQGENXJY9u6RZ8od0Vmr/IfJu9cJWTugw==" algorithmName="SHA-512" password="88A1"/>
  <autoFilter ref="C101:K28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0:H90"/>
    <mergeCell ref="E92:H92"/>
    <mergeCell ref="E94:H94"/>
    <mergeCell ref="L2:V2"/>
  </mergeCells>
  <hyperlinks>
    <hyperlink ref="F106" r:id="rId1" display="https://podminky.urs.cz/item/CS_URS_2023_01/612135101"/>
    <hyperlink ref="F112" r:id="rId2" display="https://podminky.urs.cz/item/CS_URS_2023_01/612315121"/>
    <hyperlink ref="F114" r:id="rId3" display="https://podminky.urs.cz/item/CS_URS_2023_01/631312141"/>
    <hyperlink ref="F121" r:id="rId4" display="https://podminky.urs.cz/item/CS_URS_2023_01/946111114"/>
    <hyperlink ref="F123" r:id="rId5" display="https://podminky.urs.cz/item/CS_URS_2023_01/946111214"/>
    <hyperlink ref="F125" r:id="rId6" display="https://podminky.urs.cz/item/CS_URS_2023_01/946111814"/>
    <hyperlink ref="F133" r:id="rId7" display="https://podminky.urs.cz/item/CS_URS_2023_01/997013216"/>
    <hyperlink ref="F135" r:id="rId8" display="https://podminky.urs.cz/item/CS_URS_2023_01/997013501"/>
    <hyperlink ref="F137" r:id="rId9" display="https://podminky.urs.cz/item/CS_URS_2023_01/997013509"/>
    <hyperlink ref="F140" r:id="rId10" display="https://podminky.urs.cz/item/CS_URS_2023_01/997013631"/>
    <hyperlink ref="F143" r:id="rId11" display="https://podminky.urs.cz/item/CS_URS_2023_01/998018003"/>
    <hyperlink ref="F147" r:id="rId12" display="https://podminky.urs.cz/item/CS_URS_2023_01/714110802"/>
    <hyperlink ref="F150" r:id="rId13" display="https://podminky.urs.cz/item/CS_URS_2023_01/714120811"/>
    <hyperlink ref="F161" r:id="rId14" display="https://podminky.urs.cz/item/CS_URS_2023_01/998751202"/>
    <hyperlink ref="F164" r:id="rId15" display="https://podminky.urs.cz/item/CS_URS_2023_01/763164531"/>
    <hyperlink ref="F167" r:id="rId16" display="https://podminky.urs.cz/item/CS_URS_2023_01/763172321"/>
    <hyperlink ref="F171" r:id="rId17" display="https://podminky.urs.cz/item/CS_URS_2023_01/998763303"/>
    <hyperlink ref="F188" r:id="rId18" display="https://podminky.urs.cz/item/CS_URS_2023_01/998766203"/>
    <hyperlink ref="F195" r:id="rId19" display="https://podminky.urs.cz/item/CS_URS_2023_01/998767203"/>
    <hyperlink ref="F198" r:id="rId20" display="https://podminky.urs.cz/item/CS_URS_2023_01/775413401"/>
    <hyperlink ref="F202" r:id="rId21" display="https://podminky.urs.cz/item/CS_URS_2023_01/775510952"/>
    <hyperlink ref="F209" r:id="rId22" display="https://podminky.urs.cz/item/CS_URS_2023_01/775511820"/>
    <hyperlink ref="F212" r:id="rId23" display="https://podminky.urs.cz/item/CS_URS_2023_01/775591905"/>
    <hyperlink ref="F214" r:id="rId24" display="https://podminky.urs.cz/item/CS_URS_2023_01/775591919"/>
    <hyperlink ref="F216" r:id="rId25" display="https://podminky.urs.cz/item/CS_URS_2023_01/775591920"/>
    <hyperlink ref="F218" r:id="rId26" display="https://podminky.urs.cz/item/CS_URS_2023_01/775591926"/>
    <hyperlink ref="F220" r:id="rId27" display="https://podminky.urs.cz/item/CS_URS_2023_01/775591931"/>
    <hyperlink ref="F223" r:id="rId28" display="https://podminky.urs.cz/item/CS_URS_2023_01/998775103"/>
    <hyperlink ref="F226" r:id="rId29" display="https://podminky.urs.cz/item/CS_URS_2023_01/776111115"/>
    <hyperlink ref="F229" r:id="rId30" display="https://podminky.urs.cz/item/CS_URS_2023_01/776111116"/>
    <hyperlink ref="F232" r:id="rId31" display="https://podminky.urs.cz/item/CS_URS_2023_01/776111311"/>
    <hyperlink ref="F237" r:id="rId32" display="https://podminky.urs.cz/item/CS_URS_2023_01/776121112"/>
    <hyperlink ref="F239" r:id="rId33" display="https://podminky.urs.cz/item/CS_URS_2023_01/776141112"/>
    <hyperlink ref="F241" r:id="rId34" display="https://podminky.urs.cz/item/CS_URS_2023_01/998776103"/>
    <hyperlink ref="F245" r:id="rId35" display="https://podminky.urs.cz/item/CS_URS_2023_01/998782203"/>
    <hyperlink ref="F248" r:id="rId36" display="https://podminky.urs.cz/item/CS_URS_2023_01/783901453"/>
    <hyperlink ref="F254" r:id="rId37" display="https://podminky.urs.cz/item/CS_URS_2023_01/784111005"/>
    <hyperlink ref="F266" r:id="rId38" display="https://podminky.urs.cz/item/CS_URS_2023_01/784121005"/>
    <hyperlink ref="F268" r:id="rId39" display="https://podminky.urs.cz/item/CS_URS_2023_01/784161415"/>
    <hyperlink ref="F271" r:id="rId40" display="https://podminky.urs.cz/item/CS_URS_2023_01/784171101"/>
    <hyperlink ref="F276" r:id="rId41" display="https://podminky.urs.cz/item/CS_URS_2023_01/784171111"/>
    <hyperlink ref="F284" r:id="rId42" display="https://podminky.urs.cz/item/CS_URS_2023_01/784181105"/>
    <hyperlink ref="F286" r:id="rId43" display="https://podminky.urs.cz/item/CS_URS_2023_01/7842111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115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UK - právnická fakulta - oddělení strategického rozvoje - Rekonstrukce místností 23,120,220,407 a 412</v>
      </c>
      <c r="F7" s="144"/>
      <c r="G7" s="144"/>
      <c r="H7" s="144"/>
      <c r="L7" s="22"/>
    </row>
    <row r="8" s="1" customFormat="1" ht="12" customHeight="1">
      <c r="B8" s="22"/>
      <c r="D8" s="144" t="s">
        <v>116</v>
      </c>
      <c r="L8" s="22"/>
    </row>
    <row r="9" s="2" customFormat="1" ht="16.5" customHeight="1">
      <c r="A9" s="40"/>
      <c r="B9" s="46"/>
      <c r="C9" s="40"/>
      <c r="D9" s="40"/>
      <c r="E9" s="145" t="s">
        <v>741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118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620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19. 3. 2024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ROUND((SUM(BE87:BE139)),  2)</f>
        <v>0</v>
      </c>
      <c r="G35" s="40"/>
      <c r="H35" s="40"/>
      <c r="I35" s="159">
        <v>0.20999999999999999</v>
      </c>
      <c r="J35" s="158">
        <f>ROUND(((SUM(BE87:BE139))*I35),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ROUND((SUM(BF87:BF139)),  2)</f>
        <v>0</v>
      </c>
      <c r="G36" s="40"/>
      <c r="H36" s="40"/>
      <c r="I36" s="159">
        <v>0.12</v>
      </c>
      <c r="J36" s="158">
        <f>ROUND(((SUM(BF87:BF139))*I36),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ROUND((SUM(BG87:BG139)),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ROUND((SUM(BH87:BH139)),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ROUND((SUM(BI87:BI139)),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UK - právnická fakulta - oddělení strategického rozvoje - Rekonstrukce místností 23,120,220,407 a 412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741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118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Elektroinstalace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Nám. Curieových 901/7, Praha 1</v>
      </c>
      <c r="G56" s="42"/>
      <c r="H56" s="42"/>
      <c r="I56" s="34" t="s">
        <v>23</v>
      </c>
      <c r="J56" s="74" t="str">
        <f>IF(J14="","",J14)</f>
        <v>19. 3. 2024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UK - právnická fakulta</v>
      </c>
      <c r="G58" s="42"/>
      <c r="H58" s="42"/>
      <c r="I58" s="34" t="s">
        <v>31</v>
      </c>
      <c r="J58" s="38" t="str">
        <f>E23</f>
        <v>ing.arch.Jiří Linhart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Kateřina Bačová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121</v>
      </c>
      <c r="D61" s="173"/>
      <c r="E61" s="173"/>
      <c r="F61" s="173"/>
      <c r="G61" s="173"/>
      <c r="H61" s="173"/>
      <c r="I61" s="173"/>
      <c r="J61" s="174" t="s">
        <v>122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123</v>
      </c>
    </row>
    <row r="64" s="9" customFormat="1" ht="24.96" customHeight="1">
      <c r="A64" s="9"/>
      <c r="B64" s="176"/>
      <c r="C64" s="177"/>
      <c r="D64" s="178" t="s">
        <v>124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125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130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UK - právnická fakulta - oddělení strategického rozvoje - Rekonstrukce místností 23,120,220,407 a 412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116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741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118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02 - Elektroinstalace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Nám. Curieových 901/7, Praha 1</v>
      </c>
      <c r="G81" s="42"/>
      <c r="H81" s="42"/>
      <c r="I81" s="34" t="s">
        <v>23</v>
      </c>
      <c r="J81" s="74" t="str">
        <f>IF(J14="","",J14)</f>
        <v>19. 3. 2024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UK - právnická fakulta</v>
      </c>
      <c r="G83" s="42"/>
      <c r="H83" s="42"/>
      <c r="I83" s="34" t="s">
        <v>31</v>
      </c>
      <c r="J83" s="38" t="str">
        <f>E23</f>
        <v>ing.arch.Jiří Linhart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34</v>
      </c>
      <c r="J84" s="38" t="str">
        <f>E26</f>
        <v>Kateřina Bačová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131</v>
      </c>
      <c r="D86" s="190" t="s">
        <v>57</v>
      </c>
      <c r="E86" s="190" t="s">
        <v>53</v>
      </c>
      <c r="F86" s="190" t="s">
        <v>54</v>
      </c>
      <c r="G86" s="190" t="s">
        <v>132</v>
      </c>
      <c r="H86" s="190" t="s">
        <v>133</v>
      </c>
      <c r="I86" s="190" t="s">
        <v>134</v>
      </c>
      <c r="J86" s="190" t="s">
        <v>122</v>
      </c>
      <c r="K86" s="191" t="s">
        <v>135</v>
      </c>
      <c r="L86" s="192"/>
      <c r="M86" s="94" t="s">
        <v>19</v>
      </c>
      <c r="N86" s="95" t="s">
        <v>42</v>
      </c>
      <c r="O86" s="95" t="s">
        <v>136</v>
      </c>
      <c r="P86" s="95" t="s">
        <v>137</v>
      </c>
      <c r="Q86" s="95" t="s">
        <v>138</v>
      </c>
      <c r="R86" s="95" t="s">
        <v>139</v>
      </c>
      <c r="S86" s="95" t="s">
        <v>140</v>
      </c>
      <c r="T86" s="96" t="s">
        <v>141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142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123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71</v>
      </c>
      <c r="E88" s="201" t="s">
        <v>143</v>
      </c>
      <c r="F88" s="201" t="s">
        <v>144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81</v>
      </c>
      <c r="AT88" s="210" t="s">
        <v>71</v>
      </c>
      <c r="AU88" s="210" t="s">
        <v>72</v>
      </c>
      <c r="AY88" s="209" t="s">
        <v>145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71</v>
      </c>
      <c r="E89" s="212" t="s">
        <v>146</v>
      </c>
      <c r="F89" s="212" t="s">
        <v>147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SUM(P90:P139)</f>
        <v>0</v>
      </c>
      <c r="Q89" s="206"/>
      <c r="R89" s="207">
        <f>SUM(R90:R139)</f>
        <v>0</v>
      </c>
      <c r="S89" s="206"/>
      <c r="T89" s="208">
        <f>SUM(T90:T139)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81</v>
      </c>
      <c r="AT89" s="210" t="s">
        <v>71</v>
      </c>
      <c r="AU89" s="210" t="s">
        <v>79</v>
      </c>
      <c r="AY89" s="209" t="s">
        <v>145</v>
      </c>
      <c r="BK89" s="211">
        <f>SUM(BK90:BK139)</f>
        <v>0</v>
      </c>
    </row>
    <row r="90" s="2" customFormat="1" ht="16.5" customHeight="1">
      <c r="A90" s="40"/>
      <c r="B90" s="41"/>
      <c r="C90" s="214" t="s">
        <v>79</v>
      </c>
      <c r="D90" s="214" t="s">
        <v>148</v>
      </c>
      <c r="E90" s="215" t="s">
        <v>999</v>
      </c>
      <c r="F90" s="216" t="s">
        <v>625</v>
      </c>
      <c r="G90" s="217" t="s">
        <v>156</v>
      </c>
      <c r="H90" s="218">
        <v>30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152</v>
      </c>
      <c r="AT90" s="225" t="s">
        <v>148</v>
      </c>
      <c r="AU90" s="225" t="s">
        <v>81</v>
      </c>
      <c r="AY90" s="19" t="s">
        <v>145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79</v>
      </c>
      <c r="BK90" s="226">
        <f>ROUND(I90*H90,2)</f>
        <v>0</v>
      </c>
      <c r="BL90" s="19" t="s">
        <v>152</v>
      </c>
      <c r="BM90" s="225" t="s">
        <v>1000</v>
      </c>
    </row>
    <row r="91" s="2" customFormat="1" ht="16.5" customHeight="1">
      <c r="A91" s="40"/>
      <c r="B91" s="41"/>
      <c r="C91" s="214" t="s">
        <v>81</v>
      </c>
      <c r="D91" s="214" t="s">
        <v>148</v>
      </c>
      <c r="E91" s="215" t="s">
        <v>1001</v>
      </c>
      <c r="F91" s="216" t="s">
        <v>1002</v>
      </c>
      <c r="G91" s="217" t="s">
        <v>156</v>
      </c>
      <c r="H91" s="218">
        <v>2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152</v>
      </c>
      <c r="AT91" s="225" t="s">
        <v>148</v>
      </c>
      <c r="AU91" s="225" t="s">
        <v>81</v>
      </c>
      <c r="AY91" s="19" t="s">
        <v>145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79</v>
      </c>
      <c r="BK91" s="226">
        <f>ROUND(I91*H91,2)</f>
        <v>0</v>
      </c>
      <c r="BL91" s="19" t="s">
        <v>152</v>
      </c>
      <c r="BM91" s="225" t="s">
        <v>1003</v>
      </c>
    </row>
    <row r="92" s="2" customFormat="1" ht="21.75" customHeight="1">
      <c r="A92" s="40"/>
      <c r="B92" s="41"/>
      <c r="C92" s="214" t="s">
        <v>161</v>
      </c>
      <c r="D92" s="214" t="s">
        <v>148</v>
      </c>
      <c r="E92" s="215" t="s">
        <v>1004</v>
      </c>
      <c r="F92" s="216" t="s">
        <v>1005</v>
      </c>
      <c r="G92" s="217" t="s">
        <v>156</v>
      </c>
      <c r="H92" s="218">
        <v>2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152</v>
      </c>
      <c r="AT92" s="225" t="s">
        <v>148</v>
      </c>
      <c r="AU92" s="225" t="s">
        <v>81</v>
      </c>
      <c r="AY92" s="19" t="s">
        <v>145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79</v>
      </c>
      <c r="BK92" s="226">
        <f>ROUND(I92*H92,2)</f>
        <v>0</v>
      </c>
      <c r="BL92" s="19" t="s">
        <v>152</v>
      </c>
      <c r="BM92" s="225" t="s">
        <v>1006</v>
      </c>
    </row>
    <row r="93" s="2" customFormat="1" ht="16.5" customHeight="1">
      <c r="A93" s="40"/>
      <c r="B93" s="41"/>
      <c r="C93" s="214" t="s">
        <v>169</v>
      </c>
      <c r="D93" s="214" t="s">
        <v>148</v>
      </c>
      <c r="E93" s="215" t="s">
        <v>1007</v>
      </c>
      <c r="F93" s="216" t="s">
        <v>1008</v>
      </c>
      <c r="G93" s="217" t="s">
        <v>156</v>
      </c>
      <c r="H93" s="218">
        <v>2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152</v>
      </c>
      <c r="AT93" s="225" t="s">
        <v>148</v>
      </c>
      <c r="AU93" s="225" t="s">
        <v>81</v>
      </c>
      <c r="AY93" s="19" t="s">
        <v>145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79</v>
      </c>
      <c r="BK93" s="226">
        <f>ROUND(I93*H93,2)</f>
        <v>0</v>
      </c>
      <c r="BL93" s="19" t="s">
        <v>152</v>
      </c>
      <c r="BM93" s="225" t="s">
        <v>1009</v>
      </c>
    </row>
    <row r="94" s="2" customFormat="1" ht="24.15" customHeight="1">
      <c r="A94" s="40"/>
      <c r="B94" s="41"/>
      <c r="C94" s="214" t="s">
        <v>172</v>
      </c>
      <c r="D94" s="214" t="s">
        <v>148</v>
      </c>
      <c r="E94" s="215" t="s">
        <v>1010</v>
      </c>
      <c r="F94" s="216" t="s">
        <v>628</v>
      </c>
      <c r="G94" s="217" t="s">
        <v>156</v>
      </c>
      <c r="H94" s="218">
        <v>2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152</v>
      </c>
      <c r="AT94" s="225" t="s">
        <v>148</v>
      </c>
      <c r="AU94" s="225" t="s">
        <v>81</v>
      </c>
      <c r="AY94" s="19" t="s">
        <v>145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152</v>
      </c>
      <c r="BM94" s="225" t="s">
        <v>1011</v>
      </c>
    </row>
    <row r="95" s="2" customFormat="1" ht="24.15" customHeight="1">
      <c r="A95" s="40"/>
      <c r="B95" s="41"/>
      <c r="C95" s="214" t="s">
        <v>175</v>
      </c>
      <c r="D95" s="214" t="s">
        <v>148</v>
      </c>
      <c r="E95" s="215" t="s">
        <v>1012</v>
      </c>
      <c r="F95" s="216" t="s">
        <v>1013</v>
      </c>
      <c r="G95" s="217" t="s">
        <v>156</v>
      </c>
      <c r="H95" s="218">
        <v>7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152</v>
      </c>
      <c r="AT95" s="225" t="s">
        <v>148</v>
      </c>
      <c r="AU95" s="225" t="s">
        <v>81</v>
      </c>
      <c r="AY95" s="19" t="s">
        <v>145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152</v>
      </c>
      <c r="BM95" s="225" t="s">
        <v>1014</v>
      </c>
    </row>
    <row r="96" s="2" customFormat="1" ht="24.15" customHeight="1">
      <c r="A96" s="40"/>
      <c r="B96" s="41"/>
      <c r="C96" s="214" t="s">
        <v>178</v>
      </c>
      <c r="D96" s="214" t="s">
        <v>148</v>
      </c>
      <c r="E96" s="215" t="s">
        <v>1015</v>
      </c>
      <c r="F96" s="216" t="s">
        <v>1016</v>
      </c>
      <c r="G96" s="217" t="s">
        <v>156</v>
      </c>
      <c r="H96" s="218">
        <v>2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152</v>
      </c>
      <c r="AT96" s="225" t="s">
        <v>148</v>
      </c>
      <c r="AU96" s="225" t="s">
        <v>81</v>
      </c>
      <c r="AY96" s="19" t="s">
        <v>145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152</v>
      </c>
      <c r="BM96" s="225" t="s">
        <v>1017</v>
      </c>
    </row>
    <row r="97" s="2" customFormat="1" ht="16.5" customHeight="1">
      <c r="A97" s="40"/>
      <c r="B97" s="41"/>
      <c r="C97" s="214" t="s">
        <v>182</v>
      </c>
      <c r="D97" s="214" t="s">
        <v>148</v>
      </c>
      <c r="E97" s="215" t="s">
        <v>1018</v>
      </c>
      <c r="F97" s="216" t="s">
        <v>637</v>
      </c>
      <c r="G97" s="217" t="s">
        <v>156</v>
      </c>
      <c r="H97" s="218">
        <v>8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152</v>
      </c>
      <c r="AT97" s="225" t="s">
        <v>148</v>
      </c>
      <c r="AU97" s="225" t="s">
        <v>81</v>
      </c>
      <c r="AY97" s="19" t="s">
        <v>145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152</v>
      </c>
      <c r="BM97" s="225" t="s">
        <v>1019</v>
      </c>
    </row>
    <row r="98" s="2" customFormat="1" ht="21.75" customHeight="1">
      <c r="A98" s="40"/>
      <c r="B98" s="41"/>
      <c r="C98" s="214" t="s">
        <v>188</v>
      </c>
      <c r="D98" s="214" t="s">
        <v>148</v>
      </c>
      <c r="E98" s="215" t="s">
        <v>1020</v>
      </c>
      <c r="F98" s="216" t="s">
        <v>1021</v>
      </c>
      <c r="G98" s="217" t="s">
        <v>156</v>
      </c>
      <c r="H98" s="218">
        <v>1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152</v>
      </c>
      <c r="AT98" s="225" t="s">
        <v>148</v>
      </c>
      <c r="AU98" s="225" t="s">
        <v>81</v>
      </c>
      <c r="AY98" s="19" t="s">
        <v>145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152</v>
      </c>
      <c r="BM98" s="225" t="s">
        <v>1022</v>
      </c>
    </row>
    <row r="99" s="2" customFormat="1" ht="24.15" customHeight="1">
      <c r="A99" s="40"/>
      <c r="B99" s="41"/>
      <c r="C99" s="214" t="s">
        <v>185</v>
      </c>
      <c r="D99" s="214" t="s">
        <v>148</v>
      </c>
      <c r="E99" s="215" t="s">
        <v>1023</v>
      </c>
      <c r="F99" s="216" t="s">
        <v>1024</v>
      </c>
      <c r="G99" s="217" t="s">
        <v>156</v>
      </c>
      <c r="H99" s="218">
        <v>2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152</v>
      </c>
      <c r="AT99" s="225" t="s">
        <v>148</v>
      </c>
      <c r="AU99" s="225" t="s">
        <v>81</v>
      </c>
      <c r="AY99" s="19" t="s">
        <v>145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79</v>
      </c>
      <c r="BK99" s="226">
        <f>ROUND(I99*H99,2)</f>
        <v>0</v>
      </c>
      <c r="BL99" s="19" t="s">
        <v>152</v>
      </c>
      <c r="BM99" s="225" t="s">
        <v>1025</v>
      </c>
    </row>
    <row r="100" s="2" customFormat="1" ht="16.5" customHeight="1">
      <c r="A100" s="40"/>
      <c r="B100" s="41"/>
      <c r="C100" s="214" t="s">
        <v>194</v>
      </c>
      <c r="D100" s="214" t="s">
        <v>148</v>
      </c>
      <c r="E100" s="215" t="s">
        <v>1026</v>
      </c>
      <c r="F100" s="216" t="s">
        <v>1027</v>
      </c>
      <c r="G100" s="217" t="s">
        <v>156</v>
      </c>
      <c r="H100" s="218">
        <v>1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152</v>
      </c>
      <c r="AT100" s="225" t="s">
        <v>148</v>
      </c>
      <c r="AU100" s="225" t="s">
        <v>81</v>
      </c>
      <c r="AY100" s="19" t="s">
        <v>145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152</v>
      </c>
      <c r="BM100" s="225" t="s">
        <v>1028</v>
      </c>
    </row>
    <row r="101" s="2" customFormat="1" ht="16.5" customHeight="1">
      <c r="A101" s="40"/>
      <c r="B101" s="41"/>
      <c r="C101" s="214" t="s">
        <v>8</v>
      </c>
      <c r="D101" s="214" t="s">
        <v>148</v>
      </c>
      <c r="E101" s="215" t="s">
        <v>1029</v>
      </c>
      <c r="F101" s="216" t="s">
        <v>1030</v>
      </c>
      <c r="G101" s="217" t="s">
        <v>156</v>
      </c>
      <c r="H101" s="218">
        <v>104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152</v>
      </c>
      <c r="AT101" s="225" t="s">
        <v>148</v>
      </c>
      <c r="AU101" s="225" t="s">
        <v>81</v>
      </c>
      <c r="AY101" s="19" t="s">
        <v>145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152</v>
      </c>
      <c r="BM101" s="225" t="s">
        <v>1031</v>
      </c>
    </row>
    <row r="102" s="2" customFormat="1" ht="24.15" customHeight="1">
      <c r="A102" s="40"/>
      <c r="B102" s="41"/>
      <c r="C102" s="214" t="s">
        <v>199</v>
      </c>
      <c r="D102" s="214" t="s">
        <v>148</v>
      </c>
      <c r="E102" s="215" t="s">
        <v>1032</v>
      </c>
      <c r="F102" s="216" t="s">
        <v>1033</v>
      </c>
      <c r="G102" s="217" t="s">
        <v>156</v>
      </c>
      <c r="H102" s="218">
        <v>18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152</v>
      </c>
      <c r="AT102" s="225" t="s">
        <v>148</v>
      </c>
      <c r="AU102" s="225" t="s">
        <v>81</v>
      </c>
      <c r="AY102" s="19" t="s">
        <v>145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152</v>
      </c>
      <c r="BM102" s="225" t="s">
        <v>1034</v>
      </c>
    </row>
    <row r="103" s="2" customFormat="1" ht="24.15" customHeight="1">
      <c r="A103" s="40"/>
      <c r="B103" s="41"/>
      <c r="C103" s="214" t="s">
        <v>193</v>
      </c>
      <c r="D103" s="214" t="s">
        <v>148</v>
      </c>
      <c r="E103" s="215" t="s">
        <v>1035</v>
      </c>
      <c r="F103" s="216" t="s">
        <v>649</v>
      </c>
      <c r="G103" s="217" t="s">
        <v>156</v>
      </c>
      <c r="H103" s="218">
        <v>2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152</v>
      </c>
      <c r="AT103" s="225" t="s">
        <v>148</v>
      </c>
      <c r="AU103" s="225" t="s">
        <v>81</v>
      </c>
      <c r="AY103" s="19" t="s">
        <v>145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152</v>
      </c>
      <c r="BM103" s="225" t="s">
        <v>1036</v>
      </c>
    </row>
    <row r="104" s="2" customFormat="1" ht="37.8" customHeight="1">
      <c r="A104" s="40"/>
      <c r="B104" s="41"/>
      <c r="C104" s="214" t="s">
        <v>204</v>
      </c>
      <c r="D104" s="214" t="s">
        <v>148</v>
      </c>
      <c r="E104" s="215" t="s">
        <v>1037</v>
      </c>
      <c r="F104" s="216" t="s">
        <v>652</v>
      </c>
      <c r="G104" s="217" t="s">
        <v>156</v>
      </c>
      <c r="H104" s="218">
        <v>4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152</v>
      </c>
      <c r="AT104" s="225" t="s">
        <v>148</v>
      </c>
      <c r="AU104" s="225" t="s">
        <v>81</v>
      </c>
      <c r="AY104" s="19" t="s">
        <v>145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152</v>
      </c>
      <c r="BM104" s="225" t="s">
        <v>1038</v>
      </c>
    </row>
    <row r="105" s="2" customFormat="1" ht="16.5" customHeight="1">
      <c r="A105" s="40"/>
      <c r="B105" s="41"/>
      <c r="C105" s="214" t="s">
        <v>152</v>
      </c>
      <c r="D105" s="214" t="s">
        <v>148</v>
      </c>
      <c r="E105" s="215" t="s">
        <v>1039</v>
      </c>
      <c r="F105" s="216" t="s">
        <v>676</v>
      </c>
      <c r="G105" s="217" t="s">
        <v>156</v>
      </c>
      <c r="H105" s="218">
        <v>15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152</v>
      </c>
      <c r="AT105" s="225" t="s">
        <v>148</v>
      </c>
      <c r="AU105" s="225" t="s">
        <v>81</v>
      </c>
      <c r="AY105" s="19" t="s">
        <v>145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152</v>
      </c>
      <c r="BM105" s="225" t="s">
        <v>1040</v>
      </c>
    </row>
    <row r="106" s="2" customFormat="1" ht="16.5" customHeight="1">
      <c r="A106" s="40"/>
      <c r="B106" s="41"/>
      <c r="C106" s="214" t="s">
        <v>211</v>
      </c>
      <c r="D106" s="214" t="s">
        <v>148</v>
      </c>
      <c r="E106" s="215" t="s">
        <v>1041</v>
      </c>
      <c r="F106" s="216" t="s">
        <v>679</v>
      </c>
      <c r="G106" s="217" t="s">
        <v>156</v>
      </c>
      <c r="H106" s="218">
        <v>10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152</v>
      </c>
      <c r="AT106" s="225" t="s">
        <v>148</v>
      </c>
      <c r="AU106" s="225" t="s">
        <v>81</v>
      </c>
      <c r="AY106" s="19" t="s">
        <v>145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152</v>
      </c>
      <c r="BM106" s="225" t="s">
        <v>1042</v>
      </c>
    </row>
    <row r="107" s="2" customFormat="1" ht="16.5" customHeight="1">
      <c r="A107" s="40"/>
      <c r="B107" s="41"/>
      <c r="C107" s="214" t="s">
        <v>198</v>
      </c>
      <c r="D107" s="214" t="s">
        <v>148</v>
      </c>
      <c r="E107" s="215" t="s">
        <v>1043</v>
      </c>
      <c r="F107" s="216" t="s">
        <v>1044</v>
      </c>
      <c r="G107" s="217" t="s">
        <v>156</v>
      </c>
      <c r="H107" s="218">
        <v>10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152</v>
      </c>
      <c r="AT107" s="225" t="s">
        <v>148</v>
      </c>
      <c r="AU107" s="225" t="s">
        <v>81</v>
      </c>
      <c r="AY107" s="19" t="s">
        <v>145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152</v>
      </c>
      <c r="BM107" s="225" t="s">
        <v>1045</v>
      </c>
    </row>
    <row r="108" s="2" customFormat="1" ht="16.5" customHeight="1">
      <c r="A108" s="40"/>
      <c r="B108" s="41"/>
      <c r="C108" s="214" t="s">
        <v>220</v>
      </c>
      <c r="D108" s="214" t="s">
        <v>148</v>
      </c>
      <c r="E108" s="215" t="s">
        <v>1046</v>
      </c>
      <c r="F108" s="216" t="s">
        <v>1047</v>
      </c>
      <c r="G108" s="217" t="s">
        <v>156</v>
      </c>
      <c r="H108" s="218">
        <v>17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152</v>
      </c>
      <c r="AT108" s="225" t="s">
        <v>148</v>
      </c>
      <c r="AU108" s="225" t="s">
        <v>81</v>
      </c>
      <c r="AY108" s="19" t="s">
        <v>145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152</v>
      </c>
      <c r="BM108" s="225" t="s">
        <v>1048</v>
      </c>
    </row>
    <row r="109" s="2" customFormat="1" ht="21.75" customHeight="1">
      <c r="A109" s="40"/>
      <c r="B109" s="41"/>
      <c r="C109" s="214" t="s">
        <v>201</v>
      </c>
      <c r="D109" s="214" t="s">
        <v>148</v>
      </c>
      <c r="E109" s="215" t="s">
        <v>1049</v>
      </c>
      <c r="F109" s="216" t="s">
        <v>667</v>
      </c>
      <c r="G109" s="217" t="s">
        <v>156</v>
      </c>
      <c r="H109" s="218">
        <v>3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152</v>
      </c>
      <c r="AT109" s="225" t="s">
        <v>148</v>
      </c>
      <c r="AU109" s="225" t="s">
        <v>81</v>
      </c>
      <c r="AY109" s="19" t="s">
        <v>145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152</v>
      </c>
      <c r="BM109" s="225" t="s">
        <v>1050</v>
      </c>
    </row>
    <row r="110" s="2" customFormat="1" ht="24.15" customHeight="1">
      <c r="A110" s="40"/>
      <c r="B110" s="41"/>
      <c r="C110" s="214" t="s">
        <v>7</v>
      </c>
      <c r="D110" s="214" t="s">
        <v>148</v>
      </c>
      <c r="E110" s="215" t="s">
        <v>1051</v>
      </c>
      <c r="F110" s="216" t="s">
        <v>670</v>
      </c>
      <c r="G110" s="217" t="s">
        <v>156</v>
      </c>
      <c r="H110" s="218">
        <v>1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152</v>
      </c>
      <c r="AT110" s="225" t="s">
        <v>148</v>
      </c>
      <c r="AU110" s="225" t="s">
        <v>81</v>
      </c>
      <c r="AY110" s="19" t="s">
        <v>145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152</v>
      </c>
      <c r="BM110" s="225" t="s">
        <v>1052</v>
      </c>
    </row>
    <row r="111" s="2" customFormat="1" ht="24.15" customHeight="1">
      <c r="A111" s="40"/>
      <c r="B111" s="41"/>
      <c r="C111" s="214" t="s">
        <v>203</v>
      </c>
      <c r="D111" s="214" t="s">
        <v>148</v>
      </c>
      <c r="E111" s="215" t="s">
        <v>1053</v>
      </c>
      <c r="F111" s="216" t="s">
        <v>673</v>
      </c>
      <c r="G111" s="217" t="s">
        <v>156</v>
      </c>
      <c r="H111" s="218">
        <v>2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152</v>
      </c>
      <c r="AT111" s="225" t="s">
        <v>148</v>
      </c>
      <c r="AU111" s="225" t="s">
        <v>81</v>
      </c>
      <c r="AY111" s="19" t="s">
        <v>145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152</v>
      </c>
      <c r="BM111" s="225" t="s">
        <v>1054</v>
      </c>
    </row>
    <row r="112" s="2" customFormat="1" ht="16.5" customHeight="1">
      <c r="A112" s="40"/>
      <c r="B112" s="41"/>
      <c r="C112" s="214" t="s">
        <v>229</v>
      </c>
      <c r="D112" s="214" t="s">
        <v>148</v>
      </c>
      <c r="E112" s="215" t="s">
        <v>1055</v>
      </c>
      <c r="F112" s="216" t="s">
        <v>1056</v>
      </c>
      <c r="G112" s="217" t="s">
        <v>181</v>
      </c>
      <c r="H112" s="218">
        <v>112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152</v>
      </c>
      <c r="AT112" s="225" t="s">
        <v>148</v>
      </c>
      <c r="AU112" s="225" t="s">
        <v>81</v>
      </c>
      <c r="AY112" s="19" t="s">
        <v>145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152</v>
      </c>
      <c r="BM112" s="225" t="s">
        <v>1057</v>
      </c>
    </row>
    <row r="113" s="2" customFormat="1" ht="16.5" customHeight="1">
      <c r="A113" s="40"/>
      <c r="B113" s="41"/>
      <c r="C113" s="214" t="s">
        <v>207</v>
      </c>
      <c r="D113" s="214" t="s">
        <v>148</v>
      </c>
      <c r="E113" s="215" t="s">
        <v>1058</v>
      </c>
      <c r="F113" s="216" t="s">
        <v>1059</v>
      </c>
      <c r="G113" s="217" t="s">
        <v>181</v>
      </c>
      <c r="H113" s="218">
        <v>112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152</v>
      </c>
      <c r="AT113" s="225" t="s">
        <v>148</v>
      </c>
      <c r="AU113" s="225" t="s">
        <v>81</v>
      </c>
      <c r="AY113" s="19" t="s">
        <v>145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152</v>
      </c>
      <c r="BM113" s="225" t="s">
        <v>1060</v>
      </c>
    </row>
    <row r="114" s="2" customFormat="1" ht="16.5" customHeight="1">
      <c r="A114" s="40"/>
      <c r="B114" s="41"/>
      <c r="C114" s="214" t="s">
        <v>236</v>
      </c>
      <c r="D114" s="214" t="s">
        <v>148</v>
      </c>
      <c r="E114" s="215" t="s">
        <v>1061</v>
      </c>
      <c r="F114" s="216" t="s">
        <v>1062</v>
      </c>
      <c r="G114" s="217" t="s">
        <v>156</v>
      </c>
      <c r="H114" s="218">
        <v>56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152</v>
      </c>
      <c r="AT114" s="225" t="s">
        <v>148</v>
      </c>
      <c r="AU114" s="225" t="s">
        <v>81</v>
      </c>
      <c r="AY114" s="19" t="s">
        <v>145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152</v>
      </c>
      <c r="BM114" s="225" t="s">
        <v>1063</v>
      </c>
    </row>
    <row r="115" s="2" customFormat="1" ht="16.5" customHeight="1">
      <c r="A115" s="40"/>
      <c r="B115" s="41"/>
      <c r="C115" s="214" t="s">
        <v>210</v>
      </c>
      <c r="D115" s="214" t="s">
        <v>148</v>
      </c>
      <c r="E115" s="215" t="s">
        <v>1064</v>
      </c>
      <c r="F115" s="216" t="s">
        <v>1065</v>
      </c>
      <c r="G115" s="217" t="s">
        <v>156</v>
      </c>
      <c r="H115" s="218">
        <v>65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152</v>
      </c>
      <c r="AT115" s="225" t="s">
        <v>148</v>
      </c>
      <c r="AU115" s="225" t="s">
        <v>81</v>
      </c>
      <c r="AY115" s="19" t="s">
        <v>145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152</v>
      </c>
      <c r="BM115" s="225" t="s">
        <v>1066</v>
      </c>
    </row>
    <row r="116" s="2" customFormat="1" ht="16.5" customHeight="1">
      <c r="A116" s="40"/>
      <c r="B116" s="41"/>
      <c r="C116" s="214" t="s">
        <v>241</v>
      </c>
      <c r="D116" s="214" t="s">
        <v>148</v>
      </c>
      <c r="E116" s="215" t="s">
        <v>1067</v>
      </c>
      <c r="F116" s="216" t="s">
        <v>697</v>
      </c>
      <c r="G116" s="217" t="s">
        <v>156</v>
      </c>
      <c r="H116" s="218">
        <v>28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152</v>
      </c>
      <c r="AT116" s="225" t="s">
        <v>148</v>
      </c>
      <c r="AU116" s="225" t="s">
        <v>81</v>
      </c>
      <c r="AY116" s="19" t="s">
        <v>145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152</v>
      </c>
      <c r="BM116" s="225" t="s">
        <v>1068</v>
      </c>
    </row>
    <row r="117" s="2" customFormat="1" ht="16.5" customHeight="1">
      <c r="A117" s="40"/>
      <c r="B117" s="41"/>
      <c r="C117" s="214" t="s">
        <v>214</v>
      </c>
      <c r="D117" s="214" t="s">
        <v>148</v>
      </c>
      <c r="E117" s="215" t="s">
        <v>1069</v>
      </c>
      <c r="F117" s="216" t="s">
        <v>1070</v>
      </c>
      <c r="G117" s="217" t="s">
        <v>156</v>
      </c>
      <c r="H117" s="218">
        <v>65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152</v>
      </c>
      <c r="AT117" s="225" t="s">
        <v>148</v>
      </c>
      <c r="AU117" s="225" t="s">
        <v>81</v>
      </c>
      <c r="AY117" s="19" t="s">
        <v>145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152</v>
      </c>
      <c r="BM117" s="225" t="s">
        <v>1071</v>
      </c>
    </row>
    <row r="118" s="2" customFormat="1" ht="16.5" customHeight="1">
      <c r="A118" s="40"/>
      <c r="B118" s="41"/>
      <c r="C118" s="214" t="s">
        <v>426</v>
      </c>
      <c r="D118" s="214" t="s">
        <v>148</v>
      </c>
      <c r="E118" s="215" t="s">
        <v>1072</v>
      </c>
      <c r="F118" s="216" t="s">
        <v>1073</v>
      </c>
      <c r="G118" s="217" t="s">
        <v>181</v>
      </c>
      <c r="H118" s="218">
        <v>20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152</v>
      </c>
      <c r="AT118" s="225" t="s">
        <v>148</v>
      </c>
      <c r="AU118" s="225" t="s">
        <v>81</v>
      </c>
      <c r="AY118" s="19" t="s">
        <v>145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152</v>
      </c>
      <c r="BM118" s="225" t="s">
        <v>1074</v>
      </c>
    </row>
    <row r="119" s="2" customFormat="1" ht="16.5" customHeight="1">
      <c r="A119" s="40"/>
      <c r="B119" s="41"/>
      <c r="C119" s="214" t="s">
        <v>217</v>
      </c>
      <c r="D119" s="214" t="s">
        <v>148</v>
      </c>
      <c r="E119" s="215" t="s">
        <v>1075</v>
      </c>
      <c r="F119" s="216" t="s">
        <v>1076</v>
      </c>
      <c r="G119" s="217" t="s">
        <v>181</v>
      </c>
      <c r="H119" s="218">
        <v>20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152</v>
      </c>
      <c r="AT119" s="225" t="s">
        <v>148</v>
      </c>
      <c r="AU119" s="225" t="s">
        <v>81</v>
      </c>
      <c r="AY119" s="19" t="s">
        <v>145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152</v>
      </c>
      <c r="BM119" s="225" t="s">
        <v>1077</v>
      </c>
    </row>
    <row r="120" s="2" customFormat="1" ht="16.5" customHeight="1">
      <c r="A120" s="40"/>
      <c r="B120" s="41"/>
      <c r="C120" s="214" t="s">
        <v>438</v>
      </c>
      <c r="D120" s="214" t="s">
        <v>148</v>
      </c>
      <c r="E120" s="215" t="s">
        <v>1078</v>
      </c>
      <c r="F120" s="216" t="s">
        <v>1079</v>
      </c>
      <c r="G120" s="217" t="s">
        <v>181</v>
      </c>
      <c r="H120" s="218">
        <v>200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152</v>
      </c>
      <c r="AT120" s="225" t="s">
        <v>148</v>
      </c>
      <c r="AU120" s="225" t="s">
        <v>81</v>
      </c>
      <c r="AY120" s="19" t="s">
        <v>145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152</v>
      </c>
      <c r="BM120" s="225" t="s">
        <v>1080</v>
      </c>
    </row>
    <row r="121" s="2" customFormat="1" ht="16.5" customHeight="1">
      <c r="A121" s="40"/>
      <c r="B121" s="41"/>
      <c r="C121" s="214" t="s">
        <v>222</v>
      </c>
      <c r="D121" s="214" t="s">
        <v>148</v>
      </c>
      <c r="E121" s="215" t="s">
        <v>1081</v>
      </c>
      <c r="F121" s="216" t="s">
        <v>1082</v>
      </c>
      <c r="G121" s="217" t="s">
        <v>181</v>
      </c>
      <c r="H121" s="218">
        <v>150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152</v>
      </c>
      <c r="AT121" s="225" t="s">
        <v>148</v>
      </c>
      <c r="AU121" s="225" t="s">
        <v>81</v>
      </c>
      <c r="AY121" s="19" t="s">
        <v>145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152</v>
      </c>
      <c r="BM121" s="225" t="s">
        <v>1083</v>
      </c>
    </row>
    <row r="122" s="2" customFormat="1" ht="16.5" customHeight="1">
      <c r="A122" s="40"/>
      <c r="B122" s="41"/>
      <c r="C122" s="214" t="s">
        <v>446</v>
      </c>
      <c r="D122" s="214" t="s">
        <v>148</v>
      </c>
      <c r="E122" s="215" t="s">
        <v>1084</v>
      </c>
      <c r="F122" s="216" t="s">
        <v>1085</v>
      </c>
      <c r="G122" s="217" t="s">
        <v>156</v>
      </c>
      <c r="H122" s="218">
        <v>100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152</v>
      </c>
      <c r="AT122" s="225" t="s">
        <v>148</v>
      </c>
      <c r="AU122" s="225" t="s">
        <v>81</v>
      </c>
      <c r="AY122" s="19" t="s">
        <v>145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152</v>
      </c>
      <c r="BM122" s="225" t="s">
        <v>1086</v>
      </c>
    </row>
    <row r="123" s="2" customFormat="1" ht="16.5" customHeight="1">
      <c r="A123" s="40"/>
      <c r="B123" s="41"/>
      <c r="C123" s="214" t="s">
        <v>224</v>
      </c>
      <c r="D123" s="214" t="s">
        <v>148</v>
      </c>
      <c r="E123" s="215" t="s">
        <v>1087</v>
      </c>
      <c r="F123" s="216" t="s">
        <v>1088</v>
      </c>
      <c r="G123" s="217" t="s">
        <v>181</v>
      </c>
      <c r="H123" s="218">
        <v>110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152</v>
      </c>
      <c r="AT123" s="225" t="s">
        <v>148</v>
      </c>
      <c r="AU123" s="225" t="s">
        <v>81</v>
      </c>
      <c r="AY123" s="19" t="s">
        <v>145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152</v>
      </c>
      <c r="BM123" s="225" t="s">
        <v>1089</v>
      </c>
    </row>
    <row r="124" s="2" customFormat="1" ht="16.5" customHeight="1">
      <c r="A124" s="40"/>
      <c r="B124" s="41"/>
      <c r="C124" s="214" t="s">
        <v>453</v>
      </c>
      <c r="D124" s="214" t="s">
        <v>148</v>
      </c>
      <c r="E124" s="215" t="s">
        <v>1090</v>
      </c>
      <c r="F124" s="216" t="s">
        <v>1091</v>
      </c>
      <c r="G124" s="217" t="s">
        <v>181</v>
      </c>
      <c r="H124" s="218">
        <v>520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152</v>
      </c>
      <c r="AT124" s="225" t="s">
        <v>148</v>
      </c>
      <c r="AU124" s="225" t="s">
        <v>81</v>
      </c>
      <c r="AY124" s="19" t="s">
        <v>145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152</v>
      </c>
      <c r="BM124" s="225" t="s">
        <v>1092</v>
      </c>
    </row>
    <row r="125" s="2" customFormat="1" ht="16.5" customHeight="1">
      <c r="A125" s="40"/>
      <c r="B125" s="41"/>
      <c r="C125" s="214" t="s">
        <v>226</v>
      </c>
      <c r="D125" s="214" t="s">
        <v>148</v>
      </c>
      <c r="E125" s="215" t="s">
        <v>1093</v>
      </c>
      <c r="F125" s="216" t="s">
        <v>1094</v>
      </c>
      <c r="G125" s="217" t="s">
        <v>181</v>
      </c>
      <c r="H125" s="218">
        <v>265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152</v>
      </c>
      <c r="AT125" s="225" t="s">
        <v>148</v>
      </c>
      <c r="AU125" s="225" t="s">
        <v>81</v>
      </c>
      <c r="AY125" s="19" t="s">
        <v>145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152</v>
      </c>
      <c r="BM125" s="225" t="s">
        <v>1095</v>
      </c>
    </row>
    <row r="126" s="2" customFormat="1" ht="16.5" customHeight="1">
      <c r="A126" s="40"/>
      <c r="B126" s="41"/>
      <c r="C126" s="214" t="s">
        <v>462</v>
      </c>
      <c r="D126" s="214" t="s">
        <v>148</v>
      </c>
      <c r="E126" s="215" t="s">
        <v>1096</v>
      </c>
      <c r="F126" s="216" t="s">
        <v>1097</v>
      </c>
      <c r="G126" s="217" t="s">
        <v>181</v>
      </c>
      <c r="H126" s="218">
        <v>20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152</v>
      </c>
      <c r="AT126" s="225" t="s">
        <v>148</v>
      </c>
      <c r="AU126" s="225" t="s">
        <v>81</v>
      </c>
      <c r="AY126" s="19" t="s">
        <v>145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152</v>
      </c>
      <c r="BM126" s="225" t="s">
        <v>1098</v>
      </c>
    </row>
    <row r="127" s="2" customFormat="1" ht="16.5" customHeight="1">
      <c r="A127" s="40"/>
      <c r="B127" s="41"/>
      <c r="C127" s="214" t="s">
        <v>228</v>
      </c>
      <c r="D127" s="214" t="s">
        <v>148</v>
      </c>
      <c r="E127" s="215" t="s">
        <v>1099</v>
      </c>
      <c r="F127" s="216" t="s">
        <v>718</v>
      </c>
      <c r="G127" s="217" t="s">
        <v>156</v>
      </c>
      <c r="H127" s="218">
        <v>4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152</v>
      </c>
      <c r="AT127" s="225" t="s">
        <v>148</v>
      </c>
      <c r="AU127" s="225" t="s">
        <v>81</v>
      </c>
      <c r="AY127" s="19" t="s">
        <v>145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152</v>
      </c>
      <c r="BM127" s="225" t="s">
        <v>1100</v>
      </c>
    </row>
    <row r="128" s="2" customFormat="1" ht="16.5" customHeight="1">
      <c r="A128" s="40"/>
      <c r="B128" s="41"/>
      <c r="C128" s="214" t="s">
        <v>474</v>
      </c>
      <c r="D128" s="214" t="s">
        <v>148</v>
      </c>
      <c r="E128" s="215" t="s">
        <v>1101</v>
      </c>
      <c r="F128" s="216" t="s">
        <v>721</v>
      </c>
      <c r="G128" s="217" t="s">
        <v>156</v>
      </c>
      <c r="H128" s="218">
        <v>22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152</v>
      </c>
      <c r="AT128" s="225" t="s">
        <v>148</v>
      </c>
      <c r="AU128" s="225" t="s">
        <v>81</v>
      </c>
      <c r="AY128" s="19" t="s">
        <v>145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152</v>
      </c>
      <c r="BM128" s="225" t="s">
        <v>1102</v>
      </c>
    </row>
    <row r="129" s="2" customFormat="1" ht="16.5" customHeight="1">
      <c r="A129" s="40"/>
      <c r="B129" s="41"/>
      <c r="C129" s="214" t="s">
        <v>231</v>
      </c>
      <c r="D129" s="214" t="s">
        <v>148</v>
      </c>
      <c r="E129" s="215" t="s">
        <v>1103</v>
      </c>
      <c r="F129" s="216" t="s">
        <v>1104</v>
      </c>
      <c r="G129" s="217" t="s">
        <v>181</v>
      </c>
      <c r="H129" s="218">
        <v>10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152</v>
      </c>
      <c r="AT129" s="225" t="s">
        <v>148</v>
      </c>
      <c r="AU129" s="225" t="s">
        <v>81</v>
      </c>
      <c r="AY129" s="19" t="s">
        <v>145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152</v>
      </c>
      <c r="BM129" s="225" t="s">
        <v>1105</v>
      </c>
    </row>
    <row r="130" s="2" customFormat="1" ht="16.5" customHeight="1">
      <c r="A130" s="40"/>
      <c r="B130" s="41"/>
      <c r="C130" s="214" t="s">
        <v>485</v>
      </c>
      <c r="D130" s="214" t="s">
        <v>148</v>
      </c>
      <c r="E130" s="215" t="s">
        <v>1106</v>
      </c>
      <c r="F130" s="216" t="s">
        <v>1107</v>
      </c>
      <c r="G130" s="217" t="s">
        <v>181</v>
      </c>
      <c r="H130" s="218">
        <v>20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152</v>
      </c>
      <c r="AT130" s="225" t="s">
        <v>148</v>
      </c>
      <c r="AU130" s="225" t="s">
        <v>81</v>
      </c>
      <c r="AY130" s="19" t="s">
        <v>145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152</v>
      </c>
      <c r="BM130" s="225" t="s">
        <v>1108</v>
      </c>
    </row>
    <row r="131" s="2" customFormat="1" ht="16.5" customHeight="1">
      <c r="A131" s="40"/>
      <c r="B131" s="41"/>
      <c r="C131" s="214" t="s">
        <v>235</v>
      </c>
      <c r="D131" s="214" t="s">
        <v>148</v>
      </c>
      <c r="E131" s="215" t="s">
        <v>1109</v>
      </c>
      <c r="F131" s="216" t="s">
        <v>1110</v>
      </c>
      <c r="G131" s="217" t="s">
        <v>181</v>
      </c>
      <c r="H131" s="218">
        <v>10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152</v>
      </c>
      <c r="AT131" s="225" t="s">
        <v>148</v>
      </c>
      <c r="AU131" s="225" t="s">
        <v>81</v>
      </c>
      <c r="AY131" s="19" t="s">
        <v>145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152</v>
      </c>
      <c r="BM131" s="225" t="s">
        <v>1111</v>
      </c>
    </row>
    <row r="132" s="2" customFormat="1" ht="16.5" customHeight="1">
      <c r="A132" s="40"/>
      <c r="B132" s="41"/>
      <c r="C132" s="214" t="s">
        <v>494</v>
      </c>
      <c r="D132" s="214" t="s">
        <v>148</v>
      </c>
      <c r="E132" s="215" t="s">
        <v>1112</v>
      </c>
      <c r="F132" s="216" t="s">
        <v>1113</v>
      </c>
      <c r="G132" s="217" t="s">
        <v>181</v>
      </c>
      <c r="H132" s="218">
        <v>20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152</v>
      </c>
      <c r="AT132" s="225" t="s">
        <v>148</v>
      </c>
      <c r="AU132" s="225" t="s">
        <v>81</v>
      </c>
      <c r="AY132" s="19" t="s">
        <v>145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152</v>
      </c>
      <c r="BM132" s="225" t="s">
        <v>1114</v>
      </c>
    </row>
    <row r="133" s="2" customFormat="1" ht="16.5" customHeight="1">
      <c r="A133" s="40"/>
      <c r="B133" s="41"/>
      <c r="C133" s="214" t="s">
        <v>238</v>
      </c>
      <c r="D133" s="214" t="s">
        <v>148</v>
      </c>
      <c r="E133" s="215" t="s">
        <v>1115</v>
      </c>
      <c r="F133" s="216" t="s">
        <v>1116</v>
      </c>
      <c r="G133" s="217" t="s">
        <v>181</v>
      </c>
      <c r="H133" s="218">
        <v>3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152</v>
      </c>
      <c r="AT133" s="225" t="s">
        <v>148</v>
      </c>
      <c r="AU133" s="225" t="s">
        <v>81</v>
      </c>
      <c r="AY133" s="19" t="s">
        <v>145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152</v>
      </c>
      <c r="BM133" s="225" t="s">
        <v>1117</v>
      </c>
    </row>
    <row r="134" s="2" customFormat="1" ht="16.5" customHeight="1">
      <c r="A134" s="40"/>
      <c r="B134" s="41"/>
      <c r="C134" s="214" t="s">
        <v>504</v>
      </c>
      <c r="D134" s="214" t="s">
        <v>148</v>
      </c>
      <c r="E134" s="215" t="s">
        <v>1118</v>
      </c>
      <c r="F134" s="216" t="s">
        <v>1119</v>
      </c>
      <c r="G134" s="217" t="s">
        <v>287</v>
      </c>
      <c r="H134" s="218">
        <v>60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152</v>
      </c>
      <c r="AT134" s="225" t="s">
        <v>148</v>
      </c>
      <c r="AU134" s="225" t="s">
        <v>81</v>
      </c>
      <c r="AY134" s="19" t="s">
        <v>145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152</v>
      </c>
      <c r="BM134" s="225" t="s">
        <v>1120</v>
      </c>
    </row>
    <row r="135" s="2" customFormat="1" ht="16.5" customHeight="1">
      <c r="A135" s="40"/>
      <c r="B135" s="41"/>
      <c r="C135" s="214" t="s">
        <v>240</v>
      </c>
      <c r="D135" s="214" t="s">
        <v>148</v>
      </c>
      <c r="E135" s="215" t="s">
        <v>1121</v>
      </c>
      <c r="F135" s="216" t="s">
        <v>733</v>
      </c>
      <c r="G135" s="217" t="s">
        <v>734</v>
      </c>
      <c r="H135" s="218">
        <v>60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152</v>
      </c>
      <c r="AT135" s="225" t="s">
        <v>148</v>
      </c>
      <c r="AU135" s="225" t="s">
        <v>81</v>
      </c>
      <c r="AY135" s="19" t="s">
        <v>145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152</v>
      </c>
      <c r="BM135" s="225" t="s">
        <v>1122</v>
      </c>
    </row>
    <row r="136" s="2" customFormat="1" ht="24.15" customHeight="1">
      <c r="A136" s="40"/>
      <c r="B136" s="41"/>
      <c r="C136" s="214" t="s">
        <v>514</v>
      </c>
      <c r="D136" s="214" t="s">
        <v>148</v>
      </c>
      <c r="E136" s="215" t="s">
        <v>154</v>
      </c>
      <c r="F136" s="216" t="s">
        <v>155</v>
      </c>
      <c r="G136" s="217" t="s">
        <v>156</v>
      </c>
      <c r="H136" s="218">
        <v>1</v>
      </c>
      <c r="I136" s="219"/>
      <c r="J136" s="220">
        <f>ROUND(I136*H136,2)</f>
        <v>0</v>
      </c>
      <c r="K136" s="216" t="s">
        <v>157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152</v>
      </c>
      <c r="AT136" s="225" t="s">
        <v>148</v>
      </c>
      <c r="AU136" s="225" t="s">
        <v>81</v>
      </c>
      <c r="AY136" s="19" t="s">
        <v>145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152</v>
      </c>
      <c r="BM136" s="225" t="s">
        <v>1123</v>
      </c>
    </row>
    <row r="137" s="2" customFormat="1">
      <c r="A137" s="40"/>
      <c r="B137" s="41"/>
      <c r="C137" s="42"/>
      <c r="D137" s="227" t="s">
        <v>159</v>
      </c>
      <c r="E137" s="42"/>
      <c r="F137" s="228" t="s">
        <v>160</v>
      </c>
      <c r="G137" s="42"/>
      <c r="H137" s="42"/>
      <c r="I137" s="229"/>
      <c r="J137" s="42"/>
      <c r="K137" s="42"/>
      <c r="L137" s="46"/>
      <c r="M137" s="230"/>
      <c r="N137" s="231"/>
      <c r="O137" s="86"/>
      <c r="P137" s="86"/>
      <c r="Q137" s="86"/>
      <c r="R137" s="86"/>
      <c r="S137" s="86"/>
      <c r="T137" s="87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T137" s="19" t="s">
        <v>159</v>
      </c>
      <c r="AU137" s="19" t="s">
        <v>81</v>
      </c>
    </row>
    <row r="138" s="2" customFormat="1" ht="24.15" customHeight="1">
      <c r="A138" s="40"/>
      <c r="B138" s="41"/>
      <c r="C138" s="214" t="s">
        <v>243</v>
      </c>
      <c r="D138" s="214" t="s">
        <v>148</v>
      </c>
      <c r="E138" s="215" t="s">
        <v>162</v>
      </c>
      <c r="F138" s="216" t="s">
        <v>163</v>
      </c>
      <c r="G138" s="217" t="s">
        <v>164</v>
      </c>
      <c r="H138" s="232"/>
      <c r="I138" s="219"/>
      <c r="J138" s="220">
        <f>ROUND(I138*H138,2)</f>
        <v>0</v>
      </c>
      <c r="K138" s="216" t="s">
        <v>157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152</v>
      </c>
      <c r="AT138" s="225" t="s">
        <v>148</v>
      </c>
      <c r="AU138" s="225" t="s">
        <v>81</v>
      </c>
      <c r="AY138" s="19" t="s">
        <v>145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152</v>
      </c>
      <c r="BM138" s="225" t="s">
        <v>1124</v>
      </c>
    </row>
    <row r="139" s="2" customFormat="1">
      <c r="A139" s="40"/>
      <c r="B139" s="41"/>
      <c r="C139" s="42"/>
      <c r="D139" s="227" t="s">
        <v>159</v>
      </c>
      <c r="E139" s="42"/>
      <c r="F139" s="228" t="s">
        <v>166</v>
      </c>
      <c r="G139" s="42"/>
      <c r="H139" s="42"/>
      <c r="I139" s="229"/>
      <c r="J139" s="42"/>
      <c r="K139" s="42"/>
      <c r="L139" s="46"/>
      <c r="M139" s="240"/>
      <c r="N139" s="241"/>
      <c r="O139" s="235"/>
      <c r="P139" s="235"/>
      <c r="Q139" s="235"/>
      <c r="R139" s="235"/>
      <c r="S139" s="235"/>
      <c r="T139" s="242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159</v>
      </c>
      <c r="AU139" s="19" t="s">
        <v>81</v>
      </c>
    </row>
    <row r="140" s="2" customFormat="1" ht="6.96" customHeight="1">
      <c r="A140" s="40"/>
      <c r="B140" s="61"/>
      <c r="C140" s="62"/>
      <c r="D140" s="62"/>
      <c r="E140" s="62"/>
      <c r="F140" s="62"/>
      <c r="G140" s="62"/>
      <c r="H140" s="62"/>
      <c r="I140" s="62"/>
      <c r="J140" s="62"/>
      <c r="K140" s="62"/>
      <c r="L140" s="46"/>
      <c r="M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</row>
  </sheetData>
  <sheetProtection sheet="1" autoFilter="0" formatColumns="0" formatRows="0" objects="1" scenarios="1" spinCount="100000" saltValue="1ffA9HQBdJ/zhut6+UKNLyAWymy8JZXVvu3yV0Glg++CmLztUiy+NYU7JKgmMQQcspWvZ7rcC9Exb8Ad50IQHw==" hashValue="KooP7pl6lrWfX1anRpdXqe06eMUPATFEi7cZ4wgPPKIVIlPdCqNeSPRRayKjxfuR+/Y3Ur0bNuDkeVOv306IXQ==" algorithmName="SHA-512" password="88A1"/>
  <autoFilter ref="C86:K13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137" r:id="rId1" display="https://podminky.urs.cz/item/CS_URS_2023_01/741810002"/>
    <hyperlink ref="F139" r:id="rId2" display="https://podminky.urs.cz/item/CS_URS_2023_01/998741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115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UK - právnická fakulta - oddělení strategického rozvoje - Rekonstrukce místností 23,120,220,407 a 412</v>
      </c>
      <c r="F7" s="144"/>
      <c r="G7" s="144"/>
      <c r="H7" s="144"/>
      <c r="L7" s="22"/>
    </row>
    <row r="8" s="1" customFormat="1" ht="12" customHeight="1">
      <c r="B8" s="22"/>
      <c r="D8" s="144" t="s">
        <v>116</v>
      </c>
      <c r="L8" s="22"/>
    </row>
    <row r="9" s="2" customFormat="1" ht="16.5" customHeight="1">
      <c r="A9" s="40"/>
      <c r="B9" s="46"/>
      <c r="C9" s="40"/>
      <c r="D9" s="40"/>
      <c r="E9" s="145" t="s">
        <v>1125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118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267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19. 3. 2024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ROUND((SUM(BE97:BE237)),  2)</f>
        <v>0</v>
      </c>
      <c r="G35" s="40"/>
      <c r="H35" s="40"/>
      <c r="I35" s="159">
        <v>0.20999999999999999</v>
      </c>
      <c r="J35" s="158">
        <f>ROUND(((SUM(BE97:BE237))*I35),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ROUND((SUM(BF97:BF237)),  2)</f>
        <v>0</v>
      </c>
      <c r="G36" s="40"/>
      <c r="H36" s="40"/>
      <c r="I36" s="159">
        <v>0.12</v>
      </c>
      <c r="J36" s="158">
        <f>ROUND(((SUM(BF97:BF237))*I36),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ROUND((SUM(BG97:BG237)),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ROUND((SUM(BH97:BH237)),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ROUND((SUM(BI97:BI237)),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UK - právnická fakulta - oddělení strategického rozvoje - Rekonstrukce místností 23,120,220,407 a 412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1125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118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01 - Stavební část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Nám. Curieových 901/7, Praha 1</v>
      </c>
      <c r="G56" s="42"/>
      <c r="H56" s="42"/>
      <c r="I56" s="34" t="s">
        <v>23</v>
      </c>
      <c r="J56" s="74" t="str">
        <f>IF(J14="","",J14)</f>
        <v>19. 3. 2024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UK - právnická fakulta</v>
      </c>
      <c r="G58" s="42"/>
      <c r="H58" s="42"/>
      <c r="I58" s="34" t="s">
        <v>31</v>
      </c>
      <c r="J58" s="38" t="str">
        <f>E23</f>
        <v>ing.arch.Jiří Linhart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Kateřina Bačová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121</v>
      </c>
      <c r="D61" s="173"/>
      <c r="E61" s="173"/>
      <c r="F61" s="173"/>
      <c r="G61" s="173"/>
      <c r="H61" s="173"/>
      <c r="I61" s="173"/>
      <c r="J61" s="174" t="s">
        <v>122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123</v>
      </c>
    </row>
    <row r="64" s="9" customFormat="1" ht="24.96" customHeight="1">
      <c r="A64" s="9"/>
      <c r="B64" s="176"/>
      <c r="C64" s="177"/>
      <c r="D64" s="178" t="s">
        <v>268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269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270</v>
      </c>
      <c r="E66" s="184"/>
      <c r="F66" s="184"/>
      <c r="G66" s="184"/>
      <c r="H66" s="184"/>
      <c r="I66" s="184"/>
      <c r="J66" s="185">
        <f>J111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271</v>
      </c>
      <c r="E67" s="184"/>
      <c r="F67" s="184"/>
      <c r="G67" s="184"/>
      <c r="H67" s="184"/>
      <c r="I67" s="184"/>
      <c r="J67" s="185">
        <f>J123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272</v>
      </c>
      <c r="E68" s="184"/>
      <c r="F68" s="184"/>
      <c r="G68" s="184"/>
      <c r="H68" s="184"/>
      <c r="I68" s="184"/>
      <c r="J68" s="185">
        <f>J133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124</v>
      </c>
      <c r="E69" s="179"/>
      <c r="F69" s="179"/>
      <c r="G69" s="179"/>
      <c r="H69" s="179"/>
      <c r="I69" s="179"/>
      <c r="J69" s="180">
        <f>J136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276</v>
      </c>
      <c r="E70" s="184"/>
      <c r="F70" s="184"/>
      <c r="G70" s="184"/>
      <c r="H70" s="184"/>
      <c r="I70" s="184"/>
      <c r="J70" s="185">
        <f>J137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277</v>
      </c>
      <c r="E71" s="184"/>
      <c r="F71" s="184"/>
      <c r="G71" s="184"/>
      <c r="H71" s="184"/>
      <c r="I71" s="184"/>
      <c r="J71" s="185">
        <f>J145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744</v>
      </c>
      <c r="E72" s="184"/>
      <c r="F72" s="184"/>
      <c r="G72" s="184"/>
      <c r="H72" s="184"/>
      <c r="I72" s="184"/>
      <c r="J72" s="185">
        <f>J159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278</v>
      </c>
      <c r="E73" s="184"/>
      <c r="F73" s="184"/>
      <c r="G73" s="184"/>
      <c r="H73" s="184"/>
      <c r="I73" s="184"/>
      <c r="J73" s="185">
        <f>J163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279</v>
      </c>
      <c r="E74" s="184"/>
      <c r="F74" s="184"/>
      <c r="G74" s="184"/>
      <c r="H74" s="184"/>
      <c r="I74" s="184"/>
      <c r="J74" s="185">
        <f>J173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281</v>
      </c>
      <c r="E75" s="184"/>
      <c r="F75" s="184"/>
      <c r="G75" s="184"/>
      <c r="H75" s="184"/>
      <c r="I75" s="184"/>
      <c r="J75" s="185">
        <f>J200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130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UK - právnická fakulta - oddělení strategického rozvoje - Rekonstrukce místností 23,120,220,407 a 412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116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1125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118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01 - Stavební část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Nám. Curieových 901/7, Praha 1</v>
      </c>
      <c r="G91" s="42"/>
      <c r="H91" s="42"/>
      <c r="I91" s="34" t="s">
        <v>23</v>
      </c>
      <c r="J91" s="74" t="str">
        <f>IF(J14="","",J14)</f>
        <v>19. 3. 2024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UK - právnická fakulta</v>
      </c>
      <c r="G93" s="42"/>
      <c r="H93" s="42"/>
      <c r="I93" s="34" t="s">
        <v>31</v>
      </c>
      <c r="J93" s="38" t="str">
        <f>E23</f>
        <v>ing.arch.Jiří Linhart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Kateřina Bačová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131</v>
      </c>
      <c r="D96" s="190" t="s">
        <v>57</v>
      </c>
      <c r="E96" s="190" t="s">
        <v>53</v>
      </c>
      <c r="F96" s="190" t="s">
        <v>54</v>
      </c>
      <c r="G96" s="190" t="s">
        <v>132</v>
      </c>
      <c r="H96" s="190" t="s">
        <v>133</v>
      </c>
      <c r="I96" s="190" t="s">
        <v>134</v>
      </c>
      <c r="J96" s="190" t="s">
        <v>122</v>
      </c>
      <c r="K96" s="191" t="s">
        <v>135</v>
      </c>
      <c r="L96" s="192"/>
      <c r="M96" s="94" t="s">
        <v>19</v>
      </c>
      <c r="N96" s="95" t="s">
        <v>42</v>
      </c>
      <c r="O96" s="95" t="s">
        <v>136</v>
      </c>
      <c r="P96" s="95" t="s">
        <v>137</v>
      </c>
      <c r="Q96" s="95" t="s">
        <v>138</v>
      </c>
      <c r="R96" s="95" t="s">
        <v>139</v>
      </c>
      <c r="S96" s="95" t="s">
        <v>140</v>
      </c>
      <c r="T96" s="96" t="s">
        <v>141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142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P98+P136</f>
        <v>0</v>
      </c>
      <c r="Q97" s="98"/>
      <c r="R97" s="195">
        <f>R98+R136</f>
        <v>4.84767277</v>
      </c>
      <c r="S97" s="98"/>
      <c r="T97" s="196">
        <f>T98+T136</f>
        <v>0.70158536999999999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123</v>
      </c>
      <c r="BK97" s="197">
        <f>BK98+BK136</f>
        <v>0</v>
      </c>
    </row>
    <row r="98" s="12" customFormat="1" ht="25.92" customHeight="1">
      <c r="A98" s="12"/>
      <c r="B98" s="198"/>
      <c r="C98" s="199"/>
      <c r="D98" s="200" t="s">
        <v>71</v>
      </c>
      <c r="E98" s="201" t="s">
        <v>282</v>
      </c>
      <c r="F98" s="201" t="s">
        <v>283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P99+P111+P123+P133</f>
        <v>0</v>
      </c>
      <c r="Q98" s="206"/>
      <c r="R98" s="207">
        <f>R99+R111+R123+R133</f>
        <v>0.62801056000000011</v>
      </c>
      <c r="S98" s="206"/>
      <c r="T98" s="208">
        <f>T99+T111+T123+T133</f>
        <v>0.246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79</v>
      </c>
      <c r="AT98" s="210" t="s">
        <v>71</v>
      </c>
      <c r="AU98" s="210" t="s">
        <v>72</v>
      </c>
      <c r="AY98" s="209" t="s">
        <v>145</v>
      </c>
      <c r="BK98" s="211">
        <f>BK99+BK111+BK123+BK133</f>
        <v>0</v>
      </c>
    </row>
    <row r="99" s="12" customFormat="1" ht="22.8" customHeight="1">
      <c r="A99" s="12"/>
      <c r="B99" s="198"/>
      <c r="C99" s="199"/>
      <c r="D99" s="200" t="s">
        <v>71</v>
      </c>
      <c r="E99" s="212" t="s">
        <v>175</v>
      </c>
      <c r="F99" s="212" t="s">
        <v>284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SUM(P100:P110)</f>
        <v>0</v>
      </c>
      <c r="Q99" s="206"/>
      <c r="R99" s="207">
        <f>SUM(R100:R110)</f>
        <v>0.62234856000000005</v>
      </c>
      <c r="S99" s="206"/>
      <c r="T99" s="208">
        <f>SUM(T100:T110)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79</v>
      </c>
      <c r="AT99" s="210" t="s">
        <v>71</v>
      </c>
      <c r="AU99" s="210" t="s">
        <v>79</v>
      </c>
      <c r="AY99" s="209" t="s">
        <v>145</v>
      </c>
      <c r="BK99" s="211">
        <f>SUM(BK100:BK110)</f>
        <v>0</v>
      </c>
    </row>
    <row r="100" s="2" customFormat="1" ht="16.5" customHeight="1">
      <c r="A100" s="40"/>
      <c r="B100" s="41"/>
      <c r="C100" s="214" t="s">
        <v>79</v>
      </c>
      <c r="D100" s="214" t="s">
        <v>148</v>
      </c>
      <c r="E100" s="215" t="s">
        <v>285</v>
      </c>
      <c r="F100" s="216" t="s">
        <v>286</v>
      </c>
      <c r="G100" s="217" t="s">
        <v>287</v>
      </c>
      <c r="H100" s="218">
        <v>2.4399999999999999</v>
      </c>
      <c r="I100" s="219"/>
      <c r="J100" s="220">
        <f>ROUND(I100*H100,2)</f>
        <v>0</v>
      </c>
      <c r="K100" s="216" t="s">
        <v>157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0.056000000000000001</v>
      </c>
      <c r="R100" s="223">
        <f>Q100*H100</f>
        <v>0.13664000000000001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169</v>
      </c>
      <c r="AT100" s="225" t="s">
        <v>148</v>
      </c>
      <c r="AU100" s="225" t="s">
        <v>81</v>
      </c>
      <c r="AY100" s="19" t="s">
        <v>145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169</v>
      </c>
      <c r="BM100" s="225" t="s">
        <v>1126</v>
      </c>
    </row>
    <row r="101" s="2" customFormat="1">
      <c r="A101" s="40"/>
      <c r="B101" s="41"/>
      <c r="C101" s="42"/>
      <c r="D101" s="227" t="s">
        <v>159</v>
      </c>
      <c r="E101" s="42"/>
      <c r="F101" s="228" t="s">
        <v>289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159</v>
      </c>
      <c r="AU101" s="19" t="s">
        <v>81</v>
      </c>
    </row>
    <row r="102" s="13" customFormat="1">
      <c r="A102" s="13"/>
      <c r="B102" s="243"/>
      <c r="C102" s="244"/>
      <c r="D102" s="238" t="s">
        <v>294</v>
      </c>
      <c r="E102" s="245" t="s">
        <v>19</v>
      </c>
      <c r="F102" s="246" t="s">
        <v>1127</v>
      </c>
      <c r="G102" s="244"/>
      <c r="H102" s="247">
        <v>1.5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53" t="s">
        <v>294</v>
      </c>
      <c r="AU102" s="253" t="s">
        <v>81</v>
      </c>
      <c r="AV102" s="13" t="s">
        <v>81</v>
      </c>
      <c r="AW102" s="13" t="s">
        <v>33</v>
      </c>
      <c r="AX102" s="13" t="s">
        <v>72</v>
      </c>
      <c r="AY102" s="253" t="s">
        <v>145</v>
      </c>
    </row>
    <row r="103" s="13" customFormat="1">
      <c r="A103" s="13"/>
      <c r="B103" s="243"/>
      <c r="C103" s="244"/>
      <c r="D103" s="238" t="s">
        <v>294</v>
      </c>
      <c r="E103" s="245" t="s">
        <v>19</v>
      </c>
      <c r="F103" s="246" t="s">
        <v>296</v>
      </c>
      <c r="G103" s="244"/>
      <c r="H103" s="247">
        <v>0.69999999999999996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53" t="s">
        <v>294</v>
      </c>
      <c r="AU103" s="253" t="s">
        <v>81</v>
      </c>
      <c r="AV103" s="13" t="s">
        <v>81</v>
      </c>
      <c r="AW103" s="13" t="s">
        <v>33</v>
      </c>
      <c r="AX103" s="13" t="s">
        <v>72</v>
      </c>
      <c r="AY103" s="253" t="s">
        <v>145</v>
      </c>
    </row>
    <row r="104" s="13" customFormat="1">
      <c r="A104" s="13"/>
      <c r="B104" s="243"/>
      <c r="C104" s="244"/>
      <c r="D104" s="238" t="s">
        <v>294</v>
      </c>
      <c r="E104" s="245" t="s">
        <v>19</v>
      </c>
      <c r="F104" s="246" t="s">
        <v>1128</v>
      </c>
      <c r="G104" s="244"/>
      <c r="H104" s="247">
        <v>0.23999999999999999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3" t="s">
        <v>294</v>
      </c>
      <c r="AU104" s="253" t="s">
        <v>81</v>
      </c>
      <c r="AV104" s="13" t="s">
        <v>81</v>
      </c>
      <c r="AW104" s="13" t="s">
        <v>33</v>
      </c>
      <c r="AX104" s="13" t="s">
        <v>72</v>
      </c>
      <c r="AY104" s="253" t="s">
        <v>145</v>
      </c>
    </row>
    <row r="105" s="14" customFormat="1">
      <c r="A105" s="14"/>
      <c r="B105" s="254"/>
      <c r="C105" s="255"/>
      <c r="D105" s="238" t="s">
        <v>294</v>
      </c>
      <c r="E105" s="256" t="s">
        <v>19</v>
      </c>
      <c r="F105" s="257" t="s">
        <v>298</v>
      </c>
      <c r="G105" s="255"/>
      <c r="H105" s="258">
        <v>2.4399999999999999</v>
      </c>
      <c r="I105" s="259"/>
      <c r="J105" s="255"/>
      <c r="K105" s="255"/>
      <c r="L105" s="260"/>
      <c r="M105" s="261"/>
      <c r="N105" s="262"/>
      <c r="O105" s="262"/>
      <c r="P105" s="262"/>
      <c r="Q105" s="262"/>
      <c r="R105" s="262"/>
      <c r="S105" s="262"/>
      <c r="T105" s="263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64" t="s">
        <v>294</v>
      </c>
      <c r="AU105" s="264" t="s">
        <v>81</v>
      </c>
      <c r="AV105" s="14" t="s">
        <v>169</v>
      </c>
      <c r="AW105" s="14" t="s">
        <v>33</v>
      </c>
      <c r="AX105" s="14" t="s">
        <v>79</v>
      </c>
      <c r="AY105" s="264" t="s">
        <v>145</v>
      </c>
    </row>
    <row r="106" s="2" customFormat="1" ht="16.5" customHeight="1">
      <c r="A106" s="40"/>
      <c r="B106" s="41"/>
      <c r="C106" s="214" t="s">
        <v>81</v>
      </c>
      <c r="D106" s="214" t="s">
        <v>148</v>
      </c>
      <c r="E106" s="215" t="s">
        <v>290</v>
      </c>
      <c r="F106" s="216" t="s">
        <v>291</v>
      </c>
      <c r="G106" s="217" t="s">
        <v>287</v>
      </c>
      <c r="H106" s="218">
        <v>2.4399999999999999</v>
      </c>
      <c r="I106" s="219"/>
      <c r="J106" s="220">
        <f>ROUND(I106*H106,2)</f>
        <v>0</v>
      </c>
      <c r="K106" s="216" t="s">
        <v>157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0.040629999999999999</v>
      </c>
      <c r="R106" s="223">
        <f>Q106*H106</f>
        <v>0.099137199999999995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169</v>
      </c>
      <c r="AT106" s="225" t="s">
        <v>148</v>
      </c>
      <c r="AU106" s="225" t="s">
        <v>81</v>
      </c>
      <c r="AY106" s="19" t="s">
        <v>145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169</v>
      </c>
      <c r="BM106" s="225" t="s">
        <v>1129</v>
      </c>
    </row>
    <row r="107" s="2" customFormat="1">
      <c r="A107" s="40"/>
      <c r="B107" s="41"/>
      <c r="C107" s="42"/>
      <c r="D107" s="227" t="s">
        <v>159</v>
      </c>
      <c r="E107" s="42"/>
      <c r="F107" s="228" t="s">
        <v>293</v>
      </c>
      <c r="G107" s="42"/>
      <c r="H107" s="42"/>
      <c r="I107" s="229"/>
      <c r="J107" s="42"/>
      <c r="K107" s="42"/>
      <c r="L107" s="46"/>
      <c r="M107" s="230"/>
      <c r="N107" s="231"/>
      <c r="O107" s="86"/>
      <c r="P107" s="86"/>
      <c r="Q107" s="86"/>
      <c r="R107" s="86"/>
      <c r="S107" s="86"/>
      <c r="T107" s="87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T107" s="19" t="s">
        <v>159</v>
      </c>
      <c r="AU107" s="19" t="s">
        <v>81</v>
      </c>
    </row>
    <row r="108" s="2" customFormat="1" ht="24.15" customHeight="1">
      <c r="A108" s="40"/>
      <c r="B108" s="41"/>
      <c r="C108" s="214" t="s">
        <v>161</v>
      </c>
      <c r="D108" s="214" t="s">
        <v>148</v>
      </c>
      <c r="E108" s="215" t="s">
        <v>299</v>
      </c>
      <c r="F108" s="216" t="s">
        <v>300</v>
      </c>
      <c r="G108" s="217" t="s">
        <v>301</v>
      </c>
      <c r="H108" s="218">
        <v>0.16800000000000001</v>
      </c>
      <c r="I108" s="219"/>
      <c r="J108" s="220">
        <f>ROUND(I108*H108,2)</f>
        <v>0</v>
      </c>
      <c r="K108" s="216" t="s">
        <v>157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2.3010199999999998</v>
      </c>
      <c r="R108" s="223">
        <f>Q108*H108</f>
        <v>0.38657135999999998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169</v>
      </c>
      <c r="AT108" s="225" t="s">
        <v>148</v>
      </c>
      <c r="AU108" s="225" t="s">
        <v>81</v>
      </c>
      <c r="AY108" s="19" t="s">
        <v>145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169</v>
      </c>
      <c r="BM108" s="225" t="s">
        <v>1130</v>
      </c>
    </row>
    <row r="109" s="2" customFormat="1">
      <c r="A109" s="40"/>
      <c r="B109" s="41"/>
      <c r="C109" s="42"/>
      <c r="D109" s="227" t="s">
        <v>159</v>
      </c>
      <c r="E109" s="42"/>
      <c r="F109" s="228" t="s">
        <v>303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81</v>
      </c>
    </row>
    <row r="110" s="13" customFormat="1">
      <c r="A110" s="13"/>
      <c r="B110" s="243"/>
      <c r="C110" s="244"/>
      <c r="D110" s="238" t="s">
        <v>294</v>
      </c>
      <c r="E110" s="245" t="s">
        <v>19</v>
      </c>
      <c r="F110" s="246" t="s">
        <v>1131</v>
      </c>
      <c r="G110" s="244"/>
      <c r="H110" s="247">
        <v>0.16800000000000001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3" t="s">
        <v>294</v>
      </c>
      <c r="AU110" s="253" t="s">
        <v>81</v>
      </c>
      <c r="AV110" s="13" t="s">
        <v>81</v>
      </c>
      <c r="AW110" s="13" t="s">
        <v>33</v>
      </c>
      <c r="AX110" s="13" t="s">
        <v>79</v>
      </c>
      <c r="AY110" s="253" t="s">
        <v>145</v>
      </c>
    </row>
    <row r="111" s="12" customFormat="1" ht="22.8" customHeight="1">
      <c r="A111" s="12"/>
      <c r="B111" s="198"/>
      <c r="C111" s="199"/>
      <c r="D111" s="200" t="s">
        <v>71</v>
      </c>
      <c r="E111" s="212" t="s">
        <v>188</v>
      </c>
      <c r="F111" s="212" t="s">
        <v>305</v>
      </c>
      <c r="G111" s="199"/>
      <c r="H111" s="199"/>
      <c r="I111" s="202"/>
      <c r="J111" s="213">
        <f>BK111</f>
        <v>0</v>
      </c>
      <c r="K111" s="199"/>
      <c r="L111" s="204"/>
      <c r="M111" s="205"/>
      <c r="N111" s="206"/>
      <c r="O111" s="206"/>
      <c r="P111" s="207">
        <f>SUM(P112:P122)</f>
        <v>0</v>
      </c>
      <c r="Q111" s="206"/>
      <c r="R111" s="207">
        <f>SUM(R112:R122)</f>
        <v>0.0056620000000000004</v>
      </c>
      <c r="S111" s="206"/>
      <c r="T111" s="208">
        <f>SUM(T112:T122)</f>
        <v>0.246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9" t="s">
        <v>79</v>
      </c>
      <c r="AT111" s="210" t="s">
        <v>71</v>
      </c>
      <c r="AU111" s="210" t="s">
        <v>79</v>
      </c>
      <c r="AY111" s="209" t="s">
        <v>145</v>
      </c>
      <c r="BK111" s="211">
        <f>SUM(BK112:BK122)</f>
        <v>0</v>
      </c>
    </row>
    <row r="112" s="2" customFormat="1" ht="24.15" customHeight="1">
      <c r="A112" s="40"/>
      <c r="B112" s="41"/>
      <c r="C112" s="214" t="s">
        <v>169</v>
      </c>
      <c r="D112" s="214" t="s">
        <v>148</v>
      </c>
      <c r="E112" s="215" t="s">
        <v>306</v>
      </c>
      <c r="F112" s="216" t="s">
        <v>307</v>
      </c>
      <c r="G112" s="217" t="s">
        <v>287</v>
      </c>
      <c r="H112" s="218">
        <v>5</v>
      </c>
      <c r="I112" s="219"/>
      <c r="J112" s="220">
        <f>ROUND(I112*H112,2)</f>
        <v>0</v>
      </c>
      <c r="K112" s="216" t="s">
        <v>157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0.00012999999999999999</v>
      </c>
      <c r="R112" s="223">
        <f>Q112*H112</f>
        <v>0.00064999999999999997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169</v>
      </c>
      <c r="AT112" s="225" t="s">
        <v>148</v>
      </c>
      <c r="AU112" s="225" t="s">
        <v>81</v>
      </c>
      <c r="AY112" s="19" t="s">
        <v>145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169</v>
      </c>
      <c r="BM112" s="225" t="s">
        <v>1132</v>
      </c>
    </row>
    <row r="113" s="2" customFormat="1">
      <c r="A113" s="40"/>
      <c r="B113" s="41"/>
      <c r="C113" s="42"/>
      <c r="D113" s="227" t="s">
        <v>159</v>
      </c>
      <c r="E113" s="42"/>
      <c r="F113" s="228" t="s">
        <v>309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159</v>
      </c>
      <c r="AU113" s="19" t="s">
        <v>81</v>
      </c>
    </row>
    <row r="114" s="2" customFormat="1" ht="24.15" customHeight="1">
      <c r="A114" s="40"/>
      <c r="B114" s="41"/>
      <c r="C114" s="214" t="s">
        <v>172</v>
      </c>
      <c r="D114" s="214" t="s">
        <v>148</v>
      </c>
      <c r="E114" s="215" t="s">
        <v>310</v>
      </c>
      <c r="F114" s="216" t="s">
        <v>311</v>
      </c>
      <c r="G114" s="217" t="s">
        <v>287</v>
      </c>
      <c r="H114" s="218">
        <v>125.3</v>
      </c>
      <c r="I114" s="219"/>
      <c r="J114" s="220">
        <f>ROUND(I114*H114,2)</f>
        <v>0</v>
      </c>
      <c r="K114" s="216" t="s">
        <v>157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4.0000000000000003E-05</v>
      </c>
      <c r="R114" s="223">
        <f>Q114*H114</f>
        <v>0.005012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169</v>
      </c>
      <c r="AT114" s="225" t="s">
        <v>148</v>
      </c>
      <c r="AU114" s="225" t="s">
        <v>81</v>
      </c>
      <c r="AY114" s="19" t="s">
        <v>145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169</v>
      </c>
      <c r="BM114" s="225" t="s">
        <v>1133</v>
      </c>
    </row>
    <row r="115" s="2" customFormat="1">
      <c r="A115" s="40"/>
      <c r="B115" s="41"/>
      <c r="C115" s="42"/>
      <c r="D115" s="227" t="s">
        <v>159</v>
      </c>
      <c r="E115" s="42"/>
      <c r="F115" s="228" t="s">
        <v>313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159</v>
      </c>
      <c r="AU115" s="19" t="s">
        <v>81</v>
      </c>
    </row>
    <row r="116" s="2" customFormat="1" ht="21.75" customHeight="1">
      <c r="A116" s="40"/>
      <c r="B116" s="41"/>
      <c r="C116" s="214" t="s">
        <v>175</v>
      </c>
      <c r="D116" s="214" t="s">
        <v>148</v>
      </c>
      <c r="E116" s="215" t="s">
        <v>768</v>
      </c>
      <c r="F116" s="216" t="s">
        <v>1134</v>
      </c>
      <c r="G116" s="217" t="s">
        <v>156</v>
      </c>
      <c r="H116" s="218">
        <v>1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169</v>
      </c>
      <c r="AT116" s="225" t="s">
        <v>148</v>
      </c>
      <c r="AU116" s="225" t="s">
        <v>81</v>
      </c>
      <c r="AY116" s="19" t="s">
        <v>145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169</v>
      </c>
      <c r="BM116" s="225" t="s">
        <v>1135</v>
      </c>
    </row>
    <row r="117" s="2" customFormat="1" ht="24.15" customHeight="1">
      <c r="A117" s="40"/>
      <c r="B117" s="41"/>
      <c r="C117" s="214" t="s">
        <v>178</v>
      </c>
      <c r="D117" s="214" t="s">
        <v>148</v>
      </c>
      <c r="E117" s="215" t="s">
        <v>320</v>
      </c>
      <c r="F117" s="216" t="s">
        <v>1136</v>
      </c>
      <c r="G117" s="217" t="s">
        <v>156</v>
      </c>
      <c r="H117" s="218">
        <v>1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169</v>
      </c>
      <c r="AT117" s="225" t="s">
        <v>148</v>
      </c>
      <c r="AU117" s="225" t="s">
        <v>81</v>
      </c>
      <c r="AY117" s="19" t="s">
        <v>145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169</v>
      </c>
      <c r="BM117" s="225" t="s">
        <v>1137</v>
      </c>
    </row>
    <row r="118" s="2" customFormat="1" ht="16.5" customHeight="1">
      <c r="A118" s="40"/>
      <c r="B118" s="41"/>
      <c r="C118" s="214" t="s">
        <v>182</v>
      </c>
      <c r="D118" s="214" t="s">
        <v>148</v>
      </c>
      <c r="E118" s="215" t="s">
        <v>323</v>
      </c>
      <c r="F118" s="216" t="s">
        <v>1138</v>
      </c>
      <c r="G118" s="217" t="s">
        <v>151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169</v>
      </c>
      <c r="AT118" s="225" t="s">
        <v>148</v>
      </c>
      <c r="AU118" s="225" t="s">
        <v>81</v>
      </c>
      <c r="AY118" s="19" t="s">
        <v>145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169</v>
      </c>
      <c r="BM118" s="225" t="s">
        <v>1139</v>
      </c>
    </row>
    <row r="119" s="2" customFormat="1" ht="24.15" customHeight="1">
      <c r="A119" s="40"/>
      <c r="B119" s="41"/>
      <c r="C119" s="214" t="s">
        <v>188</v>
      </c>
      <c r="D119" s="214" t="s">
        <v>148</v>
      </c>
      <c r="E119" s="215" t="s">
        <v>775</v>
      </c>
      <c r="F119" s="216" t="s">
        <v>1140</v>
      </c>
      <c r="G119" s="217" t="s">
        <v>151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169</v>
      </c>
      <c r="AT119" s="225" t="s">
        <v>148</v>
      </c>
      <c r="AU119" s="225" t="s">
        <v>81</v>
      </c>
      <c r="AY119" s="19" t="s">
        <v>145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169</v>
      </c>
      <c r="BM119" s="225" t="s">
        <v>1141</v>
      </c>
    </row>
    <row r="120" s="2" customFormat="1" ht="16.5" customHeight="1">
      <c r="A120" s="40"/>
      <c r="B120" s="41"/>
      <c r="C120" s="214" t="s">
        <v>185</v>
      </c>
      <c r="D120" s="214" t="s">
        <v>148</v>
      </c>
      <c r="E120" s="215" t="s">
        <v>778</v>
      </c>
      <c r="F120" s="216" t="s">
        <v>779</v>
      </c>
      <c r="G120" s="217" t="s">
        <v>151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169</v>
      </c>
      <c r="AT120" s="225" t="s">
        <v>148</v>
      </c>
      <c r="AU120" s="225" t="s">
        <v>81</v>
      </c>
      <c r="AY120" s="19" t="s">
        <v>145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169</v>
      </c>
      <c r="BM120" s="225" t="s">
        <v>1142</v>
      </c>
    </row>
    <row r="121" s="2" customFormat="1" ht="16.5" customHeight="1">
      <c r="A121" s="40"/>
      <c r="B121" s="41"/>
      <c r="C121" s="214" t="s">
        <v>194</v>
      </c>
      <c r="D121" s="214" t="s">
        <v>148</v>
      </c>
      <c r="E121" s="215" t="s">
        <v>1143</v>
      </c>
      <c r="F121" s="216" t="s">
        <v>1144</v>
      </c>
      <c r="G121" s="217" t="s">
        <v>156</v>
      </c>
      <c r="H121" s="218">
        <v>3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0.029999999999999999</v>
      </c>
      <c r="T121" s="224">
        <f>S121*H121</f>
        <v>0.089999999999999997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169</v>
      </c>
      <c r="AT121" s="225" t="s">
        <v>148</v>
      </c>
      <c r="AU121" s="225" t="s">
        <v>81</v>
      </c>
      <c r="AY121" s="19" t="s">
        <v>145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169</v>
      </c>
      <c r="BM121" s="225" t="s">
        <v>1145</v>
      </c>
    </row>
    <row r="122" s="2" customFormat="1" ht="16.5" customHeight="1">
      <c r="A122" s="40"/>
      <c r="B122" s="41"/>
      <c r="C122" s="214" t="s">
        <v>8</v>
      </c>
      <c r="D122" s="214" t="s">
        <v>148</v>
      </c>
      <c r="E122" s="215" t="s">
        <v>1146</v>
      </c>
      <c r="F122" s="216" t="s">
        <v>1147</v>
      </c>
      <c r="G122" s="217" t="s">
        <v>151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0.156</v>
      </c>
      <c r="T122" s="224">
        <f>S122*H122</f>
        <v>0.156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169</v>
      </c>
      <c r="AT122" s="225" t="s">
        <v>148</v>
      </c>
      <c r="AU122" s="225" t="s">
        <v>81</v>
      </c>
      <c r="AY122" s="19" t="s">
        <v>145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169</v>
      </c>
      <c r="BM122" s="225" t="s">
        <v>1148</v>
      </c>
    </row>
    <row r="123" s="12" customFormat="1" ht="22.8" customHeight="1">
      <c r="A123" s="12"/>
      <c r="B123" s="198"/>
      <c r="C123" s="199"/>
      <c r="D123" s="200" t="s">
        <v>71</v>
      </c>
      <c r="E123" s="212" t="s">
        <v>326</v>
      </c>
      <c r="F123" s="212" t="s">
        <v>327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SUM(P124:P132)</f>
        <v>0</v>
      </c>
      <c r="Q123" s="206"/>
      <c r="R123" s="207">
        <f>SUM(R124:R132)</f>
        <v>0</v>
      </c>
      <c r="S123" s="206"/>
      <c r="T123" s="208">
        <f>SUM(T124:T132)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79</v>
      </c>
      <c r="AT123" s="210" t="s">
        <v>71</v>
      </c>
      <c r="AU123" s="210" t="s">
        <v>79</v>
      </c>
      <c r="AY123" s="209" t="s">
        <v>145</v>
      </c>
      <c r="BK123" s="211">
        <f>SUM(BK124:BK132)</f>
        <v>0</v>
      </c>
    </row>
    <row r="124" s="2" customFormat="1" ht="24.15" customHeight="1">
      <c r="A124" s="40"/>
      <c r="B124" s="41"/>
      <c r="C124" s="214" t="s">
        <v>199</v>
      </c>
      <c r="D124" s="214" t="s">
        <v>148</v>
      </c>
      <c r="E124" s="215" t="s">
        <v>328</v>
      </c>
      <c r="F124" s="216" t="s">
        <v>329</v>
      </c>
      <c r="G124" s="217" t="s">
        <v>330</v>
      </c>
      <c r="H124" s="218">
        <v>0.70199999999999996</v>
      </c>
      <c r="I124" s="219"/>
      <c r="J124" s="220">
        <f>ROUND(I124*H124,2)</f>
        <v>0</v>
      </c>
      <c r="K124" s="216" t="s">
        <v>157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169</v>
      </c>
      <c r="AT124" s="225" t="s">
        <v>148</v>
      </c>
      <c r="AU124" s="225" t="s">
        <v>81</v>
      </c>
      <c r="AY124" s="19" t="s">
        <v>145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169</v>
      </c>
      <c r="BM124" s="225" t="s">
        <v>1149</v>
      </c>
    </row>
    <row r="125" s="2" customFormat="1">
      <c r="A125" s="40"/>
      <c r="B125" s="41"/>
      <c r="C125" s="42"/>
      <c r="D125" s="227" t="s">
        <v>159</v>
      </c>
      <c r="E125" s="42"/>
      <c r="F125" s="228" t="s">
        <v>332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159</v>
      </c>
      <c r="AU125" s="19" t="s">
        <v>81</v>
      </c>
    </row>
    <row r="126" s="2" customFormat="1" ht="21.75" customHeight="1">
      <c r="A126" s="40"/>
      <c r="B126" s="41"/>
      <c r="C126" s="214" t="s">
        <v>193</v>
      </c>
      <c r="D126" s="214" t="s">
        <v>148</v>
      </c>
      <c r="E126" s="215" t="s">
        <v>333</v>
      </c>
      <c r="F126" s="216" t="s">
        <v>334</v>
      </c>
      <c r="G126" s="217" t="s">
        <v>330</v>
      </c>
      <c r="H126" s="218">
        <v>0.70199999999999996</v>
      </c>
      <c r="I126" s="219"/>
      <c r="J126" s="220">
        <f>ROUND(I126*H126,2)</f>
        <v>0</v>
      </c>
      <c r="K126" s="216" t="s">
        <v>157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169</v>
      </c>
      <c r="AT126" s="225" t="s">
        <v>148</v>
      </c>
      <c r="AU126" s="225" t="s">
        <v>81</v>
      </c>
      <c r="AY126" s="19" t="s">
        <v>145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169</v>
      </c>
      <c r="BM126" s="225" t="s">
        <v>1150</v>
      </c>
    </row>
    <row r="127" s="2" customFormat="1">
      <c r="A127" s="40"/>
      <c r="B127" s="41"/>
      <c r="C127" s="42"/>
      <c r="D127" s="227" t="s">
        <v>159</v>
      </c>
      <c r="E127" s="42"/>
      <c r="F127" s="228" t="s">
        <v>336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81</v>
      </c>
    </row>
    <row r="128" s="2" customFormat="1" ht="24.15" customHeight="1">
      <c r="A128" s="40"/>
      <c r="B128" s="41"/>
      <c r="C128" s="214" t="s">
        <v>204</v>
      </c>
      <c r="D128" s="214" t="s">
        <v>148</v>
      </c>
      <c r="E128" s="215" t="s">
        <v>337</v>
      </c>
      <c r="F128" s="216" t="s">
        <v>338</v>
      </c>
      <c r="G128" s="217" t="s">
        <v>330</v>
      </c>
      <c r="H128" s="218">
        <v>13.337999999999999</v>
      </c>
      <c r="I128" s="219"/>
      <c r="J128" s="220">
        <f>ROUND(I128*H128,2)</f>
        <v>0</v>
      </c>
      <c r="K128" s="216" t="s">
        <v>157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169</v>
      </c>
      <c r="AT128" s="225" t="s">
        <v>148</v>
      </c>
      <c r="AU128" s="225" t="s">
        <v>81</v>
      </c>
      <c r="AY128" s="19" t="s">
        <v>145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169</v>
      </c>
      <c r="BM128" s="225" t="s">
        <v>1151</v>
      </c>
    </row>
    <row r="129" s="2" customFormat="1">
      <c r="A129" s="40"/>
      <c r="B129" s="41"/>
      <c r="C129" s="42"/>
      <c r="D129" s="227" t="s">
        <v>159</v>
      </c>
      <c r="E129" s="42"/>
      <c r="F129" s="228" t="s">
        <v>340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159</v>
      </c>
      <c r="AU129" s="19" t="s">
        <v>81</v>
      </c>
    </row>
    <row r="130" s="13" customFormat="1">
      <c r="A130" s="13"/>
      <c r="B130" s="243"/>
      <c r="C130" s="244"/>
      <c r="D130" s="238" t="s">
        <v>294</v>
      </c>
      <c r="E130" s="244"/>
      <c r="F130" s="246" t="s">
        <v>1152</v>
      </c>
      <c r="G130" s="244"/>
      <c r="H130" s="247">
        <v>13.337999999999999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294</v>
      </c>
      <c r="AU130" s="253" t="s">
        <v>81</v>
      </c>
      <c r="AV130" s="13" t="s">
        <v>81</v>
      </c>
      <c r="AW130" s="13" t="s">
        <v>4</v>
      </c>
      <c r="AX130" s="13" t="s">
        <v>79</v>
      </c>
      <c r="AY130" s="253" t="s">
        <v>145</v>
      </c>
    </row>
    <row r="131" s="2" customFormat="1" ht="24.15" customHeight="1">
      <c r="A131" s="40"/>
      <c r="B131" s="41"/>
      <c r="C131" s="214" t="s">
        <v>152</v>
      </c>
      <c r="D131" s="214" t="s">
        <v>148</v>
      </c>
      <c r="E131" s="215" t="s">
        <v>342</v>
      </c>
      <c r="F131" s="216" t="s">
        <v>343</v>
      </c>
      <c r="G131" s="217" t="s">
        <v>330</v>
      </c>
      <c r="H131" s="218">
        <v>1.0520000000000001</v>
      </c>
      <c r="I131" s="219"/>
      <c r="J131" s="220">
        <f>ROUND(I131*H131,2)</f>
        <v>0</v>
      </c>
      <c r="K131" s="216" t="s">
        <v>157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169</v>
      </c>
      <c r="AT131" s="225" t="s">
        <v>148</v>
      </c>
      <c r="AU131" s="225" t="s">
        <v>81</v>
      </c>
      <c r="AY131" s="19" t="s">
        <v>145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169</v>
      </c>
      <c r="BM131" s="225" t="s">
        <v>1153</v>
      </c>
    </row>
    <row r="132" s="2" customFormat="1">
      <c r="A132" s="40"/>
      <c r="B132" s="41"/>
      <c r="C132" s="42"/>
      <c r="D132" s="227" t="s">
        <v>159</v>
      </c>
      <c r="E132" s="42"/>
      <c r="F132" s="228" t="s">
        <v>345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159</v>
      </c>
      <c r="AU132" s="19" t="s">
        <v>81</v>
      </c>
    </row>
    <row r="133" s="12" customFormat="1" ht="22.8" customHeight="1">
      <c r="A133" s="12"/>
      <c r="B133" s="198"/>
      <c r="C133" s="199"/>
      <c r="D133" s="200" t="s">
        <v>71</v>
      </c>
      <c r="E133" s="212" t="s">
        <v>346</v>
      </c>
      <c r="F133" s="212" t="s">
        <v>347</v>
      </c>
      <c r="G133" s="199"/>
      <c r="H133" s="199"/>
      <c r="I133" s="202"/>
      <c r="J133" s="213">
        <f>BK133</f>
        <v>0</v>
      </c>
      <c r="K133" s="199"/>
      <c r="L133" s="204"/>
      <c r="M133" s="205"/>
      <c r="N133" s="206"/>
      <c r="O133" s="206"/>
      <c r="P133" s="207">
        <f>SUM(P134:P135)</f>
        <v>0</v>
      </c>
      <c r="Q133" s="206"/>
      <c r="R133" s="207">
        <f>SUM(R134:R135)</f>
        <v>0</v>
      </c>
      <c r="S133" s="206"/>
      <c r="T133" s="208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79</v>
      </c>
      <c r="AT133" s="210" t="s">
        <v>71</v>
      </c>
      <c r="AU133" s="210" t="s">
        <v>79</v>
      </c>
      <c r="AY133" s="209" t="s">
        <v>145</v>
      </c>
      <c r="BK133" s="211">
        <f>SUM(BK134:BK135)</f>
        <v>0</v>
      </c>
    </row>
    <row r="134" s="2" customFormat="1" ht="33" customHeight="1">
      <c r="A134" s="40"/>
      <c r="B134" s="41"/>
      <c r="C134" s="214" t="s">
        <v>211</v>
      </c>
      <c r="D134" s="214" t="s">
        <v>148</v>
      </c>
      <c r="E134" s="215" t="s">
        <v>348</v>
      </c>
      <c r="F134" s="216" t="s">
        <v>349</v>
      </c>
      <c r="G134" s="217" t="s">
        <v>330</v>
      </c>
      <c r="H134" s="218">
        <v>0.628</v>
      </c>
      <c r="I134" s="219"/>
      <c r="J134" s="220">
        <f>ROUND(I134*H134,2)</f>
        <v>0</v>
      </c>
      <c r="K134" s="216" t="s">
        <v>157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169</v>
      </c>
      <c r="AT134" s="225" t="s">
        <v>148</v>
      </c>
      <c r="AU134" s="225" t="s">
        <v>81</v>
      </c>
      <c r="AY134" s="19" t="s">
        <v>145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169</v>
      </c>
      <c r="BM134" s="225" t="s">
        <v>1154</v>
      </c>
    </row>
    <row r="135" s="2" customFormat="1">
      <c r="A135" s="40"/>
      <c r="B135" s="41"/>
      <c r="C135" s="42"/>
      <c r="D135" s="227" t="s">
        <v>159</v>
      </c>
      <c r="E135" s="42"/>
      <c r="F135" s="228" t="s">
        <v>351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159</v>
      </c>
      <c r="AU135" s="19" t="s">
        <v>81</v>
      </c>
    </row>
    <row r="136" s="12" customFormat="1" ht="25.92" customHeight="1">
      <c r="A136" s="12"/>
      <c r="B136" s="198"/>
      <c r="C136" s="199"/>
      <c r="D136" s="200" t="s">
        <v>71</v>
      </c>
      <c r="E136" s="201" t="s">
        <v>143</v>
      </c>
      <c r="F136" s="201" t="s">
        <v>144</v>
      </c>
      <c r="G136" s="199"/>
      <c r="H136" s="199"/>
      <c r="I136" s="202"/>
      <c r="J136" s="203">
        <f>BK136</f>
        <v>0</v>
      </c>
      <c r="K136" s="199"/>
      <c r="L136" s="204"/>
      <c r="M136" s="205"/>
      <c r="N136" s="206"/>
      <c r="O136" s="206"/>
      <c r="P136" s="207">
        <f>P137+P145+P159+P163+P173+P200</f>
        <v>0</v>
      </c>
      <c r="Q136" s="206"/>
      <c r="R136" s="207">
        <f>R137+R145+R159+R163+R173+R200</f>
        <v>4.2196622100000001</v>
      </c>
      <c r="S136" s="206"/>
      <c r="T136" s="208">
        <f>T137+T145+T159+T163+T173+T200</f>
        <v>0.45558536999999999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169</v>
      </c>
      <c r="AT136" s="210" t="s">
        <v>71</v>
      </c>
      <c r="AU136" s="210" t="s">
        <v>72</v>
      </c>
      <c r="AY136" s="209" t="s">
        <v>145</v>
      </c>
      <c r="BK136" s="211">
        <f>BK137+BK145+BK159+BK163+BK173+BK200</f>
        <v>0</v>
      </c>
    </row>
    <row r="137" s="12" customFormat="1" ht="22.8" customHeight="1">
      <c r="A137" s="12"/>
      <c r="B137" s="198"/>
      <c r="C137" s="199"/>
      <c r="D137" s="200" t="s">
        <v>71</v>
      </c>
      <c r="E137" s="212" t="s">
        <v>414</v>
      </c>
      <c r="F137" s="212" t="s">
        <v>415</v>
      </c>
      <c r="G137" s="199"/>
      <c r="H137" s="199"/>
      <c r="I137" s="202"/>
      <c r="J137" s="213">
        <f>BK137</f>
        <v>0</v>
      </c>
      <c r="K137" s="199"/>
      <c r="L137" s="204"/>
      <c r="M137" s="205"/>
      <c r="N137" s="206"/>
      <c r="O137" s="206"/>
      <c r="P137" s="207">
        <f>SUM(P138:P144)</f>
        <v>0</v>
      </c>
      <c r="Q137" s="206"/>
      <c r="R137" s="207">
        <f>SUM(R138:R144)</f>
        <v>1.6654200000000001</v>
      </c>
      <c r="S137" s="206"/>
      <c r="T137" s="208">
        <f>SUM(T138:T144)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9" t="s">
        <v>81</v>
      </c>
      <c r="AT137" s="210" t="s">
        <v>71</v>
      </c>
      <c r="AU137" s="210" t="s">
        <v>79</v>
      </c>
      <c r="AY137" s="209" t="s">
        <v>145</v>
      </c>
      <c r="BK137" s="211">
        <f>SUM(BK138:BK144)</f>
        <v>0</v>
      </c>
    </row>
    <row r="138" s="2" customFormat="1" ht="24.15" customHeight="1">
      <c r="A138" s="40"/>
      <c r="B138" s="41"/>
      <c r="C138" s="214" t="s">
        <v>198</v>
      </c>
      <c r="D138" s="214" t="s">
        <v>148</v>
      </c>
      <c r="E138" s="215" t="s">
        <v>1155</v>
      </c>
      <c r="F138" s="216" t="s">
        <v>1156</v>
      </c>
      <c r="G138" s="217" t="s">
        <v>287</v>
      </c>
      <c r="H138" s="218">
        <v>123</v>
      </c>
      <c r="I138" s="219"/>
      <c r="J138" s="220">
        <f>ROUND(I138*H138,2)</f>
        <v>0</v>
      </c>
      <c r="K138" s="216" t="s">
        <v>157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0.0032499999999999999</v>
      </c>
      <c r="R138" s="223">
        <f>Q138*H138</f>
        <v>0.39974999999999999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152</v>
      </c>
      <c r="AT138" s="225" t="s">
        <v>148</v>
      </c>
      <c r="AU138" s="225" t="s">
        <v>81</v>
      </c>
      <c r="AY138" s="19" t="s">
        <v>145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152</v>
      </c>
      <c r="BM138" s="225" t="s">
        <v>1157</v>
      </c>
    </row>
    <row r="139" s="2" customFormat="1">
      <c r="A139" s="40"/>
      <c r="B139" s="41"/>
      <c r="C139" s="42"/>
      <c r="D139" s="227" t="s">
        <v>159</v>
      </c>
      <c r="E139" s="42"/>
      <c r="F139" s="228" t="s">
        <v>1158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159</v>
      </c>
      <c r="AU139" s="19" t="s">
        <v>81</v>
      </c>
    </row>
    <row r="140" s="13" customFormat="1">
      <c r="A140" s="13"/>
      <c r="B140" s="243"/>
      <c r="C140" s="244"/>
      <c r="D140" s="238" t="s">
        <v>294</v>
      </c>
      <c r="E140" s="245" t="s">
        <v>19</v>
      </c>
      <c r="F140" s="246" t="s">
        <v>1159</v>
      </c>
      <c r="G140" s="244"/>
      <c r="H140" s="247">
        <v>123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3" t="s">
        <v>294</v>
      </c>
      <c r="AU140" s="253" t="s">
        <v>81</v>
      </c>
      <c r="AV140" s="13" t="s">
        <v>81</v>
      </c>
      <c r="AW140" s="13" t="s">
        <v>33</v>
      </c>
      <c r="AX140" s="13" t="s">
        <v>79</v>
      </c>
      <c r="AY140" s="253" t="s">
        <v>145</v>
      </c>
    </row>
    <row r="141" s="2" customFormat="1" ht="16.5" customHeight="1">
      <c r="A141" s="40"/>
      <c r="B141" s="41"/>
      <c r="C141" s="265" t="s">
        <v>220</v>
      </c>
      <c r="D141" s="265" t="s">
        <v>475</v>
      </c>
      <c r="E141" s="266" t="s">
        <v>1160</v>
      </c>
      <c r="F141" s="267" t="s">
        <v>1161</v>
      </c>
      <c r="G141" s="268" t="s">
        <v>287</v>
      </c>
      <c r="H141" s="269">
        <v>129.15000000000001</v>
      </c>
      <c r="I141" s="270"/>
      <c r="J141" s="271">
        <f>ROUND(I141*H141,2)</f>
        <v>0</v>
      </c>
      <c r="K141" s="267" t="s">
        <v>157</v>
      </c>
      <c r="L141" s="272"/>
      <c r="M141" s="273" t="s">
        <v>19</v>
      </c>
      <c r="N141" s="274" t="s">
        <v>43</v>
      </c>
      <c r="O141" s="86"/>
      <c r="P141" s="223">
        <f>O141*H141</f>
        <v>0</v>
      </c>
      <c r="Q141" s="223">
        <v>0.0097999999999999997</v>
      </c>
      <c r="R141" s="223">
        <f>Q141*H141</f>
        <v>1.2656700000000001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222</v>
      </c>
      <c r="AT141" s="225" t="s">
        <v>475</v>
      </c>
      <c r="AU141" s="225" t="s">
        <v>81</v>
      </c>
      <c r="AY141" s="19" t="s">
        <v>145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79</v>
      </c>
      <c r="BK141" s="226">
        <f>ROUND(I141*H141,2)</f>
        <v>0</v>
      </c>
      <c r="BL141" s="19" t="s">
        <v>152</v>
      </c>
      <c r="BM141" s="225" t="s">
        <v>1162</v>
      </c>
    </row>
    <row r="142" s="13" customFormat="1">
      <c r="A142" s="13"/>
      <c r="B142" s="243"/>
      <c r="C142" s="244"/>
      <c r="D142" s="238" t="s">
        <v>294</v>
      </c>
      <c r="E142" s="244"/>
      <c r="F142" s="246" t="s">
        <v>1163</v>
      </c>
      <c r="G142" s="244"/>
      <c r="H142" s="247">
        <v>129.15000000000001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294</v>
      </c>
      <c r="AU142" s="253" t="s">
        <v>81</v>
      </c>
      <c r="AV142" s="13" t="s">
        <v>81</v>
      </c>
      <c r="AW142" s="13" t="s">
        <v>4</v>
      </c>
      <c r="AX142" s="13" t="s">
        <v>79</v>
      </c>
      <c r="AY142" s="253" t="s">
        <v>145</v>
      </c>
    </row>
    <row r="143" s="2" customFormat="1" ht="37.8" customHeight="1">
      <c r="A143" s="40"/>
      <c r="B143" s="41"/>
      <c r="C143" s="214" t="s">
        <v>201</v>
      </c>
      <c r="D143" s="214" t="s">
        <v>148</v>
      </c>
      <c r="E143" s="215" t="s">
        <v>432</v>
      </c>
      <c r="F143" s="216" t="s">
        <v>433</v>
      </c>
      <c r="G143" s="217" t="s">
        <v>330</v>
      </c>
      <c r="H143" s="218">
        <v>1.665</v>
      </c>
      <c r="I143" s="219"/>
      <c r="J143" s="220">
        <f>ROUND(I143*H143,2)</f>
        <v>0</v>
      </c>
      <c r="K143" s="216" t="s">
        <v>157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152</v>
      </c>
      <c r="AT143" s="225" t="s">
        <v>148</v>
      </c>
      <c r="AU143" s="225" t="s">
        <v>81</v>
      </c>
      <c r="AY143" s="19" t="s">
        <v>145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152</v>
      </c>
      <c r="BM143" s="225" t="s">
        <v>1164</v>
      </c>
    </row>
    <row r="144" s="2" customFormat="1">
      <c r="A144" s="40"/>
      <c r="B144" s="41"/>
      <c r="C144" s="42"/>
      <c r="D144" s="227" t="s">
        <v>159</v>
      </c>
      <c r="E144" s="42"/>
      <c r="F144" s="228" t="s">
        <v>435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159</v>
      </c>
      <c r="AU144" s="19" t="s">
        <v>81</v>
      </c>
    </row>
    <row r="145" s="12" customFormat="1" ht="22.8" customHeight="1">
      <c r="A145" s="12"/>
      <c r="B145" s="198"/>
      <c r="C145" s="199"/>
      <c r="D145" s="200" t="s">
        <v>71</v>
      </c>
      <c r="E145" s="212" t="s">
        <v>436</v>
      </c>
      <c r="F145" s="212" t="s">
        <v>437</v>
      </c>
      <c r="G145" s="199"/>
      <c r="H145" s="199"/>
      <c r="I145" s="202"/>
      <c r="J145" s="213">
        <f>BK145</f>
        <v>0</v>
      </c>
      <c r="K145" s="199"/>
      <c r="L145" s="204"/>
      <c r="M145" s="205"/>
      <c r="N145" s="206"/>
      <c r="O145" s="206"/>
      <c r="P145" s="207">
        <f>SUM(P146:P158)</f>
        <v>0</v>
      </c>
      <c r="Q145" s="206"/>
      <c r="R145" s="207">
        <f>SUM(R146:R158)</f>
        <v>0</v>
      </c>
      <c r="S145" s="206"/>
      <c r="T145" s="208">
        <f>SUM(T146:T158)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9" t="s">
        <v>81</v>
      </c>
      <c r="AT145" s="210" t="s">
        <v>71</v>
      </c>
      <c r="AU145" s="210" t="s">
        <v>79</v>
      </c>
      <c r="AY145" s="209" t="s">
        <v>145</v>
      </c>
      <c r="BK145" s="211">
        <f>SUM(BK146:BK158)</f>
        <v>0</v>
      </c>
    </row>
    <row r="146" s="2" customFormat="1" ht="16.5" customHeight="1">
      <c r="A146" s="40"/>
      <c r="B146" s="41"/>
      <c r="C146" s="214" t="s">
        <v>7</v>
      </c>
      <c r="D146" s="214" t="s">
        <v>148</v>
      </c>
      <c r="E146" s="215" t="s">
        <v>1165</v>
      </c>
      <c r="F146" s="216" t="s">
        <v>1166</v>
      </c>
      <c r="G146" s="217" t="s">
        <v>156</v>
      </c>
      <c r="H146" s="218">
        <v>1</v>
      </c>
      <c r="I146" s="219"/>
      <c r="J146" s="220">
        <f>ROUND(I146*H146,2)</f>
        <v>0</v>
      </c>
      <c r="K146" s="216" t="s">
        <v>19</v>
      </c>
      <c r="L146" s="46"/>
      <c r="M146" s="221" t="s">
        <v>19</v>
      </c>
      <c r="N146" s="222" t="s">
        <v>43</v>
      </c>
      <c r="O146" s="86"/>
      <c r="P146" s="223">
        <f>O146*H146</f>
        <v>0</v>
      </c>
      <c r="Q146" s="223">
        <v>0</v>
      </c>
      <c r="R146" s="223">
        <f>Q146*H146</f>
        <v>0</v>
      </c>
      <c r="S146" s="223">
        <v>0</v>
      </c>
      <c r="T146" s="224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25" t="s">
        <v>152</v>
      </c>
      <c r="AT146" s="225" t="s">
        <v>148</v>
      </c>
      <c r="AU146" s="225" t="s">
        <v>81</v>
      </c>
      <c r="AY146" s="19" t="s">
        <v>145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9" t="s">
        <v>79</v>
      </c>
      <c r="BK146" s="226">
        <f>ROUND(I146*H146,2)</f>
        <v>0</v>
      </c>
      <c r="BL146" s="19" t="s">
        <v>152</v>
      </c>
      <c r="BM146" s="225" t="s">
        <v>1167</v>
      </c>
    </row>
    <row r="147" s="2" customFormat="1" ht="16.5" customHeight="1">
      <c r="A147" s="40"/>
      <c r="B147" s="41"/>
      <c r="C147" s="214" t="s">
        <v>203</v>
      </c>
      <c r="D147" s="214" t="s">
        <v>148</v>
      </c>
      <c r="E147" s="215" t="s">
        <v>1168</v>
      </c>
      <c r="F147" s="216" t="s">
        <v>1169</v>
      </c>
      <c r="G147" s="217" t="s">
        <v>156</v>
      </c>
      <c r="H147" s="218">
        <v>1</v>
      </c>
      <c r="I147" s="219"/>
      <c r="J147" s="220">
        <f>ROUND(I147*H147,2)</f>
        <v>0</v>
      </c>
      <c r="K147" s="216" t="s">
        <v>19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152</v>
      </c>
      <c r="AT147" s="225" t="s">
        <v>148</v>
      </c>
      <c r="AU147" s="225" t="s">
        <v>81</v>
      </c>
      <c r="AY147" s="19" t="s">
        <v>145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152</v>
      </c>
      <c r="BM147" s="225" t="s">
        <v>1170</v>
      </c>
    </row>
    <row r="148" s="2" customFormat="1" ht="16.5" customHeight="1">
      <c r="A148" s="40"/>
      <c r="B148" s="41"/>
      <c r="C148" s="214" t="s">
        <v>229</v>
      </c>
      <c r="D148" s="214" t="s">
        <v>148</v>
      </c>
      <c r="E148" s="215" t="s">
        <v>1171</v>
      </c>
      <c r="F148" s="216" t="s">
        <v>1172</v>
      </c>
      <c r="G148" s="217" t="s">
        <v>156</v>
      </c>
      <c r="H148" s="218">
        <v>1</v>
      </c>
      <c r="I148" s="219"/>
      <c r="J148" s="220">
        <f>ROUND(I148*H148,2)</f>
        <v>0</v>
      </c>
      <c r="K148" s="216" t="s">
        <v>19</v>
      </c>
      <c r="L148" s="46"/>
      <c r="M148" s="221" t="s">
        <v>19</v>
      </c>
      <c r="N148" s="222" t="s">
        <v>43</v>
      </c>
      <c r="O148" s="86"/>
      <c r="P148" s="223">
        <f>O148*H148</f>
        <v>0</v>
      </c>
      <c r="Q148" s="223">
        <v>0</v>
      </c>
      <c r="R148" s="223">
        <f>Q148*H148</f>
        <v>0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152</v>
      </c>
      <c r="AT148" s="225" t="s">
        <v>148</v>
      </c>
      <c r="AU148" s="225" t="s">
        <v>81</v>
      </c>
      <c r="AY148" s="19" t="s">
        <v>145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152</v>
      </c>
      <c r="BM148" s="225" t="s">
        <v>1173</v>
      </c>
    </row>
    <row r="149" s="2" customFormat="1" ht="16.5" customHeight="1">
      <c r="A149" s="40"/>
      <c r="B149" s="41"/>
      <c r="C149" s="214" t="s">
        <v>207</v>
      </c>
      <c r="D149" s="214" t="s">
        <v>148</v>
      </c>
      <c r="E149" s="215" t="s">
        <v>1174</v>
      </c>
      <c r="F149" s="216" t="s">
        <v>1175</v>
      </c>
      <c r="G149" s="217" t="s">
        <v>287</v>
      </c>
      <c r="H149" s="218">
        <v>36</v>
      </c>
      <c r="I149" s="219"/>
      <c r="J149" s="220">
        <f>ROUND(I149*H149,2)</f>
        <v>0</v>
      </c>
      <c r="K149" s="216" t="s">
        <v>19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152</v>
      </c>
      <c r="AT149" s="225" t="s">
        <v>148</v>
      </c>
      <c r="AU149" s="225" t="s">
        <v>81</v>
      </c>
      <c r="AY149" s="19" t="s">
        <v>145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79</v>
      </c>
      <c r="BK149" s="226">
        <f>ROUND(I149*H149,2)</f>
        <v>0</v>
      </c>
      <c r="BL149" s="19" t="s">
        <v>152</v>
      </c>
      <c r="BM149" s="225" t="s">
        <v>1176</v>
      </c>
    </row>
    <row r="150" s="2" customFormat="1" ht="16.5" customHeight="1">
      <c r="A150" s="40"/>
      <c r="B150" s="41"/>
      <c r="C150" s="214" t="s">
        <v>236</v>
      </c>
      <c r="D150" s="214" t="s">
        <v>148</v>
      </c>
      <c r="E150" s="215" t="s">
        <v>1177</v>
      </c>
      <c r="F150" s="216" t="s">
        <v>1178</v>
      </c>
      <c r="G150" s="217" t="s">
        <v>156</v>
      </c>
      <c r="H150" s="218">
        <v>1</v>
      </c>
      <c r="I150" s="219"/>
      <c r="J150" s="220">
        <f>ROUND(I150*H150,2)</f>
        <v>0</v>
      </c>
      <c r="K150" s="216" t="s">
        <v>19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152</v>
      </c>
      <c r="AT150" s="225" t="s">
        <v>148</v>
      </c>
      <c r="AU150" s="225" t="s">
        <v>81</v>
      </c>
      <c r="AY150" s="19" t="s">
        <v>145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152</v>
      </c>
      <c r="BM150" s="225" t="s">
        <v>1179</v>
      </c>
    </row>
    <row r="151" s="2" customFormat="1" ht="21.75" customHeight="1">
      <c r="A151" s="40"/>
      <c r="B151" s="41"/>
      <c r="C151" s="214" t="s">
        <v>210</v>
      </c>
      <c r="D151" s="214" t="s">
        <v>148</v>
      </c>
      <c r="E151" s="215" t="s">
        <v>1180</v>
      </c>
      <c r="F151" s="216" t="s">
        <v>1181</v>
      </c>
      <c r="G151" s="217" t="s">
        <v>156</v>
      </c>
      <c r="H151" s="218">
        <v>2</v>
      </c>
      <c r="I151" s="219"/>
      <c r="J151" s="220">
        <f>ROUND(I151*H151,2)</f>
        <v>0</v>
      </c>
      <c r="K151" s="216" t="s">
        <v>19</v>
      </c>
      <c r="L151" s="46"/>
      <c r="M151" s="221" t="s">
        <v>19</v>
      </c>
      <c r="N151" s="222" t="s">
        <v>43</v>
      </c>
      <c r="O151" s="86"/>
      <c r="P151" s="223">
        <f>O151*H151</f>
        <v>0</v>
      </c>
      <c r="Q151" s="223">
        <v>0</v>
      </c>
      <c r="R151" s="223">
        <f>Q151*H151</f>
        <v>0</v>
      </c>
      <c r="S151" s="223">
        <v>0</v>
      </c>
      <c r="T151" s="224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25" t="s">
        <v>152</v>
      </c>
      <c r="AT151" s="225" t="s">
        <v>148</v>
      </c>
      <c r="AU151" s="225" t="s">
        <v>81</v>
      </c>
      <c r="AY151" s="19" t="s">
        <v>145</v>
      </c>
      <c r="BE151" s="226">
        <f>IF(N151="základní",J151,0)</f>
        <v>0</v>
      </c>
      <c r="BF151" s="226">
        <f>IF(N151="snížená",J151,0)</f>
        <v>0</v>
      </c>
      <c r="BG151" s="226">
        <f>IF(N151="zákl. přenesená",J151,0)</f>
        <v>0</v>
      </c>
      <c r="BH151" s="226">
        <f>IF(N151="sníž. přenesená",J151,0)</f>
        <v>0</v>
      </c>
      <c r="BI151" s="226">
        <f>IF(N151="nulová",J151,0)</f>
        <v>0</v>
      </c>
      <c r="BJ151" s="19" t="s">
        <v>79</v>
      </c>
      <c r="BK151" s="226">
        <f>ROUND(I151*H151,2)</f>
        <v>0</v>
      </c>
      <c r="BL151" s="19" t="s">
        <v>152</v>
      </c>
      <c r="BM151" s="225" t="s">
        <v>1182</v>
      </c>
    </row>
    <row r="152" s="2" customFormat="1" ht="16.5" customHeight="1">
      <c r="A152" s="40"/>
      <c r="B152" s="41"/>
      <c r="C152" s="214" t="s">
        <v>241</v>
      </c>
      <c r="D152" s="214" t="s">
        <v>148</v>
      </c>
      <c r="E152" s="215" t="s">
        <v>1183</v>
      </c>
      <c r="F152" s="216" t="s">
        <v>1184</v>
      </c>
      <c r="G152" s="217" t="s">
        <v>156</v>
      </c>
      <c r="H152" s="218">
        <v>14</v>
      </c>
      <c r="I152" s="219"/>
      <c r="J152" s="220">
        <f>ROUND(I152*H152,2)</f>
        <v>0</v>
      </c>
      <c r="K152" s="216" t="s">
        <v>19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152</v>
      </c>
      <c r="AT152" s="225" t="s">
        <v>148</v>
      </c>
      <c r="AU152" s="225" t="s">
        <v>81</v>
      </c>
      <c r="AY152" s="19" t="s">
        <v>145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152</v>
      </c>
      <c r="BM152" s="225" t="s">
        <v>1185</v>
      </c>
    </row>
    <row r="153" s="2" customFormat="1" ht="16.5" customHeight="1">
      <c r="A153" s="40"/>
      <c r="B153" s="41"/>
      <c r="C153" s="214" t="s">
        <v>214</v>
      </c>
      <c r="D153" s="214" t="s">
        <v>148</v>
      </c>
      <c r="E153" s="215" t="s">
        <v>1186</v>
      </c>
      <c r="F153" s="216" t="s">
        <v>1187</v>
      </c>
      <c r="G153" s="217" t="s">
        <v>156</v>
      </c>
      <c r="H153" s="218">
        <v>2</v>
      </c>
      <c r="I153" s="219"/>
      <c r="J153" s="220">
        <f>ROUND(I153*H153,2)</f>
        <v>0</v>
      </c>
      <c r="K153" s="216" t="s">
        <v>19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</v>
      </c>
      <c r="T153" s="224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152</v>
      </c>
      <c r="AT153" s="225" t="s">
        <v>148</v>
      </c>
      <c r="AU153" s="225" t="s">
        <v>81</v>
      </c>
      <c r="AY153" s="19" t="s">
        <v>145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152</v>
      </c>
      <c r="BM153" s="225" t="s">
        <v>1188</v>
      </c>
    </row>
    <row r="154" s="2" customFormat="1" ht="16.5" customHeight="1">
      <c r="A154" s="40"/>
      <c r="B154" s="41"/>
      <c r="C154" s="214" t="s">
        <v>426</v>
      </c>
      <c r="D154" s="214" t="s">
        <v>148</v>
      </c>
      <c r="E154" s="215" t="s">
        <v>1189</v>
      </c>
      <c r="F154" s="216" t="s">
        <v>1190</v>
      </c>
      <c r="G154" s="217" t="s">
        <v>156</v>
      </c>
      <c r="H154" s="218">
        <v>1</v>
      </c>
      <c r="I154" s="219"/>
      <c r="J154" s="220">
        <f>ROUND(I154*H154,2)</f>
        <v>0</v>
      </c>
      <c r="K154" s="216" t="s">
        <v>19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152</v>
      </c>
      <c r="AT154" s="225" t="s">
        <v>148</v>
      </c>
      <c r="AU154" s="225" t="s">
        <v>81</v>
      </c>
      <c r="AY154" s="19" t="s">
        <v>145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79</v>
      </c>
      <c r="BK154" s="226">
        <f>ROUND(I154*H154,2)</f>
        <v>0</v>
      </c>
      <c r="BL154" s="19" t="s">
        <v>152</v>
      </c>
      <c r="BM154" s="225" t="s">
        <v>1191</v>
      </c>
    </row>
    <row r="155" s="2" customFormat="1" ht="16.5" customHeight="1">
      <c r="A155" s="40"/>
      <c r="B155" s="41"/>
      <c r="C155" s="214" t="s">
        <v>217</v>
      </c>
      <c r="D155" s="214" t="s">
        <v>148</v>
      </c>
      <c r="E155" s="215" t="s">
        <v>856</v>
      </c>
      <c r="F155" s="216" t="s">
        <v>857</v>
      </c>
      <c r="G155" s="217" t="s">
        <v>156</v>
      </c>
      <c r="H155" s="218">
        <v>8</v>
      </c>
      <c r="I155" s="219"/>
      <c r="J155" s="220">
        <f>ROUND(I155*H155,2)</f>
        <v>0</v>
      </c>
      <c r="K155" s="216" t="s">
        <v>19</v>
      </c>
      <c r="L155" s="46"/>
      <c r="M155" s="221" t="s">
        <v>19</v>
      </c>
      <c r="N155" s="222" t="s">
        <v>43</v>
      </c>
      <c r="O155" s="86"/>
      <c r="P155" s="223">
        <f>O155*H155</f>
        <v>0</v>
      </c>
      <c r="Q155" s="223">
        <v>0</v>
      </c>
      <c r="R155" s="223">
        <f>Q155*H155</f>
        <v>0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152</v>
      </c>
      <c r="AT155" s="225" t="s">
        <v>148</v>
      </c>
      <c r="AU155" s="225" t="s">
        <v>81</v>
      </c>
      <c r="AY155" s="19" t="s">
        <v>145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152</v>
      </c>
      <c r="BM155" s="225" t="s">
        <v>1192</v>
      </c>
    </row>
    <row r="156" s="2" customFormat="1" ht="16.5" customHeight="1">
      <c r="A156" s="40"/>
      <c r="B156" s="41"/>
      <c r="C156" s="214" t="s">
        <v>438</v>
      </c>
      <c r="D156" s="214" t="s">
        <v>148</v>
      </c>
      <c r="E156" s="215" t="s">
        <v>1193</v>
      </c>
      <c r="F156" s="216" t="s">
        <v>1194</v>
      </c>
      <c r="G156" s="217" t="s">
        <v>156</v>
      </c>
      <c r="H156" s="218">
        <v>1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152</v>
      </c>
      <c r="AT156" s="225" t="s">
        <v>148</v>
      </c>
      <c r="AU156" s="225" t="s">
        <v>81</v>
      </c>
      <c r="AY156" s="19" t="s">
        <v>145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152</v>
      </c>
      <c r="BM156" s="225" t="s">
        <v>1195</v>
      </c>
    </row>
    <row r="157" s="2" customFormat="1" ht="24.15" customHeight="1">
      <c r="A157" s="40"/>
      <c r="B157" s="41"/>
      <c r="C157" s="214" t="s">
        <v>222</v>
      </c>
      <c r="D157" s="214" t="s">
        <v>148</v>
      </c>
      <c r="E157" s="215" t="s">
        <v>463</v>
      </c>
      <c r="F157" s="216" t="s">
        <v>464</v>
      </c>
      <c r="G157" s="217" t="s">
        <v>164</v>
      </c>
      <c r="H157" s="232"/>
      <c r="I157" s="219"/>
      <c r="J157" s="220">
        <f>ROUND(I157*H157,2)</f>
        <v>0</v>
      </c>
      <c r="K157" s="216" t="s">
        <v>157</v>
      </c>
      <c r="L157" s="46"/>
      <c r="M157" s="221" t="s">
        <v>19</v>
      </c>
      <c r="N157" s="222" t="s">
        <v>43</v>
      </c>
      <c r="O157" s="86"/>
      <c r="P157" s="223">
        <f>O157*H157</f>
        <v>0</v>
      </c>
      <c r="Q157" s="223">
        <v>0</v>
      </c>
      <c r="R157" s="223">
        <f>Q157*H157</f>
        <v>0</v>
      </c>
      <c r="S157" s="223">
        <v>0</v>
      </c>
      <c r="T157" s="224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25" t="s">
        <v>152</v>
      </c>
      <c r="AT157" s="225" t="s">
        <v>148</v>
      </c>
      <c r="AU157" s="225" t="s">
        <v>81</v>
      </c>
      <c r="AY157" s="19" t="s">
        <v>145</v>
      </c>
      <c r="BE157" s="226">
        <f>IF(N157="základní",J157,0)</f>
        <v>0</v>
      </c>
      <c r="BF157" s="226">
        <f>IF(N157="snížená",J157,0)</f>
        <v>0</v>
      </c>
      <c r="BG157" s="226">
        <f>IF(N157="zákl. přenesená",J157,0)</f>
        <v>0</v>
      </c>
      <c r="BH157" s="226">
        <f>IF(N157="sníž. přenesená",J157,0)</f>
        <v>0</v>
      </c>
      <c r="BI157" s="226">
        <f>IF(N157="nulová",J157,0)</f>
        <v>0</v>
      </c>
      <c r="BJ157" s="19" t="s">
        <v>79</v>
      </c>
      <c r="BK157" s="226">
        <f>ROUND(I157*H157,2)</f>
        <v>0</v>
      </c>
      <c r="BL157" s="19" t="s">
        <v>152</v>
      </c>
      <c r="BM157" s="225" t="s">
        <v>1196</v>
      </c>
    </row>
    <row r="158" s="2" customFormat="1">
      <c r="A158" s="40"/>
      <c r="B158" s="41"/>
      <c r="C158" s="42"/>
      <c r="D158" s="227" t="s">
        <v>159</v>
      </c>
      <c r="E158" s="42"/>
      <c r="F158" s="228" t="s">
        <v>466</v>
      </c>
      <c r="G158" s="42"/>
      <c r="H158" s="42"/>
      <c r="I158" s="229"/>
      <c r="J158" s="42"/>
      <c r="K158" s="42"/>
      <c r="L158" s="46"/>
      <c r="M158" s="230"/>
      <c r="N158" s="231"/>
      <c r="O158" s="86"/>
      <c r="P158" s="86"/>
      <c r="Q158" s="86"/>
      <c r="R158" s="86"/>
      <c r="S158" s="86"/>
      <c r="T158" s="87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T158" s="19" t="s">
        <v>159</v>
      </c>
      <c r="AU158" s="19" t="s">
        <v>81</v>
      </c>
    </row>
    <row r="159" s="12" customFormat="1" ht="22.8" customHeight="1">
      <c r="A159" s="12"/>
      <c r="B159" s="198"/>
      <c r="C159" s="199"/>
      <c r="D159" s="200" t="s">
        <v>71</v>
      </c>
      <c r="E159" s="212" t="s">
        <v>878</v>
      </c>
      <c r="F159" s="212" t="s">
        <v>879</v>
      </c>
      <c r="G159" s="199"/>
      <c r="H159" s="199"/>
      <c r="I159" s="202"/>
      <c r="J159" s="213">
        <f>BK159</f>
        <v>0</v>
      </c>
      <c r="K159" s="199"/>
      <c r="L159" s="204"/>
      <c r="M159" s="205"/>
      <c r="N159" s="206"/>
      <c r="O159" s="206"/>
      <c r="P159" s="207">
        <f>SUM(P160:P162)</f>
        <v>0</v>
      </c>
      <c r="Q159" s="206"/>
      <c r="R159" s="207">
        <f>SUM(R160:R162)</f>
        <v>0</v>
      </c>
      <c r="S159" s="206"/>
      <c r="T159" s="208">
        <f>SUM(T160:T162)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09" t="s">
        <v>81</v>
      </c>
      <c r="AT159" s="210" t="s">
        <v>71</v>
      </c>
      <c r="AU159" s="210" t="s">
        <v>79</v>
      </c>
      <c r="AY159" s="209" t="s">
        <v>145</v>
      </c>
      <c r="BK159" s="211">
        <f>SUM(BK160:BK162)</f>
        <v>0</v>
      </c>
    </row>
    <row r="160" s="2" customFormat="1" ht="21.75" customHeight="1">
      <c r="A160" s="40"/>
      <c r="B160" s="41"/>
      <c r="C160" s="214" t="s">
        <v>446</v>
      </c>
      <c r="D160" s="214" t="s">
        <v>148</v>
      </c>
      <c r="E160" s="215" t="s">
        <v>1197</v>
      </c>
      <c r="F160" s="216" t="s">
        <v>1198</v>
      </c>
      <c r="G160" s="217" t="s">
        <v>151</v>
      </c>
      <c r="H160" s="218">
        <v>1</v>
      </c>
      <c r="I160" s="219"/>
      <c r="J160" s="220">
        <f>ROUND(I160*H160,2)</f>
        <v>0</v>
      </c>
      <c r="K160" s="216" t="s">
        <v>19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152</v>
      </c>
      <c r="AT160" s="225" t="s">
        <v>148</v>
      </c>
      <c r="AU160" s="225" t="s">
        <v>81</v>
      </c>
      <c r="AY160" s="19" t="s">
        <v>145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152</v>
      </c>
      <c r="BM160" s="225" t="s">
        <v>1199</v>
      </c>
    </row>
    <row r="161" s="2" customFormat="1" ht="24.15" customHeight="1">
      <c r="A161" s="40"/>
      <c r="B161" s="41"/>
      <c r="C161" s="214" t="s">
        <v>224</v>
      </c>
      <c r="D161" s="214" t="s">
        <v>148</v>
      </c>
      <c r="E161" s="215" t="s">
        <v>890</v>
      </c>
      <c r="F161" s="216" t="s">
        <v>891</v>
      </c>
      <c r="G161" s="217" t="s">
        <v>164</v>
      </c>
      <c r="H161" s="232"/>
      <c r="I161" s="219"/>
      <c r="J161" s="220">
        <f>ROUND(I161*H161,2)</f>
        <v>0</v>
      </c>
      <c r="K161" s="216" t="s">
        <v>157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152</v>
      </c>
      <c r="AT161" s="225" t="s">
        <v>148</v>
      </c>
      <c r="AU161" s="225" t="s">
        <v>81</v>
      </c>
      <c r="AY161" s="19" t="s">
        <v>145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152</v>
      </c>
      <c r="BM161" s="225" t="s">
        <v>1200</v>
      </c>
    </row>
    <row r="162" s="2" customFormat="1">
      <c r="A162" s="40"/>
      <c r="B162" s="41"/>
      <c r="C162" s="42"/>
      <c r="D162" s="227" t="s">
        <v>159</v>
      </c>
      <c r="E162" s="42"/>
      <c r="F162" s="228" t="s">
        <v>893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159</v>
      </c>
      <c r="AU162" s="19" t="s">
        <v>81</v>
      </c>
    </row>
    <row r="163" s="12" customFormat="1" ht="22.8" customHeight="1">
      <c r="A163" s="12"/>
      <c r="B163" s="198"/>
      <c r="C163" s="199"/>
      <c r="D163" s="200" t="s">
        <v>71</v>
      </c>
      <c r="E163" s="212" t="s">
        <v>467</v>
      </c>
      <c r="F163" s="212" t="s">
        <v>468</v>
      </c>
      <c r="G163" s="199"/>
      <c r="H163" s="199"/>
      <c r="I163" s="202"/>
      <c r="J163" s="213">
        <f>BK163</f>
        <v>0</v>
      </c>
      <c r="K163" s="199"/>
      <c r="L163" s="204"/>
      <c r="M163" s="205"/>
      <c r="N163" s="206"/>
      <c r="O163" s="206"/>
      <c r="P163" s="207">
        <f>SUM(P164:P172)</f>
        <v>0</v>
      </c>
      <c r="Q163" s="206"/>
      <c r="R163" s="207">
        <f>SUM(R164:R172)</f>
        <v>0.0013996000000000002</v>
      </c>
      <c r="S163" s="206"/>
      <c r="T163" s="208">
        <f>SUM(T164:T172)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9" t="s">
        <v>81</v>
      </c>
      <c r="AT163" s="210" t="s">
        <v>71</v>
      </c>
      <c r="AU163" s="210" t="s">
        <v>79</v>
      </c>
      <c r="AY163" s="209" t="s">
        <v>145</v>
      </c>
      <c r="BK163" s="211">
        <f>SUM(BK164:BK172)</f>
        <v>0</v>
      </c>
    </row>
    <row r="164" s="2" customFormat="1" ht="16.5" customHeight="1">
      <c r="A164" s="40"/>
      <c r="B164" s="41"/>
      <c r="C164" s="214" t="s">
        <v>453</v>
      </c>
      <c r="D164" s="214" t="s">
        <v>148</v>
      </c>
      <c r="E164" s="215" t="s">
        <v>480</v>
      </c>
      <c r="F164" s="216" t="s">
        <v>481</v>
      </c>
      <c r="G164" s="217" t="s">
        <v>181</v>
      </c>
      <c r="H164" s="218">
        <v>3.2400000000000002</v>
      </c>
      <c r="I164" s="219"/>
      <c r="J164" s="220">
        <f>ROUND(I164*H164,2)</f>
        <v>0</v>
      </c>
      <c r="K164" s="216" t="s">
        <v>157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152</v>
      </c>
      <c r="AT164" s="225" t="s">
        <v>148</v>
      </c>
      <c r="AU164" s="225" t="s">
        <v>81</v>
      </c>
      <c r="AY164" s="19" t="s">
        <v>145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152</v>
      </c>
      <c r="BM164" s="225" t="s">
        <v>1201</v>
      </c>
    </row>
    <row r="165" s="2" customFormat="1">
      <c r="A165" s="40"/>
      <c r="B165" s="41"/>
      <c r="C165" s="42"/>
      <c r="D165" s="227" t="s">
        <v>159</v>
      </c>
      <c r="E165" s="42"/>
      <c r="F165" s="228" t="s">
        <v>483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159</v>
      </c>
      <c r="AU165" s="19" t="s">
        <v>81</v>
      </c>
    </row>
    <row r="166" s="13" customFormat="1">
      <c r="A166" s="13"/>
      <c r="B166" s="243"/>
      <c r="C166" s="244"/>
      <c r="D166" s="238" t="s">
        <v>294</v>
      </c>
      <c r="E166" s="245" t="s">
        <v>19</v>
      </c>
      <c r="F166" s="246" t="s">
        <v>1202</v>
      </c>
      <c r="G166" s="244"/>
      <c r="H166" s="247">
        <v>1.46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3" t="s">
        <v>294</v>
      </c>
      <c r="AU166" s="253" t="s">
        <v>81</v>
      </c>
      <c r="AV166" s="13" t="s">
        <v>81</v>
      </c>
      <c r="AW166" s="13" t="s">
        <v>33</v>
      </c>
      <c r="AX166" s="13" t="s">
        <v>72</v>
      </c>
      <c r="AY166" s="253" t="s">
        <v>145</v>
      </c>
    </row>
    <row r="167" s="13" customFormat="1">
      <c r="A167" s="13"/>
      <c r="B167" s="243"/>
      <c r="C167" s="244"/>
      <c r="D167" s="238" t="s">
        <v>294</v>
      </c>
      <c r="E167" s="245" t="s">
        <v>19</v>
      </c>
      <c r="F167" s="246" t="s">
        <v>1203</v>
      </c>
      <c r="G167" s="244"/>
      <c r="H167" s="247">
        <v>1.78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3" t="s">
        <v>294</v>
      </c>
      <c r="AU167" s="253" t="s">
        <v>81</v>
      </c>
      <c r="AV167" s="13" t="s">
        <v>81</v>
      </c>
      <c r="AW167" s="13" t="s">
        <v>33</v>
      </c>
      <c r="AX167" s="13" t="s">
        <v>72</v>
      </c>
      <c r="AY167" s="253" t="s">
        <v>145</v>
      </c>
    </row>
    <row r="168" s="14" customFormat="1">
      <c r="A168" s="14"/>
      <c r="B168" s="254"/>
      <c r="C168" s="255"/>
      <c r="D168" s="238" t="s">
        <v>294</v>
      </c>
      <c r="E168" s="256" t="s">
        <v>19</v>
      </c>
      <c r="F168" s="257" t="s">
        <v>298</v>
      </c>
      <c r="G168" s="255"/>
      <c r="H168" s="258">
        <v>3.2400000000000002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4" t="s">
        <v>294</v>
      </c>
      <c r="AU168" s="264" t="s">
        <v>81</v>
      </c>
      <c r="AV168" s="14" t="s">
        <v>169</v>
      </c>
      <c r="AW168" s="14" t="s">
        <v>33</v>
      </c>
      <c r="AX168" s="14" t="s">
        <v>79</v>
      </c>
      <c r="AY168" s="264" t="s">
        <v>145</v>
      </c>
    </row>
    <row r="169" s="2" customFormat="1" ht="16.5" customHeight="1">
      <c r="A169" s="40"/>
      <c r="B169" s="41"/>
      <c r="C169" s="265" t="s">
        <v>226</v>
      </c>
      <c r="D169" s="265" t="s">
        <v>475</v>
      </c>
      <c r="E169" s="266" t="s">
        <v>486</v>
      </c>
      <c r="F169" s="267" t="s">
        <v>487</v>
      </c>
      <c r="G169" s="268" t="s">
        <v>181</v>
      </c>
      <c r="H169" s="269">
        <v>3.4990000000000001</v>
      </c>
      <c r="I169" s="270"/>
      <c r="J169" s="271">
        <f>ROUND(I169*H169,2)</f>
        <v>0</v>
      </c>
      <c r="K169" s="267" t="s">
        <v>157</v>
      </c>
      <c r="L169" s="272"/>
      <c r="M169" s="273" t="s">
        <v>19</v>
      </c>
      <c r="N169" s="274" t="s">
        <v>43</v>
      </c>
      <c r="O169" s="86"/>
      <c r="P169" s="223">
        <f>O169*H169</f>
        <v>0</v>
      </c>
      <c r="Q169" s="223">
        <v>0.00040000000000000002</v>
      </c>
      <c r="R169" s="223">
        <f>Q169*H169</f>
        <v>0.0013996000000000002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222</v>
      </c>
      <c r="AT169" s="225" t="s">
        <v>475</v>
      </c>
      <c r="AU169" s="225" t="s">
        <v>81</v>
      </c>
      <c r="AY169" s="19" t="s">
        <v>145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152</v>
      </c>
      <c r="BM169" s="225" t="s">
        <v>1204</v>
      </c>
    </row>
    <row r="170" s="13" customFormat="1">
      <c r="A170" s="13"/>
      <c r="B170" s="243"/>
      <c r="C170" s="244"/>
      <c r="D170" s="238" t="s">
        <v>294</v>
      </c>
      <c r="E170" s="244"/>
      <c r="F170" s="246" t="s">
        <v>1205</v>
      </c>
      <c r="G170" s="244"/>
      <c r="H170" s="247">
        <v>3.4990000000000001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294</v>
      </c>
      <c r="AU170" s="253" t="s">
        <v>81</v>
      </c>
      <c r="AV170" s="13" t="s">
        <v>81</v>
      </c>
      <c r="AW170" s="13" t="s">
        <v>4</v>
      </c>
      <c r="AX170" s="13" t="s">
        <v>79</v>
      </c>
      <c r="AY170" s="253" t="s">
        <v>145</v>
      </c>
    </row>
    <row r="171" s="2" customFormat="1" ht="24.15" customHeight="1">
      <c r="A171" s="40"/>
      <c r="B171" s="41"/>
      <c r="C171" s="214" t="s">
        <v>462</v>
      </c>
      <c r="D171" s="214" t="s">
        <v>148</v>
      </c>
      <c r="E171" s="215" t="s">
        <v>530</v>
      </c>
      <c r="F171" s="216" t="s">
        <v>531</v>
      </c>
      <c r="G171" s="217" t="s">
        <v>330</v>
      </c>
      <c r="H171" s="218">
        <v>0.001</v>
      </c>
      <c r="I171" s="219"/>
      <c r="J171" s="220">
        <f>ROUND(I171*H171,2)</f>
        <v>0</v>
      </c>
      <c r="K171" s="216" t="s">
        <v>157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152</v>
      </c>
      <c r="AT171" s="225" t="s">
        <v>148</v>
      </c>
      <c r="AU171" s="225" t="s">
        <v>81</v>
      </c>
      <c r="AY171" s="19" t="s">
        <v>145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152</v>
      </c>
      <c r="BM171" s="225" t="s">
        <v>1206</v>
      </c>
    </row>
    <row r="172" s="2" customFormat="1">
      <c r="A172" s="40"/>
      <c r="B172" s="41"/>
      <c r="C172" s="42"/>
      <c r="D172" s="227" t="s">
        <v>159</v>
      </c>
      <c r="E172" s="42"/>
      <c r="F172" s="228" t="s">
        <v>533</v>
      </c>
      <c r="G172" s="42"/>
      <c r="H172" s="42"/>
      <c r="I172" s="229"/>
      <c r="J172" s="42"/>
      <c r="K172" s="42"/>
      <c r="L172" s="46"/>
      <c r="M172" s="230"/>
      <c r="N172" s="231"/>
      <c r="O172" s="86"/>
      <c r="P172" s="86"/>
      <c r="Q172" s="86"/>
      <c r="R172" s="86"/>
      <c r="S172" s="86"/>
      <c r="T172" s="87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T172" s="19" t="s">
        <v>159</v>
      </c>
      <c r="AU172" s="19" t="s">
        <v>81</v>
      </c>
    </row>
    <row r="173" s="12" customFormat="1" ht="22.8" customHeight="1">
      <c r="A173" s="12"/>
      <c r="B173" s="198"/>
      <c r="C173" s="199"/>
      <c r="D173" s="200" t="s">
        <v>71</v>
      </c>
      <c r="E173" s="212" t="s">
        <v>534</v>
      </c>
      <c r="F173" s="212" t="s">
        <v>535</v>
      </c>
      <c r="G173" s="199"/>
      <c r="H173" s="199"/>
      <c r="I173" s="202"/>
      <c r="J173" s="213">
        <f>BK173</f>
        <v>0</v>
      </c>
      <c r="K173" s="199"/>
      <c r="L173" s="204"/>
      <c r="M173" s="205"/>
      <c r="N173" s="206"/>
      <c r="O173" s="206"/>
      <c r="P173" s="207">
        <f>SUM(P174:P199)</f>
        <v>0</v>
      </c>
      <c r="Q173" s="206"/>
      <c r="R173" s="207">
        <f>SUM(R174:R199)</f>
        <v>1.9290729</v>
      </c>
      <c r="S173" s="206"/>
      <c r="T173" s="208">
        <f>SUM(T174:T199)</f>
        <v>0.37755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9" t="s">
        <v>81</v>
      </c>
      <c r="AT173" s="210" t="s">
        <v>71</v>
      </c>
      <c r="AU173" s="210" t="s">
        <v>79</v>
      </c>
      <c r="AY173" s="209" t="s">
        <v>145</v>
      </c>
      <c r="BK173" s="211">
        <f>SUM(BK174:BK199)</f>
        <v>0</v>
      </c>
    </row>
    <row r="174" s="2" customFormat="1" ht="16.5" customHeight="1">
      <c r="A174" s="40"/>
      <c r="B174" s="41"/>
      <c r="C174" s="214" t="s">
        <v>228</v>
      </c>
      <c r="D174" s="214" t="s">
        <v>148</v>
      </c>
      <c r="E174" s="215" t="s">
        <v>537</v>
      </c>
      <c r="F174" s="216" t="s">
        <v>538</v>
      </c>
      <c r="G174" s="217" t="s">
        <v>287</v>
      </c>
      <c r="H174" s="218">
        <v>125.3</v>
      </c>
      <c r="I174" s="219"/>
      <c r="J174" s="220">
        <f>ROUND(I174*H174,2)</f>
        <v>0</v>
      </c>
      <c r="K174" s="216" t="s">
        <v>157</v>
      </c>
      <c r="L174" s="46"/>
      <c r="M174" s="221" t="s">
        <v>19</v>
      </c>
      <c r="N174" s="222" t="s">
        <v>43</v>
      </c>
      <c r="O174" s="86"/>
      <c r="P174" s="223">
        <f>O174*H174</f>
        <v>0</v>
      </c>
      <c r="Q174" s="223">
        <v>0</v>
      </c>
      <c r="R174" s="223">
        <f>Q174*H174</f>
        <v>0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152</v>
      </c>
      <c r="AT174" s="225" t="s">
        <v>148</v>
      </c>
      <c r="AU174" s="225" t="s">
        <v>81</v>
      </c>
      <c r="AY174" s="19" t="s">
        <v>145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79</v>
      </c>
      <c r="BK174" s="226">
        <f>ROUND(I174*H174,2)</f>
        <v>0</v>
      </c>
      <c r="BL174" s="19" t="s">
        <v>152</v>
      </c>
      <c r="BM174" s="225" t="s">
        <v>1207</v>
      </c>
    </row>
    <row r="175" s="2" customFormat="1">
      <c r="A175" s="40"/>
      <c r="B175" s="41"/>
      <c r="C175" s="42"/>
      <c r="D175" s="227" t="s">
        <v>159</v>
      </c>
      <c r="E175" s="42"/>
      <c r="F175" s="228" t="s">
        <v>540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159</v>
      </c>
      <c r="AU175" s="19" t="s">
        <v>81</v>
      </c>
    </row>
    <row r="176" s="2" customFormat="1" ht="16.5" customHeight="1">
      <c r="A176" s="40"/>
      <c r="B176" s="41"/>
      <c r="C176" s="214" t="s">
        <v>474</v>
      </c>
      <c r="D176" s="214" t="s">
        <v>148</v>
      </c>
      <c r="E176" s="215" t="s">
        <v>542</v>
      </c>
      <c r="F176" s="216" t="s">
        <v>543</v>
      </c>
      <c r="G176" s="217" t="s">
        <v>287</v>
      </c>
      <c r="H176" s="218">
        <v>125.3</v>
      </c>
      <c r="I176" s="219"/>
      <c r="J176" s="220">
        <f>ROUND(I176*H176,2)</f>
        <v>0</v>
      </c>
      <c r="K176" s="216" t="s">
        <v>157</v>
      </c>
      <c r="L176" s="46"/>
      <c r="M176" s="221" t="s">
        <v>19</v>
      </c>
      <c r="N176" s="222" t="s">
        <v>43</v>
      </c>
      <c r="O176" s="86"/>
      <c r="P176" s="223">
        <f>O176*H176</f>
        <v>0</v>
      </c>
      <c r="Q176" s="223">
        <v>3.0000000000000001E-05</v>
      </c>
      <c r="R176" s="223">
        <f>Q176*H176</f>
        <v>0.0037590000000000002</v>
      </c>
      <c r="S176" s="223">
        <v>0</v>
      </c>
      <c r="T176" s="224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25" t="s">
        <v>152</v>
      </c>
      <c r="AT176" s="225" t="s">
        <v>148</v>
      </c>
      <c r="AU176" s="225" t="s">
        <v>81</v>
      </c>
      <c r="AY176" s="19" t="s">
        <v>145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9" t="s">
        <v>79</v>
      </c>
      <c r="BK176" s="226">
        <f>ROUND(I176*H176,2)</f>
        <v>0</v>
      </c>
      <c r="BL176" s="19" t="s">
        <v>152</v>
      </c>
      <c r="BM176" s="225" t="s">
        <v>1208</v>
      </c>
    </row>
    <row r="177" s="2" customFormat="1">
      <c r="A177" s="40"/>
      <c r="B177" s="41"/>
      <c r="C177" s="42"/>
      <c r="D177" s="227" t="s">
        <v>159</v>
      </c>
      <c r="E177" s="42"/>
      <c r="F177" s="228" t="s">
        <v>545</v>
      </c>
      <c r="G177" s="42"/>
      <c r="H177" s="42"/>
      <c r="I177" s="229"/>
      <c r="J177" s="42"/>
      <c r="K177" s="42"/>
      <c r="L177" s="46"/>
      <c r="M177" s="230"/>
      <c r="N177" s="231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159</v>
      </c>
      <c r="AU177" s="19" t="s">
        <v>81</v>
      </c>
    </row>
    <row r="178" s="2" customFormat="1" ht="21.75" customHeight="1">
      <c r="A178" s="40"/>
      <c r="B178" s="41"/>
      <c r="C178" s="214" t="s">
        <v>231</v>
      </c>
      <c r="D178" s="214" t="s">
        <v>148</v>
      </c>
      <c r="E178" s="215" t="s">
        <v>547</v>
      </c>
      <c r="F178" s="216" t="s">
        <v>548</v>
      </c>
      <c r="G178" s="217" t="s">
        <v>287</v>
      </c>
      <c r="H178" s="218">
        <v>125.3</v>
      </c>
      <c r="I178" s="219"/>
      <c r="J178" s="220">
        <f>ROUND(I178*H178,2)</f>
        <v>0</v>
      </c>
      <c r="K178" s="216" t="s">
        <v>157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0.0075799999999999999</v>
      </c>
      <c r="R178" s="223">
        <f>Q178*H178</f>
        <v>0.94977400000000001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152</v>
      </c>
      <c r="AT178" s="225" t="s">
        <v>148</v>
      </c>
      <c r="AU178" s="225" t="s">
        <v>81</v>
      </c>
      <c r="AY178" s="19" t="s">
        <v>145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152</v>
      </c>
      <c r="BM178" s="225" t="s">
        <v>1209</v>
      </c>
    </row>
    <row r="179" s="2" customFormat="1">
      <c r="A179" s="40"/>
      <c r="B179" s="41"/>
      <c r="C179" s="42"/>
      <c r="D179" s="227" t="s">
        <v>159</v>
      </c>
      <c r="E179" s="42"/>
      <c r="F179" s="228" t="s">
        <v>550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159</v>
      </c>
      <c r="AU179" s="19" t="s">
        <v>81</v>
      </c>
    </row>
    <row r="180" s="2" customFormat="1" ht="16.5" customHeight="1">
      <c r="A180" s="40"/>
      <c r="B180" s="41"/>
      <c r="C180" s="214" t="s">
        <v>485</v>
      </c>
      <c r="D180" s="214" t="s">
        <v>148</v>
      </c>
      <c r="E180" s="215" t="s">
        <v>1210</v>
      </c>
      <c r="F180" s="216" t="s">
        <v>1211</v>
      </c>
      <c r="G180" s="217" t="s">
        <v>287</v>
      </c>
      <c r="H180" s="218">
        <v>125.3</v>
      </c>
      <c r="I180" s="219"/>
      <c r="J180" s="220">
        <f>ROUND(I180*H180,2)</f>
        <v>0</v>
      </c>
      <c r="K180" s="216" t="s">
        <v>157</v>
      </c>
      <c r="L180" s="46"/>
      <c r="M180" s="221" t="s">
        <v>19</v>
      </c>
      <c r="N180" s="222" t="s">
        <v>43</v>
      </c>
      <c r="O180" s="86"/>
      <c r="P180" s="223">
        <f>O180*H180</f>
        <v>0</v>
      </c>
      <c r="Q180" s="223">
        <v>0</v>
      </c>
      <c r="R180" s="223">
        <f>Q180*H180</f>
        <v>0</v>
      </c>
      <c r="S180" s="223">
        <v>0.0030000000000000001</v>
      </c>
      <c r="T180" s="224">
        <f>S180*H180</f>
        <v>0.37590000000000001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25" t="s">
        <v>152</v>
      </c>
      <c r="AT180" s="225" t="s">
        <v>148</v>
      </c>
      <c r="AU180" s="225" t="s">
        <v>81</v>
      </c>
      <c r="AY180" s="19" t="s">
        <v>145</v>
      </c>
      <c r="BE180" s="226">
        <f>IF(N180="základní",J180,0)</f>
        <v>0</v>
      </c>
      <c r="BF180" s="226">
        <f>IF(N180="snížená",J180,0)</f>
        <v>0</v>
      </c>
      <c r="BG180" s="226">
        <f>IF(N180="zákl. přenesená",J180,0)</f>
        <v>0</v>
      </c>
      <c r="BH180" s="226">
        <f>IF(N180="sníž. přenesená",J180,0)</f>
        <v>0</v>
      </c>
      <c r="BI180" s="226">
        <f>IF(N180="nulová",J180,0)</f>
        <v>0</v>
      </c>
      <c r="BJ180" s="19" t="s">
        <v>79</v>
      </c>
      <c r="BK180" s="226">
        <f>ROUND(I180*H180,2)</f>
        <v>0</v>
      </c>
      <c r="BL180" s="19" t="s">
        <v>152</v>
      </c>
      <c r="BM180" s="225" t="s">
        <v>1212</v>
      </c>
    </row>
    <row r="181" s="2" customFormat="1">
      <c r="A181" s="40"/>
      <c r="B181" s="41"/>
      <c r="C181" s="42"/>
      <c r="D181" s="227" t="s">
        <v>159</v>
      </c>
      <c r="E181" s="42"/>
      <c r="F181" s="228" t="s">
        <v>1213</v>
      </c>
      <c r="G181" s="42"/>
      <c r="H181" s="42"/>
      <c r="I181" s="229"/>
      <c r="J181" s="42"/>
      <c r="K181" s="42"/>
      <c r="L181" s="46"/>
      <c r="M181" s="230"/>
      <c r="N181" s="231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159</v>
      </c>
      <c r="AU181" s="19" t="s">
        <v>81</v>
      </c>
    </row>
    <row r="182" s="2" customFormat="1" ht="16.5" customHeight="1">
      <c r="A182" s="40"/>
      <c r="B182" s="41"/>
      <c r="C182" s="214" t="s">
        <v>235</v>
      </c>
      <c r="D182" s="214" t="s">
        <v>148</v>
      </c>
      <c r="E182" s="215" t="s">
        <v>1214</v>
      </c>
      <c r="F182" s="216" t="s">
        <v>1215</v>
      </c>
      <c r="G182" s="217" t="s">
        <v>287</v>
      </c>
      <c r="H182" s="218">
        <v>125.3</v>
      </c>
      <c r="I182" s="219"/>
      <c r="J182" s="220">
        <f>ROUND(I182*H182,2)</f>
        <v>0</v>
      </c>
      <c r="K182" s="216" t="s">
        <v>157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0.00059999999999999995</v>
      </c>
      <c r="R182" s="223">
        <f>Q182*H182</f>
        <v>0.075179999999999997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152</v>
      </c>
      <c r="AT182" s="225" t="s">
        <v>148</v>
      </c>
      <c r="AU182" s="225" t="s">
        <v>81</v>
      </c>
      <c r="AY182" s="19" t="s">
        <v>145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152</v>
      </c>
      <c r="BM182" s="225" t="s">
        <v>1216</v>
      </c>
    </row>
    <row r="183" s="2" customFormat="1">
      <c r="A183" s="40"/>
      <c r="B183" s="41"/>
      <c r="C183" s="42"/>
      <c r="D183" s="227" t="s">
        <v>159</v>
      </c>
      <c r="E183" s="42"/>
      <c r="F183" s="228" t="s">
        <v>1217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159</v>
      </c>
      <c r="AU183" s="19" t="s">
        <v>81</v>
      </c>
    </row>
    <row r="184" s="2" customFormat="1" ht="16.5" customHeight="1">
      <c r="A184" s="40"/>
      <c r="B184" s="41"/>
      <c r="C184" s="265" t="s">
        <v>494</v>
      </c>
      <c r="D184" s="265" t="s">
        <v>475</v>
      </c>
      <c r="E184" s="266" t="s">
        <v>1218</v>
      </c>
      <c r="F184" s="267" t="s">
        <v>1219</v>
      </c>
      <c r="G184" s="268" t="s">
        <v>287</v>
      </c>
      <c r="H184" s="269">
        <v>137.83000000000001</v>
      </c>
      <c r="I184" s="270"/>
      <c r="J184" s="271">
        <f>ROUND(I184*H184,2)</f>
        <v>0</v>
      </c>
      <c r="K184" s="267" t="s">
        <v>19</v>
      </c>
      <c r="L184" s="272"/>
      <c r="M184" s="273" t="s">
        <v>19</v>
      </c>
      <c r="N184" s="274" t="s">
        <v>43</v>
      </c>
      <c r="O184" s="86"/>
      <c r="P184" s="223">
        <f>O184*H184</f>
        <v>0</v>
      </c>
      <c r="Q184" s="223">
        <v>0.0065300000000000002</v>
      </c>
      <c r="R184" s="223">
        <f>Q184*H184</f>
        <v>0.90002990000000016</v>
      </c>
      <c r="S184" s="223">
        <v>0</v>
      </c>
      <c r="T184" s="224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25" t="s">
        <v>222</v>
      </c>
      <c r="AT184" s="225" t="s">
        <v>475</v>
      </c>
      <c r="AU184" s="225" t="s">
        <v>81</v>
      </c>
      <c r="AY184" s="19" t="s">
        <v>145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9" t="s">
        <v>79</v>
      </c>
      <c r="BK184" s="226">
        <f>ROUND(I184*H184,2)</f>
        <v>0</v>
      </c>
      <c r="BL184" s="19" t="s">
        <v>152</v>
      </c>
      <c r="BM184" s="225" t="s">
        <v>1220</v>
      </c>
    </row>
    <row r="185" s="13" customFormat="1">
      <c r="A185" s="13"/>
      <c r="B185" s="243"/>
      <c r="C185" s="244"/>
      <c r="D185" s="238" t="s">
        <v>294</v>
      </c>
      <c r="E185" s="244"/>
      <c r="F185" s="246" t="s">
        <v>1221</v>
      </c>
      <c r="G185" s="244"/>
      <c r="H185" s="247">
        <v>137.83000000000001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3" t="s">
        <v>294</v>
      </c>
      <c r="AU185" s="253" t="s">
        <v>81</v>
      </c>
      <c r="AV185" s="13" t="s">
        <v>81</v>
      </c>
      <c r="AW185" s="13" t="s">
        <v>4</v>
      </c>
      <c r="AX185" s="13" t="s">
        <v>79</v>
      </c>
      <c r="AY185" s="253" t="s">
        <v>145</v>
      </c>
    </row>
    <row r="186" s="2" customFormat="1" ht="16.5" customHeight="1">
      <c r="A186" s="40"/>
      <c r="B186" s="41"/>
      <c r="C186" s="214" t="s">
        <v>238</v>
      </c>
      <c r="D186" s="214" t="s">
        <v>148</v>
      </c>
      <c r="E186" s="215" t="s">
        <v>1222</v>
      </c>
      <c r="F186" s="216" t="s">
        <v>1223</v>
      </c>
      <c r="G186" s="217" t="s">
        <v>181</v>
      </c>
      <c r="H186" s="218">
        <v>5.5</v>
      </c>
      <c r="I186" s="219"/>
      <c r="J186" s="220">
        <f>ROUND(I186*H186,2)</f>
        <v>0</v>
      </c>
      <c r="K186" s="216" t="s">
        <v>157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0.00029999999999999997</v>
      </c>
      <c r="T186" s="224">
        <f>S186*H186</f>
        <v>0.0016499999999999998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152</v>
      </c>
      <c r="AT186" s="225" t="s">
        <v>148</v>
      </c>
      <c r="AU186" s="225" t="s">
        <v>81</v>
      </c>
      <c r="AY186" s="19" t="s">
        <v>145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152</v>
      </c>
      <c r="BM186" s="225" t="s">
        <v>1224</v>
      </c>
    </row>
    <row r="187" s="2" customFormat="1">
      <c r="A187" s="40"/>
      <c r="B187" s="41"/>
      <c r="C187" s="42"/>
      <c r="D187" s="227" t="s">
        <v>159</v>
      </c>
      <c r="E187" s="42"/>
      <c r="F187" s="228" t="s">
        <v>1225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159</v>
      </c>
      <c r="AU187" s="19" t="s">
        <v>81</v>
      </c>
    </row>
    <row r="188" s="2" customFormat="1" ht="16.5" customHeight="1">
      <c r="A188" s="40"/>
      <c r="B188" s="41"/>
      <c r="C188" s="214" t="s">
        <v>504</v>
      </c>
      <c r="D188" s="214" t="s">
        <v>148</v>
      </c>
      <c r="E188" s="215" t="s">
        <v>1226</v>
      </c>
      <c r="F188" s="216" t="s">
        <v>1227</v>
      </c>
      <c r="G188" s="217" t="s">
        <v>181</v>
      </c>
      <c r="H188" s="218">
        <v>5.5</v>
      </c>
      <c r="I188" s="219"/>
      <c r="J188" s="220">
        <f>ROUND(I188*H188,2)</f>
        <v>0</v>
      </c>
      <c r="K188" s="216" t="s">
        <v>157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5.0000000000000002E-05</v>
      </c>
      <c r="R188" s="223">
        <f>Q188*H188</f>
        <v>0.00027500000000000002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152</v>
      </c>
      <c r="AT188" s="225" t="s">
        <v>148</v>
      </c>
      <c r="AU188" s="225" t="s">
        <v>81</v>
      </c>
      <c r="AY188" s="19" t="s">
        <v>145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79</v>
      </c>
      <c r="BK188" s="226">
        <f>ROUND(I188*H188,2)</f>
        <v>0</v>
      </c>
      <c r="BL188" s="19" t="s">
        <v>152</v>
      </c>
      <c r="BM188" s="225" t="s">
        <v>1228</v>
      </c>
    </row>
    <row r="189" s="2" customFormat="1">
      <c r="A189" s="40"/>
      <c r="B189" s="41"/>
      <c r="C189" s="42"/>
      <c r="D189" s="227" t="s">
        <v>159</v>
      </c>
      <c r="E189" s="42"/>
      <c r="F189" s="228" t="s">
        <v>1229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159</v>
      </c>
      <c r="AU189" s="19" t="s">
        <v>81</v>
      </c>
    </row>
    <row r="190" s="2" customFormat="1" ht="16.5" customHeight="1">
      <c r="A190" s="40"/>
      <c r="B190" s="41"/>
      <c r="C190" s="265" t="s">
        <v>240</v>
      </c>
      <c r="D190" s="265" t="s">
        <v>475</v>
      </c>
      <c r="E190" s="266" t="s">
        <v>1230</v>
      </c>
      <c r="F190" s="267" t="s">
        <v>1231</v>
      </c>
      <c r="G190" s="268" t="s">
        <v>181</v>
      </c>
      <c r="H190" s="269">
        <v>5.7750000000000004</v>
      </c>
      <c r="I190" s="270"/>
      <c r="J190" s="271">
        <f>ROUND(I190*H190,2)</f>
        <v>0</v>
      </c>
      <c r="K190" s="267" t="s">
        <v>19</v>
      </c>
      <c r="L190" s="272"/>
      <c r="M190" s="273" t="s">
        <v>19</v>
      </c>
      <c r="N190" s="274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222</v>
      </c>
      <c r="AT190" s="225" t="s">
        <v>475</v>
      </c>
      <c r="AU190" s="225" t="s">
        <v>81</v>
      </c>
      <c r="AY190" s="19" t="s">
        <v>145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79</v>
      </c>
      <c r="BK190" s="226">
        <f>ROUND(I190*H190,2)</f>
        <v>0</v>
      </c>
      <c r="BL190" s="19" t="s">
        <v>152</v>
      </c>
      <c r="BM190" s="225" t="s">
        <v>1232</v>
      </c>
    </row>
    <row r="191" s="13" customFormat="1">
      <c r="A191" s="13"/>
      <c r="B191" s="243"/>
      <c r="C191" s="244"/>
      <c r="D191" s="238" t="s">
        <v>294</v>
      </c>
      <c r="E191" s="244"/>
      <c r="F191" s="246" t="s">
        <v>1233</v>
      </c>
      <c r="G191" s="244"/>
      <c r="H191" s="247">
        <v>5.7750000000000004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3" t="s">
        <v>294</v>
      </c>
      <c r="AU191" s="253" t="s">
        <v>81</v>
      </c>
      <c r="AV191" s="13" t="s">
        <v>81</v>
      </c>
      <c r="AW191" s="13" t="s">
        <v>4</v>
      </c>
      <c r="AX191" s="13" t="s">
        <v>79</v>
      </c>
      <c r="AY191" s="253" t="s">
        <v>145</v>
      </c>
    </row>
    <row r="192" s="2" customFormat="1" ht="16.5" customHeight="1">
      <c r="A192" s="40"/>
      <c r="B192" s="41"/>
      <c r="C192" s="214" t="s">
        <v>514</v>
      </c>
      <c r="D192" s="214" t="s">
        <v>148</v>
      </c>
      <c r="E192" s="215" t="s">
        <v>1234</v>
      </c>
      <c r="F192" s="216" t="s">
        <v>1235</v>
      </c>
      <c r="G192" s="217" t="s">
        <v>181</v>
      </c>
      <c r="H192" s="218">
        <v>5.5</v>
      </c>
      <c r="I192" s="219"/>
      <c r="J192" s="220">
        <f>ROUND(I192*H192,2)</f>
        <v>0</v>
      </c>
      <c r="K192" s="216" t="s">
        <v>157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1.0000000000000001E-05</v>
      </c>
      <c r="R192" s="223">
        <f>Q192*H192</f>
        <v>5.5000000000000002E-05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152</v>
      </c>
      <c r="AT192" s="225" t="s">
        <v>148</v>
      </c>
      <c r="AU192" s="225" t="s">
        <v>81</v>
      </c>
      <c r="AY192" s="19" t="s">
        <v>145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152</v>
      </c>
      <c r="BM192" s="225" t="s">
        <v>1236</v>
      </c>
    </row>
    <row r="193" s="2" customFormat="1">
      <c r="A193" s="40"/>
      <c r="B193" s="41"/>
      <c r="C193" s="42"/>
      <c r="D193" s="227" t="s">
        <v>159</v>
      </c>
      <c r="E193" s="42"/>
      <c r="F193" s="228" t="s">
        <v>1237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159</v>
      </c>
      <c r="AU193" s="19" t="s">
        <v>81</v>
      </c>
    </row>
    <row r="194" s="2" customFormat="1" ht="16.5" customHeight="1">
      <c r="A194" s="40"/>
      <c r="B194" s="41"/>
      <c r="C194" s="265" t="s">
        <v>243</v>
      </c>
      <c r="D194" s="265" t="s">
        <v>475</v>
      </c>
      <c r="E194" s="266" t="s">
        <v>1238</v>
      </c>
      <c r="F194" s="267" t="s">
        <v>1239</v>
      </c>
      <c r="G194" s="268" t="s">
        <v>181</v>
      </c>
      <c r="H194" s="269">
        <v>5.6100000000000003</v>
      </c>
      <c r="I194" s="270"/>
      <c r="J194" s="271">
        <f>ROUND(I194*H194,2)</f>
        <v>0</v>
      </c>
      <c r="K194" s="267" t="s">
        <v>19</v>
      </c>
      <c r="L194" s="272"/>
      <c r="M194" s="273" t="s">
        <v>19</v>
      </c>
      <c r="N194" s="274" t="s">
        <v>43</v>
      </c>
      <c r="O194" s="86"/>
      <c r="P194" s="223">
        <f>O194*H194</f>
        <v>0</v>
      </c>
      <c r="Q194" s="223">
        <v>0</v>
      </c>
      <c r="R194" s="223">
        <f>Q194*H194</f>
        <v>0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222</v>
      </c>
      <c r="AT194" s="225" t="s">
        <v>475</v>
      </c>
      <c r="AU194" s="225" t="s">
        <v>81</v>
      </c>
      <c r="AY194" s="19" t="s">
        <v>145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152</v>
      </c>
      <c r="BM194" s="225" t="s">
        <v>1240</v>
      </c>
    </row>
    <row r="195" s="13" customFormat="1">
      <c r="A195" s="13"/>
      <c r="B195" s="243"/>
      <c r="C195" s="244"/>
      <c r="D195" s="238" t="s">
        <v>294</v>
      </c>
      <c r="E195" s="244"/>
      <c r="F195" s="246" t="s">
        <v>1241</v>
      </c>
      <c r="G195" s="244"/>
      <c r="H195" s="247">
        <v>5.6100000000000003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3" t="s">
        <v>294</v>
      </c>
      <c r="AU195" s="253" t="s">
        <v>81</v>
      </c>
      <c r="AV195" s="13" t="s">
        <v>81</v>
      </c>
      <c r="AW195" s="13" t="s">
        <v>4</v>
      </c>
      <c r="AX195" s="13" t="s">
        <v>79</v>
      </c>
      <c r="AY195" s="253" t="s">
        <v>145</v>
      </c>
    </row>
    <row r="196" s="2" customFormat="1" ht="16.5" customHeight="1">
      <c r="A196" s="40"/>
      <c r="B196" s="41"/>
      <c r="C196" s="214" t="s">
        <v>523</v>
      </c>
      <c r="D196" s="214" t="s">
        <v>148</v>
      </c>
      <c r="E196" s="215" t="s">
        <v>1242</v>
      </c>
      <c r="F196" s="216" t="s">
        <v>1243</v>
      </c>
      <c r="G196" s="217" t="s">
        <v>287</v>
      </c>
      <c r="H196" s="218">
        <v>125.3</v>
      </c>
      <c r="I196" s="219"/>
      <c r="J196" s="220">
        <f>ROUND(I196*H196,2)</f>
        <v>0</v>
      </c>
      <c r="K196" s="216" t="s">
        <v>157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</v>
      </c>
      <c r="T196" s="224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152</v>
      </c>
      <c r="AT196" s="225" t="s">
        <v>148</v>
      </c>
      <c r="AU196" s="225" t="s">
        <v>81</v>
      </c>
      <c r="AY196" s="19" t="s">
        <v>145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152</v>
      </c>
      <c r="BM196" s="225" t="s">
        <v>1244</v>
      </c>
    </row>
    <row r="197" s="2" customFormat="1">
      <c r="A197" s="40"/>
      <c r="B197" s="41"/>
      <c r="C197" s="42"/>
      <c r="D197" s="227" t="s">
        <v>159</v>
      </c>
      <c r="E197" s="42"/>
      <c r="F197" s="228" t="s">
        <v>1245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159</v>
      </c>
      <c r="AU197" s="19" t="s">
        <v>81</v>
      </c>
    </row>
    <row r="198" s="2" customFormat="1" ht="24.15" customHeight="1">
      <c r="A198" s="40"/>
      <c r="B198" s="41"/>
      <c r="C198" s="214" t="s">
        <v>529</v>
      </c>
      <c r="D198" s="214" t="s">
        <v>148</v>
      </c>
      <c r="E198" s="215" t="s">
        <v>552</v>
      </c>
      <c r="F198" s="216" t="s">
        <v>553</v>
      </c>
      <c r="G198" s="217" t="s">
        <v>330</v>
      </c>
      <c r="H198" s="218">
        <v>1.9290000000000001</v>
      </c>
      <c r="I198" s="219"/>
      <c r="J198" s="220">
        <f>ROUND(I198*H198,2)</f>
        <v>0</v>
      </c>
      <c r="K198" s="216" t="s">
        <v>157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152</v>
      </c>
      <c r="AT198" s="225" t="s">
        <v>148</v>
      </c>
      <c r="AU198" s="225" t="s">
        <v>81</v>
      </c>
      <c r="AY198" s="19" t="s">
        <v>145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79</v>
      </c>
      <c r="BK198" s="226">
        <f>ROUND(I198*H198,2)</f>
        <v>0</v>
      </c>
      <c r="BL198" s="19" t="s">
        <v>152</v>
      </c>
      <c r="BM198" s="225" t="s">
        <v>1246</v>
      </c>
    </row>
    <row r="199" s="2" customFormat="1">
      <c r="A199" s="40"/>
      <c r="B199" s="41"/>
      <c r="C199" s="42"/>
      <c r="D199" s="227" t="s">
        <v>159</v>
      </c>
      <c r="E199" s="42"/>
      <c r="F199" s="228" t="s">
        <v>555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159</v>
      </c>
      <c r="AU199" s="19" t="s">
        <v>81</v>
      </c>
    </row>
    <row r="200" s="12" customFormat="1" ht="22.8" customHeight="1">
      <c r="A200" s="12"/>
      <c r="B200" s="198"/>
      <c r="C200" s="199"/>
      <c r="D200" s="200" t="s">
        <v>71</v>
      </c>
      <c r="E200" s="212" t="s">
        <v>564</v>
      </c>
      <c r="F200" s="212" t="s">
        <v>565</v>
      </c>
      <c r="G200" s="199"/>
      <c r="H200" s="199"/>
      <c r="I200" s="202"/>
      <c r="J200" s="213">
        <f>BK200</f>
        <v>0</v>
      </c>
      <c r="K200" s="199"/>
      <c r="L200" s="204"/>
      <c r="M200" s="205"/>
      <c r="N200" s="206"/>
      <c r="O200" s="206"/>
      <c r="P200" s="207">
        <f>SUM(P201:P237)</f>
        <v>0</v>
      </c>
      <c r="Q200" s="206"/>
      <c r="R200" s="207">
        <f>SUM(R201:R237)</f>
        <v>0.62376971000000003</v>
      </c>
      <c r="S200" s="206"/>
      <c r="T200" s="208">
        <f>SUM(T201:T237)</f>
        <v>0.078035370000000007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09" t="s">
        <v>81</v>
      </c>
      <c r="AT200" s="210" t="s">
        <v>71</v>
      </c>
      <c r="AU200" s="210" t="s">
        <v>79</v>
      </c>
      <c r="AY200" s="209" t="s">
        <v>145</v>
      </c>
      <c r="BK200" s="211">
        <f>SUM(BK201:BK237)</f>
        <v>0</v>
      </c>
    </row>
    <row r="201" s="2" customFormat="1" ht="16.5" customHeight="1">
      <c r="A201" s="40"/>
      <c r="B201" s="41"/>
      <c r="C201" s="214" t="s">
        <v>536</v>
      </c>
      <c r="D201" s="214" t="s">
        <v>148</v>
      </c>
      <c r="E201" s="215" t="s">
        <v>567</v>
      </c>
      <c r="F201" s="216" t="s">
        <v>568</v>
      </c>
      <c r="G201" s="217" t="s">
        <v>287</v>
      </c>
      <c r="H201" s="218">
        <v>251.727</v>
      </c>
      <c r="I201" s="219"/>
      <c r="J201" s="220">
        <f>ROUND(I201*H201,2)</f>
        <v>0</v>
      </c>
      <c r="K201" s="216" t="s">
        <v>157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152</v>
      </c>
      <c r="AT201" s="225" t="s">
        <v>148</v>
      </c>
      <c r="AU201" s="225" t="s">
        <v>81</v>
      </c>
      <c r="AY201" s="19" t="s">
        <v>145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79</v>
      </c>
      <c r="BK201" s="226">
        <f>ROUND(I201*H201,2)</f>
        <v>0</v>
      </c>
      <c r="BL201" s="19" t="s">
        <v>152</v>
      </c>
      <c r="BM201" s="225" t="s">
        <v>1247</v>
      </c>
    </row>
    <row r="202" s="2" customFormat="1">
      <c r="A202" s="40"/>
      <c r="B202" s="41"/>
      <c r="C202" s="42"/>
      <c r="D202" s="227" t="s">
        <v>159</v>
      </c>
      <c r="E202" s="42"/>
      <c r="F202" s="228" t="s">
        <v>570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159</v>
      </c>
      <c r="AU202" s="19" t="s">
        <v>81</v>
      </c>
    </row>
    <row r="203" s="13" customFormat="1">
      <c r="A203" s="13"/>
      <c r="B203" s="243"/>
      <c r="C203" s="244"/>
      <c r="D203" s="238" t="s">
        <v>294</v>
      </c>
      <c r="E203" s="245" t="s">
        <v>19</v>
      </c>
      <c r="F203" s="246" t="s">
        <v>1248</v>
      </c>
      <c r="G203" s="244"/>
      <c r="H203" s="247">
        <v>125.3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3" t="s">
        <v>294</v>
      </c>
      <c r="AU203" s="253" t="s">
        <v>81</v>
      </c>
      <c r="AV203" s="13" t="s">
        <v>81</v>
      </c>
      <c r="AW203" s="13" t="s">
        <v>33</v>
      </c>
      <c r="AX203" s="13" t="s">
        <v>72</v>
      </c>
      <c r="AY203" s="253" t="s">
        <v>145</v>
      </c>
    </row>
    <row r="204" s="13" customFormat="1">
      <c r="A204" s="13"/>
      <c r="B204" s="243"/>
      <c r="C204" s="244"/>
      <c r="D204" s="238" t="s">
        <v>294</v>
      </c>
      <c r="E204" s="245" t="s">
        <v>19</v>
      </c>
      <c r="F204" s="246" t="s">
        <v>1249</v>
      </c>
      <c r="G204" s="244"/>
      <c r="H204" s="247">
        <v>43.420999999999999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3" t="s">
        <v>294</v>
      </c>
      <c r="AU204" s="253" t="s">
        <v>81</v>
      </c>
      <c r="AV204" s="13" t="s">
        <v>81</v>
      </c>
      <c r="AW204" s="13" t="s">
        <v>33</v>
      </c>
      <c r="AX204" s="13" t="s">
        <v>72</v>
      </c>
      <c r="AY204" s="253" t="s">
        <v>145</v>
      </c>
    </row>
    <row r="205" s="13" customFormat="1">
      <c r="A205" s="13"/>
      <c r="B205" s="243"/>
      <c r="C205" s="244"/>
      <c r="D205" s="238" t="s">
        <v>294</v>
      </c>
      <c r="E205" s="245" t="s">
        <v>19</v>
      </c>
      <c r="F205" s="246" t="s">
        <v>1250</v>
      </c>
      <c r="G205" s="244"/>
      <c r="H205" s="247">
        <v>-10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3" t="s">
        <v>294</v>
      </c>
      <c r="AU205" s="253" t="s">
        <v>81</v>
      </c>
      <c r="AV205" s="13" t="s">
        <v>81</v>
      </c>
      <c r="AW205" s="13" t="s">
        <v>33</v>
      </c>
      <c r="AX205" s="13" t="s">
        <v>72</v>
      </c>
      <c r="AY205" s="253" t="s">
        <v>145</v>
      </c>
    </row>
    <row r="206" s="13" customFormat="1">
      <c r="A206" s="13"/>
      <c r="B206" s="243"/>
      <c r="C206" s="244"/>
      <c r="D206" s="238" t="s">
        <v>294</v>
      </c>
      <c r="E206" s="245" t="s">
        <v>19</v>
      </c>
      <c r="F206" s="246" t="s">
        <v>1251</v>
      </c>
      <c r="G206" s="244"/>
      <c r="H206" s="247">
        <v>45.008000000000003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3" t="s">
        <v>294</v>
      </c>
      <c r="AU206" s="253" t="s">
        <v>81</v>
      </c>
      <c r="AV206" s="13" t="s">
        <v>81</v>
      </c>
      <c r="AW206" s="13" t="s">
        <v>33</v>
      </c>
      <c r="AX206" s="13" t="s">
        <v>72</v>
      </c>
      <c r="AY206" s="253" t="s">
        <v>145</v>
      </c>
    </row>
    <row r="207" s="13" customFormat="1">
      <c r="A207" s="13"/>
      <c r="B207" s="243"/>
      <c r="C207" s="244"/>
      <c r="D207" s="238" t="s">
        <v>294</v>
      </c>
      <c r="E207" s="245" t="s">
        <v>19</v>
      </c>
      <c r="F207" s="246" t="s">
        <v>1252</v>
      </c>
      <c r="G207" s="244"/>
      <c r="H207" s="247">
        <v>45.549999999999997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294</v>
      </c>
      <c r="AU207" s="253" t="s">
        <v>81</v>
      </c>
      <c r="AV207" s="13" t="s">
        <v>81</v>
      </c>
      <c r="AW207" s="13" t="s">
        <v>33</v>
      </c>
      <c r="AX207" s="13" t="s">
        <v>72</v>
      </c>
      <c r="AY207" s="253" t="s">
        <v>145</v>
      </c>
    </row>
    <row r="208" s="13" customFormat="1">
      <c r="A208" s="13"/>
      <c r="B208" s="243"/>
      <c r="C208" s="244"/>
      <c r="D208" s="238" t="s">
        <v>294</v>
      </c>
      <c r="E208" s="245" t="s">
        <v>19</v>
      </c>
      <c r="F208" s="246" t="s">
        <v>1253</v>
      </c>
      <c r="G208" s="244"/>
      <c r="H208" s="247">
        <v>38.448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3" t="s">
        <v>294</v>
      </c>
      <c r="AU208" s="253" t="s">
        <v>81</v>
      </c>
      <c r="AV208" s="13" t="s">
        <v>81</v>
      </c>
      <c r="AW208" s="13" t="s">
        <v>33</v>
      </c>
      <c r="AX208" s="13" t="s">
        <v>72</v>
      </c>
      <c r="AY208" s="253" t="s">
        <v>145</v>
      </c>
    </row>
    <row r="209" s="13" customFormat="1">
      <c r="A209" s="13"/>
      <c r="B209" s="243"/>
      <c r="C209" s="244"/>
      <c r="D209" s="238" t="s">
        <v>294</v>
      </c>
      <c r="E209" s="245" t="s">
        <v>19</v>
      </c>
      <c r="F209" s="246" t="s">
        <v>1254</v>
      </c>
      <c r="G209" s="244"/>
      <c r="H209" s="247">
        <v>-36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3" t="s">
        <v>294</v>
      </c>
      <c r="AU209" s="253" t="s">
        <v>81</v>
      </c>
      <c r="AV209" s="13" t="s">
        <v>81</v>
      </c>
      <c r="AW209" s="13" t="s">
        <v>33</v>
      </c>
      <c r="AX209" s="13" t="s">
        <v>72</v>
      </c>
      <c r="AY209" s="253" t="s">
        <v>145</v>
      </c>
    </row>
    <row r="210" s="14" customFormat="1">
      <c r="A210" s="14"/>
      <c r="B210" s="254"/>
      <c r="C210" s="255"/>
      <c r="D210" s="238" t="s">
        <v>294</v>
      </c>
      <c r="E210" s="256" t="s">
        <v>19</v>
      </c>
      <c r="F210" s="257" t="s">
        <v>298</v>
      </c>
      <c r="G210" s="255"/>
      <c r="H210" s="258">
        <v>251.727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64" t="s">
        <v>294</v>
      </c>
      <c r="AU210" s="264" t="s">
        <v>81</v>
      </c>
      <c r="AV210" s="14" t="s">
        <v>169</v>
      </c>
      <c r="AW210" s="14" t="s">
        <v>33</v>
      </c>
      <c r="AX210" s="14" t="s">
        <v>79</v>
      </c>
      <c r="AY210" s="264" t="s">
        <v>145</v>
      </c>
    </row>
    <row r="211" s="2" customFormat="1" ht="16.5" customHeight="1">
      <c r="A211" s="40"/>
      <c r="B211" s="41"/>
      <c r="C211" s="214" t="s">
        <v>541</v>
      </c>
      <c r="D211" s="214" t="s">
        <v>148</v>
      </c>
      <c r="E211" s="215" t="s">
        <v>1255</v>
      </c>
      <c r="F211" s="216" t="s">
        <v>1256</v>
      </c>
      <c r="G211" s="217" t="s">
        <v>287</v>
      </c>
      <c r="H211" s="218">
        <v>10</v>
      </c>
      <c r="I211" s="219"/>
      <c r="J211" s="220">
        <f>ROUND(I211*H211,2)</f>
        <v>0</v>
      </c>
      <c r="K211" s="216" t="s">
        <v>157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</v>
      </c>
      <c r="R211" s="223">
        <f>Q211*H211</f>
        <v>0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152</v>
      </c>
      <c r="AT211" s="225" t="s">
        <v>148</v>
      </c>
      <c r="AU211" s="225" t="s">
        <v>81</v>
      </c>
      <c r="AY211" s="19" t="s">
        <v>145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79</v>
      </c>
      <c r="BK211" s="226">
        <f>ROUND(I211*H211,2)</f>
        <v>0</v>
      </c>
      <c r="BL211" s="19" t="s">
        <v>152</v>
      </c>
      <c r="BM211" s="225" t="s">
        <v>1257</v>
      </c>
    </row>
    <row r="212" s="2" customFormat="1">
      <c r="A212" s="40"/>
      <c r="B212" s="41"/>
      <c r="C212" s="42"/>
      <c r="D212" s="227" t="s">
        <v>159</v>
      </c>
      <c r="E212" s="42"/>
      <c r="F212" s="228" t="s">
        <v>1258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159</v>
      </c>
      <c r="AU212" s="19" t="s">
        <v>81</v>
      </c>
    </row>
    <row r="213" s="13" customFormat="1">
      <c r="A213" s="13"/>
      <c r="B213" s="243"/>
      <c r="C213" s="244"/>
      <c r="D213" s="238" t="s">
        <v>294</v>
      </c>
      <c r="E213" s="245" t="s">
        <v>19</v>
      </c>
      <c r="F213" s="246" t="s">
        <v>1259</v>
      </c>
      <c r="G213" s="244"/>
      <c r="H213" s="247">
        <v>10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3" t="s">
        <v>294</v>
      </c>
      <c r="AU213" s="253" t="s">
        <v>81</v>
      </c>
      <c r="AV213" s="13" t="s">
        <v>81</v>
      </c>
      <c r="AW213" s="13" t="s">
        <v>33</v>
      </c>
      <c r="AX213" s="13" t="s">
        <v>79</v>
      </c>
      <c r="AY213" s="253" t="s">
        <v>145</v>
      </c>
    </row>
    <row r="214" s="2" customFormat="1" ht="16.5" customHeight="1">
      <c r="A214" s="40"/>
      <c r="B214" s="41"/>
      <c r="C214" s="214" t="s">
        <v>546</v>
      </c>
      <c r="D214" s="214" t="s">
        <v>148</v>
      </c>
      <c r="E214" s="215" t="s">
        <v>572</v>
      </c>
      <c r="F214" s="216" t="s">
        <v>573</v>
      </c>
      <c r="G214" s="217" t="s">
        <v>287</v>
      </c>
      <c r="H214" s="218">
        <v>251.727</v>
      </c>
      <c r="I214" s="219"/>
      <c r="J214" s="220">
        <f>ROUND(I214*H214,2)</f>
        <v>0</v>
      </c>
      <c r="K214" s="216" t="s">
        <v>157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0.001</v>
      </c>
      <c r="R214" s="223">
        <f>Q214*H214</f>
        <v>0.25172700000000003</v>
      </c>
      <c r="S214" s="223">
        <v>0.00031</v>
      </c>
      <c r="T214" s="224">
        <f>S214*H214</f>
        <v>0.078035370000000007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152</v>
      </c>
      <c r="AT214" s="225" t="s">
        <v>148</v>
      </c>
      <c r="AU214" s="225" t="s">
        <v>81</v>
      </c>
      <c r="AY214" s="19" t="s">
        <v>145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79</v>
      </c>
      <c r="BK214" s="226">
        <f>ROUND(I214*H214,2)</f>
        <v>0</v>
      </c>
      <c r="BL214" s="19" t="s">
        <v>152</v>
      </c>
      <c r="BM214" s="225" t="s">
        <v>1260</v>
      </c>
    </row>
    <row r="215" s="2" customFormat="1">
      <c r="A215" s="40"/>
      <c r="B215" s="41"/>
      <c r="C215" s="42"/>
      <c r="D215" s="227" t="s">
        <v>159</v>
      </c>
      <c r="E215" s="42"/>
      <c r="F215" s="228" t="s">
        <v>575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159</v>
      </c>
      <c r="AU215" s="19" t="s">
        <v>81</v>
      </c>
    </row>
    <row r="216" s="2" customFormat="1" ht="21.75" customHeight="1">
      <c r="A216" s="40"/>
      <c r="B216" s="41"/>
      <c r="C216" s="214" t="s">
        <v>551</v>
      </c>
      <c r="D216" s="214" t="s">
        <v>148</v>
      </c>
      <c r="E216" s="215" t="s">
        <v>582</v>
      </c>
      <c r="F216" s="216" t="s">
        <v>583</v>
      </c>
      <c r="G216" s="217" t="s">
        <v>287</v>
      </c>
      <c r="H216" s="218">
        <v>78.518000000000001</v>
      </c>
      <c r="I216" s="219"/>
      <c r="J216" s="220">
        <f>ROUND(I216*H216,2)</f>
        <v>0</v>
      </c>
      <c r="K216" s="216" t="s">
        <v>157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0.0031800000000000001</v>
      </c>
      <c r="R216" s="223">
        <f>Q216*H216</f>
        <v>0.24968724000000001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152</v>
      </c>
      <c r="AT216" s="225" t="s">
        <v>148</v>
      </c>
      <c r="AU216" s="225" t="s">
        <v>81</v>
      </c>
      <c r="AY216" s="19" t="s">
        <v>145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152</v>
      </c>
      <c r="BM216" s="225" t="s">
        <v>1261</v>
      </c>
    </row>
    <row r="217" s="2" customFormat="1">
      <c r="A217" s="40"/>
      <c r="B217" s="41"/>
      <c r="C217" s="42"/>
      <c r="D217" s="227" t="s">
        <v>159</v>
      </c>
      <c r="E217" s="42"/>
      <c r="F217" s="228" t="s">
        <v>585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159</v>
      </c>
      <c r="AU217" s="19" t="s">
        <v>81</v>
      </c>
    </row>
    <row r="218" s="13" customFormat="1">
      <c r="A218" s="13"/>
      <c r="B218" s="243"/>
      <c r="C218" s="244"/>
      <c r="D218" s="238" t="s">
        <v>294</v>
      </c>
      <c r="E218" s="245" t="s">
        <v>19</v>
      </c>
      <c r="F218" s="246" t="s">
        <v>1262</v>
      </c>
      <c r="G218" s="244"/>
      <c r="H218" s="247">
        <v>261.72699999999998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3" t="s">
        <v>294</v>
      </c>
      <c r="AU218" s="253" t="s">
        <v>81</v>
      </c>
      <c r="AV218" s="13" t="s">
        <v>81</v>
      </c>
      <c r="AW218" s="13" t="s">
        <v>33</v>
      </c>
      <c r="AX218" s="13" t="s">
        <v>79</v>
      </c>
      <c r="AY218" s="253" t="s">
        <v>145</v>
      </c>
    </row>
    <row r="219" s="13" customFormat="1">
      <c r="A219" s="13"/>
      <c r="B219" s="243"/>
      <c r="C219" s="244"/>
      <c r="D219" s="238" t="s">
        <v>294</v>
      </c>
      <c r="E219" s="244"/>
      <c r="F219" s="246" t="s">
        <v>1263</v>
      </c>
      <c r="G219" s="244"/>
      <c r="H219" s="247">
        <v>78.518000000000001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3" t="s">
        <v>294</v>
      </c>
      <c r="AU219" s="253" t="s">
        <v>81</v>
      </c>
      <c r="AV219" s="13" t="s">
        <v>81</v>
      </c>
      <c r="AW219" s="13" t="s">
        <v>4</v>
      </c>
      <c r="AX219" s="13" t="s">
        <v>79</v>
      </c>
      <c r="AY219" s="253" t="s">
        <v>145</v>
      </c>
    </row>
    <row r="220" s="2" customFormat="1" ht="16.5" customHeight="1">
      <c r="A220" s="40"/>
      <c r="B220" s="41"/>
      <c r="C220" s="214" t="s">
        <v>558</v>
      </c>
      <c r="D220" s="214" t="s">
        <v>148</v>
      </c>
      <c r="E220" s="215" t="s">
        <v>589</v>
      </c>
      <c r="F220" s="216" t="s">
        <v>590</v>
      </c>
      <c r="G220" s="217" t="s">
        <v>287</v>
      </c>
      <c r="H220" s="218">
        <v>125.3</v>
      </c>
      <c r="I220" s="219"/>
      <c r="J220" s="220">
        <f>ROUND(I220*H220,2)</f>
        <v>0</v>
      </c>
      <c r="K220" s="216" t="s">
        <v>157</v>
      </c>
      <c r="L220" s="46"/>
      <c r="M220" s="221" t="s">
        <v>19</v>
      </c>
      <c r="N220" s="222" t="s">
        <v>43</v>
      </c>
      <c r="O220" s="86"/>
      <c r="P220" s="223">
        <f>O220*H220</f>
        <v>0</v>
      </c>
      <c r="Q220" s="223">
        <v>0</v>
      </c>
      <c r="R220" s="223">
        <f>Q220*H220</f>
        <v>0</v>
      </c>
      <c r="S220" s="223">
        <v>0</v>
      </c>
      <c r="T220" s="224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25" t="s">
        <v>152</v>
      </c>
      <c r="AT220" s="225" t="s">
        <v>148</v>
      </c>
      <c r="AU220" s="225" t="s">
        <v>81</v>
      </c>
      <c r="AY220" s="19" t="s">
        <v>145</v>
      </c>
      <c r="BE220" s="226">
        <f>IF(N220="základní",J220,0)</f>
        <v>0</v>
      </c>
      <c r="BF220" s="226">
        <f>IF(N220="snížená",J220,0)</f>
        <v>0</v>
      </c>
      <c r="BG220" s="226">
        <f>IF(N220="zákl. přenesená",J220,0)</f>
        <v>0</v>
      </c>
      <c r="BH220" s="226">
        <f>IF(N220="sníž. přenesená",J220,0)</f>
        <v>0</v>
      </c>
      <c r="BI220" s="226">
        <f>IF(N220="nulová",J220,0)</f>
        <v>0</v>
      </c>
      <c r="BJ220" s="19" t="s">
        <v>79</v>
      </c>
      <c r="BK220" s="226">
        <f>ROUND(I220*H220,2)</f>
        <v>0</v>
      </c>
      <c r="BL220" s="19" t="s">
        <v>152</v>
      </c>
      <c r="BM220" s="225" t="s">
        <v>1264</v>
      </c>
    </row>
    <row r="221" s="2" customFormat="1">
      <c r="A221" s="40"/>
      <c r="B221" s="41"/>
      <c r="C221" s="42"/>
      <c r="D221" s="227" t="s">
        <v>159</v>
      </c>
      <c r="E221" s="42"/>
      <c r="F221" s="228" t="s">
        <v>592</v>
      </c>
      <c r="G221" s="42"/>
      <c r="H221" s="42"/>
      <c r="I221" s="229"/>
      <c r="J221" s="42"/>
      <c r="K221" s="42"/>
      <c r="L221" s="46"/>
      <c r="M221" s="230"/>
      <c r="N221" s="231"/>
      <c r="O221" s="86"/>
      <c r="P221" s="86"/>
      <c r="Q221" s="86"/>
      <c r="R221" s="86"/>
      <c r="S221" s="86"/>
      <c r="T221" s="87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T221" s="19" t="s">
        <v>159</v>
      </c>
      <c r="AU221" s="19" t="s">
        <v>81</v>
      </c>
    </row>
    <row r="222" s="2" customFormat="1" ht="16.5" customHeight="1">
      <c r="A222" s="40"/>
      <c r="B222" s="41"/>
      <c r="C222" s="265" t="s">
        <v>566</v>
      </c>
      <c r="D222" s="265" t="s">
        <v>475</v>
      </c>
      <c r="E222" s="266" t="s">
        <v>594</v>
      </c>
      <c r="F222" s="267" t="s">
        <v>595</v>
      </c>
      <c r="G222" s="268" t="s">
        <v>287</v>
      </c>
      <c r="H222" s="269">
        <v>131.565</v>
      </c>
      <c r="I222" s="270"/>
      <c r="J222" s="271">
        <f>ROUND(I222*H222,2)</f>
        <v>0</v>
      </c>
      <c r="K222" s="267" t="s">
        <v>157</v>
      </c>
      <c r="L222" s="272"/>
      <c r="M222" s="273" t="s">
        <v>19</v>
      </c>
      <c r="N222" s="274" t="s">
        <v>43</v>
      </c>
      <c r="O222" s="86"/>
      <c r="P222" s="223">
        <f>O222*H222</f>
        <v>0</v>
      </c>
      <c r="Q222" s="223">
        <v>1.0000000000000001E-05</v>
      </c>
      <c r="R222" s="223">
        <f>Q222*H222</f>
        <v>0.00131565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222</v>
      </c>
      <c r="AT222" s="225" t="s">
        <v>475</v>
      </c>
      <c r="AU222" s="225" t="s">
        <v>81</v>
      </c>
      <c r="AY222" s="19" t="s">
        <v>145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79</v>
      </c>
      <c r="BK222" s="226">
        <f>ROUND(I222*H222,2)</f>
        <v>0</v>
      </c>
      <c r="BL222" s="19" t="s">
        <v>152</v>
      </c>
      <c r="BM222" s="225" t="s">
        <v>1265</v>
      </c>
    </row>
    <row r="223" s="13" customFormat="1">
      <c r="A223" s="13"/>
      <c r="B223" s="243"/>
      <c r="C223" s="244"/>
      <c r="D223" s="238" t="s">
        <v>294</v>
      </c>
      <c r="E223" s="244"/>
      <c r="F223" s="246" t="s">
        <v>1266</v>
      </c>
      <c r="G223" s="244"/>
      <c r="H223" s="247">
        <v>131.565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3" t="s">
        <v>294</v>
      </c>
      <c r="AU223" s="253" t="s">
        <v>81</v>
      </c>
      <c r="AV223" s="13" t="s">
        <v>81</v>
      </c>
      <c r="AW223" s="13" t="s">
        <v>4</v>
      </c>
      <c r="AX223" s="13" t="s">
        <v>79</v>
      </c>
      <c r="AY223" s="253" t="s">
        <v>145</v>
      </c>
    </row>
    <row r="224" s="2" customFormat="1" ht="24.15" customHeight="1">
      <c r="A224" s="40"/>
      <c r="B224" s="41"/>
      <c r="C224" s="214" t="s">
        <v>571</v>
      </c>
      <c r="D224" s="214" t="s">
        <v>148</v>
      </c>
      <c r="E224" s="215" t="s">
        <v>599</v>
      </c>
      <c r="F224" s="216" t="s">
        <v>600</v>
      </c>
      <c r="G224" s="217" t="s">
        <v>287</v>
      </c>
      <c r="H224" s="218">
        <v>61.466999999999999</v>
      </c>
      <c r="I224" s="219"/>
      <c r="J224" s="220">
        <f>ROUND(I224*H224,2)</f>
        <v>0</v>
      </c>
      <c r="K224" s="216" t="s">
        <v>157</v>
      </c>
      <c r="L224" s="46"/>
      <c r="M224" s="221" t="s">
        <v>19</v>
      </c>
      <c r="N224" s="222" t="s">
        <v>43</v>
      </c>
      <c r="O224" s="86"/>
      <c r="P224" s="223">
        <f>O224*H224</f>
        <v>0</v>
      </c>
      <c r="Q224" s="223">
        <v>0</v>
      </c>
      <c r="R224" s="223">
        <f>Q224*H224</f>
        <v>0</v>
      </c>
      <c r="S224" s="223">
        <v>0</v>
      </c>
      <c r="T224" s="224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25" t="s">
        <v>152</v>
      </c>
      <c r="AT224" s="225" t="s">
        <v>148</v>
      </c>
      <c r="AU224" s="225" t="s">
        <v>81</v>
      </c>
      <c r="AY224" s="19" t="s">
        <v>145</v>
      </c>
      <c r="BE224" s="226">
        <f>IF(N224="základní",J224,0)</f>
        <v>0</v>
      </c>
      <c r="BF224" s="226">
        <f>IF(N224="snížená",J224,0)</f>
        <v>0</v>
      </c>
      <c r="BG224" s="226">
        <f>IF(N224="zákl. přenesená",J224,0)</f>
        <v>0</v>
      </c>
      <c r="BH224" s="226">
        <f>IF(N224="sníž. přenesená",J224,0)</f>
        <v>0</v>
      </c>
      <c r="BI224" s="226">
        <f>IF(N224="nulová",J224,0)</f>
        <v>0</v>
      </c>
      <c r="BJ224" s="19" t="s">
        <v>79</v>
      </c>
      <c r="BK224" s="226">
        <f>ROUND(I224*H224,2)</f>
        <v>0</v>
      </c>
      <c r="BL224" s="19" t="s">
        <v>152</v>
      </c>
      <c r="BM224" s="225" t="s">
        <v>1267</v>
      </c>
    </row>
    <row r="225" s="2" customFormat="1">
      <c r="A225" s="40"/>
      <c r="B225" s="41"/>
      <c r="C225" s="42"/>
      <c r="D225" s="227" t="s">
        <v>159</v>
      </c>
      <c r="E225" s="42"/>
      <c r="F225" s="228" t="s">
        <v>602</v>
      </c>
      <c r="G225" s="42"/>
      <c r="H225" s="42"/>
      <c r="I225" s="229"/>
      <c r="J225" s="42"/>
      <c r="K225" s="42"/>
      <c r="L225" s="46"/>
      <c r="M225" s="230"/>
      <c r="N225" s="231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159</v>
      </c>
      <c r="AU225" s="19" t="s">
        <v>81</v>
      </c>
    </row>
    <row r="226" s="13" customFormat="1">
      <c r="A226" s="13"/>
      <c r="B226" s="243"/>
      <c r="C226" s="244"/>
      <c r="D226" s="238" t="s">
        <v>294</v>
      </c>
      <c r="E226" s="245" t="s">
        <v>19</v>
      </c>
      <c r="F226" s="246" t="s">
        <v>1268</v>
      </c>
      <c r="G226" s="244"/>
      <c r="H226" s="247">
        <v>36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3" t="s">
        <v>294</v>
      </c>
      <c r="AU226" s="253" t="s">
        <v>81</v>
      </c>
      <c r="AV226" s="13" t="s">
        <v>81</v>
      </c>
      <c r="AW226" s="13" t="s">
        <v>33</v>
      </c>
      <c r="AX226" s="13" t="s">
        <v>72</v>
      </c>
      <c r="AY226" s="253" t="s">
        <v>145</v>
      </c>
    </row>
    <row r="227" s="13" customFormat="1">
      <c r="A227" s="13"/>
      <c r="B227" s="243"/>
      <c r="C227" s="244"/>
      <c r="D227" s="238" t="s">
        <v>294</v>
      </c>
      <c r="E227" s="245" t="s">
        <v>19</v>
      </c>
      <c r="F227" s="246" t="s">
        <v>1269</v>
      </c>
      <c r="G227" s="244"/>
      <c r="H227" s="247">
        <v>4.3280000000000003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3" t="s">
        <v>294</v>
      </c>
      <c r="AU227" s="253" t="s">
        <v>81</v>
      </c>
      <c r="AV227" s="13" t="s">
        <v>81</v>
      </c>
      <c r="AW227" s="13" t="s">
        <v>33</v>
      </c>
      <c r="AX227" s="13" t="s">
        <v>72</v>
      </c>
      <c r="AY227" s="253" t="s">
        <v>145</v>
      </c>
    </row>
    <row r="228" s="13" customFormat="1">
      <c r="A228" s="13"/>
      <c r="B228" s="243"/>
      <c r="C228" s="244"/>
      <c r="D228" s="238" t="s">
        <v>294</v>
      </c>
      <c r="E228" s="245" t="s">
        <v>19</v>
      </c>
      <c r="F228" s="246" t="s">
        <v>1270</v>
      </c>
      <c r="G228" s="244"/>
      <c r="H228" s="247">
        <v>3.6269999999999998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3" t="s">
        <v>294</v>
      </c>
      <c r="AU228" s="253" t="s">
        <v>81</v>
      </c>
      <c r="AV228" s="13" t="s">
        <v>81</v>
      </c>
      <c r="AW228" s="13" t="s">
        <v>33</v>
      </c>
      <c r="AX228" s="13" t="s">
        <v>72</v>
      </c>
      <c r="AY228" s="253" t="s">
        <v>145</v>
      </c>
    </row>
    <row r="229" s="13" customFormat="1">
      <c r="A229" s="13"/>
      <c r="B229" s="243"/>
      <c r="C229" s="244"/>
      <c r="D229" s="238" t="s">
        <v>294</v>
      </c>
      <c r="E229" s="245" t="s">
        <v>19</v>
      </c>
      <c r="F229" s="246" t="s">
        <v>1271</v>
      </c>
      <c r="G229" s="244"/>
      <c r="H229" s="247">
        <v>17.512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294</v>
      </c>
      <c r="AU229" s="253" t="s">
        <v>81</v>
      </c>
      <c r="AV229" s="13" t="s">
        <v>81</v>
      </c>
      <c r="AW229" s="13" t="s">
        <v>33</v>
      </c>
      <c r="AX229" s="13" t="s">
        <v>72</v>
      </c>
      <c r="AY229" s="253" t="s">
        <v>145</v>
      </c>
    </row>
    <row r="230" s="14" customFormat="1">
      <c r="A230" s="14"/>
      <c r="B230" s="254"/>
      <c r="C230" s="255"/>
      <c r="D230" s="238" t="s">
        <v>294</v>
      </c>
      <c r="E230" s="256" t="s">
        <v>19</v>
      </c>
      <c r="F230" s="257" t="s">
        <v>298</v>
      </c>
      <c r="G230" s="255"/>
      <c r="H230" s="258">
        <v>61.466999999999999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4" t="s">
        <v>294</v>
      </c>
      <c r="AU230" s="264" t="s">
        <v>81</v>
      </c>
      <c r="AV230" s="14" t="s">
        <v>169</v>
      </c>
      <c r="AW230" s="14" t="s">
        <v>33</v>
      </c>
      <c r="AX230" s="14" t="s">
        <v>79</v>
      </c>
      <c r="AY230" s="264" t="s">
        <v>145</v>
      </c>
    </row>
    <row r="231" s="2" customFormat="1" ht="16.5" customHeight="1">
      <c r="A231" s="40"/>
      <c r="B231" s="41"/>
      <c r="C231" s="265" t="s">
        <v>581</v>
      </c>
      <c r="D231" s="265" t="s">
        <v>475</v>
      </c>
      <c r="E231" s="266" t="s">
        <v>594</v>
      </c>
      <c r="F231" s="267" t="s">
        <v>595</v>
      </c>
      <c r="G231" s="268" t="s">
        <v>287</v>
      </c>
      <c r="H231" s="269">
        <v>64.540000000000006</v>
      </c>
      <c r="I231" s="270"/>
      <c r="J231" s="271">
        <f>ROUND(I231*H231,2)</f>
        <v>0</v>
      </c>
      <c r="K231" s="267" t="s">
        <v>157</v>
      </c>
      <c r="L231" s="272"/>
      <c r="M231" s="273" t="s">
        <v>19</v>
      </c>
      <c r="N231" s="274" t="s">
        <v>43</v>
      </c>
      <c r="O231" s="86"/>
      <c r="P231" s="223">
        <f>O231*H231</f>
        <v>0</v>
      </c>
      <c r="Q231" s="223">
        <v>1.0000000000000001E-05</v>
      </c>
      <c r="R231" s="223">
        <f>Q231*H231</f>
        <v>0.00064540000000000008</v>
      </c>
      <c r="S231" s="223">
        <v>0</v>
      </c>
      <c r="T231" s="224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25" t="s">
        <v>222</v>
      </c>
      <c r="AT231" s="225" t="s">
        <v>475</v>
      </c>
      <c r="AU231" s="225" t="s">
        <v>81</v>
      </c>
      <c r="AY231" s="19" t="s">
        <v>145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9" t="s">
        <v>79</v>
      </c>
      <c r="BK231" s="226">
        <f>ROUND(I231*H231,2)</f>
        <v>0</v>
      </c>
      <c r="BL231" s="19" t="s">
        <v>152</v>
      </c>
      <c r="BM231" s="225" t="s">
        <v>1272</v>
      </c>
    </row>
    <row r="232" s="13" customFormat="1">
      <c r="A232" s="13"/>
      <c r="B232" s="243"/>
      <c r="C232" s="244"/>
      <c r="D232" s="238" t="s">
        <v>294</v>
      </c>
      <c r="E232" s="244"/>
      <c r="F232" s="246" t="s">
        <v>1273</v>
      </c>
      <c r="G232" s="244"/>
      <c r="H232" s="247">
        <v>64.540000000000006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3" t="s">
        <v>294</v>
      </c>
      <c r="AU232" s="253" t="s">
        <v>81</v>
      </c>
      <c r="AV232" s="13" t="s">
        <v>81</v>
      </c>
      <c r="AW232" s="13" t="s">
        <v>4</v>
      </c>
      <c r="AX232" s="13" t="s">
        <v>79</v>
      </c>
      <c r="AY232" s="253" t="s">
        <v>145</v>
      </c>
    </row>
    <row r="233" s="2" customFormat="1" ht="16.5" customHeight="1">
      <c r="A233" s="40"/>
      <c r="B233" s="41"/>
      <c r="C233" s="214" t="s">
        <v>588</v>
      </c>
      <c r="D233" s="214" t="s">
        <v>148</v>
      </c>
      <c r="E233" s="215" t="s">
        <v>611</v>
      </c>
      <c r="F233" s="216" t="s">
        <v>612</v>
      </c>
      <c r="G233" s="217" t="s">
        <v>287</v>
      </c>
      <c r="H233" s="218">
        <v>261.72699999999998</v>
      </c>
      <c r="I233" s="219"/>
      <c r="J233" s="220">
        <f>ROUND(I233*H233,2)</f>
        <v>0</v>
      </c>
      <c r="K233" s="216" t="s">
        <v>157</v>
      </c>
      <c r="L233" s="46"/>
      <c r="M233" s="221" t="s">
        <v>19</v>
      </c>
      <c r="N233" s="222" t="s">
        <v>43</v>
      </c>
      <c r="O233" s="86"/>
      <c r="P233" s="223">
        <f>O233*H233</f>
        <v>0</v>
      </c>
      <c r="Q233" s="223">
        <v>0.00020000000000000001</v>
      </c>
      <c r="R233" s="223">
        <f>Q233*H233</f>
        <v>0.0523454</v>
      </c>
      <c r="S233" s="223">
        <v>0</v>
      </c>
      <c r="T233" s="224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25" t="s">
        <v>152</v>
      </c>
      <c r="AT233" s="225" t="s">
        <v>148</v>
      </c>
      <c r="AU233" s="225" t="s">
        <v>81</v>
      </c>
      <c r="AY233" s="19" t="s">
        <v>145</v>
      </c>
      <c r="BE233" s="226">
        <f>IF(N233="základní",J233,0)</f>
        <v>0</v>
      </c>
      <c r="BF233" s="226">
        <f>IF(N233="snížená",J233,0)</f>
        <v>0</v>
      </c>
      <c r="BG233" s="226">
        <f>IF(N233="zákl. přenesená",J233,0)</f>
        <v>0</v>
      </c>
      <c r="BH233" s="226">
        <f>IF(N233="sníž. přenesená",J233,0)</f>
        <v>0</v>
      </c>
      <c r="BI233" s="226">
        <f>IF(N233="nulová",J233,0)</f>
        <v>0</v>
      </c>
      <c r="BJ233" s="19" t="s">
        <v>79</v>
      </c>
      <c r="BK233" s="226">
        <f>ROUND(I233*H233,2)</f>
        <v>0</v>
      </c>
      <c r="BL233" s="19" t="s">
        <v>152</v>
      </c>
      <c r="BM233" s="225" t="s">
        <v>1274</v>
      </c>
    </row>
    <row r="234" s="2" customFormat="1">
      <c r="A234" s="40"/>
      <c r="B234" s="41"/>
      <c r="C234" s="42"/>
      <c r="D234" s="227" t="s">
        <v>159</v>
      </c>
      <c r="E234" s="42"/>
      <c r="F234" s="228" t="s">
        <v>614</v>
      </c>
      <c r="G234" s="42"/>
      <c r="H234" s="42"/>
      <c r="I234" s="229"/>
      <c r="J234" s="42"/>
      <c r="K234" s="42"/>
      <c r="L234" s="46"/>
      <c r="M234" s="230"/>
      <c r="N234" s="231"/>
      <c r="O234" s="86"/>
      <c r="P234" s="86"/>
      <c r="Q234" s="86"/>
      <c r="R234" s="86"/>
      <c r="S234" s="86"/>
      <c r="T234" s="87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T234" s="19" t="s">
        <v>159</v>
      </c>
      <c r="AU234" s="19" t="s">
        <v>81</v>
      </c>
    </row>
    <row r="235" s="13" customFormat="1">
      <c r="A235" s="13"/>
      <c r="B235" s="243"/>
      <c r="C235" s="244"/>
      <c r="D235" s="238" t="s">
        <v>294</v>
      </c>
      <c r="E235" s="245" t="s">
        <v>19</v>
      </c>
      <c r="F235" s="246" t="s">
        <v>1275</v>
      </c>
      <c r="G235" s="244"/>
      <c r="H235" s="247">
        <v>261.72699999999998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3" t="s">
        <v>294</v>
      </c>
      <c r="AU235" s="253" t="s">
        <v>81</v>
      </c>
      <c r="AV235" s="13" t="s">
        <v>81</v>
      </c>
      <c r="AW235" s="13" t="s">
        <v>33</v>
      </c>
      <c r="AX235" s="13" t="s">
        <v>79</v>
      </c>
      <c r="AY235" s="253" t="s">
        <v>145</v>
      </c>
    </row>
    <row r="236" s="2" customFormat="1" ht="24.15" customHeight="1">
      <c r="A236" s="40"/>
      <c r="B236" s="41"/>
      <c r="C236" s="214" t="s">
        <v>593</v>
      </c>
      <c r="D236" s="214" t="s">
        <v>148</v>
      </c>
      <c r="E236" s="215" t="s">
        <v>616</v>
      </c>
      <c r="F236" s="216" t="s">
        <v>617</v>
      </c>
      <c r="G236" s="217" t="s">
        <v>287</v>
      </c>
      <c r="H236" s="218">
        <v>261.72699999999998</v>
      </c>
      <c r="I236" s="219"/>
      <c r="J236" s="220">
        <f>ROUND(I236*H236,2)</f>
        <v>0</v>
      </c>
      <c r="K236" s="216" t="s">
        <v>157</v>
      </c>
      <c r="L236" s="46"/>
      <c r="M236" s="221" t="s">
        <v>19</v>
      </c>
      <c r="N236" s="222" t="s">
        <v>43</v>
      </c>
      <c r="O236" s="86"/>
      <c r="P236" s="223">
        <f>O236*H236</f>
        <v>0</v>
      </c>
      <c r="Q236" s="223">
        <v>0.00025999999999999998</v>
      </c>
      <c r="R236" s="223">
        <f>Q236*H236</f>
        <v>0.068049019999999988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152</v>
      </c>
      <c r="AT236" s="225" t="s">
        <v>148</v>
      </c>
      <c r="AU236" s="225" t="s">
        <v>81</v>
      </c>
      <c r="AY236" s="19" t="s">
        <v>145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79</v>
      </c>
      <c r="BK236" s="226">
        <f>ROUND(I236*H236,2)</f>
        <v>0</v>
      </c>
      <c r="BL236" s="19" t="s">
        <v>152</v>
      </c>
      <c r="BM236" s="225" t="s">
        <v>1276</v>
      </c>
    </row>
    <row r="237" s="2" customFormat="1">
      <c r="A237" s="40"/>
      <c r="B237" s="41"/>
      <c r="C237" s="42"/>
      <c r="D237" s="227" t="s">
        <v>159</v>
      </c>
      <c r="E237" s="42"/>
      <c r="F237" s="228" t="s">
        <v>619</v>
      </c>
      <c r="G237" s="42"/>
      <c r="H237" s="42"/>
      <c r="I237" s="229"/>
      <c r="J237" s="42"/>
      <c r="K237" s="42"/>
      <c r="L237" s="46"/>
      <c r="M237" s="240"/>
      <c r="N237" s="241"/>
      <c r="O237" s="235"/>
      <c r="P237" s="235"/>
      <c r="Q237" s="235"/>
      <c r="R237" s="235"/>
      <c r="S237" s="235"/>
      <c r="T237" s="242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159</v>
      </c>
      <c r="AU237" s="19" t="s">
        <v>81</v>
      </c>
    </row>
    <row r="238" s="2" customFormat="1" ht="6.96" customHeight="1">
      <c r="A238" s="40"/>
      <c r="B238" s="61"/>
      <c r="C238" s="62"/>
      <c r="D238" s="62"/>
      <c r="E238" s="62"/>
      <c r="F238" s="62"/>
      <c r="G238" s="62"/>
      <c r="H238" s="62"/>
      <c r="I238" s="62"/>
      <c r="J238" s="62"/>
      <c r="K238" s="62"/>
      <c r="L238" s="46"/>
      <c r="M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</row>
  </sheetData>
  <sheetProtection sheet="1" autoFilter="0" formatColumns="0" formatRows="0" objects="1" scenarios="1" spinCount="100000" saltValue="hfyDtTrez4tN8AlSj3DmCs6gROlBjZo5Kl2QwNx6X/mFkcJqTW+6WNzWrxmk0pgrT+2g299RGJNTqbKPnrMeJw==" hashValue="wPXmDmbRibPNo6BENhgesDcsWagTF6CoJbSmpewEM/9GfF1NVgraHNXUzY24T2c/NADKKIYRS5v1BRAnOfDEHw==" algorithmName="SHA-512" password="88A1"/>
  <autoFilter ref="C96:K237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3_01/612135101"/>
    <hyperlink ref="F107" r:id="rId2" display="https://podminky.urs.cz/item/CS_URS_2023_01/612315121"/>
    <hyperlink ref="F109" r:id="rId3" display="https://podminky.urs.cz/item/CS_URS_2023_01/631312141"/>
    <hyperlink ref="F113" r:id="rId4" display="https://podminky.urs.cz/item/CS_URS_2023_01/949101111"/>
    <hyperlink ref="F115" r:id="rId5" display="https://podminky.urs.cz/item/CS_URS_2023_01/952901111"/>
    <hyperlink ref="F125" r:id="rId6" display="https://podminky.urs.cz/item/CS_URS_2023_01/997013216"/>
    <hyperlink ref="F127" r:id="rId7" display="https://podminky.urs.cz/item/CS_URS_2023_01/997013501"/>
    <hyperlink ref="F129" r:id="rId8" display="https://podminky.urs.cz/item/CS_URS_2023_01/997013509"/>
    <hyperlink ref="F132" r:id="rId9" display="https://podminky.urs.cz/item/CS_URS_2023_01/997013631"/>
    <hyperlink ref="F135" r:id="rId10" display="https://podminky.urs.cz/item/CS_URS_2023_01/998018003"/>
    <hyperlink ref="F139" r:id="rId11" display="https://podminky.urs.cz/item/CS_URS_2023_01/763135002"/>
    <hyperlink ref="F144" r:id="rId12" display="https://podminky.urs.cz/item/CS_URS_2023_01/998763303"/>
    <hyperlink ref="F158" r:id="rId13" display="https://podminky.urs.cz/item/CS_URS_2023_01/998766203"/>
    <hyperlink ref="F162" r:id="rId14" display="https://podminky.urs.cz/item/CS_URS_2023_01/998767203"/>
    <hyperlink ref="F165" r:id="rId15" display="https://podminky.urs.cz/item/CS_URS_2023_01/775429124"/>
    <hyperlink ref="F172" r:id="rId16" display="https://podminky.urs.cz/item/CS_URS_2023_01/998775103"/>
    <hyperlink ref="F175" r:id="rId17" display="https://podminky.urs.cz/item/CS_URS_2023_01/776111311"/>
    <hyperlink ref="F177" r:id="rId18" display="https://podminky.urs.cz/item/CS_URS_2023_01/776121112"/>
    <hyperlink ref="F179" r:id="rId19" display="https://podminky.urs.cz/item/CS_URS_2023_01/776141112"/>
    <hyperlink ref="F181" r:id="rId20" display="https://podminky.urs.cz/item/CS_URS_2023_01/776201812"/>
    <hyperlink ref="F183" r:id="rId21" display="https://podminky.urs.cz/item/CS_URS_2023_01/776261111"/>
    <hyperlink ref="F187" r:id="rId22" display="https://podminky.urs.cz/item/CS_URS_2023_01/776410811"/>
    <hyperlink ref="F189" r:id="rId23" display="https://podminky.urs.cz/item/CS_URS_2023_01/776411212"/>
    <hyperlink ref="F193" r:id="rId24" display="https://podminky.urs.cz/item/CS_URS_2023_01/776421111"/>
    <hyperlink ref="F197" r:id="rId25" display="https://podminky.urs.cz/item/CS_URS_2023_01/776991121"/>
    <hyperlink ref="F199" r:id="rId26" display="https://podminky.urs.cz/item/CS_URS_2023_01/998776103"/>
    <hyperlink ref="F202" r:id="rId27" display="https://podminky.urs.cz/item/CS_URS_2023_01/784111001"/>
    <hyperlink ref="F212" r:id="rId28" display="https://podminky.urs.cz/item/CS_URS_2023_01/784111031"/>
    <hyperlink ref="F215" r:id="rId29" display="https://podminky.urs.cz/item/CS_URS_2023_01/784121001"/>
    <hyperlink ref="F217" r:id="rId30" display="https://podminky.urs.cz/item/CS_URS_2023_01/784161411"/>
    <hyperlink ref="F221" r:id="rId31" display="https://podminky.urs.cz/item/CS_URS_2023_01/784171101"/>
    <hyperlink ref="F225" r:id="rId32" display="https://podminky.urs.cz/item/CS_URS_2023_01/784171111"/>
    <hyperlink ref="F234" r:id="rId33" display="https://podminky.urs.cz/item/CS_URS_2023_01/784181101"/>
    <hyperlink ref="F237" r:id="rId34" display="https://podminky.urs.cz/item/CS_URS_2023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5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115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UK - právnická fakulta - oddělení strategického rozvoje - Rekonstrukce místností 23,120,220,407 a 412</v>
      </c>
      <c r="F7" s="144"/>
      <c r="G7" s="144"/>
      <c r="H7" s="144"/>
      <c r="L7" s="22"/>
    </row>
    <row r="8" s="1" customFormat="1" ht="12" customHeight="1">
      <c r="B8" s="22"/>
      <c r="D8" s="144" t="s">
        <v>116</v>
      </c>
      <c r="L8" s="22"/>
    </row>
    <row r="9" s="2" customFormat="1" ht="16.5" customHeight="1">
      <c r="A9" s="40"/>
      <c r="B9" s="46"/>
      <c r="C9" s="40"/>
      <c r="D9" s="40"/>
      <c r="E9" s="145" t="s">
        <v>1125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118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620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19. 3. 2024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ROUND((SUM(BE87:BE129)),  2)</f>
        <v>0</v>
      </c>
      <c r="G35" s="40"/>
      <c r="H35" s="40"/>
      <c r="I35" s="159">
        <v>0.20999999999999999</v>
      </c>
      <c r="J35" s="158">
        <f>ROUND(((SUM(BE87:BE129))*I35),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ROUND((SUM(BF87:BF129)),  2)</f>
        <v>0</v>
      </c>
      <c r="G36" s="40"/>
      <c r="H36" s="40"/>
      <c r="I36" s="159">
        <v>0.12</v>
      </c>
      <c r="J36" s="158">
        <f>ROUND(((SUM(BF87:BF129))*I36),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ROUND((SUM(BG87:BG129)),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ROUND((SUM(BH87:BH129)),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ROUND((SUM(BI87:BI129)),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UK - právnická fakulta - oddělení strategického rozvoje - Rekonstrukce místností 23,120,220,407 a 412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1125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118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Elektroinstalace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Nám. Curieových 901/7, Praha 1</v>
      </c>
      <c r="G56" s="42"/>
      <c r="H56" s="42"/>
      <c r="I56" s="34" t="s">
        <v>23</v>
      </c>
      <c r="J56" s="74" t="str">
        <f>IF(J14="","",J14)</f>
        <v>19. 3. 2024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UK - právnická fakulta</v>
      </c>
      <c r="G58" s="42"/>
      <c r="H58" s="42"/>
      <c r="I58" s="34" t="s">
        <v>31</v>
      </c>
      <c r="J58" s="38" t="str">
        <f>E23</f>
        <v>ing.arch.Jiří Linhart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Kateřina Bačová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121</v>
      </c>
      <c r="D61" s="173"/>
      <c r="E61" s="173"/>
      <c r="F61" s="173"/>
      <c r="G61" s="173"/>
      <c r="H61" s="173"/>
      <c r="I61" s="173"/>
      <c r="J61" s="174" t="s">
        <v>122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123</v>
      </c>
    </row>
    <row r="64" s="9" customFormat="1" ht="24.96" customHeight="1">
      <c r="A64" s="9"/>
      <c r="B64" s="176"/>
      <c r="C64" s="177"/>
      <c r="D64" s="178" t="s">
        <v>124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125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130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UK - právnická fakulta - oddělení strategického rozvoje - Rekonstrukce místností 23,120,220,407 a 412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116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1125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118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02 - Elektroinstalace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Nám. Curieových 901/7, Praha 1</v>
      </c>
      <c r="G81" s="42"/>
      <c r="H81" s="42"/>
      <c r="I81" s="34" t="s">
        <v>23</v>
      </c>
      <c r="J81" s="74" t="str">
        <f>IF(J14="","",J14)</f>
        <v>19. 3. 2024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UK - právnická fakulta</v>
      </c>
      <c r="G83" s="42"/>
      <c r="H83" s="42"/>
      <c r="I83" s="34" t="s">
        <v>31</v>
      </c>
      <c r="J83" s="38" t="str">
        <f>E23</f>
        <v>ing.arch.Jiří Linhart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34</v>
      </c>
      <c r="J84" s="38" t="str">
        <f>E26</f>
        <v>Kateřina Bačová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131</v>
      </c>
      <c r="D86" s="190" t="s">
        <v>57</v>
      </c>
      <c r="E86" s="190" t="s">
        <v>53</v>
      </c>
      <c r="F86" s="190" t="s">
        <v>54</v>
      </c>
      <c r="G86" s="190" t="s">
        <v>132</v>
      </c>
      <c r="H86" s="190" t="s">
        <v>133</v>
      </c>
      <c r="I86" s="190" t="s">
        <v>134</v>
      </c>
      <c r="J86" s="190" t="s">
        <v>122</v>
      </c>
      <c r="K86" s="191" t="s">
        <v>135</v>
      </c>
      <c r="L86" s="192"/>
      <c r="M86" s="94" t="s">
        <v>19</v>
      </c>
      <c r="N86" s="95" t="s">
        <v>42</v>
      </c>
      <c r="O86" s="95" t="s">
        <v>136</v>
      </c>
      <c r="P86" s="95" t="s">
        <v>137</v>
      </c>
      <c r="Q86" s="95" t="s">
        <v>138</v>
      </c>
      <c r="R86" s="95" t="s">
        <v>139</v>
      </c>
      <c r="S86" s="95" t="s">
        <v>140</v>
      </c>
      <c r="T86" s="96" t="s">
        <v>141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142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123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71</v>
      </c>
      <c r="E88" s="201" t="s">
        <v>143</v>
      </c>
      <c r="F88" s="201" t="s">
        <v>144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81</v>
      </c>
      <c r="AT88" s="210" t="s">
        <v>71</v>
      </c>
      <c r="AU88" s="210" t="s">
        <v>72</v>
      </c>
      <c r="AY88" s="209" t="s">
        <v>145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71</v>
      </c>
      <c r="E89" s="212" t="s">
        <v>146</v>
      </c>
      <c r="F89" s="212" t="s">
        <v>147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SUM(P90:P129)</f>
        <v>0</v>
      </c>
      <c r="Q89" s="206"/>
      <c r="R89" s="207">
        <f>SUM(R90:R129)</f>
        <v>0</v>
      </c>
      <c r="S89" s="206"/>
      <c r="T89" s="208">
        <f>SUM(T90:T129)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81</v>
      </c>
      <c r="AT89" s="210" t="s">
        <v>71</v>
      </c>
      <c r="AU89" s="210" t="s">
        <v>79</v>
      </c>
      <c r="AY89" s="209" t="s">
        <v>145</v>
      </c>
      <c r="BK89" s="211">
        <f>SUM(BK90:BK129)</f>
        <v>0</v>
      </c>
    </row>
    <row r="90" s="2" customFormat="1" ht="16.5" customHeight="1">
      <c r="A90" s="40"/>
      <c r="B90" s="41"/>
      <c r="C90" s="214" t="s">
        <v>79</v>
      </c>
      <c r="D90" s="214" t="s">
        <v>148</v>
      </c>
      <c r="E90" s="215" t="s">
        <v>1277</v>
      </c>
      <c r="F90" s="216" t="s">
        <v>1278</v>
      </c>
      <c r="G90" s="217" t="s">
        <v>156</v>
      </c>
      <c r="H90" s="218">
        <v>25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152</v>
      </c>
      <c r="AT90" s="225" t="s">
        <v>148</v>
      </c>
      <c r="AU90" s="225" t="s">
        <v>81</v>
      </c>
      <c r="AY90" s="19" t="s">
        <v>145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79</v>
      </c>
      <c r="BK90" s="226">
        <f>ROUND(I90*H90,2)</f>
        <v>0</v>
      </c>
      <c r="BL90" s="19" t="s">
        <v>152</v>
      </c>
      <c r="BM90" s="225" t="s">
        <v>1279</v>
      </c>
    </row>
    <row r="91" s="2" customFormat="1" ht="21.75" customHeight="1">
      <c r="A91" s="40"/>
      <c r="B91" s="41"/>
      <c r="C91" s="214" t="s">
        <v>81</v>
      </c>
      <c r="D91" s="214" t="s">
        <v>148</v>
      </c>
      <c r="E91" s="215" t="s">
        <v>1280</v>
      </c>
      <c r="F91" s="216" t="s">
        <v>634</v>
      </c>
      <c r="G91" s="217" t="s">
        <v>156</v>
      </c>
      <c r="H91" s="218">
        <v>2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152</v>
      </c>
      <c r="AT91" s="225" t="s">
        <v>148</v>
      </c>
      <c r="AU91" s="225" t="s">
        <v>81</v>
      </c>
      <c r="AY91" s="19" t="s">
        <v>145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79</v>
      </c>
      <c r="BK91" s="226">
        <f>ROUND(I91*H91,2)</f>
        <v>0</v>
      </c>
      <c r="BL91" s="19" t="s">
        <v>152</v>
      </c>
      <c r="BM91" s="225" t="s">
        <v>1281</v>
      </c>
    </row>
    <row r="92" s="2" customFormat="1" ht="16.5" customHeight="1">
      <c r="A92" s="40"/>
      <c r="B92" s="41"/>
      <c r="C92" s="214" t="s">
        <v>161</v>
      </c>
      <c r="D92" s="214" t="s">
        <v>148</v>
      </c>
      <c r="E92" s="215" t="s">
        <v>1282</v>
      </c>
      <c r="F92" s="216" t="s">
        <v>1283</v>
      </c>
      <c r="G92" s="217" t="s">
        <v>156</v>
      </c>
      <c r="H92" s="218">
        <v>2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152</v>
      </c>
      <c r="AT92" s="225" t="s">
        <v>148</v>
      </c>
      <c r="AU92" s="225" t="s">
        <v>81</v>
      </c>
      <c r="AY92" s="19" t="s">
        <v>145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79</v>
      </c>
      <c r="BK92" s="226">
        <f>ROUND(I92*H92,2)</f>
        <v>0</v>
      </c>
      <c r="BL92" s="19" t="s">
        <v>152</v>
      </c>
      <c r="BM92" s="225" t="s">
        <v>1284</v>
      </c>
    </row>
    <row r="93" s="2" customFormat="1" ht="16.5" customHeight="1">
      <c r="A93" s="40"/>
      <c r="B93" s="41"/>
      <c r="C93" s="214" t="s">
        <v>169</v>
      </c>
      <c r="D93" s="214" t="s">
        <v>148</v>
      </c>
      <c r="E93" s="215" t="s">
        <v>1285</v>
      </c>
      <c r="F93" s="216" t="s">
        <v>637</v>
      </c>
      <c r="G93" s="217" t="s">
        <v>156</v>
      </c>
      <c r="H93" s="218">
        <v>2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152</v>
      </c>
      <c r="AT93" s="225" t="s">
        <v>148</v>
      </c>
      <c r="AU93" s="225" t="s">
        <v>81</v>
      </c>
      <c r="AY93" s="19" t="s">
        <v>145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79</v>
      </c>
      <c r="BK93" s="226">
        <f>ROUND(I93*H93,2)</f>
        <v>0</v>
      </c>
      <c r="BL93" s="19" t="s">
        <v>152</v>
      </c>
      <c r="BM93" s="225" t="s">
        <v>1286</v>
      </c>
    </row>
    <row r="94" s="2" customFormat="1" ht="16.5" customHeight="1">
      <c r="A94" s="40"/>
      <c r="B94" s="41"/>
      <c r="C94" s="214" t="s">
        <v>172</v>
      </c>
      <c r="D94" s="214" t="s">
        <v>148</v>
      </c>
      <c r="E94" s="215" t="s">
        <v>1287</v>
      </c>
      <c r="F94" s="216" t="s">
        <v>640</v>
      </c>
      <c r="G94" s="217" t="s">
        <v>156</v>
      </c>
      <c r="H94" s="218">
        <v>2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152</v>
      </c>
      <c r="AT94" s="225" t="s">
        <v>148</v>
      </c>
      <c r="AU94" s="225" t="s">
        <v>81</v>
      </c>
      <c r="AY94" s="19" t="s">
        <v>145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152</v>
      </c>
      <c r="BM94" s="225" t="s">
        <v>1288</v>
      </c>
    </row>
    <row r="95" s="2" customFormat="1" ht="24.15" customHeight="1">
      <c r="A95" s="40"/>
      <c r="B95" s="41"/>
      <c r="C95" s="214" t="s">
        <v>175</v>
      </c>
      <c r="D95" s="214" t="s">
        <v>148</v>
      </c>
      <c r="E95" s="215" t="s">
        <v>1289</v>
      </c>
      <c r="F95" s="216" t="s">
        <v>643</v>
      </c>
      <c r="G95" s="217" t="s">
        <v>156</v>
      </c>
      <c r="H95" s="218">
        <v>8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152</v>
      </c>
      <c r="AT95" s="225" t="s">
        <v>148</v>
      </c>
      <c r="AU95" s="225" t="s">
        <v>81</v>
      </c>
      <c r="AY95" s="19" t="s">
        <v>145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152</v>
      </c>
      <c r="BM95" s="225" t="s">
        <v>1290</v>
      </c>
    </row>
    <row r="96" s="2" customFormat="1" ht="33" customHeight="1">
      <c r="A96" s="40"/>
      <c r="B96" s="41"/>
      <c r="C96" s="214" t="s">
        <v>178</v>
      </c>
      <c r="D96" s="214" t="s">
        <v>148</v>
      </c>
      <c r="E96" s="215" t="s">
        <v>1291</v>
      </c>
      <c r="F96" s="216" t="s">
        <v>646</v>
      </c>
      <c r="G96" s="217" t="s">
        <v>156</v>
      </c>
      <c r="H96" s="218">
        <v>4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152</v>
      </c>
      <c r="AT96" s="225" t="s">
        <v>148</v>
      </c>
      <c r="AU96" s="225" t="s">
        <v>81</v>
      </c>
      <c r="AY96" s="19" t="s">
        <v>145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152</v>
      </c>
      <c r="BM96" s="225" t="s">
        <v>1292</v>
      </c>
    </row>
    <row r="97" s="2" customFormat="1" ht="16.5" customHeight="1">
      <c r="A97" s="40"/>
      <c r="B97" s="41"/>
      <c r="C97" s="214" t="s">
        <v>182</v>
      </c>
      <c r="D97" s="214" t="s">
        <v>148</v>
      </c>
      <c r="E97" s="215" t="s">
        <v>1293</v>
      </c>
      <c r="F97" s="216" t="s">
        <v>1294</v>
      </c>
      <c r="G97" s="217" t="s">
        <v>156</v>
      </c>
      <c r="H97" s="218">
        <v>64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152</v>
      </c>
      <c r="AT97" s="225" t="s">
        <v>148</v>
      </c>
      <c r="AU97" s="225" t="s">
        <v>81</v>
      </c>
      <c r="AY97" s="19" t="s">
        <v>145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152</v>
      </c>
      <c r="BM97" s="225" t="s">
        <v>1295</v>
      </c>
    </row>
    <row r="98" s="2" customFormat="1" ht="24.15" customHeight="1">
      <c r="A98" s="40"/>
      <c r="B98" s="41"/>
      <c r="C98" s="214" t="s">
        <v>188</v>
      </c>
      <c r="D98" s="214" t="s">
        <v>148</v>
      </c>
      <c r="E98" s="215" t="s">
        <v>1296</v>
      </c>
      <c r="F98" s="216" t="s">
        <v>1297</v>
      </c>
      <c r="G98" s="217" t="s">
        <v>156</v>
      </c>
      <c r="H98" s="218">
        <v>8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152</v>
      </c>
      <c r="AT98" s="225" t="s">
        <v>148</v>
      </c>
      <c r="AU98" s="225" t="s">
        <v>81</v>
      </c>
      <c r="AY98" s="19" t="s">
        <v>145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152</v>
      </c>
      <c r="BM98" s="225" t="s">
        <v>1298</v>
      </c>
    </row>
    <row r="99" s="2" customFormat="1" ht="24.15" customHeight="1">
      <c r="A99" s="40"/>
      <c r="B99" s="41"/>
      <c r="C99" s="214" t="s">
        <v>185</v>
      </c>
      <c r="D99" s="214" t="s">
        <v>148</v>
      </c>
      <c r="E99" s="215" t="s">
        <v>1299</v>
      </c>
      <c r="F99" s="216" t="s">
        <v>670</v>
      </c>
      <c r="G99" s="217" t="s">
        <v>156</v>
      </c>
      <c r="H99" s="218">
        <v>7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152</v>
      </c>
      <c r="AT99" s="225" t="s">
        <v>148</v>
      </c>
      <c r="AU99" s="225" t="s">
        <v>81</v>
      </c>
      <c r="AY99" s="19" t="s">
        <v>145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79</v>
      </c>
      <c r="BK99" s="226">
        <f>ROUND(I99*H99,2)</f>
        <v>0</v>
      </c>
      <c r="BL99" s="19" t="s">
        <v>152</v>
      </c>
      <c r="BM99" s="225" t="s">
        <v>1300</v>
      </c>
    </row>
    <row r="100" s="2" customFormat="1" ht="24.15" customHeight="1">
      <c r="A100" s="40"/>
      <c r="B100" s="41"/>
      <c r="C100" s="214" t="s">
        <v>194</v>
      </c>
      <c r="D100" s="214" t="s">
        <v>148</v>
      </c>
      <c r="E100" s="215" t="s">
        <v>1301</v>
      </c>
      <c r="F100" s="216" t="s">
        <v>673</v>
      </c>
      <c r="G100" s="217" t="s">
        <v>156</v>
      </c>
      <c r="H100" s="218">
        <v>1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152</v>
      </c>
      <c r="AT100" s="225" t="s">
        <v>148</v>
      </c>
      <c r="AU100" s="225" t="s">
        <v>81</v>
      </c>
      <c r="AY100" s="19" t="s">
        <v>145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152</v>
      </c>
      <c r="BM100" s="225" t="s">
        <v>1302</v>
      </c>
    </row>
    <row r="101" s="2" customFormat="1" ht="16.5" customHeight="1">
      <c r="A101" s="40"/>
      <c r="B101" s="41"/>
      <c r="C101" s="214" t="s">
        <v>8</v>
      </c>
      <c r="D101" s="214" t="s">
        <v>148</v>
      </c>
      <c r="E101" s="215" t="s">
        <v>1303</v>
      </c>
      <c r="F101" s="216" t="s">
        <v>1056</v>
      </c>
      <c r="G101" s="217" t="s">
        <v>181</v>
      </c>
      <c r="H101" s="218">
        <v>66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152</v>
      </c>
      <c r="AT101" s="225" t="s">
        <v>148</v>
      </c>
      <c r="AU101" s="225" t="s">
        <v>81</v>
      </c>
      <c r="AY101" s="19" t="s">
        <v>145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152</v>
      </c>
      <c r="BM101" s="225" t="s">
        <v>1304</v>
      </c>
    </row>
    <row r="102" s="2" customFormat="1" ht="16.5" customHeight="1">
      <c r="A102" s="40"/>
      <c r="B102" s="41"/>
      <c r="C102" s="214" t="s">
        <v>199</v>
      </c>
      <c r="D102" s="214" t="s">
        <v>148</v>
      </c>
      <c r="E102" s="215" t="s">
        <v>1305</v>
      </c>
      <c r="F102" s="216" t="s">
        <v>1059</v>
      </c>
      <c r="G102" s="217" t="s">
        <v>181</v>
      </c>
      <c r="H102" s="218">
        <v>66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152</v>
      </c>
      <c r="AT102" s="225" t="s">
        <v>148</v>
      </c>
      <c r="AU102" s="225" t="s">
        <v>81</v>
      </c>
      <c r="AY102" s="19" t="s">
        <v>145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152</v>
      </c>
      <c r="BM102" s="225" t="s">
        <v>1306</v>
      </c>
    </row>
    <row r="103" s="2" customFormat="1" ht="16.5" customHeight="1">
      <c r="A103" s="40"/>
      <c r="B103" s="41"/>
      <c r="C103" s="214" t="s">
        <v>193</v>
      </c>
      <c r="D103" s="214" t="s">
        <v>148</v>
      </c>
      <c r="E103" s="215" t="s">
        <v>1307</v>
      </c>
      <c r="F103" s="216" t="s">
        <v>1062</v>
      </c>
      <c r="G103" s="217" t="s">
        <v>156</v>
      </c>
      <c r="H103" s="218">
        <v>36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152</v>
      </c>
      <c r="AT103" s="225" t="s">
        <v>148</v>
      </c>
      <c r="AU103" s="225" t="s">
        <v>81</v>
      </c>
      <c r="AY103" s="19" t="s">
        <v>145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152</v>
      </c>
      <c r="BM103" s="225" t="s">
        <v>1308</v>
      </c>
    </row>
    <row r="104" s="2" customFormat="1" ht="16.5" customHeight="1">
      <c r="A104" s="40"/>
      <c r="B104" s="41"/>
      <c r="C104" s="214" t="s">
        <v>204</v>
      </c>
      <c r="D104" s="214" t="s">
        <v>148</v>
      </c>
      <c r="E104" s="215" t="s">
        <v>1309</v>
      </c>
      <c r="F104" s="216" t="s">
        <v>1065</v>
      </c>
      <c r="G104" s="217" t="s">
        <v>156</v>
      </c>
      <c r="H104" s="218">
        <v>64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152</v>
      </c>
      <c r="AT104" s="225" t="s">
        <v>148</v>
      </c>
      <c r="AU104" s="225" t="s">
        <v>81</v>
      </c>
      <c r="AY104" s="19" t="s">
        <v>145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152</v>
      </c>
      <c r="BM104" s="225" t="s">
        <v>1310</v>
      </c>
    </row>
    <row r="105" s="2" customFormat="1" ht="16.5" customHeight="1">
      <c r="A105" s="40"/>
      <c r="B105" s="41"/>
      <c r="C105" s="214" t="s">
        <v>152</v>
      </c>
      <c r="D105" s="214" t="s">
        <v>148</v>
      </c>
      <c r="E105" s="215" t="s">
        <v>1311</v>
      </c>
      <c r="F105" s="216" t="s">
        <v>697</v>
      </c>
      <c r="G105" s="217" t="s">
        <v>156</v>
      </c>
      <c r="H105" s="218">
        <v>18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152</v>
      </c>
      <c r="AT105" s="225" t="s">
        <v>148</v>
      </c>
      <c r="AU105" s="225" t="s">
        <v>81</v>
      </c>
      <c r="AY105" s="19" t="s">
        <v>145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152</v>
      </c>
      <c r="BM105" s="225" t="s">
        <v>1312</v>
      </c>
    </row>
    <row r="106" s="2" customFormat="1" ht="16.5" customHeight="1">
      <c r="A106" s="40"/>
      <c r="B106" s="41"/>
      <c r="C106" s="214" t="s">
        <v>211</v>
      </c>
      <c r="D106" s="214" t="s">
        <v>148</v>
      </c>
      <c r="E106" s="215" t="s">
        <v>1313</v>
      </c>
      <c r="F106" s="216" t="s">
        <v>1070</v>
      </c>
      <c r="G106" s="217" t="s">
        <v>156</v>
      </c>
      <c r="H106" s="218">
        <v>64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152</v>
      </c>
      <c r="AT106" s="225" t="s">
        <v>148</v>
      </c>
      <c r="AU106" s="225" t="s">
        <v>81</v>
      </c>
      <c r="AY106" s="19" t="s">
        <v>145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152</v>
      </c>
      <c r="BM106" s="225" t="s">
        <v>1314</v>
      </c>
    </row>
    <row r="107" s="2" customFormat="1" ht="16.5" customHeight="1">
      <c r="A107" s="40"/>
      <c r="B107" s="41"/>
      <c r="C107" s="214" t="s">
        <v>198</v>
      </c>
      <c r="D107" s="214" t="s">
        <v>148</v>
      </c>
      <c r="E107" s="215" t="s">
        <v>1315</v>
      </c>
      <c r="F107" s="216" t="s">
        <v>1316</v>
      </c>
      <c r="G107" s="217" t="s">
        <v>181</v>
      </c>
      <c r="H107" s="218">
        <v>60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152</v>
      </c>
      <c r="AT107" s="225" t="s">
        <v>148</v>
      </c>
      <c r="AU107" s="225" t="s">
        <v>81</v>
      </c>
      <c r="AY107" s="19" t="s">
        <v>145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152</v>
      </c>
      <c r="BM107" s="225" t="s">
        <v>1317</v>
      </c>
    </row>
    <row r="108" s="2" customFormat="1" ht="16.5" customHeight="1">
      <c r="A108" s="40"/>
      <c r="B108" s="41"/>
      <c r="C108" s="214" t="s">
        <v>220</v>
      </c>
      <c r="D108" s="214" t="s">
        <v>148</v>
      </c>
      <c r="E108" s="215" t="s">
        <v>1318</v>
      </c>
      <c r="F108" s="216" t="s">
        <v>1319</v>
      </c>
      <c r="G108" s="217" t="s">
        <v>181</v>
      </c>
      <c r="H108" s="218">
        <v>120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152</v>
      </c>
      <c r="AT108" s="225" t="s">
        <v>148</v>
      </c>
      <c r="AU108" s="225" t="s">
        <v>81</v>
      </c>
      <c r="AY108" s="19" t="s">
        <v>145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152</v>
      </c>
      <c r="BM108" s="225" t="s">
        <v>1320</v>
      </c>
    </row>
    <row r="109" s="2" customFormat="1" ht="16.5" customHeight="1">
      <c r="A109" s="40"/>
      <c r="B109" s="41"/>
      <c r="C109" s="214" t="s">
        <v>201</v>
      </c>
      <c r="D109" s="214" t="s">
        <v>148</v>
      </c>
      <c r="E109" s="215" t="s">
        <v>1321</v>
      </c>
      <c r="F109" s="216" t="s">
        <v>1322</v>
      </c>
      <c r="G109" s="217" t="s">
        <v>181</v>
      </c>
      <c r="H109" s="218">
        <v>310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152</v>
      </c>
      <c r="AT109" s="225" t="s">
        <v>148</v>
      </c>
      <c r="AU109" s="225" t="s">
        <v>81</v>
      </c>
      <c r="AY109" s="19" t="s">
        <v>145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152</v>
      </c>
      <c r="BM109" s="225" t="s">
        <v>1323</v>
      </c>
    </row>
    <row r="110" s="2" customFormat="1" ht="16.5" customHeight="1">
      <c r="A110" s="40"/>
      <c r="B110" s="41"/>
      <c r="C110" s="214" t="s">
        <v>7</v>
      </c>
      <c r="D110" s="214" t="s">
        <v>148</v>
      </c>
      <c r="E110" s="215" t="s">
        <v>1324</v>
      </c>
      <c r="F110" s="216" t="s">
        <v>1325</v>
      </c>
      <c r="G110" s="217" t="s">
        <v>181</v>
      </c>
      <c r="H110" s="218">
        <v>10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152</v>
      </c>
      <c r="AT110" s="225" t="s">
        <v>148</v>
      </c>
      <c r="AU110" s="225" t="s">
        <v>81</v>
      </c>
      <c r="AY110" s="19" t="s">
        <v>145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152</v>
      </c>
      <c r="BM110" s="225" t="s">
        <v>1326</v>
      </c>
    </row>
    <row r="111" s="2" customFormat="1" ht="16.5" customHeight="1">
      <c r="A111" s="40"/>
      <c r="B111" s="41"/>
      <c r="C111" s="214" t="s">
        <v>203</v>
      </c>
      <c r="D111" s="214" t="s">
        <v>148</v>
      </c>
      <c r="E111" s="215" t="s">
        <v>1327</v>
      </c>
      <c r="F111" s="216" t="s">
        <v>679</v>
      </c>
      <c r="G111" s="217" t="s">
        <v>156</v>
      </c>
      <c r="H111" s="218">
        <v>5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152</v>
      </c>
      <c r="AT111" s="225" t="s">
        <v>148</v>
      </c>
      <c r="AU111" s="225" t="s">
        <v>81</v>
      </c>
      <c r="AY111" s="19" t="s">
        <v>145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152</v>
      </c>
      <c r="BM111" s="225" t="s">
        <v>1328</v>
      </c>
    </row>
    <row r="112" s="2" customFormat="1" ht="16.5" customHeight="1">
      <c r="A112" s="40"/>
      <c r="B112" s="41"/>
      <c r="C112" s="214" t="s">
        <v>229</v>
      </c>
      <c r="D112" s="214" t="s">
        <v>148</v>
      </c>
      <c r="E112" s="215" t="s">
        <v>1329</v>
      </c>
      <c r="F112" s="216" t="s">
        <v>1330</v>
      </c>
      <c r="G112" s="217" t="s">
        <v>156</v>
      </c>
      <c r="H112" s="218">
        <v>1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152</v>
      </c>
      <c r="AT112" s="225" t="s">
        <v>148</v>
      </c>
      <c r="AU112" s="225" t="s">
        <v>81</v>
      </c>
      <c r="AY112" s="19" t="s">
        <v>145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152</v>
      </c>
      <c r="BM112" s="225" t="s">
        <v>1331</v>
      </c>
    </row>
    <row r="113" s="2" customFormat="1" ht="16.5" customHeight="1">
      <c r="A113" s="40"/>
      <c r="B113" s="41"/>
      <c r="C113" s="214" t="s">
        <v>207</v>
      </c>
      <c r="D113" s="214" t="s">
        <v>148</v>
      </c>
      <c r="E113" s="215" t="s">
        <v>1332</v>
      </c>
      <c r="F113" s="216" t="s">
        <v>1047</v>
      </c>
      <c r="G113" s="217" t="s">
        <v>156</v>
      </c>
      <c r="H113" s="218">
        <v>14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152</v>
      </c>
      <c r="AT113" s="225" t="s">
        <v>148</v>
      </c>
      <c r="AU113" s="225" t="s">
        <v>81</v>
      </c>
      <c r="AY113" s="19" t="s">
        <v>145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152</v>
      </c>
      <c r="BM113" s="225" t="s">
        <v>1333</v>
      </c>
    </row>
    <row r="114" s="2" customFormat="1" ht="16.5" customHeight="1">
      <c r="A114" s="40"/>
      <c r="B114" s="41"/>
      <c r="C114" s="214" t="s">
        <v>236</v>
      </c>
      <c r="D114" s="214" t="s">
        <v>148</v>
      </c>
      <c r="E114" s="215" t="s">
        <v>1334</v>
      </c>
      <c r="F114" s="216" t="s">
        <v>1335</v>
      </c>
      <c r="G114" s="217" t="s">
        <v>156</v>
      </c>
      <c r="H114" s="218">
        <v>14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152</v>
      </c>
      <c r="AT114" s="225" t="s">
        <v>148</v>
      </c>
      <c r="AU114" s="225" t="s">
        <v>81</v>
      </c>
      <c r="AY114" s="19" t="s">
        <v>145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152</v>
      </c>
      <c r="BM114" s="225" t="s">
        <v>1336</v>
      </c>
    </row>
    <row r="115" s="2" customFormat="1" ht="16.5" customHeight="1">
      <c r="A115" s="40"/>
      <c r="B115" s="41"/>
      <c r="C115" s="214" t="s">
        <v>210</v>
      </c>
      <c r="D115" s="214" t="s">
        <v>148</v>
      </c>
      <c r="E115" s="215" t="s">
        <v>1337</v>
      </c>
      <c r="F115" s="216" t="s">
        <v>1079</v>
      </c>
      <c r="G115" s="217" t="s">
        <v>181</v>
      </c>
      <c r="H115" s="218">
        <v>100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152</v>
      </c>
      <c r="AT115" s="225" t="s">
        <v>148</v>
      </c>
      <c r="AU115" s="225" t="s">
        <v>81</v>
      </c>
      <c r="AY115" s="19" t="s">
        <v>145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152</v>
      </c>
      <c r="BM115" s="225" t="s">
        <v>1338</v>
      </c>
    </row>
    <row r="116" s="2" customFormat="1" ht="16.5" customHeight="1">
      <c r="A116" s="40"/>
      <c r="B116" s="41"/>
      <c r="C116" s="214" t="s">
        <v>241</v>
      </c>
      <c r="D116" s="214" t="s">
        <v>148</v>
      </c>
      <c r="E116" s="215" t="s">
        <v>1339</v>
      </c>
      <c r="F116" s="216" t="s">
        <v>1340</v>
      </c>
      <c r="G116" s="217" t="s">
        <v>181</v>
      </c>
      <c r="H116" s="218">
        <v>43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152</v>
      </c>
      <c r="AT116" s="225" t="s">
        <v>148</v>
      </c>
      <c r="AU116" s="225" t="s">
        <v>81</v>
      </c>
      <c r="AY116" s="19" t="s">
        <v>145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152</v>
      </c>
      <c r="BM116" s="225" t="s">
        <v>1341</v>
      </c>
    </row>
    <row r="117" s="2" customFormat="1" ht="16.5" customHeight="1">
      <c r="A117" s="40"/>
      <c r="B117" s="41"/>
      <c r="C117" s="214" t="s">
        <v>214</v>
      </c>
      <c r="D117" s="214" t="s">
        <v>148</v>
      </c>
      <c r="E117" s="215" t="s">
        <v>1342</v>
      </c>
      <c r="F117" s="216" t="s">
        <v>1082</v>
      </c>
      <c r="G117" s="217" t="s">
        <v>181</v>
      </c>
      <c r="H117" s="218">
        <v>30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152</v>
      </c>
      <c r="AT117" s="225" t="s">
        <v>148</v>
      </c>
      <c r="AU117" s="225" t="s">
        <v>81</v>
      </c>
      <c r="AY117" s="19" t="s">
        <v>145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152</v>
      </c>
      <c r="BM117" s="225" t="s">
        <v>1343</v>
      </c>
    </row>
    <row r="118" s="2" customFormat="1" ht="16.5" customHeight="1">
      <c r="A118" s="40"/>
      <c r="B118" s="41"/>
      <c r="C118" s="214" t="s">
        <v>426</v>
      </c>
      <c r="D118" s="214" t="s">
        <v>148</v>
      </c>
      <c r="E118" s="215" t="s">
        <v>1344</v>
      </c>
      <c r="F118" s="216" t="s">
        <v>1085</v>
      </c>
      <c r="G118" s="217" t="s">
        <v>156</v>
      </c>
      <c r="H118" s="218">
        <v>36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152</v>
      </c>
      <c r="AT118" s="225" t="s">
        <v>148</v>
      </c>
      <c r="AU118" s="225" t="s">
        <v>81</v>
      </c>
      <c r="AY118" s="19" t="s">
        <v>145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152</v>
      </c>
      <c r="BM118" s="225" t="s">
        <v>1345</v>
      </c>
    </row>
    <row r="119" s="2" customFormat="1" ht="16.5" customHeight="1">
      <c r="A119" s="40"/>
      <c r="B119" s="41"/>
      <c r="C119" s="214" t="s">
        <v>217</v>
      </c>
      <c r="D119" s="214" t="s">
        <v>148</v>
      </c>
      <c r="E119" s="215" t="s">
        <v>1346</v>
      </c>
      <c r="F119" s="216" t="s">
        <v>1347</v>
      </c>
      <c r="G119" s="217" t="s">
        <v>156</v>
      </c>
      <c r="H119" s="218">
        <v>2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152</v>
      </c>
      <c r="AT119" s="225" t="s">
        <v>148</v>
      </c>
      <c r="AU119" s="225" t="s">
        <v>81</v>
      </c>
      <c r="AY119" s="19" t="s">
        <v>145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152</v>
      </c>
      <c r="BM119" s="225" t="s">
        <v>1348</v>
      </c>
    </row>
    <row r="120" s="2" customFormat="1" ht="16.5" customHeight="1">
      <c r="A120" s="40"/>
      <c r="B120" s="41"/>
      <c r="C120" s="214" t="s">
        <v>438</v>
      </c>
      <c r="D120" s="214" t="s">
        <v>148</v>
      </c>
      <c r="E120" s="215" t="s">
        <v>1349</v>
      </c>
      <c r="F120" s="216" t="s">
        <v>721</v>
      </c>
      <c r="G120" s="217" t="s">
        <v>156</v>
      </c>
      <c r="H120" s="218">
        <v>22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152</v>
      </c>
      <c r="AT120" s="225" t="s">
        <v>148</v>
      </c>
      <c r="AU120" s="225" t="s">
        <v>81</v>
      </c>
      <c r="AY120" s="19" t="s">
        <v>145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152</v>
      </c>
      <c r="BM120" s="225" t="s">
        <v>1350</v>
      </c>
    </row>
    <row r="121" s="2" customFormat="1" ht="16.5" customHeight="1">
      <c r="A121" s="40"/>
      <c r="B121" s="41"/>
      <c r="C121" s="214" t="s">
        <v>222</v>
      </c>
      <c r="D121" s="214" t="s">
        <v>148</v>
      </c>
      <c r="E121" s="215" t="s">
        <v>1351</v>
      </c>
      <c r="F121" s="216" t="s">
        <v>1352</v>
      </c>
      <c r="G121" s="217" t="s">
        <v>181</v>
      </c>
      <c r="H121" s="218">
        <v>50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152</v>
      </c>
      <c r="AT121" s="225" t="s">
        <v>148</v>
      </c>
      <c r="AU121" s="225" t="s">
        <v>81</v>
      </c>
      <c r="AY121" s="19" t="s">
        <v>145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152</v>
      </c>
      <c r="BM121" s="225" t="s">
        <v>1353</v>
      </c>
    </row>
    <row r="122" s="2" customFormat="1" ht="16.5" customHeight="1">
      <c r="A122" s="40"/>
      <c r="B122" s="41"/>
      <c r="C122" s="214" t="s">
        <v>446</v>
      </c>
      <c r="D122" s="214" t="s">
        <v>148</v>
      </c>
      <c r="E122" s="215" t="s">
        <v>1354</v>
      </c>
      <c r="F122" s="216" t="s">
        <v>1107</v>
      </c>
      <c r="G122" s="217" t="s">
        <v>181</v>
      </c>
      <c r="H122" s="218">
        <v>10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152</v>
      </c>
      <c r="AT122" s="225" t="s">
        <v>148</v>
      </c>
      <c r="AU122" s="225" t="s">
        <v>81</v>
      </c>
      <c r="AY122" s="19" t="s">
        <v>145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152</v>
      </c>
      <c r="BM122" s="225" t="s">
        <v>1355</v>
      </c>
    </row>
    <row r="123" s="2" customFormat="1" ht="16.5" customHeight="1">
      <c r="A123" s="40"/>
      <c r="B123" s="41"/>
      <c r="C123" s="214" t="s">
        <v>224</v>
      </c>
      <c r="D123" s="214" t="s">
        <v>148</v>
      </c>
      <c r="E123" s="215" t="s">
        <v>1356</v>
      </c>
      <c r="F123" s="216" t="s">
        <v>1357</v>
      </c>
      <c r="G123" s="217" t="s">
        <v>181</v>
      </c>
      <c r="H123" s="218">
        <v>24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152</v>
      </c>
      <c r="AT123" s="225" t="s">
        <v>148</v>
      </c>
      <c r="AU123" s="225" t="s">
        <v>81</v>
      </c>
      <c r="AY123" s="19" t="s">
        <v>145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152</v>
      </c>
      <c r="BM123" s="225" t="s">
        <v>1358</v>
      </c>
    </row>
    <row r="124" s="2" customFormat="1" ht="16.5" customHeight="1">
      <c r="A124" s="40"/>
      <c r="B124" s="41"/>
      <c r="C124" s="214" t="s">
        <v>453</v>
      </c>
      <c r="D124" s="214" t="s">
        <v>148</v>
      </c>
      <c r="E124" s="215" t="s">
        <v>1359</v>
      </c>
      <c r="F124" s="216" t="s">
        <v>730</v>
      </c>
      <c r="G124" s="217" t="s">
        <v>287</v>
      </c>
      <c r="H124" s="218">
        <v>45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152</v>
      </c>
      <c r="AT124" s="225" t="s">
        <v>148</v>
      </c>
      <c r="AU124" s="225" t="s">
        <v>81</v>
      </c>
      <c r="AY124" s="19" t="s">
        <v>145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152</v>
      </c>
      <c r="BM124" s="225" t="s">
        <v>1360</v>
      </c>
    </row>
    <row r="125" s="2" customFormat="1" ht="16.5" customHeight="1">
      <c r="A125" s="40"/>
      <c r="B125" s="41"/>
      <c r="C125" s="214" t="s">
        <v>226</v>
      </c>
      <c r="D125" s="214" t="s">
        <v>148</v>
      </c>
      <c r="E125" s="215" t="s">
        <v>1361</v>
      </c>
      <c r="F125" s="216" t="s">
        <v>733</v>
      </c>
      <c r="G125" s="217" t="s">
        <v>734</v>
      </c>
      <c r="H125" s="218">
        <v>40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152</v>
      </c>
      <c r="AT125" s="225" t="s">
        <v>148</v>
      </c>
      <c r="AU125" s="225" t="s">
        <v>81</v>
      </c>
      <c r="AY125" s="19" t="s">
        <v>145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152</v>
      </c>
      <c r="BM125" s="225" t="s">
        <v>1362</v>
      </c>
    </row>
    <row r="126" s="2" customFormat="1" ht="24.15" customHeight="1">
      <c r="A126" s="40"/>
      <c r="B126" s="41"/>
      <c r="C126" s="214" t="s">
        <v>462</v>
      </c>
      <c r="D126" s="214" t="s">
        <v>148</v>
      </c>
      <c r="E126" s="215" t="s">
        <v>154</v>
      </c>
      <c r="F126" s="216" t="s">
        <v>155</v>
      </c>
      <c r="G126" s="217" t="s">
        <v>156</v>
      </c>
      <c r="H126" s="218">
        <v>1</v>
      </c>
      <c r="I126" s="219"/>
      <c r="J126" s="220">
        <f>ROUND(I126*H126,2)</f>
        <v>0</v>
      </c>
      <c r="K126" s="216" t="s">
        <v>157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152</v>
      </c>
      <c r="AT126" s="225" t="s">
        <v>148</v>
      </c>
      <c r="AU126" s="225" t="s">
        <v>81</v>
      </c>
      <c r="AY126" s="19" t="s">
        <v>145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152</v>
      </c>
      <c r="BM126" s="225" t="s">
        <v>1363</v>
      </c>
    </row>
    <row r="127" s="2" customFormat="1">
      <c r="A127" s="40"/>
      <c r="B127" s="41"/>
      <c r="C127" s="42"/>
      <c r="D127" s="227" t="s">
        <v>159</v>
      </c>
      <c r="E127" s="42"/>
      <c r="F127" s="228" t="s">
        <v>160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81</v>
      </c>
    </row>
    <row r="128" s="2" customFormat="1" ht="24.15" customHeight="1">
      <c r="A128" s="40"/>
      <c r="B128" s="41"/>
      <c r="C128" s="214" t="s">
        <v>228</v>
      </c>
      <c r="D128" s="214" t="s">
        <v>148</v>
      </c>
      <c r="E128" s="215" t="s">
        <v>162</v>
      </c>
      <c r="F128" s="216" t="s">
        <v>163</v>
      </c>
      <c r="G128" s="217" t="s">
        <v>164</v>
      </c>
      <c r="H128" s="232"/>
      <c r="I128" s="219"/>
      <c r="J128" s="220">
        <f>ROUND(I128*H128,2)</f>
        <v>0</v>
      </c>
      <c r="K128" s="216" t="s">
        <v>157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152</v>
      </c>
      <c r="AT128" s="225" t="s">
        <v>148</v>
      </c>
      <c r="AU128" s="225" t="s">
        <v>81</v>
      </c>
      <c r="AY128" s="19" t="s">
        <v>145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152</v>
      </c>
      <c r="BM128" s="225" t="s">
        <v>1364</v>
      </c>
    </row>
    <row r="129" s="2" customFormat="1">
      <c r="A129" s="40"/>
      <c r="B129" s="41"/>
      <c r="C129" s="42"/>
      <c r="D129" s="227" t="s">
        <v>159</v>
      </c>
      <c r="E129" s="42"/>
      <c r="F129" s="228" t="s">
        <v>166</v>
      </c>
      <c r="G129" s="42"/>
      <c r="H129" s="42"/>
      <c r="I129" s="229"/>
      <c r="J129" s="42"/>
      <c r="K129" s="42"/>
      <c r="L129" s="46"/>
      <c r="M129" s="240"/>
      <c r="N129" s="241"/>
      <c r="O129" s="235"/>
      <c r="P129" s="235"/>
      <c r="Q129" s="235"/>
      <c r="R129" s="235"/>
      <c r="S129" s="235"/>
      <c r="T129" s="242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159</v>
      </c>
      <c r="AU129" s="19" t="s">
        <v>81</v>
      </c>
    </row>
    <row r="130" s="2" customFormat="1" ht="6.96" customHeight="1">
      <c r="A130" s="40"/>
      <c r="B130" s="61"/>
      <c r="C130" s="62"/>
      <c r="D130" s="62"/>
      <c r="E130" s="62"/>
      <c r="F130" s="62"/>
      <c r="G130" s="62"/>
      <c r="H130" s="62"/>
      <c r="I130" s="62"/>
      <c r="J130" s="62"/>
      <c r="K130" s="62"/>
      <c r="L130" s="46"/>
      <c r="M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</row>
  </sheetData>
  <sheetProtection sheet="1" autoFilter="0" formatColumns="0" formatRows="0" objects="1" scenarios="1" spinCount="100000" saltValue="d9KgYQTNTfWlejeQ9VAfnKUuIlWxY5eCi77x9ApQq18XHFLeoxQW13KsbL7Xq8lvR2j8lUydbFz5QM6LIUtDCg==" hashValue="uTAmqf5BgKAgACsaoGpPROHtzyxf0O/H9611vlxV0Smes1ZA+dTtX6fUufN3dnG08TbN4aHwdQPtUrxKvr6VrQ==" algorithmName="SHA-512" password="88A1"/>
  <autoFilter ref="C86:K129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127" r:id="rId1" display="https://podminky.urs.cz/item/CS_URS_2023_01/741810002"/>
    <hyperlink ref="F129" r:id="rId2" display="https://podminky.urs.cz/item/CS_URS_2023_01/998741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115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UK - právnická fakulta - oddělení strategického rozvoje - Rekonstrukce místností 23,120,220,407 a 412</v>
      </c>
      <c r="F7" s="144"/>
      <c r="G7" s="144"/>
      <c r="H7" s="144"/>
      <c r="L7" s="22"/>
    </row>
    <row r="8" s="1" customFormat="1" ht="12" customHeight="1">
      <c r="B8" s="22"/>
      <c r="D8" s="144" t="s">
        <v>116</v>
      </c>
      <c r="L8" s="22"/>
    </row>
    <row r="9" s="2" customFormat="1" ht="16.5" customHeight="1">
      <c r="A9" s="40"/>
      <c r="B9" s="46"/>
      <c r="C9" s="40"/>
      <c r="D9" s="40"/>
      <c r="E9" s="145" t="s">
        <v>1365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118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267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19. 3. 2024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ROUND((SUM(BE97:BE248)),  2)</f>
        <v>0</v>
      </c>
      <c r="G35" s="40"/>
      <c r="H35" s="40"/>
      <c r="I35" s="159">
        <v>0.20999999999999999</v>
      </c>
      <c r="J35" s="158">
        <f>ROUND(((SUM(BE97:BE248))*I35),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ROUND((SUM(BF97:BF248)),  2)</f>
        <v>0</v>
      </c>
      <c r="G36" s="40"/>
      <c r="H36" s="40"/>
      <c r="I36" s="159">
        <v>0.12</v>
      </c>
      <c r="J36" s="158">
        <f>ROUND(((SUM(BF97:BF248))*I36),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ROUND((SUM(BG97:BG248)),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ROUND((SUM(BH97:BH248)),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ROUND((SUM(BI97:BI248)),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UK - právnická fakulta - oddělení strategického rozvoje - Rekonstrukce místností 23,120,220,407 a 412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1365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118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01 - Stavební část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Nám. Curieových 901/7, Praha 1</v>
      </c>
      <c r="G56" s="42"/>
      <c r="H56" s="42"/>
      <c r="I56" s="34" t="s">
        <v>23</v>
      </c>
      <c r="J56" s="74" t="str">
        <f>IF(J14="","",J14)</f>
        <v>19. 3. 2024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UK - právnická fakulta</v>
      </c>
      <c r="G58" s="42"/>
      <c r="H58" s="42"/>
      <c r="I58" s="34" t="s">
        <v>31</v>
      </c>
      <c r="J58" s="38" t="str">
        <f>E23</f>
        <v>ing.arch.Jiří Linhart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Kateřina Bačová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121</v>
      </c>
      <c r="D61" s="173"/>
      <c r="E61" s="173"/>
      <c r="F61" s="173"/>
      <c r="G61" s="173"/>
      <c r="H61" s="173"/>
      <c r="I61" s="173"/>
      <c r="J61" s="174" t="s">
        <v>122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123</v>
      </c>
    </row>
    <row r="64" s="9" customFormat="1" ht="24.96" customHeight="1">
      <c r="A64" s="9"/>
      <c r="B64" s="176"/>
      <c r="C64" s="177"/>
      <c r="D64" s="178" t="s">
        <v>268</v>
      </c>
      <c r="E64" s="179"/>
      <c r="F64" s="179"/>
      <c r="G64" s="179"/>
      <c r="H64" s="179"/>
      <c r="I64" s="179"/>
      <c r="J64" s="180">
        <f>J98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269</v>
      </c>
      <c r="E65" s="184"/>
      <c r="F65" s="184"/>
      <c r="G65" s="184"/>
      <c r="H65" s="184"/>
      <c r="I65" s="184"/>
      <c r="J65" s="185">
        <f>J99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270</v>
      </c>
      <c r="E66" s="184"/>
      <c r="F66" s="184"/>
      <c r="G66" s="184"/>
      <c r="H66" s="184"/>
      <c r="I66" s="184"/>
      <c r="J66" s="185">
        <f>J107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271</v>
      </c>
      <c r="E67" s="184"/>
      <c r="F67" s="184"/>
      <c r="G67" s="184"/>
      <c r="H67" s="184"/>
      <c r="I67" s="184"/>
      <c r="J67" s="185">
        <f>J122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272</v>
      </c>
      <c r="E68" s="184"/>
      <c r="F68" s="184"/>
      <c r="G68" s="184"/>
      <c r="H68" s="184"/>
      <c r="I68" s="184"/>
      <c r="J68" s="185">
        <f>J132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124</v>
      </c>
      <c r="E69" s="179"/>
      <c r="F69" s="179"/>
      <c r="G69" s="179"/>
      <c r="H69" s="179"/>
      <c r="I69" s="179"/>
      <c r="J69" s="180">
        <f>J135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276</v>
      </c>
      <c r="E70" s="184"/>
      <c r="F70" s="184"/>
      <c r="G70" s="184"/>
      <c r="H70" s="184"/>
      <c r="I70" s="184"/>
      <c r="J70" s="185">
        <f>J136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277</v>
      </c>
      <c r="E71" s="184"/>
      <c r="F71" s="184"/>
      <c r="G71" s="184"/>
      <c r="H71" s="184"/>
      <c r="I71" s="184"/>
      <c r="J71" s="185">
        <f>J149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744</v>
      </c>
      <c r="E72" s="184"/>
      <c r="F72" s="184"/>
      <c r="G72" s="184"/>
      <c r="H72" s="184"/>
      <c r="I72" s="184"/>
      <c r="J72" s="185">
        <f>J177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278</v>
      </c>
      <c r="E73" s="184"/>
      <c r="F73" s="184"/>
      <c r="G73" s="184"/>
      <c r="H73" s="184"/>
      <c r="I73" s="184"/>
      <c r="J73" s="185">
        <f>J181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279</v>
      </c>
      <c r="E74" s="184"/>
      <c r="F74" s="184"/>
      <c r="G74" s="184"/>
      <c r="H74" s="184"/>
      <c r="I74" s="184"/>
      <c r="J74" s="185">
        <f>J189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281</v>
      </c>
      <c r="E75" s="184"/>
      <c r="F75" s="184"/>
      <c r="G75" s="184"/>
      <c r="H75" s="184"/>
      <c r="I75" s="184"/>
      <c r="J75" s="185">
        <f>J216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2" customFormat="1" ht="21.84" customHeight="1">
      <c r="A76" s="40"/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14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61"/>
      <c r="C77" s="62"/>
      <c r="D77" s="62"/>
      <c r="E77" s="62"/>
      <c r="F77" s="62"/>
      <c r="G77" s="62"/>
      <c r="H77" s="62"/>
      <c r="I77" s="62"/>
      <c r="J77" s="62"/>
      <c r="K77" s="6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81" s="2" customFormat="1" ht="6.96" customHeight="1">
      <c r="A81" s="40"/>
      <c r="B81" s="63"/>
      <c r="C81" s="64"/>
      <c r="D81" s="64"/>
      <c r="E81" s="64"/>
      <c r="F81" s="64"/>
      <c r="G81" s="64"/>
      <c r="H81" s="64"/>
      <c r="I81" s="64"/>
      <c r="J81" s="64"/>
      <c r="K81" s="64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24.96" customHeight="1">
      <c r="A82" s="40"/>
      <c r="B82" s="41"/>
      <c r="C82" s="25" t="s">
        <v>130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16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171" t="str">
        <f>E7</f>
        <v>UK - právnická fakulta - oddělení strategického rozvoje - Rekonstrukce místností 23,120,220,407 a 412</v>
      </c>
      <c r="F85" s="34"/>
      <c r="G85" s="34"/>
      <c r="H85" s="34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" customFormat="1" ht="12" customHeight="1">
      <c r="B86" s="23"/>
      <c r="C86" s="34" t="s">
        <v>116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0"/>
      <c r="B87" s="41"/>
      <c r="C87" s="42"/>
      <c r="D87" s="42"/>
      <c r="E87" s="171" t="s">
        <v>1365</v>
      </c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2" customHeight="1">
      <c r="A88" s="40"/>
      <c r="B88" s="41"/>
      <c r="C88" s="34" t="s">
        <v>118</v>
      </c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6.5" customHeight="1">
      <c r="A89" s="40"/>
      <c r="B89" s="41"/>
      <c r="C89" s="42"/>
      <c r="D89" s="42"/>
      <c r="E89" s="71" t="str">
        <f>E11</f>
        <v>01 - Stavební část</v>
      </c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21</v>
      </c>
      <c r="D91" s="42"/>
      <c r="E91" s="42"/>
      <c r="F91" s="29" t="str">
        <f>F14</f>
        <v>Nám. Curieových 901/7, Praha 1</v>
      </c>
      <c r="G91" s="42"/>
      <c r="H91" s="42"/>
      <c r="I91" s="34" t="s">
        <v>23</v>
      </c>
      <c r="J91" s="74" t="str">
        <f>IF(J14="","",J14)</f>
        <v>19. 3. 2024</v>
      </c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5.15" customHeight="1">
      <c r="A93" s="40"/>
      <c r="B93" s="41"/>
      <c r="C93" s="34" t="s">
        <v>25</v>
      </c>
      <c r="D93" s="42"/>
      <c r="E93" s="42"/>
      <c r="F93" s="29" t="str">
        <f>E17</f>
        <v>UK - právnická fakulta</v>
      </c>
      <c r="G93" s="42"/>
      <c r="H93" s="42"/>
      <c r="I93" s="34" t="s">
        <v>31</v>
      </c>
      <c r="J93" s="38" t="str">
        <f>E23</f>
        <v>ing.arch.Jiří Linhart</v>
      </c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29</v>
      </c>
      <c r="D94" s="42"/>
      <c r="E94" s="42"/>
      <c r="F94" s="29" t="str">
        <f>IF(E20="","",E20)</f>
        <v>Vyplň údaj</v>
      </c>
      <c r="G94" s="42"/>
      <c r="H94" s="42"/>
      <c r="I94" s="34" t="s">
        <v>34</v>
      </c>
      <c r="J94" s="38" t="str">
        <f>E26</f>
        <v>Kateřina Bačová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0.32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11" customFormat="1" ht="29.28" customHeight="1">
      <c r="A96" s="187"/>
      <c r="B96" s="188"/>
      <c r="C96" s="189" t="s">
        <v>131</v>
      </c>
      <c r="D96" s="190" t="s">
        <v>57</v>
      </c>
      <c r="E96" s="190" t="s">
        <v>53</v>
      </c>
      <c r="F96" s="190" t="s">
        <v>54</v>
      </c>
      <c r="G96" s="190" t="s">
        <v>132</v>
      </c>
      <c r="H96" s="190" t="s">
        <v>133</v>
      </c>
      <c r="I96" s="190" t="s">
        <v>134</v>
      </c>
      <c r="J96" s="190" t="s">
        <v>122</v>
      </c>
      <c r="K96" s="191" t="s">
        <v>135</v>
      </c>
      <c r="L96" s="192"/>
      <c r="M96" s="94" t="s">
        <v>19</v>
      </c>
      <c r="N96" s="95" t="s">
        <v>42</v>
      </c>
      <c r="O96" s="95" t="s">
        <v>136</v>
      </c>
      <c r="P96" s="95" t="s">
        <v>137</v>
      </c>
      <c r="Q96" s="95" t="s">
        <v>138</v>
      </c>
      <c r="R96" s="95" t="s">
        <v>139</v>
      </c>
      <c r="S96" s="95" t="s">
        <v>140</v>
      </c>
      <c r="T96" s="96" t="s">
        <v>141</v>
      </c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</row>
    <row r="97" s="2" customFormat="1" ht="22.8" customHeight="1">
      <c r="A97" s="40"/>
      <c r="B97" s="41"/>
      <c r="C97" s="101" t="s">
        <v>142</v>
      </c>
      <c r="D97" s="42"/>
      <c r="E97" s="42"/>
      <c r="F97" s="42"/>
      <c r="G97" s="42"/>
      <c r="H97" s="42"/>
      <c r="I97" s="42"/>
      <c r="J97" s="193">
        <f>BK97</f>
        <v>0</v>
      </c>
      <c r="K97" s="42"/>
      <c r="L97" s="46"/>
      <c r="M97" s="97"/>
      <c r="N97" s="194"/>
      <c r="O97" s="98"/>
      <c r="P97" s="195">
        <f>P98+P135</f>
        <v>0</v>
      </c>
      <c r="Q97" s="98"/>
      <c r="R97" s="195">
        <f>R98+R135</f>
        <v>1.7658050299999997</v>
      </c>
      <c r="S97" s="98"/>
      <c r="T97" s="196">
        <f>T98+T135</f>
        <v>0.90939630000000005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71</v>
      </c>
      <c r="AU97" s="19" t="s">
        <v>123</v>
      </c>
      <c r="BK97" s="197">
        <f>BK98+BK135</f>
        <v>0</v>
      </c>
    </row>
    <row r="98" s="12" customFormat="1" ht="25.92" customHeight="1">
      <c r="A98" s="12"/>
      <c r="B98" s="198"/>
      <c r="C98" s="199"/>
      <c r="D98" s="200" t="s">
        <v>71</v>
      </c>
      <c r="E98" s="201" t="s">
        <v>282</v>
      </c>
      <c r="F98" s="201" t="s">
        <v>283</v>
      </c>
      <c r="G98" s="199"/>
      <c r="H98" s="199"/>
      <c r="I98" s="202"/>
      <c r="J98" s="203">
        <f>BK98</f>
        <v>0</v>
      </c>
      <c r="K98" s="199"/>
      <c r="L98" s="204"/>
      <c r="M98" s="205"/>
      <c r="N98" s="206"/>
      <c r="O98" s="206"/>
      <c r="P98" s="207">
        <f>P99+P107+P122+P132</f>
        <v>0</v>
      </c>
      <c r="Q98" s="206"/>
      <c r="R98" s="207">
        <f>R99+R107+R122+R132</f>
        <v>0.037848800000000002</v>
      </c>
      <c r="S98" s="206"/>
      <c r="T98" s="208">
        <f>T99+T107+T122+T132</f>
        <v>0.31204799999999999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09" t="s">
        <v>79</v>
      </c>
      <c r="AT98" s="210" t="s">
        <v>71</v>
      </c>
      <c r="AU98" s="210" t="s">
        <v>72</v>
      </c>
      <c r="AY98" s="209" t="s">
        <v>145</v>
      </c>
      <c r="BK98" s="211">
        <f>BK99+BK107+BK122+BK132</f>
        <v>0</v>
      </c>
    </row>
    <row r="99" s="12" customFormat="1" ht="22.8" customHeight="1">
      <c r="A99" s="12"/>
      <c r="B99" s="198"/>
      <c r="C99" s="199"/>
      <c r="D99" s="200" t="s">
        <v>71</v>
      </c>
      <c r="E99" s="212" t="s">
        <v>175</v>
      </c>
      <c r="F99" s="212" t="s">
        <v>284</v>
      </c>
      <c r="G99" s="199"/>
      <c r="H99" s="199"/>
      <c r="I99" s="202"/>
      <c r="J99" s="213">
        <f>BK99</f>
        <v>0</v>
      </c>
      <c r="K99" s="199"/>
      <c r="L99" s="204"/>
      <c r="M99" s="205"/>
      <c r="N99" s="206"/>
      <c r="O99" s="206"/>
      <c r="P99" s="207">
        <f>SUM(P100:P106)</f>
        <v>0</v>
      </c>
      <c r="Q99" s="206"/>
      <c r="R99" s="207">
        <f>SUM(R100:R106)</f>
        <v>0.0347868</v>
      </c>
      <c r="S99" s="206"/>
      <c r="T99" s="208">
        <f>SUM(T100:T106)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79</v>
      </c>
      <c r="AT99" s="210" t="s">
        <v>71</v>
      </c>
      <c r="AU99" s="210" t="s">
        <v>79</v>
      </c>
      <c r="AY99" s="209" t="s">
        <v>145</v>
      </c>
      <c r="BK99" s="211">
        <f>SUM(BK100:BK106)</f>
        <v>0</v>
      </c>
    </row>
    <row r="100" s="2" customFormat="1" ht="16.5" customHeight="1">
      <c r="A100" s="40"/>
      <c r="B100" s="41"/>
      <c r="C100" s="214" t="s">
        <v>79</v>
      </c>
      <c r="D100" s="214" t="s">
        <v>148</v>
      </c>
      <c r="E100" s="215" t="s">
        <v>285</v>
      </c>
      <c r="F100" s="216" t="s">
        <v>286</v>
      </c>
      <c r="G100" s="217" t="s">
        <v>287</v>
      </c>
      <c r="H100" s="218">
        <v>0.35999999999999999</v>
      </c>
      <c r="I100" s="219"/>
      <c r="J100" s="220">
        <f>ROUND(I100*H100,2)</f>
        <v>0</v>
      </c>
      <c r="K100" s="216" t="s">
        <v>157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0.056000000000000001</v>
      </c>
      <c r="R100" s="223">
        <f>Q100*H100</f>
        <v>0.020160000000000001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169</v>
      </c>
      <c r="AT100" s="225" t="s">
        <v>148</v>
      </c>
      <c r="AU100" s="225" t="s">
        <v>81</v>
      </c>
      <c r="AY100" s="19" t="s">
        <v>145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169</v>
      </c>
      <c r="BM100" s="225" t="s">
        <v>1366</v>
      </c>
    </row>
    <row r="101" s="2" customFormat="1">
      <c r="A101" s="40"/>
      <c r="B101" s="41"/>
      <c r="C101" s="42"/>
      <c r="D101" s="227" t="s">
        <v>159</v>
      </c>
      <c r="E101" s="42"/>
      <c r="F101" s="228" t="s">
        <v>289</v>
      </c>
      <c r="G101" s="42"/>
      <c r="H101" s="42"/>
      <c r="I101" s="229"/>
      <c r="J101" s="42"/>
      <c r="K101" s="42"/>
      <c r="L101" s="46"/>
      <c r="M101" s="230"/>
      <c r="N101" s="231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159</v>
      </c>
      <c r="AU101" s="19" t="s">
        <v>81</v>
      </c>
    </row>
    <row r="102" s="13" customFormat="1">
      <c r="A102" s="13"/>
      <c r="B102" s="243"/>
      <c r="C102" s="244"/>
      <c r="D102" s="238" t="s">
        <v>294</v>
      </c>
      <c r="E102" s="245" t="s">
        <v>19</v>
      </c>
      <c r="F102" s="246" t="s">
        <v>1367</v>
      </c>
      <c r="G102" s="244"/>
      <c r="H102" s="247">
        <v>0.29999999999999999</v>
      </c>
      <c r="I102" s="248"/>
      <c r="J102" s="244"/>
      <c r="K102" s="244"/>
      <c r="L102" s="249"/>
      <c r="M102" s="250"/>
      <c r="N102" s="251"/>
      <c r="O102" s="251"/>
      <c r="P102" s="251"/>
      <c r="Q102" s="251"/>
      <c r="R102" s="251"/>
      <c r="S102" s="251"/>
      <c r="T102" s="252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53" t="s">
        <v>294</v>
      </c>
      <c r="AU102" s="253" t="s">
        <v>81</v>
      </c>
      <c r="AV102" s="13" t="s">
        <v>81</v>
      </c>
      <c r="AW102" s="13" t="s">
        <v>33</v>
      </c>
      <c r="AX102" s="13" t="s">
        <v>72</v>
      </c>
      <c r="AY102" s="253" t="s">
        <v>145</v>
      </c>
    </row>
    <row r="103" s="13" customFormat="1">
      <c r="A103" s="13"/>
      <c r="B103" s="243"/>
      <c r="C103" s="244"/>
      <c r="D103" s="238" t="s">
        <v>294</v>
      </c>
      <c r="E103" s="245" t="s">
        <v>19</v>
      </c>
      <c r="F103" s="246" t="s">
        <v>1368</v>
      </c>
      <c r="G103" s="244"/>
      <c r="H103" s="247">
        <v>0.059999999999999998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53" t="s">
        <v>294</v>
      </c>
      <c r="AU103" s="253" t="s">
        <v>81</v>
      </c>
      <c r="AV103" s="13" t="s">
        <v>81</v>
      </c>
      <c r="AW103" s="13" t="s">
        <v>33</v>
      </c>
      <c r="AX103" s="13" t="s">
        <v>72</v>
      </c>
      <c r="AY103" s="253" t="s">
        <v>145</v>
      </c>
    </row>
    <row r="104" s="14" customFormat="1">
      <c r="A104" s="14"/>
      <c r="B104" s="254"/>
      <c r="C104" s="255"/>
      <c r="D104" s="238" t="s">
        <v>294</v>
      </c>
      <c r="E104" s="256" t="s">
        <v>19</v>
      </c>
      <c r="F104" s="257" t="s">
        <v>298</v>
      </c>
      <c r="G104" s="255"/>
      <c r="H104" s="258">
        <v>0.35999999999999999</v>
      </c>
      <c r="I104" s="259"/>
      <c r="J104" s="255"/>
      <c r="K104" s="255"/>
      <c r="L104" s="260"/>
      <c r="M104" s="261"/>
      <c r="N104" s="262"/>
      <c r="O104" s="262"/>
      <c r="P104" s="262"/>
      <c r="Q104" s="262"/>
      <c r="R104" s="262"/>
      <c r="S104" s="262"/>
      <c r="T104" s="263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64" t="s">
        <v>294</v>
      </c>
      <c r="AU104" s="264" t="s">
        <v>81</v>
      </c>
      <c r="AV104" s="14" t="s">
        <v>169</v>
      </c>
      <c r="AW104" s="14" t="s">
        <v>33</v>
      </c>
      <c r="AX104" s="14" t="s">
        <v>79</v>
      </c>
      <c r="AY104" s="264" t="s">
        <v>145</v>
      </c>
    </row>
    <row r="105" s="2" customFormat="1" ht="16.5" customHeight="1">
      <c r="A105" s="40"/>
      <c r="B105" s="41"/>
      <c r="C105" s="214" t="s">
        <v>81</v>
      </c>
      <c r="D105" s="214" t="s">
        <v>148</v>
      </c>
      <c r="E105" s="215" t="s">
        <v>290</v>
      </c>
      <c r="F105" s="216" t="s">
        <v>291</v>
      </c>
      <c r="G105" s="217" t="s">
        <v>287</v>
      </c>
      <c r="H105" s="218">
        <v>0.35999999999999999</v>
      </c>
      <c r="I105" s="219"/>
      <c r="J105" s="220">
        <f>ROUND(I105*H105,2)</f>
        <v>0</v>
      </c>
      <c r="K105" s="216" t="s">
        <v>157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0.040629999999999999</v>
      </c>
      <c r="R105" s="223">
        <f>Q105*H105</f>
        <v>0.014626799999999999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169</v>
      </c>
      <c r="AT105" s="225" t="s">
        <v>148</v>
      </c>
      <c r="AU105" s="225" t="s">
        <v>81</v>
      </c>
      <c r="AY105" s="19" t="s">
        <v>145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169</v>
      </c>
      <c r="BM105" s="225" t="s">
        <v>1369</v>
      </c>
    </row>
    <row r="106" s="2" customFormat="1">
      <c r="A106" s="40"/>
      <c r="B106" s="41"/>
      <c r="C106" s="42"/>
      <c r="D106" s="227" t="s">
        <v>159</v>
      </c>
      <c r="E106" s="42"/>
      <c r="F106" s="228" t="s">
        <v>293</v>
      </c>
      <c r="G106" s="42"/>
      <c r="H106" s="42"/>
      <c r="I106" s="229"/>
      <c r="J106" s="42"/>
      <c r="K106" s="42"/>
      <c r="L106" s="46"/>
      <c r="M106" s="230"/>
      <c r="N106" s="231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159</v>
      </c>
      <c r="AU106" s="19" t="s">
        <v>81</v>
      </c>
    </row>
    <row r="107" s="12" customFormat="1" ht="22.8" customHeight="1">
      <c r="A107" s="12"/>
      <c r="B107" s="198"/>
      <c r="C107" s="199"/>
      <c r="D107" s="200" t="s">
        <v>71</v>
      </c>
      <c r="E107" s="212" t="s">
        <v>188</v>
      </c>
      <c r="F107" s="212" t="s">
        <v>305</v>
      </c>
      <c r="G107" s="199"/>
      <c r="H107" s="199"/>
      <c r="I107" s="202"/>
      <c r="J107" s="213">
        <f>BK107</f>
        <v>0</v>
      </c>
      <c r="K107" s="199"/>
      <c r="L107" s="204"/>
      <c r="M107" s="205"/>
      <c r="N107" s="206"/>
      <c r="O107" s="206"/>
      <c r="P107" s="207">
        <f>SUM(P108:P121)</f>
        <v>0</v>
      </c>
      <c r="Q107" s="206"/>
      <c r="R107" s="207">
        <f>SUM(R108:R121)</f>
        <v>0.0030620000000000001</v>
      </c>
      <c r="S107" s="206"/>
      <c r="T107" s="208">
        <f>SUM(T108:T121)</f>
        <v>0.31204799999999999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9" t="s">
        <v>79</v>
      </c>
      <c r="AT107" s="210" t="s">
        <v>71</v>
      </c>
      <c r="AU107" s="210" t="s">
        <v>79</v>
      </c>
      <c r="AY107" s="209" t="s">
        <v>145</v>
      </c>
      <c r="BK107" s="211">
        <f>SUM(BK108:BK121)</f>
        <v>0</v>
      </c>
    </row>
    <row r="108" s="2" customFormat="1" ht="24.15" customHeight="1">
      <c r="A108" s="40"/>
      <c r="B108" s="41"/>
      <c r="C108" s="214" t="s">
        <v>161</v>
      </c>
      <c r="D108" s="214" t="s">
        <v>148</v>
      </c>
      <c r="E108" s="215" t="s">
        <v>306</v>
      </c>
      <c r="F108" s="216" t="s">
        <v>307</v>
      </c>
      <c r="G108" s="217" t="s">
        <v>287</v>
      </c>
      <c r="H108" s="218">
        <v>5</v>
      </c>
      <c r="I108" s="219"/>
      <c r="J108" s="220">
        <f>ROUND(I108*H108,2)</f>
        <v>0</v>
      </c>
      <c r="K108" s="216" t="s">
        <v>157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0.00012999999999999999</v>
      </c>
      <c r="R108" s="223">
        <f>Q108*H108</f>
        <v>0.00064999999999999997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169</v>
      </c>
      <c r="AT108" s="225" t="s">
        <v>148</v>
      </c>
      <c r="AU108" s="225" t="s">
        <v>81</v>
      </c>
      <c r="AY108" s="19" t="s">
        <v>145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169</v>
      </c>
      <c r="BM108" s="225" t="s">
        <v>1370</v>
      </c>
    </row>
    <row r="109" s="2" customFormat="1">
      <c r="A109" s="40"/>
      <c r="B109" s="41"/>
      <c r="C109" s="42"/>
      <c r="D109" s="227" t="s">
        <v>159</v>
      </c>
      <c r="E109" s="42"/>
      <c r="F109" s="228" t="s">
        <v>309</v>
      </c>
      <c r="G109" s="42"/>
      <c r="H109" s="42"/>
      <c r="I109" s="229"/>
      <c r="J109" s="42"/>
      <c r="K109" s="42"/>
      <c r="L109" s="46"/>
      <c r="M109" s="230"/>
      <c r="N109" s="231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159</v>
      </c>
      <c r="AU109" s="19" t="s">
        <v>81</v>
      </c>
    </row>
    <row r="110" s="2" customFormat="1" ht="24.15" customHeight="1">
      <c r="A110" s="40"/>
      <c r="B110" s="41"/>
      <c r="C110" s="214" t="s">
        <v>169</v>
      </c>
      <c r="D110" s="214" t="s">
        <v>148</v>
      </c>
      <c r="E110" s="215" t="s">
        <v>310</v>
      </c>
      <c r="F110" s="216" t="s">
        <v>311</v>
      </c>
      <c r="G110" s="217" t="s">
        <v>287</v>
      </c>
      <c r="H110" s="218">
        <v>60.299999999999997</v>
      </c>
      <c r="I110" s="219"/>
      <c r="J110" s="220">
        <f>ROUND(I110*H110,2)</f>
        <v>0</v>
      </c>
      <c r="K110" s="216" t="s">
        <v>157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4.0000000000000003E-05</v>
      </c>
      <c r="R110" s="223">
        <f>Q110*H110</f>
        <v>0.0024120000000000001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169</v>
      </c>
      <c r="AT110" s="225" t="s">
        <v>148</v>
      </c>
      <c r="AU110" s="225" t="s">
        <v>81</v>
      </c>
      <c r="AY110" s="19" t="s">
        <v>145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169</v>
      </c>
      <c r="BM110" s="225" t="s">
        <v>1371</v>
      </c>
    </row>
    <row r="111" s="2" customFormat="1">
      <c r="A111" s="40"/>
      <c r="B111" s="41"/>
      <c r="C111" s="42"/>
      <c r="D111" s="227" t="s">
        <v>159</v>
      </c>
      <c r="E111" s="42"/>
      <c r="F111" s="228" t="s">
        <v>313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159</v>
      </c>
      <c r="AU111" s="19" t="s">
        <v>81</v>
      </c>
    </row>
    <row r="112" s="2" customFormat="1" ht="16.5" customHeight="1">
      <c r="A112" s="40"/>
      <c r="B112" s="41"/>
      <c r="C112" s="214" t="s">
        <v>172</v>
      </c>
      <c r="D112" s="214" t="s">
        <v>148</v>
      </c>
      <c r="E112" s="215" t="s">
        <v>1372</v>
      </c>
      <c r="F112" s="216" t="s">
        <v>1373</v>
      </c>
      <c r="G112" s="217" t="s">
        <v>287</v>
      </c>
      <c r="H112" s="218">
        <v>60.299999999999997</v>
      </c>
      <c r="I112" s="219"/>
      <c r="J112" s="220">
        <f>ROUND(I112*H112,2)</f>
        <v>0</v>
      </c>
      <c r="K112" s="216" t="s">
        <v>157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169</v>
      </c>
      <c r="AT112" s="225" t="s">
        <v>148</v>
      </c>
      <c r="AU112" s="225" t="s">
        <v>81</v>
      </c>
      <c r="AY112" s="19" t="s">
        <v>145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169</v>
      </c>
      <c r="BM112" s="225" t="s">
        <v>1374</v>
      </c>
    </row>
    <row r="113" s="2" customFormat="1">
      <c r="A113" s="40"/>
      <c r="B113" s="41"/>
      <c r="C113" s="42"/>
      <c r="D113" s="227" t="s">
        <v>159</v>
      </c>
      <c r="E113" s="42"/>
      <c r="F113" s="228" t="s">
        <v>1375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159</v>
      </c>
      <c r="AU113" s="19" t="s">
        <v>81</v>
      </c>
    </row>
    <row r="114" s="2" customFormat="1" ht="24.15" customHeight="1">
      <c r="A114" s="40"/>
      <c r="B114" s="41"/>
      <c r="C114" s="214" t="s">
        <v>175</v>
      </c>
      <c r="D114" s="214" t="s">
        <v>148</v>
      </c>
      <c r="E114" s="215" t="s">
        <v>1376</v>
      </c>
      <c r="F114" s="216" t="s">
        <v>1377</v>
      </c>
      <c r="G114" s="217" t="s">
        <v>287</v>
      </c>
      <c r="H114" s="218">
        <v>3.5459999999999998</v>
      </c>
      <c r="I114" s="219"/>
      <c r="J114" s="220">
        <f>ROUND(I114*H114,2)</f>
        <v>0</v>
      </c>
      <c r="K114" s="216" t="s">
        <v>157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0.087999999999999995</v>
      </c>
      <c r="T114" s="224">
        <f>S114*H114</f>
        <v>0.31204799999999999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169</v>
      </c>
      <c r="AT114" s="225" t="s">
        <v>148</v>
      </c>
      <c r="AU114" s="225" t="s">
        <v>81</v>
      </c>
      <c r="AY114" s="19" t="s">
        <v>145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169</v>
      </c>
      <c r="BM114" s="225" t="s">
        <v>1378</v>
      </c>
    </row>
    <row r="115" s="2" customFormat="1">
      <c r="A115" s="40"/>
      <c r="B115" s="41"/>
      <c r="C115" s="42"/>
      <c r="D115" s="227" t="s">
        <v>159</v>
      </c>
      <c r="E115" s="42"/>
      <c r="F115" s="228" t="s">
        <v>1379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159</v>
      </c>
      <c r="AU115" s="19" t="s">
        <v>81</v>
      </c>
    </row>
    <row r="116" s="13" customFormat="1">
      <c r="A116" s="13"/>
      <c r="B116" s="243"/>
      <c r="C116" s="244"/>
      <c r="D116" s="238" t="s">
        <v>294</v>
      </c>
      <c r="E116" s="245" t="s">
        <v>19</v>
      </c>
      <c r="F116" s="246" t="s">
        <v>1380</v>
      </c>
      <c r="G116" s="244"/>
      <c r="H116" s="247">
        <v>1.7729999999999999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53" t="s">
        <v>294</v>
      </c>
      <c r="AU116" s="253" t="s">
        <v>81</v>
      </c>
      <c r="AV116" s="13" t="s">
        <v>81</v>
      </c>
      <c r="AW116" s="13" t="s">
        <v>33</v>
      </c>
      <c r="AX116" s="13" t="s">
        <v>72</v>
      </c>
      <c r="AY116" s="253" t="s">
        <v>145</v>
      </c>
    </row>
    <row r="117" s="13" customFormat="1">
      <c r="A117" s="13"/>
      <c r="B117" s="243"/>
      <c r="C117" s="244"/>
      <c r="D117" s="238" t="s">
        <v>294</v>
      </c>
      <c r="E117" s="245" t="s">
        <v>19</v>
      </c>
      <c r="F117" s="246" t="s">
        <v>1381</v>
      </c>
      <c r="G117" s="244"/>
      <c r="H117" s="247">
        <v>1.7729999999999999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3" t="s">
        <v>294</v>
      </c>
      <c r="AU117" s="253" t="s">
        <v>81</v>
      </c>
      <c r="AV117" s="13" t="s">
        <v>81</v>
      </c>
      <c r="AW117" s="13" t="s">
        <v>33</v>
      </c>
      <c r="AX117" s="13" t="s">
        <v>72</v>
      </c>
      <c r="AY117" s="253" t="s">
        <v>145</v>
      </c>
    </row>
    <row r="118" s="14" customFormat="1">
      <c r="A118" s="14"/>
      <c r="B118" s="254"/>
      <c r="C118" s="255"/>
      <c r="D118" s="238" t="s">
        <v>294</v>
      </c>
      <c r="E118" s="256" t="s">
        <v>19</v>
      </c>
      <c r="F118" s="257" t="s">
        <v>298</v>
      </c>
      <c r="G118" s="255"/>
      <c r="H118" s="258">
        <v>3.5459999999999998</v>
      </c>
      <c r="I118" s="259"/>
      <c r="J118" s="255"/>
      <c r="K118" s="255"/>
      <c r="L118" s="260"/>
      <c r="M118" s="261"/>
      <c r="N118" s="262"/>
      <c r="O118" s="262"/>
      <c r="P118" s="262"/>
      <c r="Q118" s="262"/>
      <c r="R118" s="262"/>
      <c r="S118" s="262"/>
      <c r="T118" s="26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64" t="s">
        <v>294</v>
      </c>
      <c r="AU118" s="264" t="s">
        <v>81</v>
      </c>
      <c r="AV118" s="14" t="s">
        <v>169</v>
      </c>
      <c r="AW118" s="14" t="s">
        <v>33</v>
      </c>
      <c r="AX118" s="14" t="s">
        <v>79</v>
      </c>
      <c r="AY118" s="264" t="s">
        <v>145</v>
      </c>
    </row>
    <row r="119" s="2" customFormat="1" ht="21.75" customHeight="1">
      <c r="A119" s="40"/>
      <c r="B119" s="41"/>
      <c r="C119" s="214" t="s">
        <v>178</v>
      </c>
      <c r="D119" s="214" t="s">
        <v>148</v>
      </c>
      <c r="E119" s="215" t="s">
        <v>320</v>
      </c>
      <c r="F119" s="216" t="s">
        <v>1382</v>
      </c>
      <c r="G119" s="217" t="s">
        <v>156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169</v>
      </c>
      <c r="AT119" s="225" t="s">
        <v>148</v>
      </c>
      <c r="AU119" s="225" t="s">
        <v>81</v>
      </c>
      <c r="AY119" s="19" t="s">
        <v>145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169</v>
      </c>
      <c r="BM119" s="225" t="s">
        <v>1383</v>
      </c>
    </row>
    <row r="120" s="2" customFormat="1" ht="16.5" customHeight="1">
      <c r="A120" s="40"/>
      <c r="B120" s="41"/>
      <c r="C120" s="214" t="s">
        <v>182</v>
      </c>
      <c r="D120" s="214" t="s">
        <v>148</v>
      </c>
      <c r="E120" s="215" t="s">
        <v>323</v>
      </c>
      <c r="F120" s="216" t="s">
        <v>1384</v>
      </c>
      <c r="G120" s="217" t="s">
        <v>151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169</v>
      </c>
      <c r="AT120" s="225" t="s">
        <v>148</v>
      </c>
      <c r="AU120" s="225" t="s">
        <v>81</v>
      </c>
      <c r="AY120" s="19" t="s">
        <v>145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169</v>
      </c>
      <c r="BM120" s="225" t="s">
        <v>1385</v>
      </c>
    </row>
    <row r="121" s="2" customFormat="1" ht="24.15" customHeight="1">
      <c r="A121" s="40"/>
      <c r="B121" s="41"/>
      <c r="C121" s="214" t="s">
        <v>188</v>
      </c>
      <c r="D121" s="214" t="s">
        <v>148</v>
      </c>
      <c r="E121" s="215" t="s">
        <v>775</v>
      </c>
      <c r="F121" s="216" t="s">
        <v>1386</v>
      </c>
      <c r="G121" s="217" t="s">
        <v>151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169</v>
      </c>
      <c r="AT121" s="225" t="s">
        <v>148</v>
      </c>
      <c r="AU121" s="225" t="s">
        <v>81</v>
      </c>
      <c r="AY121" s="19" t="s">
        <v>145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169</v>
      </c>
      <c r="BM121" s="225" t="s">
        <v>1387</v>
      </c>
    </row>
    <row r="122" s="12" customFormat="1" ht="22.8" customHeight="1">
      <c r="A122" s="12"/>
      <c r="B122" s="198"/>
      <c r="C122" s="199"/>
      <c r="D122" s="200" t="s">
        <v>71</v>
      </c>
      <c r="E122" s="212" t="s">
        <v>326</v>
      </c>
      <c r="F122" s="212" t="s">
        <v>327</v>
      </c>
      <c r="G122" s="199"/>
      <c r="H122" s="199"/>
      <c r="I122" s="202"/>
      <c r="J122" s="213">
        <f>BK122</f>
        <v>0</v>
      </c>
      <c r="K122" s="199"/>
      <c r="L122" s="204"/>
      <c r="M122" s="205"/>
      <c r="N122" s="206"/>
      <c r="O122" s="206"/>
      <c r="P122" s="207">
        <f>SUM(P123:P131)</f>
        <v>0</v>
      </c>
      <c r="Q122" s="206"/>
      <c r="R122" s="207">
        <f>SUM(R123:R131)</f>
        <v>0</v>
      </c>
      <c r="S122" s="206"/>
      <c r="T122" s="208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79</v>
      </c>
      <c r="AT122" s="210" t="s">
        <v>71</v>
      </c>
      <c r="AU122" s="210" t="s">
        <v>79</v>
      </c>
      <c r="AY122" s="209" t="s">
        <v>145</v>
      </c>
      <c r="BK122" s="211">
        <f>SUM(BK123:BK131)</f>
        <v>0</v>
      </c>
    </row>
    <row r="123" s="2" customFormat="1" ht="24.15" customHeight="1">
      <c r="A123" s="40"/>
      <c r="B123" s="41"/>
      <c r="C123" s="214" t="s">
        <v>185</v>
      </c>
      <c r="D123" s="214" t="s">
        <v>148</v>
      </c>
      <c r="E123" s="215" t="s">
        <v>328</v>
      </c>
      <c r="F123" s="216" t="s">
        <v>329</v>
      </c>
      <c r="G123" s="217" t="s">
        <v>330</v>
      </c>
      <c r="H123" s="218">
        <v>0.90900000000000003</v>
      </c>
      <c r="I123" s="219"/>
      <c r="J123" s="220">
        <f>ROUND(I123*H123,2)</f>
        <v>0</v>
      </c>
      <c r="K123" s="216" t="s">
        <v>157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169</v>
      </c>
      <c r="AT123" s="225" t="s">
        <v>148</v>
      </c>
      <c r="AU123" s="225" t="s">
        <v>81</v>
      </c>
      <c r="AY123" s="19" t="s">
        <v>145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169</v>
      </c>
      <c r="BM123" s="225" t="s">
        <v>1388</v>
      </c>
    </row>
    <row r="124" s="2" customFormat="1">
      <c r="A124" s="40"/>
      <c r="B124" s="41"/>
      <c r="C124" s="42"/>
      <c r="D124" s="227" t="s">
        <v>159</v>
      </c>
      <c r="E124" s="42"/>
      <c r="F124" s="228" t="s">
        <v>332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159</v>
      </c>
      <c r="AU124" s="19" t="s">
        <v>81</v>
      </c>
    </row>
    <row r="125" s="2" customFormat="1" ht="21.75" customHeight="1">
      <c r="A125" s="40"/>
      <c r="B125" s="41"/>
      <c r="C125" s="214" t="s">
        <v>194</v>
      </c>
      <c r="D125" s="214" t="s">
        <v>148</v>
      </c>
      <c r="E125" s="215" t="s">
        <v>333</v>
      </c>
      <c r="F125" s="216" t="s">
        <v>334</v>
      </c>
      <c r="G125" s="217" t="s">
        <v>330</v>
      </c>
      <c r="H125" s="218">
        <v>0.90900000000000003</v>
      </c>
      <c r="I125" s="219"/>
      <c r="J125" s="220">
        <f>ROUND(I125*H125,2)</f>
        <v>0</v>
      </c>
      <c r="K125" s="216" t="s">
        <v>157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169</v>
      </c>
      <c r="AT125" s="225" t="s">
        <v>148</v>
      </c>
      <c r="AU125" s="225" t="s">
        <v>81</v>
      </c>
      <c r="AY125" s="19" t="s">
        <v>145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169</v>
      </c>
      <c r="BM125" s="225" t="s">
        <v>1389</v>
      </c>
    </row>
    <row r="126" s="2" customFormat="1">
      <c r="A126" s="40"/>
      <c r="B126" s="41"/>
      <c r="C126" s="42"/>
      <c r="D126" s="227" t="s">
        <v>159</v>
      </c>
      <c r="E126" s="42"/>
      <c r="F126" s="228" t="s">
        <v>336</v>
      </c>
      <c r="G126" s="42"/>
      <c r="H126" s="42"/>
      <c r="I126" s="229"/>
      <c r="J126" s="42"/>
      <c r="K126" s="42"/>
      <c r="L126" s="46"/>
      <c r="M126" s="230"/>
      <c r="N126" s="231"/>
      <c r="O126" s="86"/>
      <c r="P126" s="86"/>
      <c r="Q126" s="86"/>
      <c r="R126" s="86"/>
      <c r="S126" s="86"/>
      <c r="T126" s="87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T126" s="19" t="s">
        <v>159</v>
      </c>
      <c r="AU126" s="19" t="s">
        <v>81</v>
      </c>
    </row>
    <row r="127" s="2" customFormat="1" ht="24.15" customHeight="1">
      <c r="A127" s="40"/>
      <c r="B127" s="41"/>
      <c r="C127" s="214" t="s">
        <v>8</v>
      </c>
      <c r="D127" s="214" t="s">
        <v>148</v>
      </c>
      <c r="E127" s="215" t="s">
        <v>337</v>
      </c>
      <c r="F127" s="216" t="s">
        <v>338</v>
      </c>
      <c r="G127" s="217" t="s">
        <v>330</v>
      </c>
      <c r="H127" s="218">
        <v>17.271000000000001</v>
      </c>
      <c r="I127" s="219"/>
      <c r="J127" s="220">
        <f>ROUND(I127*H127,2)</f>
        <v>0</v>
      </c>
      <c r="K127" s="216" t="s">
        <v>157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169</v>
      </c>
      <c r="AT127" s="225" t="s">
        <v>148</v>
      </c>
      <c r="AU127" s="225" t="s">
        <v>81</v>
      </c>
      <c r="AY127" s="19" t="s">
        <v>145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169</v>
      </c>
      <c r="BM127" s="225" t="s">
        <v>1390</v>
      </c>
    </row>
    <row r="128" s="2" customFormat="1">
      <c r="A128" s="40"/>
      <c r="B128" s="41"/>
      <c r="C128" s="42"/>
      <c r="D128" s="227" t="s">
        <v>159</v>
      </c>
      <c r="E128" s="42"/>
      <c r="F128" s="228" t="s">
        <v>340</v>
      </c>
      <c r="G128" s="42"/>
      <c r="H128" s="42"/>
      <c r="I128" s="229"/>
      <c r="J128" s="42"/>
      <c r="K128" s="42"/>
      <c r="L128" s="46"/>
      <c r="M128" s="230"/>
      <c r="N128" s="231"/>
      <c r="O128" s="86"/>
      <c r="P128" s="86"/>
      <c r="Q128" s="86"/>
      <c r="R128" s="86"/>
      <c r="S128" s="86"/>
      <c r="T128" s="87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T128" s="19" t="s">
        <v>159</v>
      </c>
      <c r="AU128" s="19" t="s">
        <v>81</v>
      </c>
    </row>
    <row r="129" s="13" customFormat="1">
      <c r="A129" s="13"/>
      <c r="B129" s="243"/>
      <c r="C129" s="244"/>
      <c r="D129" s="238" t="s">
        <v>294</v>
      </c>
      <c r="E129" s="244"/>
      <c r="F129" s="246" t="s">
        <v>1391</v>
      </c>
      <c r="G129" s="244"/>
      <c r="H129" s="247">
        <v>17.271000000000001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53" t="s">
        <v>294</v>
      </c>
      <c r="AU129" s="253" t="s">
        <v>81</v>
      </c>
      <c r="AV129" s="13" t="s">
        <v>81</v>
      </c>
      <c r="AW129" s="13" t="s">
        <v>4</v>
      </c>
      <c r="AX129" s="13" t="s">
        <v>79</v>
      </c>
      <c r="AY129" s="253" t="s">
        <v>145</v>
      </c>
    </row>
    <row r="130" s="2" customFormat="1" ht="24.15" customHeight="1">
      <c r="A130" s="40"/>
      <c r="B130" s="41"/>
      <c r="C130" s="214" t="s">
        <v>199</v>
      </c>
      <c r="D130" s="214" t="s">
        <v>148</v>
      </c>
      <c r="E130" s="215" t="s">
        <v>342</v>
      </c>
      <c r="F130" s="216" t="s">
        <v>343</v>
      </c>
      <c r="G130" s="217" t="s">
        <v>330</v>
      </c>
      <c r="H130" s="218">
        <v>1.0520000000000001</v>
      </c>
      <c r="I130" s="219"/>
      <c r="J130" s="220">
        <f>ROUND(I130*H130,2)</f>
        <v>0</v>
      </c>
      <c r="K130" s="216" t="s">
        <v>157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169</v>
      </c>
      <c r="AT130" s="225" t="s">
        <v>148</v>
      </c>
      <c r="AU130" s="225" t="s">
        <v>81</v>
      </c>
      <c r="AY130" s="19" t="s">
        <v>145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169</v>
      </c>
      <c r="BM130" s="225" t="s">
        <v>1392</v>
      </c>
    </row>
    <row r="131" s="2" customFormat="1">
      <c r="A131" s="40"/>
      <c r="B131" s="41"/>
      <c r="C131" s="42"/>
      <c r="D131" s="227" t="s">
        <v>159</v>
      </c>
      <c r="E131" s="42"/>
      <c r="F131" s="228" t="s">
        <v>345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159</v>
      </c>
      <c r="AU131" s="19" t="s">
        <v>81</v>
      </c>
    </row>
    <row r="132" s="12" customFormat="1" ht="22.8" customHeight="1">
      <c r="A132" s="12"/>
      <c r="B132" s="198"/>
      <c r="C132" s="199"/>
      <c r="D132" s="200" t="s">
        <v>71</v>
      </c>
      <c r="E132" s="212" t="s">
        <v>346</v>
      </c>
      <c r="F132" s="212" t="s">
        <v>347</v>
      </c>
      <c r="G132" s="199"/>
      <c r="H132" s="199"/>
      <c r="I132" s="202"/>
      <c r="J132" s="213">
        <f>BK132</f>
        <v>0</v>
      </c>
      <c r="K132" s="199"/>
      <c r="L132" s="204"/>
      <c r="M132" s="205"/>
      <c r="N132" s="206"/>
      <c r="O132" s="206"/>
      <c r="P132" s="207">
        <f>SUM(P133:P134)</f>
        <v>0</v>
      </c>
      <c r="Q132" s="206"/>
      <c r="R132" s="207">
        <f>SUM(R133:R134)</f>
        <v>0</v>
      </c>
      <c r="S132" s="206"/>
      <c r="T132" s="208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9" t="s">
        <v>79</v>
      </c>
      <c r="AT132" s="210" t="s">
        <v>71</v>
      </c>
      <c r="AU132" s="210" t="s">
        <v>79</v>
      </c>
      <c r="AY132" s="209" t="s">
        <v>145</v>
      </c>
      <c r="BK132" s="211">
        <f>SUM(BK133:BK134)</f>
        <v>0</v>
      </c>
    </row>
    <row r="133" s="2" customFormat="1" ht="33" customHeight="1">
      <c r="A133" s="40"/>
      <c r="B133" s="41"/>
      <c r="C133" s="214" t="s">
        <v>193</v>
      </c>
      <c r="D133" s="214" t="s">
        <v>148</v>
      </c>
      <c r="E133" s="215" t="s">
        <v>348</v>
      </c>
      <c r="F133" s="216" t="s">
        <v>349</v>
      </c>
      <c r="G133" s="217" t="s">
        <v>330</v>
      </c>
      <c r="H133" s="218">
        <v>0.037999999999999999</v>
      </c>
      <c r="I133" s="219"/>
      <c r="J133" s="220">
        <f>ROUND(I133*H133,2)</f>
        <v>0</v>
      </c>
      <c r="K133" s="216" t="s">
        <v>157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169</v>
      </c>
      <c r="AT133" s="225" t="s">
        <v>148</v>
      </c>
      <c r="AU133" s="225" t="s">
        <v>81</v>
      </c>
      <c r="AY133" s="19" t="s">
        <v>145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169</v>
      </c>
      <c r="BM133" s="225" t="s">
        <v>1393</v>
      </c>
    </row>
    <row r="134" s="2" customFormat="1">
      <c r="A134" s="40"/>
      <c r="B134" s="41"/>
      <c r="C134" s="42"/>
      <c r="D134" s="227" t="s">
        <v>159</v>
      </c>
      <c r="E134" s="42"/>
      <c r="F134" s="228" t="s">
        <v>351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159</v>
      </c>
      <c r="AU134" s="19" t="s">
        <v>81</v>
      </c>
    </row>
    <row r="135" s="12" customFormat="1" ht="25.92" customHeight="1">
      <c r="A135" s="12"/>
      <c r="B135" s="198"/>
      <c r="C135" s="199"/>
      <c r="D135" s="200" t="s">
        <v>71</v>
      </c>
      <c r="E135" s="201" t="s">
        <v>143</v>
      </c>
      <c r="F135" s="201" t="s">
        <v>144</v>
      </c>
      <c r="G135" s="199"/>
      <c r="H135" s="199"/>
      <c r="I135" s="202"/>
      <c r="J135" s="203">
        <f>BK135</f>
        <v>0</v>
      </c>
      <c r="K135" s="199"/>
      <c r="L135" s="204"/>
      <c r="M135" s="205"/>
      <c r="N135" s="206"/>
      <c r="O135" s="206"/>
      <c r="P135" s="207">
        <f>P136+P149+P177+P181+P189+P216</f>
        <v>0</v>
      </c>
      <c r="Q135" s="206"/>
      <c r="R135" s="207">
        <f>R136+R149+R177+R181+R189+R216</f>
        <v>1.7279562299999998</v>
      </c>
      <c r="S135" s="206"/>
      <c r="T135" s="208">
        <f>T136+T149+T177+T181+T189+T216</f>
        <v>0.59734830000000005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81</v>
      </c>
      <c r="AT135" s="210" t="s">
        <v>71</v>
      </c>
      <c r="AU135" s="210" t="s">
        <v>72</v>
      </c>
      <c r="AY135" s="209" t="s">
        <v>145</v>
      </c>
      <c r="BK135" s="211">
        <f>BK136+BK149+BK177+BK181+BK189+BK216</f>
        <v>0</v>
      </c>
    </row>
    <row r="136" s="12" customFormat="1" ht="22.8" customHeight="1">
      <c r="A136" s="12"/>
      <c r="B136" s="198"/>
      <c r="C136" s="199"/>
      <c r="D136" s="200" t="s">
        <v>71</v>
      </c>
      <c r="E136" s="212" t="s">
        <v>414</v>
      </c>
      <c r="F136" s="212" t="s">
        <v>415</v>
      </c>
      <c r="G136" s="199"/>
      <c r="H136" s="199"/>
      <c r="I136" s="202"/>
      <c r="J136" s="213">
        <f>BK136</f>
        <v>0</v>
      </c>
      <c r="K136" s="199"/>
      <c r="L136" s="204"/>
      <c r="M136" s="205"/>
      <c r="N136" s="206"/>
      <c r="O136" s="206"/>
      <c r="P136" s="207">
        <f>SUM(P137:P148)</f>
        <v>0</v>
      </c>
      <c r="Q136" s="206"/>
      <c r="R136" s="207">
        <f>SUM(R137:R148)</f>
        <v>0.44429799999999997</v>
      </c>
      <c r="S136" s="206"/>
      <c r="T136" s="208">
        <f>SUM(T137:T148)</f>
        <v>0.35358000000000001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81</v>
      </c>
      <c r="AT136" s="210" t="s">
        <v>71</v>
      </c>
      <c r="AU136" s="210" t="s">
        <v>79</v>
      </c>
      <c r="AY136" s="209" t="s">
        <v>145</v>
      </c>
      <c r="BK136" s="211">
        <f>SUM(BK137:BK148)</f>
        <v>0</v>
      </c>
    </row>
    <row r="137" s="2" customFormat="1" ht="33" customHeight="1">
      <c r="A137" s="40"/>
      <c r="B137" s="41"/>
      <c r="C137" s="214" t="s">
        <v>204</v>
      </c>
      <c r="D137" s="214" t="s">
        <v>148</v>
      </c>
      <c r="E137" s="215" t="s">
        <v>1394</v>
      </c>
      <c r="F137" s="216" t="s">
        <v>1395</v>
      </c>
      <c r="G137" s="217" t="s">
        <v>287</v>
      </c>
      <c r="H137" s="218">
        <v>2.1000000000000001</v>
      </c>
      <c r="I137" s="219"/>
      <c r="J137" s="220">
        <f>ROUND(I137*H137,2)</f>
        <v>0</v>
      </c>
      <c r="K137" s="216" t="s">
        <v>157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0.057630000000000001</v>
      </c>
      <c r="R137" s="223">
        <f>Q137*H137</f>
        <v>0.12102300000000001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152</v>
      </c>
      <c r="AT137" s="225" t="s">
        <v>148</v>
      </c>
      <c r="AU137" s="225" t="s">
        <v>81</v>
      </c>
      <c r="AY137" s="19" t="s">
        <v>145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152</v>
      </c>
      <c r="BM137" s="225" t="s">
        <v>1396</v>
      </c>
    </row>
    <row r="138" s="2" customFormat="1">
      <c r="A138" s="40"/>
      <c r="B138" s="41"/>
      <c r="C138" s="42"/>
      <c r="D138" s="227" t="s">
        <v>159</v>
      </c>
      <c r="E138" s="42"/>
      <c r="F138" s="228" t="s">
        <v>1397</v>
      </c>
      <c r="G138" s="42"/>
      <c r="H138" s="42"/>
      <c r="I138" s="229"/>
      <c r="J138" s="42"/>
      <c r="K138" s="42"/>
      <c r="L138" s="46"/>
      <c r="M138" s="230"/>
      <c r="N138" s="231"/>
      <c r="O138" s="86"/>
      <c r="P138" s="86"/>
      <c r="Q138" s="86"/>
      <c r="R138" s="86"/>
      <c r="S138" s="86"/>
      <c r="T138" s="87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T138" s="19" t="s">
        <v>159</v>
      </c>
      <c r="AU138" s="19" t="s">
        <v>81</v>
      </c>
    </row>
    <row r="139" s="13" customFormat="1">
      <c r="A139" s="13"/>
      <c r="B139" s="243"/>
      <c r="C139" s="244"/>
      <c r="D139" s="238" t="s">
        <v>294</v>
      </c>
      <c r="E139" s="245" t="s">
        <v>19</v>
      </c>
      <c r="F139" s="246" t="s">
        <v>1398</v>
      </c>
      <c r="G139" s="244"/>
      <c r="H139" s="247">
        <v>2.1000000000000001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294</v>
      </c>
      <c r="AU139" s="253" t="s">
        <v>81</v>
      </c>
      <c r="AV139" s="13" t="s">
        <v>81</v>
      </c>
      <c r="AW139" s="13" t="s">
        <v>33</v>
      </c>
      <c r="AX139" s="13" t="s">
        <v>79</v>
      </c>
      <c r="AY139" s="253" t="s">
        <v>145</v>
      </c>
    </row>
    <row r="140" s="2" customFormat="1" ht="24.15" customHeight="1">
      <c r="A140" s="40"/>
      <c r="B140" s="41"/>
      <c r="C140" s="214" t="s">
        <v>152</v>
      </c>
      <c r="D140" s="214" t="s">
        <v>148</v>
      </c>
      <c r="E140" s="215" t="s">
        <v>1399</v>
      </c>
      <c r="F140" s="216" t="s">
        <v>1400</v>
      </c>
      <c r="G140" s="217" t="s">
        <v>287</v>
      </c>
      <c r="H140" s="218">
        <v>33.5</v>
      </c>
      <c r="I140" s="219"/>
      <c r="J140" s="220">
        <f>ROUND(I140*H140,2)</f>
        <v>0</v>
      </c>
      <c r="K140" s="216" t="s">
        <v>157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0.00125</v>
      </c>
      <c r="R140" s="223">
        <f>Q140*H140</f>
        <v>0.041875000000000002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152</v>
      </c>
      <c r="AT140" s="225" t="s">
        <v>148</v>
      </c>
      <c r="AU140" s="225" t="s">
        <v>81</v>
      </c>
      <c r="AY140" s="19" t="s">
        <v>145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152</v>
      </c>
      <c r="BM140" s="225" t="s">
        <v>1401</v>
      </c>
    </row>
    <row r="141" s="2" customFormat="1">
      <c r="A141" s="40"/>
      <c r="B141" s="41"/>
      <c r="C141" s="42"/>
      <c r="D141" s="227" t="s">
        <v>159</v>
      </c>
      <c r="E141" s="42"/>
      <c r="F141" s="228" t="s">
        <v>1402</v>
      </c>
      <c r="G141" s="42"/>
      <c r="H141" s="42"/>
      <c r="I141" s="229"/>
      <c r="J141" s="42"/>
      <c r="K141" s="42"/>
      <c r="L141" s="46"/>
      <c r="M141" s="230"/>
      <c r="N141" s="231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159</v>
      </c>
      <c r="AU141" s="19" t="s">
        <v>81</v>
      </c>
    </row>
    <row r="142" s="13" customFormat="1">
      <c r="A142" s="13"/>
      <c r="B142" s="243"/>
      <c r="C142" s="244"/>
      <c r="D142" s="238" t="s">
        <v>294</v>
      </c>
      <c r="E142" s="245" t="s">
        <v>19</v>
      </c>
      <c r="F142" s="246" t="s">
        <v>1403</v>
      </c>
      <c r="G142" s="244"/>
      <c r="H142" s="247">
        <v>33.5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3" t="s">
        <v>294</v>
      </c>
      <c r="AU142" s="253" t="s">
        <v>81</v>
      </c>
      <c r="AV142" s="13" t="s">
        <v>81</v>
      </c>
      <c r="AW142" s="13" t="s">
        <v>33</v>
      </c>
      <c r="AX142" s="13" t="s">
        <v>79</v>
      </c>
      <c r="AY142" s="253" t="s">
        <v>145</v>
      </c>
    </row>
    <row r="143" s="2" customFormat="1" ht="16.5" customHeight="1">
      <c r="A143" s="40"/>
      <c r="B143" s="41"/>
      <c r="C143" s="265" t="s">
        <v>211</v>
      </c>
      <c r="D143" s="265" t="s">
        <v>475</v>
      </c>
      <c r="E143" s="266" t="s">
        <v>1404</v>
      </c>
      <c r="F143" s="267" t="s">
        <v>1405</v>
      </c>
      <c r="G143" s="268" t="s">
        <v>287</v>
      </c>
      <c r="H143" s="269">
        <v>35.174999999999997</v>
      </c>
      <c r="I143" s="270"/>
      <c r="J143" s="271">
        <f>ROUND(I143*H143,2)</f>
        <v>0</v>
      </c>
      <c r="K143" s="267" t="s">
        <v>19</v>
      </c>
      <c r="L143" s="272"/>
      <c r="M143" s="273" t="s">
        <v>19</v>
      </c>
      <c r="N143" s="274" t="s">
        <v>43</v>
      </c>
      <c r="O143" s="86"/>
      <c r="P143" s="223">
        <f>O143*H143</f>
        <v>0</v>
      </c>
      <c r="Q143" s="223">
        <v>0.0080000000000000002</v>
      </c>
      <c r="R143" s="223">
        <f>Q143*H143</f>
        <v>0.28139999999999998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222</v>
      </c>
      <c r="AT143" s="225" t="s">
        <v>475</v>
      </c>
      <c r="AU143" s="225" t="s">
        <v>81</v>
      </c>
      <c r="AY143" s="19" t="s">
        <v>145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79</v>
      </c>
      <c r="BK143" s="226">
        <f>ROUND(I143*H143,2)</f>
        <v>0</v>
      </c>
      <c r="BL143" s="19" t="s">
        <v>152</v>
      </c>
      <c r="BM143" s="225" t="s">
        <v>1406</v>
      </c>
    </row>
    <row r="144" s="13" customFormat="1">
      <c r="A144" s="13"/>
      <c r="B144" s="243"/>
      <c r="C144" s="244"/>
      <c r="D144" s="238" t="s">
        <v>294</v>
      </c>
      <c r="E144" s="244"/>
      <c r="F144" s="246" t="s">
        <v>1407</v>
      </c>
      <c r="G144" s="244"/>
      <c r="H144" s="247">
        <v>35.174999999999997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294</v>
      </c>
      <c r="AU144" s="253" t="s">
        <v>81</v>
      </c>
      <c r="AV144" s="13" t="s">
        <v>81</v>
      </c>
      <c r="AW144" s="13" t="s">
        <v>4</v>
      </c>
      <c r="AX144" s="13" t="s">
        <v>79</v>
      </c>
      <c r="AY144" s="253" t="s">
        <v>145</v>
      </c>
    </row>
    <row r="145" s="2" customFormat="1" ht="16.5" customHeight="1">
      <c r="A145" s="40"/>
      <c r="B145" s="41"/>
      <c r="C145" s="214" t="s">
        <v>198</v>
      </c>
      <c r="D145" s="214" t="s">
        <v>148</v>
      </c>
      <c r="E145" s="215" t="s">
        <v>1408</v>
      </c>
      <c r="F145" s="216" t="s">
        <v>1409</v>
      </c>
      <c r="G145" s="217" t="s">
        <v>287</v>
      </c>
      <c r="H145" s="218">
        <v>33.200000000000003</v>
      </c>
      <c r="I145" s="219"/>
      <c r="J145" s="220">
        <f>ROUND(I145*H145,2)</f>
        <v>0</v>
      </c>
      <c r="K145" s="216" t="s">
        <v>157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0.01065</v>
      </c>
      <c r="T145" s="224">
        <f>S145*H145</f>
        <v>0.35358000000000001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152</v>
      </c>
      <c r="AT145" s="225" t="s">
        <v>148</v>
      </c>
      <c r="AU145" s="225" t="s">
        <v>81</v>
      </c>
      <c r="AY145" s="19" t="s">
        <v>145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152</v>
      </c>
      <c r="BM145" s="225" t="s">
        <v>1410</v>
      </c>
    </row>
    <row r="146" s="2" customFormat="1">
      <c r="A146" s="40"/>
      <c r="B146" s="41"/>
      <c r="C146" s="42"/>
      <c r="D146" s="227" t="s">
        <v>159</v>
      </c>
      <c r="E146" s="42"/>
      <c r="F146" s="228" t="s">
        <v>1411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159</v>
      </c>
      <c r="AU146" s="19" t="s">
        <v>81</v>
      </c>
    </row>
    <row r="147" s="2" customFormat="1" ht="37.8" customHeight="1">
      <c r="A147" s="40"/>
      <c r="B147" s="41"/>
      <c r="C147" s="214" t="s">
        <v>220</v>
      </c>
      <c r="D147" s="214" t="s">
        <v>148</v>
      </c>
      <c r="E147" s="215" t="s">
        <v>432</v>
      </c>
      <c r="F147" s="216" t="s">
        <v>433</v>
      </c>
      <c r="G147" s="217" t="s">
        <v>330</v>
      </c>
      <c r="H147" s="218">
        <v>0.44400000000000001</v>
      </c>
      <c r="I147" s="219"/>
      <c r="J147" s="220">
        <f>ROUND(I147*H147,2)</f>
        <v>0</v>
      </c>
      <c r="K147" s="216" t="s">
        <v>157</v>
      </c>
      <c r="L147" s="46"/>
      <c r="M147" s="221" t="s">
        <v>19</v>
      </c>
      <c r="N147" s="222" t="s">
        <v>43</v>
      </c>
      <c r="O147" s="86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25" t="s">
        <v>152</v>
      </c>
      <c r="AT147" s="225" t="s">
        <v>148</v>
      </c>
      <c r="AU147" s="225" t="s">
        <v>81</v>
      </c>
      <c r="AY147" s="19" t="s">
        <v>145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9" t="s">
        <v>79</v>
      </c>
      <c r="BK147" s="226">
        <f>ROUND(I147*H147,2)</f>
        <v>0</v>
      </c>
      <c r="BL147" s="19" t="s">
        <v>152</v>
      </c>
      <c r="BM147" s="225" t="s">
        <v>1412</v>
      </c>
    </row>
    <row r="148" s="2" customFormat="1">
      <c r="A148" s="40"/>
      <c r="B148" s="41"/>
      <c r="C148" s="42"/>
      <c r="D148" s="227" t="s">
        <v>159</v>
      </c>
      <c r="E148" s="42"/>
      <c r="F148" s="228" t="s">
        <v>435</v>
      </c>
      <c r="G148" s="42"/>
      <c r="H148" s="42"/>
      <c r="I148" s="229"/>
      <c r="J148" s="42"/>
      <c r="K148" s="42"/>
      <c r="L148" s="46"/>
      <c r="M148" s="230"/>
      <c r="N148" s="231"/>
      <c r="O148" s="86"/>
      <c r="P148" s="86"/>
      <c r="Q148" s="86"/>
      <c r="R148" s="86"/>
      <c r="S148" s="86"/>
      <c r="T148" s="87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T148" s="19" t="s">
        <v>159</v>
      </c>
      <c r="AU148" s="19" t="s">
        <v>81</v>
      </c>
    </row>
    <row r="149" s="12" customFormat="1" ht="22.8" customHeight="1">
      <c r="A149" s="12"/>
      <c r="B149" s="198"/>
      <c r="C149" s="199"/>
      <c r="D149" s="200" t="s">
        <v>71</v>
      </c>
      <c r="E149" s="212" t="s">
        <v>436</v>
      </c>
      <c r="F149" s="212" t="s">
        <v>437</v>
      </c>
      <c r="G149" s="199"/>
      <c r="H149" s="199"/>
      <c r="I149" s="202"/>
      <c r="J149" s="213">
        <f>BK149</f>
        <v>0</v>
      </c>
      <c r="K149" s="199"/>
      <c r="L149" s="204"/>
      <c r="M149" s="205"/>
      <c r="N149" s="206"/>
      <c r="O149" s="206"/>
      <c r="P149" s="207">
        <f>SUM(P150:P176)</f>
        <v>0</v>
      </c>
      <c r="Q149" s="206"/>
      <c r="R149" s="207">
        <f>SUM(R150:R176)</f>
        <v>0.06182</v>
      </c>
      <c r="S149" s="206"/>
      <c r="T149" s="208">
        <f>SUM(T150:T176)</f>
        <v>0.037440000000000001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9" t="s">
        <v>81</v>
      </c>
      <c r="AT149" s="210" t="s">
        <v>71</v>
      </c>
      <c r="AU149" s="210" t="s">
        <v>79</v>
      </c>
      <c r="AY149" s="209" t="s">
        <v>145</v>
      </c>
      <c r="BK149" s="211">
        <f>SUM(BK150:BK176)</f>
        <v>0</v>
      </c>
    </row>
    <row r="150" s="2" customFormat="1" ht="16.5" customHeight="1">
      <c r="A150" s="40"/>
      <c r="B150" s="41"/>
      <c r="C150" s="214" t="s">
        <v>201</v>
      </c>
      <c r="D150" s="214" t="s">
        <v>148</v>
      </c>
      <c r="E150" s="215" t="s">
        <v>1413</v>
      </c>
      <c r="F150" s="216" t="s">
        <v>1414</v>
      </c>
      <c r="G150" s="217" t="s">
        <v>181</v>
      </c>
      <c r="H150" s="218">
        <v>1.6000000000000001</v>
      </c>
      <c r="I150" s="219"/>
      <c r="J150" s="220">
        <f>ROUND(I150*H150,2)</f>
        <v>0</v>
      </c>
      <c r="K150" s="216" t="s">
        <v>157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0.019650000000000001</v>
      </c>
      <c r="T150" s="224">
        <f>S150*H150</f>
        <v>0.031440000000000003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152</v>
      </c>
      <c r="AT150" s="225" t="s">
        <v>148</v>
      </c>
      <c r="AU150" s="225" t="s">
        <v>81</v>
      </c>
      <c r="AY150" s="19" t="s">
        <v>145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152</v>
      </c>
      <c r="BM150" s="225" t="s">
        <v>1415</v>
      </c>
    </row>
    <row r="151" s="2" customFormat="1">
      <c r="A151" s="40"/>
      <c r="B151" s="41"/>
      <c r="C151" s="42"/>
      <c r="D151" s="227" t="s">
        <v>159</v>
      </c>
      <c r="E151" s="42"/>
      <c r="F151" s="228" t="s">
        <v>1416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159</v>
      </c>
      <c r="AU151" s="19" t="s">
        <v>81</v>
      </c>
    </row>
    <row r="152" s="13" customFormat="1">
      <c r="A152" s="13"/>
      <c r="B152" s="243"/>
      <c r="C152" s="244"/>
      <c r="D152" s="238" t="s">
        <v>294</v>
      </c>
      <c r="E152" s="245" t="s">
        <v>19</v>
      </c>
      <c r="F152" s="246" t="s">
        <v>1417</v>
      </c>
      <c r="G152" s="244"/>
      <c r="H152" s="247">
        <v>1.6000000000000001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3" t="s">
        <v>294</v>
      </c>
      <c r="AU152" s="253" t="s">
        <v>81</v>
      </c>
      <c r="AV152" s="13" t="s">
        <v>81</v>
      </c>
      <c r="AW152" s="13" t="s">
        <v>33</v>
      </c>
      <c r="AX152" s="13" t="s">
        <v>79</v>
      </c>
      <c r="AY152" s="253" t="s">
        <v>145</v>
      </c>
    </row>
    <row r="153" s="2" customFormat="1" ht="21.75" customHeight="1">
      <c r="A153" s="40"/>
      <c r="B153" s="41"/>
      <c r="C153" s="214" t="s">
        <v>7</v>
      </c>
      <c r="D153" s="214" t="s">
        <v>148</v>
      </c>
      <c r="E153" s="215" t="s">
        <v>1418</v>
      </c>
      <c r="F153" s="216" t="s">
        <v>1419</v>
      </c>
      <c r="G153" s="217" t="s">
        <v>156</v>
      </c>
      <c r="H153" s="218">
        <v>1</v>
      </c>
      <c r="I153" s="219"/>
      <c r="J153" s="220">
        <f>ROUND(I153*H153,2)</f>
        <v>0</v>
      </c>
      <c r="K153" s="216" t="s">
        <v>157</v>
      </c>
      <c r="L153" s="46"/>
      <c r="M153" s="221" t="s">
        <v>19</v>
      </c>
      <c r="N153" s="222" t="s">
        <v>43</v>
      </c>
      <c r="O153" s="86"/>
      <c r="P153" s="223">
        <f>O153*H153</f>
        <v>0</v>
      </c>
      <c r="Q153" s="223">
        <v>0</v>
      </c>
      <c r="R153" s="223">
        <f>Q153*H153</f>
        <v>0</v>
      </c>
      <c r="S153" s="223">
        <v>0.0060000000000000001</v>
      </c>
      <c r="T153" s="224">
        <f>S153*H153</f>
        <v>0.0060000000000000001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25" t="s">
        <v>152</v>
      </c>
      <c r="AT153" s="225" t="s">
        <v>148</v>
      </c>
      <c r="AU153" s="225" t="s">
        <v>81</v>
      </c>
      <c r="AY153" s="19" t="s">
        <v>145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9" t="s">
        <v>79</v>
      </c>
      <c r="BK153" s="226">
        <f>ROUND(I153*H153,2)</f>
        <v>0</v>
      </c>
      <c r="BL153" s="19" t="s">
        <v>152</v>
      </c>
      <c r="BM153" s="225" t="s">
        <v>1420</v>
      </c>
    </row>
    <row r="154" s="2" customFormat="1">
      <c r="A154" s="40"/>
      <c r="B154" s="41"/>
      <c r="C154" s="42"/>
      <c r="D154" s="227" t="s">
        <v>159</v>
      </c>
      <c r="E154" s="42"/>
      <c r="F154" s="228" t="s">
        <v>1421</v>
      </c>
      <c r="G154" s="42"/>
      <c r="H154" s="42"/>
      <c r="I154" s="229"/>
      <c r="J154" s="42"/>
      <c r="K154" s="42"/>
      <c r="L154" s="46"/>
      <c r="M154" s="230"/>
      <c r="N154" s="231"/>
      <c r="O154" s="86"/>
      <c r="P154" s="86"/>
      <c r="Q154" s="86"/>
      <c r="R154" s="86"/>
      <c r="S154" s="86"/>
      <c r="T154" s="87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T154" s="19" t="s">
        <v>159</v>
      </c>
      <c r="AU154" s="19" t="s">
        <v>81</v>
      </c>
    </row>
    <row r="155" s="13" customFormat="1">
      <c r="A155" s="13"/>
      <c r="B155" s="243"/>
      <c r="C155" s="244"/>
      <c r="D155" s="238" t="s">
        <v>294</v>
      </c>
      <c r="E155" s="245" t="s">
        <v>19</v>
      </c>
      <c r="F155" s="246" t="s">
        <v>1422</v>
      </c>
      <c r="G155" s="244"/>
      <c r="H155" s="247">
        <v>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3" t="s">
        <v>294</v>
      </c>
      <c r="AU155" s="253" t="s">
        <v>81</v>
      </c>
      <c r="AV155" s="13" t="s">
        <v>81</v>
      </c>
      <c r="AW155" s="13" t="s">
        <v>33</v>
      </c>
      <c r="AX155" s="13" t="s">
        <v>79</v>
      </c>
      <c r="AY155" s="253" t="s">
        <v>145</v>
      </c>
    </row>
    <row r="156" s="2" customFormat="1" ht="24.15" customHeight="1">
      <c r="A156" s="40"/>
      <c r="B156" s="41"/>
      <c r="C156" s="214" t="s">
        <v>203</v>
      </c>
      <c r="D156" s="214" t="s">
        <v>148</v>
      </c>
      <c r="E156" s="215" t="s">
        <v>1423</v>
      </c>
      <c r="F156" s="216" t="s">
        <v>1424</v>
      </c>
      <c r="G156" s="217" t="s">
        <v>156</v>
      </c>
      <c r="H156" s="218">
        <v>1</v>
      </c>
      <c r="I156" s="219"/>
      <c r="J156" s="220">
        <f>ROUND(I156*H156,2)</f>
        <v>0</v>
      </c>
      <c r="K156" s="216" t="s">
        <v>157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</v>
      </c>
      <c r="R156" s="223">
        <f>Q156*H156</f>
        <v>0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152</v>
      </c>
      <c r="AT156" s="225" t="s">
        <v>148</v>
      </c>
      <c r="AU156" s="225" t="s">
        <v>81</v>
      </c>
      <c r="AY156" s="19" t="s">
        <v>145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152</v>
      </c>
      <c r="BM156" s="225" t="s">
        <v>1425</v>
      </c>
    </row>
    <row r="157" s="2" customFormat="1">
      <c r="A157" s="40"/>
      <c r="B157" s="41"/>
      <c r="C157" s="42"/>
      <c r="D157" s="227" t="s">
        <v>159</v>
      </c>
      <c r="E157" s="42"/>
      <c r="F157" s="228" t="s">
        <v>1426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159</v>
      </c>
      <c r="AU157" s="19" t="s">
        <v>81</v>
      </c>
    </row>
    <row r="158" s="13" customFormat="1">
      <c r="A158" s="13"/>
      <c r="B158" s="243"/>
      <c r="C158" s="244"/>
      <c r="D158" s="238" t="s">
        <v>294</v>
      </c>
      <c r="E158" s="245" t="s">
        <v>19</v>
      </c>
      <c r="F158" s="246" t="s">
        <v>1427</v>
      </c>
      <c r="G158" s="244"/>
      <c r="H158" s="247">
        <v>1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3" t="s">
        <v>294</v>
      </c>
      <c r="AU158" s="253" t="s">
        <v>81</v>
      </c>
      <c r="AV158" s="13" t="s">
        <v>81</v>
      </c>
      <c r="AW158" s="13" t="s">
        <v>33</v>
      </c>
      <c r="AX158" s="13" t="s">
        <v>79</v>
      </c>
      <c r="AY158" s="253" t="s">
        <v>145</v>
      </c>
    </row>
    <row r="159" s="2" customFormat="1" ht="21.75" customHeight="1">
      <c r="A159" s="40"/>
      <c r="B159" s="41"/>
      <c r="C159" s="265" t="s">
        <v>229</v>
      </c>
      <c r="D159" s="265" t="s">
        <v>475</v>
      </c>
      <c r="E159" s="266" t="s">
        <v>1428</v>
      </c>
      <c r="F159" s="267" t="s">
        <v>1429</v>
      </c>
      <c r="G159" s="268" t="s">
        <v>156</v>
      </c>
      <c r="H159" s="269">
        <v>1</v>
      </c>
      <c r="I159" s="270"/>
      <c r="J159" s="271">
        <f>ROUND(I159*H159,2)</f>
        <v>0</v>
      </c>
      <c r="K159" s="267" t="s">
        <v>157</v>
      </c>
      <c r="L159" s="272"/>
      <c r="M159" s="273" t="s">
        <v>19</v>
      </c>
      <c r="N159" s="274" t="s">
        <v>43</v>
      </c>
      <c r="O159" s="86"/>
      <c r="P159" s="223">
        <f>O159*H159</f>
        <v>0</v>
      </c>
      <c r="Q159" s="223">
        <v>0.042999999999999997</v>
      </c>
      <c r="R159" s="223">
        <f>Q159*H159</f>
        <v>0.042999999999999997</v>
      </c>
      <c r="S159" s="223">
        <v>0</v>
      </c>
      <c r="T159" s="224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25" t="s">
        <v>222</v>
      </c>
      <c r="AT159" s="225" t="s">
        <v>475</v>
      </c>
      <c r="AU159" s="225" t="s">
        <v>81</v>
      </c>
      <c r="AY159" s="19" t="s">
        <v>145</v>
      </c>
      <c r="BE159" s="226">
        <f>IF(N159="základní",J159,0)</f>
        <v>0</v>
      </c>
      <c r="BF159" s="226">
        <f>IF(N159="snížená",J159,0)</f>
        <v>0</v>
      </c>
      <c r="BG159" s="226">
        <f>IF(N159="zákl. přenesená",J159,0)</f>
        <v>0</v>
      </c>
      <c r="BH159" s="226">
        <f>IF(N159="sníž. přenesená",J159,0)</f>
        <v>0</v>
      </c>
      <c r="BI159" s="226">
        <f>IF(N159="nulová",J159,0)</f>
        <v>0</v>
      </c>
      <c r="BJ159" s="19" t="s">
        <v>79</v>
      </c>
      <c r="BK159" s="226">
        <f>ROUND(I159*H159,2)</f>
        <v>0</v>
      </c>
      <c r="BL159" s="19" t="s">
        <v>152</v>
      </c>
      <c r="BM159" s="225" t="s">
        <v>1430</v>
      </c>
    </row>
    <row r="160" s="2" customFormat="1" ht="16.5" customHeight="1">
      <c r="A160" s="40"/>
      <c r="B160" s="41"/>
      <c r="C160" s="214" t="s">
        <v>207</v>
      </c>
      <c r="D160" s="214" t="s">
        <v>148</v>
      </c>
      <c r="E160" s="215" t="s">
        <v>1431</v>
      </c>
      <c r="F160" s="216" t="s">
        <v>1432</v>
      </c>
      <c r="G160" s="217" t="s">
        <v>156</v>
      </c>
      <c r="H160" s="218">
        <v>1</v>
      </c>
      <c r="I160" s="219"/>
      <c r="J160" s="220">
        <f>ROUND(I160*H160,2)</f>
        <v>0</v>
      </c>
      <c r="K160" s="216" t="s">
        <v>157</v>
      </c>
      <c r="L160" s="46"/>
      <c r="M160" s="221" t="s">
        <v>19</v>
      </c>
      <c r="N160" s="222" t="s">
        <v>43</v>
      </c>
      <c r="O160" s="86"/>
      <c r="P160" s="223">
        <f>O160*H160</f>
        <v>0</v>
      </c>
      <c r="Q160" s="223">
        <v>0</v>
      </c>
      <c r="R160" s="223">
        <f>Q160*H160</f>
        <v>0</v>
      </c>
      <c r="S160" s="223">
        <v>0</v>
      </c>
      <c r="T160" s="224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25" t="s">
        <v>152</v>
      </c>
      <c r="AT160" s="225" t="s">
        <v>148</v>
      </c>
      <c r="AU160" s="225" t="s">
        <v>81</v>
      </c>
      <c r="AY160" s="19" t="s">
        <v>145</v>
      </c>
      <c r="BE160" s="226">
        <f>IF(N160="základní",J160,0)</f>
        <v>0</v>
      </c>
      <c r="BF160" s="226">
        <f>IF(N160="snížená",J160,0)</f>
        <v>0</v>
      </c>
      <c r="BG160" s="226">
        <f>IF(N160="zákl. přenesená",J160,0)</f>
        <v>0</v>
      </c>
      <c r="BH160" s="226">
        <f>IF(N160="sníž. přenesená",J160,0)</f>
        <v>0</v>
      </c>
      <c r="BI160" s="226">
        <f>IF(N160="nulová",J160,0)</f>
        <v>0</v>
      </c>
      <c r="BJ160" s="19" t="s">
        <v>79</v>
      </c>
      <c r="BK160" s="226">
        <f>ROUND(I160*H160,2)</f>
        <v>0</v>
      </c>
      <c r="BL160" s="19" t="s">
        <v>152</v>
      </c>
      <c r="BM160" s="225" t="s">
        <v>1433</v>
      </c>
    </row>
    <row r="161" s="2" customFormat="1">
      <c r="A161" s="40"/>
      <c r="B161" s="41"/>
      <c r="C161" s="42"/>
      <c r="D161" s="227" t="s">
        <v>159</v>
      </c>
      <c r="E161" s="42"/>
      <c r="F161" s="228" t="s">
        <v>1434</v>
      </c>
      <c r="G161" s="42"/>
      <c r="H161" s="42"/>
      <c r="I161" s="229"/>
      <c r="J161" s="42"/>
      <c r="K161" s="42"/>
      <c r="L161" s="46"/>
      <c r="M161" s="230"/>
      <c r="N161" s="231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159</v>
      </c>
      <c r="AU161" s="19" t="s">
        <v>81</v>
      </c>
    </row>
    <row r="162" s="2" customFormat="1" ht="16.5" customHeight="1">
      <c r="A162" s="40"/>
      <c r="B162" s="41"/>
      <c r="C162" s="265" t="s">
        <v>236</v>
      </c>
      <c r="D162" s="265" t="s">
        <v>475</v>
      </c>
      <c r="E162" s="266" t="s">
        <v>1435</v>
      </c>
      <c r="F162" s="267" t="s">
        <v>1436</v>
      </c>
      <c r="G162" s="268" t="s">
        <v>156</v>
      </c>
      <c r="H162" s="269">
        <v>1</v>
      </c>
      <c r="I162" s="270"/>
      <c r="J162" s="271">
        <f>ROUND(I162*H162,2)</f>
        <v>0</v>
      </c>
      <c r="K162" s="267" t="s">
        <v>157</v>
      </c>
      <c r="L162" s="272"/>
      <c r="M162" s="273" t="s">
        <v>19</v>
      </c>
      <c r="N162" s="274" t="s">
        <v>43</v>
      </c>
      <c r="O162" s="86"/>
      <c r="P162" s="223">
        <f>O162*H162</f>
        <v>0</v>
      </c>
      <c r="Q162" s="223">
        <v>0.00014999999999999999</v>
      </c>
      <c r="R162" s="223">
        <f>Q162*H162</f>
        <v>0.00014999999999999999</v>
      </c>
      <c r="S162" s="223">
        <v>0</v>
      </c>
      <c r="T162" s="224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25" t="s">
        <v>222</v>
      </c>
      <c r="AT162" s="225" t="s">
        <v>475</v>
      </c>
      <c r="AU162" s="225" t="s">
        <v>81</v>
      </c>
      <c r="AY162" s="19" t="s">
        <v>145</v>
      </c>
      <c r="BE162" s="226">
        <f>IF(N162="základní",J162,0)</f>
        <v>0</v>
      </c>
      <c r="BF162" s="226">
        <f>IF(N162="snížená",J162,0)</f>
        <v>0</v>
      </c>
      <c r="BG162" s="226">
        <f>IF(N162="zákl. přenesená",J162,0)</f>
        <v>0</v>
      </c>
      <c r="BH162" s="226">
        <f>IF(N162="sníž. přenesená",J162,0)</f>
        <v>0</v>
      </c>
      <c r="BI162" s="226">
        <f>IF(N162="nulová",J162,0)</f>
        <v>0</v>
      </c>
      <c r="BJ162" s="19" t="s">
        <v>79</v>
      </c>
      <c r="BK162" s="226">
        <f>ROUND(I162*H162,2)</f>
        <v>0</v>
      </c>
      <c r="BL162" s="19" t="s">
        <v>152</v>
      </c>
      <c r="BM162" s="225" t="s">
        <v>1437</v>
      </c>
    </row>
    <row r="163" s="2" customFormat="1" ht="16.5" customHeight="1">
      <c r="A163" s="40"/>
      <c r="B163" s="41"/>
      <c r="C163" s="214" t="s">
        <v>210</v>
      </c>
      <c r="D163" s="214" t="s">
        <v>148</v>
      </c>
      <c r="E163" s="215" t="s">
        <v>1438</v>
      </c>
      <c r="F163" s="216" t="s">
        <v>1439</v>
      </c>
      <c r="G163" s="217" t="s">
        <v>156</v>
      </c>
      <c r="H163" s="218">
        <v>1</v>
      </c>
      <c r="I163" s="219"/>
      <c r="J163" s="220">
        <f>ROUND(I163*H163,2)</f>
        <v>0</v>
      </c>
      <c r="K163" s="216" t="s">
        <v>157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152</v>
      </c>
      <c r="AT163" s="225" t="s">
        <v>148</v>
      </c>
      <c r="AU163" s="225" t="s">
        <v>81</v>
      </c>
      <c r="AY163" s="19" t="s">
        <v>145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79</v>
      </c>
      <c r="BK163" s="226">
        <f>ROUND(I163*H163,2)</f>
        <v>0</v>
      </c>
      <c r="BL163" s="19" t="s">
        <v>152</v>
      </c>
      <c r="BM163" s="225" t="s">
        <v>1440</v>
      </c>
    </row>
    <row r="164" s="2" customFormat="1">
      <c r="A164" s="40"/>
      <c r="B164" s="41"/>
      <c r="C164" s="42"/>
      <c r="D164" s="227" t="s">
        <v>159</v>
      </c>
      <c r="E164" s="42"/>
      <c r="F164" s="228" t="s">
        <v>1441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159</v>
      </c>
      <c r="AU164" s="19" t="s">
        <v>81</v>
      </c>
    </row>
    <row r="165" s="2" customFormat="1" ht="16.5" customHeight="1">
      <c r="A165" s="40"/>
      <c r="B165" s="41"/>
      <c r="C165" s="265" t="s">
        <v>241</v>
      </c>
      <c r="D165" s="265" t="s">
        <v>475</v>
      </c>
      <c r="E165" s="266" t="s">
        <v>1442</v>
      </c>
      <c r="F165" s="267" t="s">
        <v>1443</v>
      </c>
      <c r="G165" s="268" t="s">
        <v>156</v>
      </c>
      <c r="H165" s="269">
        <v>1</v>
      </c>
      <c r="I165" s="270"/>
      <c r="J165" s="271">
        <f>ROUND(I165*H165,2)</f>
        <v>0</v>
      </c>
      <c r="K165" s="267" t="s">
        <v>157</v>
      </c>
      <c r="L165" s="272"/>
      <c r="M165" s="273" t="s">
        <v>19</v>
      </c>
      <c r="N165" s="274" t="s">
        <v>43</v>
      </c>
      <c r="O165" s="86"/>
      <c r="P165" s="223">
        <f>O165*H165</f>
        <v>0</v>
      </c>
      <c r="Q165" s="223">
        <v>0.0022000000000000001</v>
      </c>
      <c r="R165" s="223">
        <f>Q165*H165</f>
        <v>0.0022000000000000001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222</v>
      </c>
      <c r="AT165" s="225" t="s">
        <v>475</v>
      </c>
      <c r="AU165" s="225" t="s">
        <v>81</v>
      </c>
      <c r="AY165" s="19" t="s">
        <v>145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152</v>
      </c>
      <c r="BM165" s="225" t="s">
        <v>1444</v>
      </c>
    </row>
    <row r="166" s="2" customFormat="1" ht="24.15" customHeight="1">
      <c r="A166" s="40"/>
      <c r="B166" s="41"/>
      <c r="C166" s="214" t="s">
        <v>214</v>
      </c>
      <c r="D166" s="214" t="s">
        <v>148</v>
      </c>
      <c r="E166" s="215" t="s">
        <v>1445</v>
      </c>
      <c r="F166" s="216" t="s">
        <v>1446</v>
      </c>
      <c r="G166" s="217" t="s">
        <v>156</v>
      </c>
      <c r="H166" s="218">
        <v>1</v>
      </c>
      <c r="I166" s="219"/>
      <c r="J166" s="220">
        <f>ROUND(I166*H166,2)</f>
        <v>0</v>
      </c>
      <c r="K166" s="216" t="s">
        <v>157</v>
      </c>
      <c r="L166" s="46"/>
      <c r="M166" s="221" t="s">
        <v>19</v>
      </c>
      <c r="N166" s="222" t="s">
        <v>43</v>
      </c>
      <c r="O166" s="86"/>
      <c r="P166" s="223">
        <f>O166*H166</f>
        <v>0</v>
      </c>
      <c r="Q166" s="223">
        <v>0.00046999999999999999</v>
      </c>
      <c r="R166" s="223">
        <f>Q166*H166</f>
        <v>0.00046999999999999999</v>
      </c>
      <c r="S166" s="223">
        <v>0</v>
      </c>
      <c r="T166" s="224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25" t="s">
        <v>152</v>
      </c>
      <c r="AT166" s="225" t="s">
        <v>148</v>
      </c>
      <c r="AU166" s="225" t="s">
        <v>81</v>
      </c>
      <c r="AY166" s="19" t="s">
        <v>145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9" t="s">
        <v>79</v>
      </c>
      <c r="BK166" s="226">
        <f>ROUND(I166*H166,2)</f>
        <v>0</v>
      </c>
      <c r="BL166" s="19" t="s">
        <v>152</v>
      </c>
      <c r="BM166" s="225" t="s">
        <v>1447</v>
      </c>
    </row>
    <row r="167" s="2" customFormat="1">
      <c r="A167" s="40"/>
      <c r="B167" s="41"/>
      <c r="C167" s="42"/>
      <c r="D167" s="227" t="s">
        <v>159</v>
      </c>
      <c r="E167" s="42"/>
      <c r="F167" s="228" t="s">
        <v>1448</v>
      </c>
      <c r="G167" s="42"/>
      <c r="H167" s="42"/>
      <c r="I167" s="229"/>
      <c r="J167" s="42"/>
      <c r="K167" s="42"/>
      <c r="L167" s="46"/>
      <c r="M167" s="230"/>
      <c r="N167" s="231"/>
      <c r="O167" s="86"/>
      <c r="P167" s="86"/>
      <c r="Q167" s="86"/>
      <c r="R167" s="86"/>
      <c r="S167" s="86"/>
      <c r="T167" s="87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T167" s="19" t="s">
        <v>159</v>
      </c>
      <c r="AU167" s="19" t="s">
        <v>81</v>
      </c>
    </row>
    <row r="168" s="2" customFormat="1" ht="21.75" customHeight="1">
      <c r="A168" s="40"/>
      <c r="B168" s="41"/>
      <c r="C168" s="265" t="s">
        <v>426</v>
      </c>
      <c r="D168" s="265" t="s">
        <v>475</v>
      </c>
      <c r="E168" s="266" t="s">
        <v>1449</v>
      </c>
      <c r="F168" s="267" t="s">
        <v>1450</v>
      </c>
      <c r="G168" s="268" t="s">
        <v>156</v>
      </c>
      <c r="H168" s="269">
        <v>1</v>
      </c>
      <c r="I168" s="270"/>
      <c r="J168" s="271">
        <f>ROUND(I168*H168,2)</f>
        <v>0</v>
      </c>
      <c r="K168" s="267" t="s">
        <v>157</v>
      </c>
      <c r="L168" s="272"/>
      <c r="M168" s="273" t="s">
        <v>19</v>
      </c>
      <c r="N168" s="274" t="s">
        <v>43</v>
      </c>
      <c r="O168" s="86"/>
      <c r="P168" s="223">
        <f>O168*H168</f>
        <v>0</v>
      </c>
      <c r="Q168" s="223">
        <v>0.016</v>
      </c>
      <c r="R168" s="223">
        <f>Q168*H168</f>
        <v>0.016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222</v>
      </c>
      <c r="AT168" s="225" t="s">
        <v>475</v>
      </c>
      <c r="AU168" s="225" t="s">
        <v>81</v>
      </c>
      <c r="AY168" s="19" t="s">
        <v>145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152</v>
      </c>
      <c r="BM168" s="225" t="s">
        <v>1451</v>
      </c>
    </row>
    <row r="169" s="2" customFormat="1" ht="24.15" customHeight="1">
      <c r="A169" s="40"/>
      <c r="B169" s="41"/>
      <c r="C169" s="214" t="s">
        <v>217</v>
      </c>
      <c r="D169" s="214" t="s">
        <v>148</v>
      </c>
      <c r="E169" s="215" t="s">
        <v>1452</v>
      </c>
      <c r="F169" s="216" t="s">
        <v>1453</v>
      </c>
      <c r="G169" s="217" t="s">
        <v>156</v>
      </c>
      <c r="H169" s="218">
        <v>1</v>
      </c>
      <c r="I169" s="219"/>
      <c r="J169" s="220">
        <f>ROUND(I169*H169,2)</f>
        <v>0</v>
      </c>
      <c r="K169" s="216" t="s">
        <v>19</v>
      </c>
      <c r="L169" s="46"/>
      <c r="M169" s="221" t="s">
        <v>19</v>
      </c>
      <c r="N169" s="222" t="s">
        <v>43</v>
      </c>
      <c r="O169" s="86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25" t="s">
        <v>152</v>
      </c>
      <c r="AT169" s="225" t="s">
        <v>148</v>
      </c>
      <c r="AU169" s="225" t="s">
        <v>81</v>
      </c>
      <c r="AY169" s="19" t="s">
        <v>145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9" t="s">
        <v>79</v>
      </c>
      <c r="BK169" s="226">
        <f>ROUND(I169*H169,2)</f>
        <v>0</v>
      </c>
      <c r="BL169" s="19" t="s">
        <v>152</v>
      </c>
      <c r="BM169" s="225" t="s">
        <v>1454</v>
      </c>
    </row>
    <row r="170" s="13" customFormat="1">
      <c r="A170" s="13"/>
      <c r="B170" s="243"/>
      <c r="C170" s="244"/>
      <c r="D170" s="238" t="s">
        <v>294</v>
      </c>
      <c r="E170" s="245" t="s">
        <v>19</v>
      </c>
      <c r="F170" s="246" t="s">
        <v>1455</v>
      </c>
      <c r="G170" s="244"/>
      <c r="H170" s="247">
        <v>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3" t="s">
        <v>294</v>
      </c>
      <c r="AU170" s="253" t="s">
        <v>81</v>
      </c>
      <c r="AV170" s="13" t="s">
        <v>81</v>
      </c>
      <c r="AW170" s="13" t="s">
        <v>33</v>
      </c>
      <c r="AX170" s="13" t="s">
        <v>79</v>
      </c>
      <c r="AY170" s="253" t="s">
        <v>145</v>
      </c>
    </row>
    <row r="171" s="2" customFormat="1" ht="16.5" customHeight="1">
      <c r="A171" s="40"/>
      <c r="B171" s="41"/>
      <c r="C171" s="214" t="s">
        <v>438</v>
      </c>
      <c r="D171" s="214" t="s">
        <v>148</v>
      </c>
      <c r="E171" s="215" t="s">
        <v>1456</v>
      </c>
      <c r="F171" s="216" t="s">
        <v>1457</v>
      </c>
      <c r="G171" s="217" t="s">
        <v>156</v>
      </c>
      <c r="H171" s="218">
        <v>1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152</v>
      </c>
      <c r="AT171" s="225" t="s">
        <v>148</v>
      </c>
      <c r="AU171" s="225" t="s">
        <v>81</v>
      </c>
      <c r="AY171" s="19" t="s">
        <v>145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152</v>
      </c>
      <c r="BM171" s="225" t="s">
        <v>1458</v>
      </c>
    </row>
    <row r="172" s="13" customFormat="1">
      <c r="A172" s="13"/>
      <c r="B172" s="243"/>
      <c r="C172" s="244"/>
      <c r="D172" s="238" t="s">
        <v>294</v>
      </c>
      <c r="E172" s="245" t="s">
        <v>19</v>
      </c>
      <c r="F172" s="246" t="s">
        <v>1459</v>
      </c>
      <c r="G172" s="244"/>
      <c r="H172" s="247">
        <v>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294</v>
      </c>
      <c r="AU172" s="253" t="s">
        <v>81</v>
      </c>
      <c r="AV172" s="13" t="s">
        <v>81</v>
      </c>
      <c r="AW172" s="13" t="s">
        <v>33</v>
      </c>
      <c r="AX172" s="13" t="s">
        <v>79</v>
      </c>
      <c r="AY172" s="253" t="s">
        <v>145</v>
      </c>
    </row>
    <row r="173" s="2" customFormat="1" ht="16.5" customHeight="1">
      <c r="A173" s="40"/>
      <c r="B173" s="41"/>
      <c r="C173" s="214" t="s">
        <v>222</v>
      </c>
      <c r="D173" s="214" t="s">
        <v>148</v>
      </c>
      <c r="E173" s="215" t="s">
        <v>1460</v>
      </c>
      <c r="F173" s="216" t="s">
        <v>1461</v>
      </c>
      <c r="G173" s="217" t="s">
        <v>156</v>
      </c>
      <c r="H173" s="218">
        <v>1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152</v>
      </c>
      <c r="AT173" s="225" t="s">
        <v>148</v>
      </c>
      <c r="AU173" s="225" t="s">
        <v>81</v>
      </c>
      <c r="AY173" s="19" t="s">
        <v>145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152</v>
      </c>
      <c r="BM173" s="225" t="s">
        <v>1462</v>
      </c>
    </row>
    <row r="174" s="13" customFormat="1">
      <c r="A174" s="13"/>
      <c r="B174" s="243"/>
      <c r="C174" s="244"/>
      <c r="D174" s="238" t="s">
        <v>294</v>
      </c>
      <c r="E174" s="245" t="s">
        <v>19</v>
      </c>
      <c r="F174" s="246" t="s">
        <v>1463</v>
      </c>
      <c r="G174" s="244"/>
      <c r="H174" s="247">
        <v>1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294</v>
      </c>
      <c r="AU174" s="253" t="s">
        <v>81</v>
      </c>
      <c r="AV174" s="13" t="s">
        <v>81</v>
      </c>
      <c r="AW174" s="13" t="s">
        <v>33</v>
      </c>
      <c r="AX174" s="13" t="s">
        <v>79</v>
      </c>
      <c r="AY174" s="253" t="s">
        <v>145</v>
      </c>
    </row>
    <row r="175" s="2" customFormat="1" ht="24.15" customHeight="1">
      <c r="A175" s="40"/>
      <c r="B175" s="41"/>
      <c r="C175" s="214" t="s">
        <v>446</v>
      </c>
      <c r="D175" s="214" t="s">
        <v>148</v>
      </c>
      <c r="E175" s="215" t="s">
        <v>1464</v>
      </c>
      <c r="F175" s="216" t="s">
        <v>1465</v>
      </c>
      <c r="G175" s="217" t="s">
        <v>330</v>
      </c>
      <c r="H175" s="218">
        <v>0.062</v>
      </c>
      <c r="I175" s="219"/>
      <c r="J175" s="220">
        <f>ROUND(I175*H175,2)</f>
        <v>0</v>
      </c>
      <c r="K175" s="216" t="s">
        <v>157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152</v>
      </c>
      <c r="AT175" s="225" t="s">
        <v>148</v>
      </c>
      <c r="AU175" s="225" t="s">
        <v>81</v>
      </c>
      <c r="AY175" s="19" t="s">
        <v>145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152</v>
      </c>
      <c r="BM175" s="225" t="s">
        <v>1466</v>
      </c>
    </row>
    <row r="176" s="2" customFormat="1">
      <c r="A176" s="40"/>
      <c r="B176" s="41"/>
      <c r="C176" s="42"/>
      <c r="D176" s="227" t="s">
        <v>159</v>
      </c>
      <c r="E176" s="42"/>
      <c r="F176" s="228" t="s">
        <v>1467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159</v>
      </c>
      <c r="AU176" s="19" t="s">
        <v>81</v>
      </c>
    </row>
    <row r="177" s="12" customFormat="1" ht="22.8" customHeight="1">
      <c r="A177" s="12"/>
      <c r="B177" s="198"/>
      <c r="C177" s="199"/>
      <c r="D177" s="200" t="s">
        <v>71</v>
      </c>
      <c r="E177" s="212" t="s">
        <v>878</v>
      </c>
      <c r="F177" s="212" t="s">
        <v>879</v>
      </c>
      <c r="G177" s="199"/>
      <c r="H177" s="199"/>
      <c r="I177" s="202"/>
      <c r="J177" s="213">
        <f>BK177</f>
        <v>0</v>
      </c>
      <c r="K177" s="199"/>
      <c r="L177" s="204"/>
      <c r="M177" s="205"/>
      <c r="N177" s="206"/>
      <c r="O177" s="206"/>
      <c r="P177" s="207">
        <f>SUM(P178:P180)</f>
        <v>0</v>
      </c>
      <c r="Q177" s="206"/>
      <c r="R177" s="207">
        <f>SUM(R178:R180)</f>
        <v>0</v>
      </c>
      <c r="S177" s="206"/>
      <c r="T177" s="208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81</v>
      </c>
      <c r="AT177" s="210" t="s">
        <v>71</v>
      </c>
      <c r="AU177" s="210" t="s">
        <v>79</v>
      </c>
      <c r="AY177" s="209" t="s">
        <v>145</v>
      </c>
      <c r="BK177" s="211">
        <f>SUM(BK178:BK180)</f>
        <v>0</v>
      </c>
    </row>
    <row r="178" s="2" customFormat="1" ht="16.5" customHeight="1">
      <c r="A178" s="40"/>
      <c r="B178" s="41"/>
      <c r="C178" s="214" t="s">
        <v>224</v>
      </c>
      <c r="D178" s="214" t="s">
        <v>148</v>
      </c>
      <c r="E178" s="215" t="s">
        <v>1468</v>
      </c>
      <c r="F178" s="216" t="s">
        <v>1469</v>
      </c>
      <c r="G178" s="217" t="s">
        <v>156</v>
      </c>
      <c r="H178" s="218">
        <v>1</v>
      </c>
      <c r="I178" s="219"/>
      <c r="J178" s="220">
        <f>ROUND(I178*H178,2)</f>
        <v>0</v>
      </c>
      <c r="K178" s="216" t="s">
        <v>19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</v>
      </c>
      <c r="T178" s="224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152</v>
      </c>
      <c r="AT178" s="225" t="s">
        <v>148</v>
      </c>
      <c r="AU178" s="225" t="s">
        <v>81</v>
      </c>
      <c r="AY178" s="19" t="s">
        <v>145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152</v>
      </c>
      <c r="BM178" s="225" t="s">
        <v>1470</v>
      </c>
    </row>
    <row r="179" s="2" customFormat="1" ht="24.15" customHeight="1">
      <c r="A179" s="40"/>
      <c r="B179" s="41"/>
      <c r="C179" s="214" t="s">
        <v>453</v>
      </c>
      <c r="D179" s="214" t="s">
        <v>148</v>
      </c>
      <c r="E179" s="215" t="s">
        <v>890</v>
      </c>
      <c r="F179" s="216" t="s">
        <v>891</v>
      </c>
      <c r="G179" s="217" t="s">
        <v>164</v>
      </c>
      <c r="H179" s="232"/>
      <c r="I179" s="219"/>
      <c r="J179" s="220">
        <f>ROUND(I179*H179,2)</f>
        <v>0</v>
      </c>
      <c r="K179" s="216" t="s">
        <v>157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152</v>
      </c>
      <c r="AT179" s="225" t="s">
        <v>148</v>
      </c>
      <c r="AU179" s="225" t="s">
        <v>81</v>
      </c>
      <c r="AY179" s="19" t="s">
        <v>145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79</v>
      </c>
      <c r="BK179" s="226">
        <f>ROUND(I179*H179,2)</f>
        <v>0</v>
      </c>
      <c r="BL179" s="19" t="s">
        <v>152</v>
      </c>
      <c r="BM179" s="225" t="s">
        <v>1471</v>
      </c>
    </row>
    <row r="180" s="2" customFormat="1">
      <c r="A180" s="40"/>
      <c r="B180" s="41"/>
      <c r="C180" s="42"/>
      <c r="D180" s="227" t="s">
        <v>159</v>
      </c>
      <c r="E180" s="42"/>
      <c r="F180" s="228" t="s">
        <v>893</v>
      </c>
      <c r="G180" s="42"/>
      <c r="H180" s="42"/>
      <c r="I180" s="229"/>
      <c r="J180" s="42"/>
      <c r="K180" s="42"/>
      <c r="L180" s="46"/>
      <c r="M180" s="230"/>
      <c r="N180" s="231"/>
      <c r="O180" s="86"/>
      <c r="P180" s="86"/>
      <c r="Q180" s="86"/>
      <c r="R180" s="86"/>
      <c r="S180" s="86"/>
      <c r="T180" s="87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T180" s="19" t="s">
        <v>159</v>
      </c>
      <c r="AU180" s="19" t="s">
        <v>81</v>
      </c>
    </row>
    <row r="181" s="12" customFormat="1" ht="22.8" customHeight="1">
      <c r="A181" s="12"/>
      <c r="B181" s="198"/>
      <c r="C181" s="199"/>
      <c r="D181" s="200" t="s">
        <v>71</v>
      </c>
      <c r="E181" s="212" t="s">
        <v>467</v>
      </c>
      <c r="F181" s="212" t="s">
        <v>468</v>
      </c>
      <c r="G181" s="199"/>
      <c r="H181" s="199"/>
      <c r="I181" s="202"/>
      <c r="J181" s="213">
        <f>BK181</f>
        <v>0</v>
      </c>
      <c r="K181" s="199"/>
      <c r="L181" s="204"/>
      <c r="M181" s="205"/>
      <c r="N181" s="206"/>
      <c r="O181" s="206"/>
      <c r="P181" s="207">
        <f>SUM(P182:P188)</f>
        <v>0</v>
      </c>
      <c r="Q181" s="206"/>
      <c r="R181" s="207">
        <f>SUM(R182:R188)</f>
        <v>0.00038880000000000002</v>
      </c>
      <c r="S181" s="206"/>
      <c r="T181" s="208">
        <f>SUM(T182:T188)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81</v>
      </c>
      <c r="AT181" s="210" t="s">
        <v>71</v>
      </c>
      <c r="AU181" s="210" t="s">
        <v>79</v>
      </c>
      <c r="AY181" s="209" t="s">
        <v>145</v>
      </c>
      <c r="BK181" s="211">
        <f>SUM(BK182:BK188)</f>
        <v>0</v>
      </c>
    </row>
    <row r="182" s="2" customFormat="1" ht="16.5" customHeight="1">
      <c r="A182" s="40"/>
      <c r="B182" s="41"/>
      <c r="C182" s="214" t="s">
        <v>226</v>
      </c>
      <c r="D182" s="214" t="s">
        <v>148</v>
      </c>
      <c r="E182" s="215" t="s">
        <v>480</v>
      </c>
      <c r="F182" s="216" t="s">
        <v>481</v>
      </c>
      <c r="G182" s="217" t="s">
        <v>181</v>
      </c>
      <c r="H182" s="218">
        <v>0.90000000000000002</v>
      </c>
      <c r="I182" s="219"/>
      <c r="J182" s="220">
        <f>ROUND(I182*H182,2)</f>
        <v>0</v>
      </c>
      <c r="K182" s="216" t="s">
        <v>157</v>
      </c>
      <c r="L182" s="46"/>
      <c r="M182" s="221" t="s">
        <v>19</v>
      </c>
      <c r="N182" s="222" t="s">
        <v>43</v>
      </c>
      <c r="O182" s="86"/>
      <c r="P182" s="223">
        <f>O182*H182</f>
        <v>0</v>
      </c>
      <c r="Q182" s="223">
        <v>0</v>
      </c>
      <c r="R182" s="223">
        <f>Q182*H182</f>
        <v>0</v>
      </c>
      <c r="S182" s="223">
        <v>0</v>
      </c>
      <c r="T182" s="224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25" t="s">
        <v>152</v>
      </c>
      <c r="AT182" s="225" t="s">
        <v>148</v>
      </c>
      <c r="AU182" s="225" t="s">
        <v>81</v>
      </c>
      <c r="AY182" s="19" t="s">
        <v>145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9" t="s">
        <v>79</v>
      </c>
      <c r="BK182" s="226">
        <f>ROUND(I182*H182,2)</f>
        <v>0</v>
      </c>
      <c r="BL182" s="19" t="s">
        <v>152</v>
      </c>
      <c r="BM182" s="225" t="s">
        <v>1472</v>
      </c>
    </row>
    <row r="183" s="2" customFormat="1">
      <c r="A183" s="40"/>
      <c r="B183" s="41"/>
      <c r="C183" s="42"/>
      <c r="D183" s="227" t="s">
        <v>159</v>
      </c>
      <c r="E183" s="42"/>
      <c r="F183" s="228" t="s">
        <v>483</v>
      </c>
      <c r="G183" s="42"/>
      <c r="H183" s="42"/>
      <c r="I183" s="229"/>
      <c r="J183" s="42"/>
      <c r="K183" s="42"/>
      <c r="L183" s="46"/>
      <c r="M183" s="230"/>
      <c r="N183" s="231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159</v>
      </c>
      <c r="AU183" s="19" t="s">
        <v>81</v>
      </c>
    </row>
    <row r="184" s="13" customFormat="1">
      <c r="A184" s="13"/>
      <c r="B184" s="243"/>
      <c r="C184" s="244"/>
      <c r="D184" s="238" t="s">
        <v>294</v>
      </c>
      <c r="E184" s="245" t="s">
        <v>19</v>
      </c>
      <c r="F184" s="246" t="s">
        <v>1473</v>
      </c>
      <c r="G184" s="244"/>
      <c r="H184" s="247">
        <v>0.90000000000000002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3" t="s">
        <v>294</v>
      </c>
      <c r="AU184" s="253" t="s">
        <v>81</v>
      </c>
      <c r="AV184" s="13" t="s">
        <v>81</v>
      </c>
      <c r="AW184" s="13" t="s">
        <v>33</v>
      </c>
      <c r="AX184" s="13" t="s">
        <v>79</v>
      </c>
      <c r="AY184" s="253" t="s">
        <v>145</v>
      </c>
    </row>
    <row r="185" s="2" customFormat="1" ht="16.5" customHeight="1">
      <c r="A185" s="40"/>
      <c r="B185" s="41"/>
      <c r="C185" s="265" t="s">
        <v>462</v>
      </c>
      <c r="D185" s="265" t="s">
        <v>475</v>
      </c>
      <c r="E185" s="266" t="s">
        <v>486</v>
      </c>
      <c r="F185" s="267" t="s">
        <v>487</v>
      </c>
      <c r="G185" s="268" t="s">
        <v>181</v>
      </c>
      <c r="H185" s="269">
        <v>0.97199999999999998</v>
      </c>
      <c r="I185" s="270"/>
      <c r="J185" s="271">
        <f>ROUND(I185*H185,2)</f>
        <v>0</v>
      </c>
      <c r="K185" s="267" t="s">
        <v>157</v>
      </c>
      <c r="L185" s="272"/>
      <c r="M185" s="273" t="s">
        <v>19</v>
      </c>
      <c r="N185" s="274" t="s">
        <v>43</v>
      </c>
      <c r="O185" s="86"/>
      <c r="P185" s="223">
        <f>O185*H185</f>
        <v>0</v>
      </c>
      <c r="Q185" s="223">
        <v>0.00040000000000000002</v>
      </c>
      <c r="R185" s="223">
        <f>Q185*H185</f>
        <v>0.00038880000000000002</v>
      </c>
      <c r="S185" s="223">
        <v>0</v>
      </c>
      <c r="T185" s="224">
        <f>S185*H185</f>
        <v>0</v>
      </c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R185" s="225" t="s">
        <v>222</v>
      </c>
      <c r="AT185" s="225" t="s">
        <v>475</v>
      </c>
      <c r="AU185" s="225" t="s">
        <v>81</v>
      </c>
      <c r="AY185" s="19" t="s">
        <v>145</v>
      </c>
      <c r="BE185" s="226">
        <f>IF(N185="základní",J185,0)</f>
        <v>0</v>
      </c>
      <c r="BF185" s="226">
        <f>IF(N185="snížená",J185,0)</f>
        <v>0</v>
      </c>
      <c r="BG185" s="226">
        <f>IF(N185="zákl. přenesená",J185,0)</f>
        <v>0</v>
      </c>
      <c r="BH185" s="226">
        <f>IF(N185="sníž. přenesená",J185,0)</f>
        <v>0</v>
      </c>
      <c r="BI185" s="226">
        <f>IF(N185="nulová",J185,0)</f>
        <v>0</v>
      </c>
      <c r="BJ185" s="19" t="s">
        <v>79</v>
      </c>
      <c r="BK185" s="226">
        <f>ROUND(I185*H185,2)</f>
        <v>0</v>
      </c>
      <c r="BL185" s="19" t="s">
        <v>152</v>
      </c>
      <c r="BM185" s="225" t="s">
        <v>1474</v>
      </c>
    </row>
    <row r="186" s="13" customFormat="1">
      <c r="A186" s="13"/>
      <c r="B186" s="243"/>
      <c r="C186" s="244"/>
      <c r="D186" s="238" t="s">
        <v>294</v>
      </c>
      <c r="E186" s="244"/>
      <c r="F186" s="246" t="s">
        <v>1475</v>
      </c>
      <c r="G186" s="244"/>
      <c r="H186" s="247">
        <v>0.97199999999999998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3" t="s">
        <v>294</v>
      </c>
      <c r="AU186" s="253" t="s">
        <v>81</v>
      </c>
      <c r="AV186" s="13" t="s">
        <v>81</v>
      </c>
      <c r="AW186" s="13" t="s">
        <v>4</v>
      </c>
      <c r="AX186" s="13" t="s">
        <v>79</v>
      </c>
      <c r="AY186" s="253" t="s">
        <v>145</v>
      </c>
    </row>
    <row r="187" s="2" customFormat="1" ht="24.15" customHeight="1">
      <c r="A187" s="40"/>
      <c r="B187" s="41"/>
      <c r="C187" s="214" t="s">
        <v>228</v>
      </c>
      <c r="D187" s="214" t="s">
        <v>148</v>
      </c>
      <c r="E187" s="215" t="s">
        <v>530</v>
      </c>
      <c r="F187" s="216" t="s">
        <v>531</v>
      </c>
      <c r="G187" s="217" t="s">
        <v>330</v>
      </c>
      <c r="H187" s="218">
        <v>0.001</v>
      </c>
      <c r="I187" s="219"/>
      <c r="J187" s="220">
        <f>ROUND(I187*H187,2)</f>
        <v>0</v>
      </c>
      <c r="K187" s="216" t="s">
        <v>157</v>
      </c>
      <c r="L187" s="46"/>
      <c r="M187" s="221" t="s">
        <v>19</v>
      </c>
      <c r="N187" s="222" t="s">
        <v>43</v>
      </c>
      <c r="O187" s="86"/>
      <c r="P187" s="223">
        <f>O187*H187</f>
        <v>0</v>
      </c>
      <c r="Q187" s="223">
        <v>0</v>
      </c>
      <c r="R187" s="223">
        <f>Q187*H187</f>
        <v>0</v>
      </c>
      <c r="S187" s="223">
        <v>0</v>
      </c>
      <c r="T187" s="224">
        <f>S187*H187</f>
        <v>0</v>
      </c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R187" s="225" t="s">
        <v>152</v>
      </c>
      <c r="AT187" s="225" t="s">
        <v>148</v>
      </c>
      <c r="AU187" s="225" t="s">
        <v>81</v>
      </c>
      <c r="AY187" s="19" t="s">
        <v>145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9" t="s">
        <v>79</v>
      </c>
      <c r="BK187" s="226">
        <f>ROUND(I187*H187,2)</f>
        <v>0</v>
      </c>
      <c r="BL187" s="19" t="s">
        <v>152</v>
      </c>
      <c r="BM187" s="225" t="s">
        <v>1476</v>
      </c>
    </row>
    <row r="188" s="2" customFormat="1">
      <c r="A188" s="40"/>
      <c r="B188" s="41"/>
      <c r="C188" s="42"/>
      <c r="D188" s="227" t="s">
        <v>159</v>
      </c>
      <c r="E188" s="42"/>
      <c r="F188" s="228" t="s">
        <v>533</v>
      </c>
      <c r="G188" s="42"/>
      <c r="H188" s="42"/>
      <c r="I188" s="229"/>
      <c r="J188" s="42"/>
      <c r="K188" s="42"/>
      <c r="L188" s="46"/>
      <c r="M188" s="230"/>
      <c r="N188" s="231"/>
      <c r="O188" s="86"/>
      <c r="P188" s="86"/>
      <c r="Q188" s="86"/>
      <c r="R188" s="86"/>
      <c r="S188" s="86"/>
      <c r="T188" s="87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T188" s="19" t="s">
        <v>159</v>
      </c>
      <c r="AU188" s="19" t="s">
        <v>81</v>
      </c>
    </row>
    <row r="189" s="12" customFormat="1" ht="22.8" customHeight="1">
      <c r="A189" s="12"/>
      <c r="B189" s="198"/>
      <c r="C189" s="199"/>
      <c r="D189" s="200" t="s">
        <v>71</v>
      </c>
      <c r="E189" s="212" t="s">
        <v>534</v>
      </c>
      <c r="F189" s="212" t="s">
        <v>535</v>
      </c>
      <c r="G189" s="199"/>
      <c r="H189" s="199"/>
      <c r="I189" s="202"/>
      <c r="J189" s="213">
        <f>BK189</f>
        <v>0</v>
      </c>
      <c r="K189" s="199"/>
      <c r="L189" s="204"/>
      <c r="M189" s="205"/>
      <c r="N189" s="206"/>
      <c r="O189" s="206"/>
      <c r="P189" s="207">
        <f>SUM(P190:P215)</f>
        <v>0</v>
      </c>
      <c r="Q189" s="206"/>
      <c r="R189" s="207">
        <f>SUM(R190:R215)</f>
        <v>0.9288578999999999</v>
      </c>
      <c r="S189" s="206"/>
      <c r="T189" s="208">
        <f>SUM(T190:T215)</f>
        <v>0.16883999999999999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9" t="s">
        <v>81</v>
      </c>
      <c r="AT189" s="210" t="s">
        <v>71</v>
      </c>
      <c r="AU189" s="210" t="s">
        <v>79</v>
      </c>
      <c r="AY189" s="209" t="s">
        <v>145</v>
      </c>
      <c r="BK189" s="211">
        <f>SUM(BK190:BK215)</f>
        <v>0</v>
      </c>
    </row>
    <row r="190" s="2" customFormat="1" ht="16.5" customHeight="1">
      <c r="A190" s="40"/>
      <c r="B190" s="41"/>
      <c r="C190" s="214" t="s">
        <v>474</v>
      </c>
      <c r="D190" s="214" t="s">
        <v>148</v>
      </c>
      <c r="E190" s="215" t="s">
        <v>537</v>
      </c>
      <c r="F190" s="216" t="s">
        <v>538</v>
      </c>
      <c r="G190" s="217" t="s">
        <v>287</v>
      </c>
      <c r="H190" s="218">
        <v>60.299999999999997</v>
      </c>
      <c r="I190" s="219"/>
      <c r="J190" s="220">
        <f>ROUND(I190*H190,2)</f>
        <v>0</v>
      </c>
      <c r="K190" s="216" t="s">
        <v>157</v>
      </c>
      <c r="L190" s="46"/>
      <c r="M190" s="221" t="s">
        <v>19</v>
      </c>
      <c r="N190" s="222" t="s">
        <v>43</v>
      </c>
      <c r="O190" s="86"/>
      <c r="P190" s="223">
        <f>O190*H190</f>
        <v>0</v>
      </c>
      <c r="Q190" s="223">
        <v>0</v>
      </c>
      <c r="R190" s="223">
        <f>Q190*H190</f>
        <v>0</v>
      </c>
      <c r="S190" s="223">
        <v>0</v>
      </c>
      <c r="T190" s="224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25" t="s">
        <v>152</v>
      </c>
      <c r="AT190" s="225" t="s">
        <v>148</v>
      </c>
      <c r="AU190" s="225" t="s">
        <v>81</v>
      </c>
      <c r="AY190" s="19" t="s">
        <v>145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9" t="s">
        <v>79</v>
      </c>
      <c r="BK190" s="226">
        <f>ROUND(I190*H190,2)</f>
        <v>0</v>
      </c>
      <c r="BL190" s="19" t="s">
        <v>152</v>
      </c>
      <c r="BM190" s="225" t="s">
        <v>1477</v>
      </c>
    </row>
    <row r="191" s="2" customFormat="1">
      <c r="A191" s="40"/>
      <c r="B191" s="41"/>
      <c r="C191" s="42"/>
      <c r="D191" s="227" t="s">
        <v>159</v>
      </c>
      <c r="E191" s="42"/>
      <c r="F191" s="228" t="s">
        <v>540</v>
      </c>
      <c r="G191" s="42"/>
      <c r="H191" s="42"/>
      <c r="I191" s="229"/>
      <c r="J191" s="42"/>
      <c r="K191" s="42"/>
      <c r="L191" s="46"/>
      <c r="M191" s="230"/>
      <c r="N191" s="231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159</v>
      </c>
      <c r="AU191" s="19" t="s">
        <v>81</v>
      </c>
    </row>
    <row r="192" s="2" customFormat="1" ht="16.5" customHeight="1">
      <c r="A192" s="40"/>
      <c r="B192" s="41"/>
      <c r="C192" s="214" t="s">
        <v>231</v>
      </c>
      <c r="D192" s="214" t="s">
        <v>148</v>
      </c>
      <c r="E192" s="215" t="s">
        <v>542</v>
      </c>
      <c r="F192" s="216" t="s">
        <v>543</v>
      </c>
      <c r="G192" s="217" t="s">
        <v>287</v>
      </c>
      <c r="H192" s="218">
        <v>60.299999999999997</v>
      </c>
      <c r="I192" s="219"/>
      <c r="J192" s="220">
        <f>ROUND(I192*H192,2)</f>
        <v>0</v>
      </c>
      <c r="K192" s="216" t="s">
        <v>157</v>
      </c>
      <c r="L192" s="46"/>
      <c r="M192" s="221" t="s">
        <v>19</v>
      </c>
      <c r="N192" s="222" t="s">
        <v>43</v>
      </c>
      <c r="O192" s="86"/>
      <c r="P192" s="223">
        <f>O192*H192</f>
        <v>0</v>
      </c>
      <c r="Q192" s="223">
        <v>3.0000000000000001E-05</v>
      </c>
      <c r="R192" s="223">
        <f>Q192*H192</f>
        <v>0.0018090000000000001</v>
      </c>
      <c r="S192" s="223">
        <v>0</v>
      </c>
      <c r="T192" s="224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25" t="s">
        <v>152</v>
      </c>
      <c r="AT192" s="225" t="s">
        <v>148</v>
      </c>
      <c r="AU192" s="225" t="s">
        <v>81</v>
      </c>
      <c r="AY192" s="19" t="s">
        <v>145</v>
      </c>
      <c r="BE192" s="226">
        <f>IF(N192="základní",J192,0)</f>
        <v>0</v>
      </c>
      <c r="BF192" s="226">
        <f>IF(N192="snížená",J192,0)</f>
        <v>0</v>
      </c>
      <c r="BG192" s="226">
        <f>IF(N192="zákl. přenesená",J192,0)</f>
        <v>0</v>
      </c>
      <c r="BH192" s="226">
        <f>IF(N192="sníž. přenesená",J192,0)</f>
        <v>0</v>
      </c>
      <c r="BI192" s="226">
        <f>IF(N192="nulová",J192,0)</f>
        <v>0</v>
      </c>
      <c r="BJ192" s="19" t="s">
        <v>79</v>
      </c>
      <c r="BK192" s="226">
        <f>ROUND(I192*H192,2)</f>
        <v>0</v>
      </c>
      <c r="BL192" s="19" t="s">
        <v>152</v>
      </c>
      <c r="BM192" s="225" t="s">
        <v>1478</v>
      </c>
    </row>
    <row r="193" s="2" customFormat="1">
      <c r="A193" s="40"/>
      <c r="B193" s="41"/>
      <c r="C193" s="42"/>
      <c r="D193" s="227" t="s">
        <v>159</v>
      </c>
      <c r="E193" s="42"/>
      <c r="F193" s="228" t="s">
        <v>545</v>
      </c>
      <c r="G193" s="42"/>
      <c r="H193" s="42"/>
      <c r="I193" s="229"/>
      <c r="J193" s="42"/>
      <c r="K193" s="42"/>
      <c r="L193" s="46"/>
      <c r="M193" s="230"/>
      <c r="N193" s="231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159</v>
      </c>
      <c r="AU193" s="19" t="s">
        <v>81</v>
      </c>
    </row>
    <row r="194" s="2" customFormat="1" ht="21.75" customHeight="1">
      <c r="A194" s="40"/>
      <c r="B194" s="41"/>
      <c r="C194" s="214" t="s">
        <v>485</v>
      </c>
      <c r="D194" s="214" t="s">
        <v>148</v>
      </c>
      <c r="E194" s="215" t="s">
        <v>547</v>
      </c>
      <c r="F194" s="216" t="s">
        <v>548</v>
      </c>
      <c r="G194" s="217" t="s">
        <v>287</v>
      </c>
      <c r="H194" s="218">
        <v>60.299999999999997</v>
      </c>
      <c r="I194" s="219"/>
      <c r="J194" s="220">
        <f>ROUND(I194*H194,2)</f>
        <v>0</v>
      </c>
      <c r="K194" s="216" t="s">
        <v>157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0.0075799999999999999</v>
      </c>
      <c r="R194" s="223">
        <f>Q194*H194</f>
        <v>0.45707399999999998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152</v>
      </c>
      <c r="AT194" s="225" t="s">
        <v>148</v>
      </c>
      <c r="AU194" s="225" t="s">
        <v>81</v>
      </c>
      <c r="AY194" s="19" t="s">
        <v>145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79</v>
      </c>
      <c r="BK194" s="226">
        <f>ROUND(I194*H194,2)</f>
        <v>0</v>
      </c>
      <c r="BL194" s="19" t="s">
        <v>152</v>
      </c>
      <c r="BM194" s="225" t="s">
        <v>1479</v>
      </c>
    </row>
    <row r="195" s="2" customFormat="1">
      <c r="A195" s="40"/>
      <c r="B195" s="41"/>
      <c r="C195" s="42"/>
      <c r="D195" s="227" t="s">
        <v>159</v>
      </c>
      <c r="E195" s="42"/>
      <c r="F195" s="228" t="s">
        <v>550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159</v>
      </c>
      <c r="AU195" s="19" t="s">
        <v>81</v>
      </c>
    </row>
    <row r="196" s="2" customFormat="1" ht="16.5" customHeight="1">
      <c r="A196" s="40"/>
      <c r="B196" s="41"/>
      <c r="C196" s="214" t="s">
        <v>235</v>
      </c>
      <c r="D196" s="214" t="s">
        <v>148</v>
      </c>
      <c r="E196" s="215" t="s">
        <v>1480</v>
      </c>
      <c r="F196" s="216" t="s">
        <v>1481</v>
      </c>
      <c r="G196" s="217" t="s">
        <v>287</v>
      </c>
      <c r="H196" s="218">
        <v>60.299999999999997</v>
      </c>
      <c r="I196" s="219"/>
      <c r="J196" s="220">
        <f>ROUND(I196*H196,2)</f>
        <v>0</v>
      </c>
      <c r="K196" s="216" t="s">
        <v>157</v>
      </c>
      <c r="L196" s="46"/>
      <c r="M196" s="221" t="s">
        <v>19</v>
      </c>
      <c r="N196" s="222" t="s">
        <v>43</v>
      </c>
      <c r="O196" s="86"/>
      <c r="P196" s="223">
        <f>O196*H196</f>
        <v>0</v>
      </c>
      <c r="Q196" s="223">
        <v>0</v>
      </c>
      <c r="R196" s="223">
        <f>Q196*H196</f>
        <v>0</v>
      </c>
      <c r="S196" s="223">
        <v>0.0025000000000000001</v>
      </c>
      <c r="T196" s="224">
        <f>S196*H196</f>
        <v>0.15075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25" t="s">
        <v>152</v>
      </c>
      <c r="AT196" s="225" t="s">
        <v>148</v>
      </c>
      <c r="AU196" s="225" t="s">
        <v>81</v>
      </c>
      <c r="AY196" s="19" t="s">
        <v>145</v>
      </c>
      <c r="BE196" s="226">
        <f>IF(N196="základní",J196,0)</f>
        <v>0</v>
      </c>
      <c r="BF196" s="226">
        <f>IF(N196="snížená",J196,0)</f>
        <v>0</v>
      </c>
      <c r="BG196" s="226">
        <f>IF(N196="zákl. přenesená",J196,0)</f>
        <v>0</v>
      </c>
      <c r="BH196" s="226">
        <f>IF(N196="sníž. přenesená",J196,0)</f>
        <v>0</v>
      </c>
      <c r="BI196" s="226">
        <f>IF(N196="nulová",J196,0)</f>
        <v>0</v>
      </c>
      <c r="BJ196" s="19" t="s">
        <v>79</v>
      </c>
      <c r="BK196" s="226">
        <f>ROUND(I196*H196,2)</f>
        <v>0</v>
      </c>
      <c r="BL196" s="19" t="s">
        <v>152</v>
      </c>
      <c r="BM196" s="225" t="s">
        <v>1482</v>
      </c>
    </row>
    <row r="197" s="2" customFormat="1">
      <c r="A197" s="40"/>
      <c r="B197" s="41"/>
      <c r="C197" s="42"/>
      <c r="D197" s="227" t="s">
        <v>159</v>
      </c>
      <c r="E197" s="42"/>
      <c r="F197" s="228" t="s">
        <v>1483</v>
      </c>
      <c r="G197" s="42"/>
      <c r="H197" s="42"/>
      <c r="I197" s="229"/>
      <c r="J197" s="42"/>
      <c r="K197" s="42"/>
      <c r="L197" s="46"/>
      <c r="M197" s="230"/>
      <c r="N197" s="231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159</v>
      </c>
      <c r="AU197" s="19" t="s">
        <v>81</v>
      </c>
    </row>
    <row r="198" s="2" customFormat="1" ht="16.5" customHeight="1">
      <c r="A198" s="40"/>
      <c r="B198" s="41"/>
      <c r="C198" s="214" t="s">
        <v>494</v>
      </c>
      <c r="D198" s="214" t="s">
        <v>148</v>
      </c>
      <c r="E198" s="215" t="s">
        <v>1214</v>
      </c>
      <c r="F198" s="216" t="s">
        <v>1215</v>
      </c>
      <c r="G198" s="217" t="s">
        <v>287</v>
      </c>
      <c r="H198" s="218">
        <v>60.299999999999997</v>
      </c>
      <c r="I198" s="219"/>
      <c r="J198" s="220">
        <f>ROUND(I198*H198,2)</f>
        <v>0</v>
      </c>
      <c r="K198" s="216" t="s">
        <v>157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0.00059999999999999995</v>
      </c>
      <c r="R198" s="223">
        <f>Q198*H198</f>
        <v>0.036179999999999997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152</v>
      </c>
      <c r="AT198" s="225" t="s">
        <v>148</v>
      </c>
      <c r="AU198" s="225" t="s">
        <v>81</v>
      </c>
      <c r="AY198" s="19" t="s">
        <v>145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79</v>
      </c>
      <c r="BK198" s="226">
        <f>ROUND(I198*H198,2)</f>
        <v>0</v>
      </c>
      <c r="BL198" s="19" t="s">
        <v>152</v>
      </c>
      <c r="BM198" s="225" t="s">
        <v>1484</v>
      </c>
    </row>
    <row r="199" s="2" customFormat="1">
      <c r="A199" s="40"/>
      <c r="B199" s="41"/>
      <c r="C199" s="42"/>
      <c r="D199" s="227" t="s">
        <v>159</v>
      </c>
      <c r="E199" s="42"/>
      <c r="F199" s="228" t="s">
        <v>1217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159</v>
      </c>
      <c r="AU199" s="19" t="s">
        <v>81</v>
      </c>
    </row>
    <row r="200" s="2" customFormat="1" ht="16.5" customHeight="1">
      <c r="A200" s="40"/>
      <c r="B200" s="41"/>
      <c r="C200" s="265" t="s">
        <v>238</v>
      </c>
      <c r="D200" s="265" t="s">
        <v>475</v>
      </c>
      <c r="E200" s="266" t="s">
        <v>1218</v>
      </c>
      <c r="F200" s="267" t="s">
        <v>1219</v>
      </c>
      <c r="G200" s="268" t="s">
        <v>287</v>
      </c>
      <c r="H200" s="269">
        <v>66.329999999999998</v>
      </c>
      <c r="I200" s="270"/>
      <c r="J200" s="271">
        <f>ROUND(I200*H200,2)</f>
        <v>0</v>
      </c>
      <c r="K200" s="267" t="s">
        <v>19</v>
      </c>
      <c r="L200" s="272"/>
      <c r="M200" s="273" t="s">
        <v>19</v>
      </c>
      <c r="N200" s="274" t="s">
        <v>43</v>
      </c>
      <c r="O200" s="86"/>
      <c r="P200" s="223">
        <f>O200*H200</f>
        <v>0</v>
      </c>
      <c r="Q200" s="223">
        <v>0.0065300000000000002</v>
      </c>
      <c r="R200" s="223">
        <f>Q200*H200</f>
        <v>0.43313489999999999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222</v>
      </c>
      <c r="AT200" s="225" t="s">
        <v>475</v>
      </c>
      <c r="AU200" s="225" t="s">
        <v>81</v>
      </c>
      <c r="AY200" s="19" t="s">
        <v>145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152</v>
      </c>
      <c r="BM200" s="225" t="s">
        <v>1485</v>
      </c>
    </row>
    <row r="201" s="13" customFormat="1">
      <c r="A201" s="13"/>
      <c r="B201" s="243"/>
      <c r="C201" s="244"/>
      <c r="D201" s="238" t="s">
        <v>294</v>
      </c>
      <c r="E201" s="244"/>
      <c r="F201" s="246" t="s">
        <v>1486</v>
      </c>
      <c r="G201" s="244"/>
      <c r="H201" s="247">
        <v>66.329999999999998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3" t="s">
        <v>294</v>
      </c>
      <c r="AU201" s="253" t="s">
        <v>81</v>
      </c>
      <c r="AV201" s="13" t="s">
        <v>81</v>
      </c>
      <c r="AW201" s="13" t="s">
        <v>4</v>
      </c>
      <c r="AX201" s="13" t="s">
        <v>79</v>
      </c>
      <c r="AY201" s="253" t="s">
        <v>145</v>
      </c>
    </row>
    <row r="202" s="2" customFormat="1" ht="16.5" customHeight="1">
      <c r="A202" s="40"/>
      <c r="B202" s="41"/>
      <c r="C202" s="214" t="s">
        <v>504</v>
      </c>
      <c r="D202" s="214" t="s">
        <v>148</v>
      </c>
      <c r="E202" s="215" t="s">
        <v>1222</v>
      </c>
      <c r="F202" s="216" t="s">
        <v>1223</v>
      </c>
      <c r="G202" s="217" t="s">
        <v>181</v>
      </c>
      <c r="H202" s="218">
        <v>60.299999999999997</v>
      </c>
      <c r="I202" s="219"/>
      <c r="J202" s="220">
        <f>ROUND(I202*H202,2)</f>
        <v>0</v>
      </c>
      <c r="K202" s="216" t="s">
        <v>157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</v>
      </c>
      <c r="R202" s="223">
        <f>Q202*H202</f>
        <v>0</v>
      </c>
      <c r="S202" s="223">
        <v>0.00029999999999999997</v>
      </c>
      <c r="T202" s="224">
        <f>S202*H202</f>
        <v>0.018089999999999998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152</v>
      </c>
      <c r="AT202" s="225" t="s">
        <v>148</v>
      </c>
      <c r="AU202" s="225" t="s">
        <v>81</v>
      </c>
      <c r="AY202" s="19" t="s">
        <v>145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152</v>
      </c>
      <c r="BM202" s="225" t="s">
        <v>1487</v>
      </c>
    </row>
    <row r="203" s="2" customFormat="1">
      <c r="A203" s="40"/>
      <c r="B203" s="41"/>
      <c r="C203" s="42"/>
      <c r="D203" s="227" t="s">
        <v>159</v>
      </c>
      <c r="E203" s="42"/>
      <c r="F203" s="228" t="s">
        <v>1225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159</v>
      </c>
      <c r="AU203" s="19" t="s">
        <v>81</v>
      </c>
    </row>
    <row r="204" s="2" customFormat="1" ht="16.5" customHeight="1">
      <c r="A204" s="40"/>
      <c r="B204" s="41"/>
      <c r="C204" s="214" t="s">
        <v>240</v>
      </c>
      <c r="D204" s="214" t="s">
        <v>148</v>
      </c>
      <c r="E204" s="215" t="s">
        <v>1226</v>
      </c>
      <c r="F204" s="216" t="s">
        <v>1227</v>
      </c>
      <c r="G204" s="217" t="s">
        <v>181</v>
      </c>
      <c r="H204" s="218">
        <v>11</v>
      </c>
      <c r="I204" s="219"/>
      <c r="J204" s="220">
        <f>ROUND(I204*H204,2)</f>
        <v>0</v>
      </c>
      <c r="K204" s="216" t="s">
        <v>157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5.0000000000000002E-05</v>
      </c>
      <c r="R204" s="223">
        <f>Q204*H204</f>
        <v>0.00055000000000000003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152</v>
      </c>
      <c r="AT204" s="225" t="s">
        <v>148</v>
      </c>
      <c r="AU204" s="225" t="s">
        <v>81</v>
      </c>
      <c r="AY204" s="19" t="s">
        <v>145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79</v>
      </c>
      <c r="BK204" s="226">
        <f>ROUND(I204*H204,2)</f>
        <v>0</v>
      </c>
      <c r="BL204" s="19" t="s">
        <v>152</v>
      </c>
      <c r="BM204" s="225" t="s">
        <v>1488</v>
      </c>
    </row>
    <row r="205" s="2" customFormat="1">
      <c r="A205" s="40"/>
      <c r="B205" s="41"/>
      <c r="C205" s="42"/>
      <c r="D205" s="227" t="s">
        <v>159</v>
      </c>
      <c r="E205" s="42"/>
      <c r="F205" s="228" t="s">
        <v>1229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159</v>
      </c>
      <c r="AU205" s="19" t="s">
        <v>81</v>
      </c>
    </row>
    <row r="206" s="2" customFormat="1" ht="16.5" customHeight="1">
      <c r="A206" s="40"/>
      <c r="B206" s="41"/>
      <c r="C206" s="265" t="s">
        <v>514</v>
      </c>
      <c r="D206" s="265" t="s">
        <v>475</v>
      </c>
      <c r="E206" s="266" t="s">
        <v>1230</v>
      </c>
      <c r="F206" s="267" t="s">
        <v>1231</v>
      </c>
      <c r="G206" s="268" t="s">
        <v>181</v>
      </c>
      <c r="H206" s="269">
        <v>11.550000000000001</v>
      </c>
      <c r="I206" s="270"/>
      <c r="J206" s="271">
        <f>ROUND(I206*H206,2)</f>
        <v>0</v>
      </c>
      <c r="K206" s="267" t="s">
        <v>19</v>
      </c>
      <c r="L206" s="272"/>
      <c r="M206" s="273" t="s">
        <v>19</v>
      </c>
      <c r="N206" s="274" t="s">
        <v>43</v>
      </c>
      <c r="O206" s="86"/>
      <c r="P206" s="223">
        <f>O206*H206</f>
        <v>0</v>
      </c>
      <c r="Q206" s="223">
        <v>0</v>
      </c>
      <c r="R206" s="223">
        <f>Q206*H206</f>
        <v>0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222</v>
      </c>
      <c r="AT206" s="225" t="s">
        <v>475</v>
      </c>
      <c r="AU206" s="225" t="s">
        <v>81</v>
      </c>
      <c r="AY206" s="19" t="s">
        <v>145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152</v>
      </c>
      <c r="BM206" s="225" t="s">
        <v>1489</v>
      </c>
    </row>
    <row r="207" s="13" customFormat="1">
      <c r="A207" s="13"/>
      <c r="B207" s="243"/>
      <c r="C207" s="244"/>
      <c r="D207" s="238" t="s">
        <v>294</v>
      </c>
      <c r="E207" s="244"/>
      <c r="F207" s="246" t="s">
        <v>1490</v>
      </c>
      <c r="G207" s="244"/>
      <c r="H207" s="247">
        <v>11.550000000000001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294</v>
      </c>
      <c r="AU207" s="253" t="s">
        <v>81</v>
      </c>
      <c r="AV207" s="13" t="s">
        <v>81</v>
      </c>
      <c r="AW207" s="13" t="s">
        <v>4</v>
      </c>
      <c r="AX207" s="13" t="s">
        <v>79</v>
      </c>
      <c r="AY207" s="253" t="s">
        <v>145</v>
      </c>
    </row>
    <row r="208" s="2" customFormat="1" ht="16.5" customHeight="1">
      <c r="A208" s="40"/>
      <c r="B208" s="41"/>
      <c r="C208" s="214" t="s">
        <v>243</v>
      </c>
      <c r="D208" s="214" t="s">
        <v>148</v>
      </c>
      <c r="E208" s="215" t="s">
        <v>1234</v>
      </c>
      <c r="F208" s="216" t="s">
        <v>1235</v>
      </c>
      <c r="G208" s="217" t="s">
        <v>181</v>
      </c>
      <c r="H208" s="218">
        <v>11</v>
      </c>
      <c r="I208" s="219"/>
      <c r="J208" s="220">
        <f>ROUND(I208*H208,2)</f>
        <v>0</v>
      </c>
      <c r="K208" s="216" t="s">
        <v>157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1.0000000000000001E-05</v>
      </c>
      <c r="R208" s="223">
        <f>Q208*H208</f>
        <v>0.00011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152</v>
      </c>
      <c r="AT208" s="225" t="s">
        <v>148</v>
      </c>
      <c r="AU208" s="225" t="s">
        <v>81</v>
      </c>
      <c r="AY208" s="19" t="s">
        <v>145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79</v>
      </c>
      <c r="BK208" s="226">
        <f>ROUND(I208*H208,2)</f>
        <v>0</v>
      </c>
      <c r="BL208" s="19" t="s">
        <v>152</v>
      </c>
      <c r="BM208" s="225" t="s">
        <v>1491</v>
      </c>
    </row>
    <row r="209" s="2" customFormat="1">
      <c r="A209" s="40"/>
      <c r="B209" s="41"/>
      <c r="C209" s="42"/>
      <c r="D209" s="227" t="s">
        <v>159</v>
      </c>
      <c r="E209" s="42"/>
      <c r="F209" s="228" t="s">
        <v>1237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159</v>
      </c>
      <c r="AU209" s="19" t="s">
        <v>81</v>
      </c>
    </row>
    <row r="210" s="2" customFormat="1" ht="16.5" customHeight="1">
      <c r="A210" s="40"/>
      <c r="B210" s="41"/>
      <c r="C210" s="265" t="s">
        <v>523</v>
      </c>
      <c r="D210" s="265" t="s">
        <v>475</v>
      </c>
      <c r="E210" s="266" t="s">
        <v>1238</v>
      </c>
      <c r="F210" s="267" t="s">
        <v>1239</v>
      </c>
      <c r="G210" s="268" t="s">
        <v>181</v>
      </c>
      <c r="H210" s="269">
        <v>11.220000000000001</v>
      </c>
      <c r="I210" s="270"/>
      <c r="J210" s="271">
        <f>ROUND(I210*H210,2)</f>
        <v>0</v>
      </c>
      <c r="K210" s="267" t="s">
        <v>19</v>
      </c>
      <c r="L210" s="272"/>
      <c r="M210" s="273" t="s">
        <v>19</v>
      </c>
      <c r="N210" s="274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222</v>
      </c>
      <c r="AT210" s="225" t="s">
        <v>475</v>
      </c>
      <c r="AU210" s="225" t="s">
        <v>81</v>
      </c>
      <c r="AY210" s="19" t="s">
        <v>145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79</v>
      </c>
      <c r="BK210" s="226">
        <f>ROUND(I210*H210,2)</f>
        <v>0</v>
      </c>
      <c r="BL210" s="19" t="s">
        <v>152</v>
      </c>
      <c r="BM210" s="225" t="s">
        <v>1492</v>
      </c>
    </row>
    <row r="211" s="13" customFormat="1">
      <c r="A211" s="13"/>
      <c r="B211" s="243"/>
      <c r="C211" s="244"/>
      <c r="D211" s="238" t="s">
        <v>294</v>
      </c>
      <c r="E211" s="244"/>
      <c r="F211" s="246" t="s">
        <v>1493</v>
      </c>
      <c r="G211" s="244"/>
      <c r="H211" s="247">
        <v>11.220000000000001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294</v>
      </c>
      <c r="AU211" s="253" t="s">
        <v>81</v>
      </c>
      <c r="AV211" s="13" t="s">
        <v>81</v>
      </c>
      <c r="AW211" s="13" t="s">
        <v>4</v>
      </c>
      <c r="AX211" s="13" t="s">
        <v>79</v>
      </c>
      <c r="AY211" s="253" t="s">
        <v>145</v>
      </c>
    </row>
    <row r="212" s="2" customFormat="1" ht="16.5" customHeight="1">
      <c r="A212" s="40"/>
      <c r="B212" s="41"/>
      <c r="C212" s="214" t="s">
        <v>529</v>
      </c>
      <c r="D212" s="214" t="s">
        <v>148</v>
      </c>
      <c r="E212" s="215" t="s">
        <v>1242</v>
      </c>
      <c r="F212" s="216" t="s">
        <v>1243</v>
      </c>
      <c r="G212" s="217" t="s">
        <v>287</v>
      </c>
      <c r="H212" s="218">
        <v>60.299999999999997</v>
      </c>
      <c r="I212" s="219"/>
      <c r="J212" s="220">
        <f>ROUND(I212*H212,2)</f>
        <v>0</v>
      </c>
      <c r="K212" s="216" t="s">
        <v>157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0</v>
      </c>
      <c r="R212" s="223">
        <f>Q212*H212</f>
        <v>0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152</v>
      </c>
      <c r="AT212" s="225" t="s">
        <v>148</v>
      </c>
      <c r="AU212" s="225" t="s">
        <v>81</v>
      </c>
      <c r="AY212" s="19" t="s">
        <v>145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79</v>
      </c>
      <c r="BK212" s="226">
        <f>ROUND(I212*H212,2)</f>
        <v>0</v>
      </c>
      <c r="BL212" s="19" t="s">
        <v>152</v>
      </c>
      <c r="BM212" s="225" t="s">
        <v>1494</v>
      </c>
    </row>
    <row r="213" s="2" customFormat="1">
      <c r="A213" s="40"/>
      <c r="B213" s="41"/>
      <c r="C213" s="42"/>
      <c r="D213" s="227" t="s">
        <v>159</v>
      </c>
      <c r="E213" s="42"/>
      <c r="F213" s="228" t="s">
        <v>1245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159</v>
      </c>
      <c r="AU213" s="19" t="s">
        <v>81</v>
      </c>
    </row>
    <row r="214" s="2" customFormat="1" ht="24.15" customHeight="1">
      <c r="A214" s="40"/>
      <c r="B214" s="41"/>
      <c r="C214" s="214" t="s">
        <v>536</v>
      </c>
      <c r="D214" s="214" t="s">
        <v>148</v>
      </c>
      <c r="E214" s="215" t="s">
        <v>552</v>
      </c>
      <c r="F214" s="216" t="s">
        <v>553</v>
      </c>
      <c r="G214" s="217" t="s">
        <v>330</v>
      </c>
      <c r="H214" s="218">
        <v>0.92900000000000005</v>
      </c>
      <c r="I214" s="219"/>
      <c r="J214" s="220">
        <f>ROUND(I214*H214,2)</f>
        <v>0</v>
      </c>
      <c r="K214" s="216" t="s">
        <v>157</v>
      </c>
      <c r="L214" s="46"/>
      <c r="M214" s="221" t="s">
        <v>19</v>
      </c>
      <c r="N214" s="222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152</v>
      </c>
      <c r="AT214" s="225" t="s">
        <v>148</v>
      </c>
      <c r="AU214" s="225" t="s">
        <v>81</v>
      </c>
      <c r="AY214" s="19" t="s">
        <v>145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79</v>
      </c>
      <c r="BK214" s="226">
        <f>ROUND(I214*H214,2)</f>
        <v>0</v>
      </c>
      <c r="BL214" s="19" t="s">
        <v>152</v>
      </c>
      <c r="BM214" s="225" t="s">
        <v>1495</v>
      </c>
    </row>
    <row r="215" s="2" customFormat="1">
      <c r="A215" s="40"/>
      <c r="B215" s="41"/>
      <c r="C215" s="42"/>
      <c r="D215" s="227" t="s">
        <v>159</v>
      </c>
      <c r="E215" s="42"/>
      <c r="F215" s="228" t="s">
        <v>555</v>
      </c>
      <c r="G215" s="42"/>
      <c r="H215" s="42"/>
      <c r="I215" s="229"/>
      <c r="J215" s="42"/>
      <c r="K215" s="42"/>
      <c r="L215" s="46"/>
      <c r="M215" s="230"/>
      <c r="N215" s="231"/>
      <c r="O215" s="86"/>
      <c r="P215" s="86"/>
      <c r="Q215" s="86"/>
      <c r="R215" s="86"/>
      <c r="S215" s="86"/>
      <c r="T215" s="87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T215" s="19" t="s">
        <v>159</v>
      </c>
      <c r="AU215" s="19" t="s">
        <v>81</v>
      </c>
    </row>
    <row r="216" s="12" customFormat="1" ht="22.8" customHeight="1">
      <c r="A216" s="12"/>
      <c r="B216" s="198"/>
      <c r="C216" s="199"/>
      <c r="D216" s="200" t="s">
        <v>71</v>
      </c>
      <c r="E216" s="212" t="s">
        <v>564</v>
      </c>
      <c r="F216" s="212" t="s">
        <v>565</v>
      </c>
      <c r="G216" s="199"/>
      <c r="H216" s="199"/>
      <c r="I216" s="202"/>
      <c r="J216" s="213">
        <f>BK216</f>
        <v>0</v>
      </c>
      <c r="K216" s="199"/>
      <c r="L216" s="204"/>
      <c r="M216" s="205"/>
      <c r="N216" s="206"/>
      <c r="O216" s="206"/>
      <c r="P216" s="207">
        <f>SUM(P217:P248)</f>
        <v>0</v>
      </c>
      <c r="Q216" s="206"/>
      <c r="R216" s="207">
        <f>SUM(R217:R248)</f>
        <v>0.29259153000000004</v>
      </c>
      <c r="S216" s="206"/>
      <c r="T216" s="208">
        <f>SUM(T217:T248)</f>
        <v>0.037488300000000002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9" t="s">
        <v>81</v>
      </c>
      <c r="AT216" s="210" t="s">
        <v>71</v>
      </c>
      <c r="AU216" s="210" t="s">
        <v>79</v>
      </c>
      <c r="AY216" s="209" t="s">
        <v>145</v>
      </c>
      <c r="BK216" s="211">
        <f>SUM(BK217:BK248)</f>
        <v>0</v>
      </c>
    </row>
    <row r="217" s="2" customFormat="1" ht="16.5" customHeight="1">
      <c r="A217" s="40"/>
      <c r="B217" s="41"/>
      <c r="C217" s="214" t="s">
        <v>541</v>
      </c>
      <c r="D217" s="214" t="s">
        <v>148</v>
      </c>
      <c r="E217" s="215" t="s">
        <v>567</v>
      </c>
      <c r="F217" s="216" t="s">
        <v>568</v>
      </c>
      <c r="G217" s="217" t="s">
        <v>287</v>
      </c>
      <c r="H217" s="218">
        <v>120.93000000000001</v>
      </c>
      <c r="I217" s="219"/>
      <c r="J217" s="220">
        <f>ROUND(I217*H217,2)</f>
        <v>0</v>
      </c>
      <c r="K217" s="216" t="s">
        <v>157</v>
      </c>
      <c r="L217" s="46"/>
      <c r="M217" s="221" t="s">
        <v>19</v>
      </c>
      <c r="N217" s="222" t="s">
        <v>43</v>
      </c>
      <c r="O217" s="86"/>
      <c r="P217" s="223">
        <f>O217*H217</f>
        <v>0</v>
      </c>
      <c r="Q217" s="223">
        <v>0</v>
      </c>
      <c r="R217" s="223">
        <f>Q217*H217</f>
        <v>0</v>
      </c>
      <c r="S217" s="223">
        <v>0</v>
      </c>
      <c r="T217" s="224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25" t="s">
        <v>152</v>
      </c>
      <c r="AT217" s="225" t="s">
        <v>148</v>
      </c>
      <c r="AU217" s="225" t="s">
        <v>81</v>
      </c>
      <c r="AY217" s="19" t="s">
        <v>145</v>
      </c>
      <c r="BE217" s="226">
        <f>IF(N217="základní",J217,0)</f>
        <v>0</v>
      </c>
      <c r="BF217" s="226">
        <f>IF(N217="snížená",J217,0)</f>
        <v>0</v>
      </c>
      <c r="BG217" s="226">
        <f>IF(N217="zákl. přenesená",J217,0)</f>
        <v>0</v>
      </c>
      <c r="BH217" s="226">
        <f>IF(N217="sníž. přenesená",J217,0)</f>
        <v>0</v>
      </c>
      <c r="BI217" s="226">
        <f>IF(N217="nulová",J217,0)</f>
        <v>0</v>
      </c>
      <c r="BJ217" s="19" t="s">
        <v>79</v>
      </c>
      <c r="BK217" s="226">
        <f>ROUND(I217*H217,2)</f>
        <v>0</v>
      </c>
      <c r="BL217" s="19" t="s">
        <v>152</v>
      </c>
      <c r="BM217" s="225" t="s">
        <v>1496</v>
      </c>
    </row>
    <row r="218" s="2" customFormat="1">
      <c r="A218" s="40"/>
      <c r="B218" s="41"/>
      <c r="C218" s="42"/>
      <c r="D218" s="227" t="s">
        <v>159</v>
      </c>
      <c r="E218" s="42"/>
      <c r="F218" s="228" t="s">
        <v>570</v>
      </c>
      <c r="G218" s="42"/>
      <c r="H218" s="42"/>
      <c r="I218" s="229"/>
      <c r="J218" s="42"/>
      <c r="K218" s="42"/>
      <c r="L218" s="46"/>
      <c r="M218" s="230"/>
      <c r="N218" s="231"/>
      <c r="O218" s="86"/>
      <c r="P218" s="86"/>
      <c r="Q218" s="86"/>
      <c r="R218" s="86"/>
      <c r="S218" s="86"/>
      <c r="T218" s="87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T218" s="19" t="s">
        <v>159</v>
      </c>
      <c r="AU218" s="19" t="s">
        <v>81</v>
      </c>
    </row>
    <row r="219" s="2" customFormat="1" ht="16.5" customHeight="1">
      <c r="A219" s="40"/>
      <c r="B219" s="41"/>
      <c r="C219" s="214" t="s">
        <v>546</v>
      </c>
      <c r="D219" s="214" t="s">
        <v>148</v>
      </c>
      <c r="E219" s="215" t="s">
        <v>572</v>
      </c>
      <c r="F219" s="216" t="s">
        <v>573</v>
      </c>
      <c r="G219" s="217" t="s">
        <v>287</v>
      </c>
      <c r="H219" s="218">
        <v>120.93000000000001</v>
      </c>
      <c r="I219" s="219"/>
      <c r="J219" s="220">
        <f>ROUND(I219*H219,2)</f>
        <v>0</v>
      </c>
      <c r="K219" s="216" t="s">
        <v>157</v>
      </c>
      <c r="L219" s="46"/>
      <c r="M219" s="221" t="s">
        <v>19</v>
      </c>
      <c r="N219" s="222" t="s">
        <v>43</v>
      </c>
      <c r="O219" s="86"/>
      <c r="P219" s="223">
        <f>O219*H219</f>
        <v>0</v>
      </c>
      <c r="Q219" s="223">
        <v>0.001</v>
      </c>
      <c r="R219" s="223">
        <f>Q219*H219</f>
        <v>0.12093000000000001</v>
      </c>
      <c r="S219" s="223">
        <v>0.00031</v>
      </c>
      <c r="T219" s="224">
        <f>S219*H219</f>
        <v>0.037488300000000002</v>
      </c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R219" s="225" t="s">
        <v>152</v>
      </c>
      <c r="AT219" s="225" t="s">
        <v>148</v>
      </c>
      <c r="AU219" s="225" t="s">
        <v>81</v>
      </c>
      <c r="AY219" s="19" t="s">
        <v>145</v>
      </c>
      <c r="BE219" s="226">
        <f>IF(N219="základní",J219,0)</f>
        <v>0</v>
      </c>
      <c r="BF219" s="226">
        <f>IF(N219="snížená",J219,0)</f>
        <v>0</v>
      </c>
      <c r="BG219" s="226">
        <f>IF(N219="zákl. přenesená",J219,0)</f>
        <v>0</v>
      </c>
      <c r="BH219" s="226">
        <f>IF(N219="sníž. přenesená",J219,0)</f>
        <v>0</v>
      </c>
      <c r="BI219" s="226">
        <f>IF(N219="nulová",J219,0)</f>
        <v>0</v>
      </c>
      <c r="BJ219" s="19" t="s">
        <v>79</v>
      </c>
      <c r="BK219" s="226">
        <f>ROUND(I219*H219,2)</f>
        <v>0</v>
      </c>
      <c r="BL219" s="19" t="s">
        <v>152</v>
      </c>
      <c r="BM219" s="225" t="s">
        <v>1497</v>
      </c>
    </row>
    <row r="220" s="2" customFormat="1">
      <c r="A220" s="40"/>
      <c r="B220" s="41"/>
      <c r="C220" s="42"/>
      <c r="D220" s="227" t="s">
        <v>159</v>
      </c>
      <c r="E220" s="42"/>
      <c r="F220" s="228" t="s">
        <v>575</v>
      </c>
      <c r="G220" s="42"/>
      <c r="H220" s="42"/>
      <c r="I220" s="229"/>
      <c r="J220" s="42"/>
      <c r="K220" s="42"/>
      <c r="L220" s="46"/>
      <c r="M220" s="230"/>
      <c r="N220" s="231"/>
      <c r="O220" s="86"/>
      <c r="P220" s="86"/>
      <c r="Q220" s="86"/>
      <c r="R220" s="86"/>
      <c r="S220" s="86"/>
      <c r="T220" s="87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T220" s="19" t="s">
        <v>159</v>
      </c>
      <c r="AU220" s="19" t="s">
        <v>81</v>
      </c>
    </row>
    <row r="221" s="13" customFormat="1">
      <c r="A221" s="13"/>
      <c r="B221" s="243"/>
      <c r="C221" s="244"/>
      <c r="D221" s="238" t="s">
        <v>294</v>
      </c>
      <c r="E221" s="245" t="s">
        <v>19</v>
      </c>
      <c r="F221" s="246" t="s">
        <v>1498</v>
      </c>
      <c r="G221" s="244"/>
      <c r="H221" s="247">
        <v>31.100000000000001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3" t="s">
        <v>294</v>
      </c>
      <c r="AU221" s="253" t="s">
        <v>81</v>
      </c>
      <c r="AV221" s="13" t="s">
        <v>81</v>
      </c>
      <c r="AW221" s="13" t="s">
        <v>33</v>
      </c>
      <c r="AX221" s="13" t="s">
        <v>72</v>
      </c>
      <c r="AY221" s="253" t="s">
        <v>145</v>
      </c>
    </row>
    <row r="222" s="13" customFormat="1">
      <c r="A222" s="13"/>
      <c r="B222" s="243"/>
      <c r="C222" s="244"/>
      <c r="D222" s="238" t="s">
        <v>294</v>
      </c>
      <c r="E222" s="245" t="s">
        <v>19</v>
      </c>
      <c r="F222" s="246" t="s">
        <v>1499</v>
      </c>
      <c r="G222" s="244"/>
      <c r="H222" s="247">
        <v>21.172999999999998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3" t="s">
        <v>294</v>
      </c>
      <c r="AU222" s="253" t="s">
        <v>81</v>
      </c>
      <c r="AV222" s="13" t="s">
        <v>81</v>
      </c>
      <c r="AW222" s="13" t="s">
        <v>33</v>
      </c>
      <c r="AX222" s="13" t="s">
        <v>72</v>
      </c>
      <c r="AY222" s="253" t="s">
        <v>145</v>
      </c>
    </row>
    <row r="223" s="13" customFormat="1">
      <c r="A223" s="13"/>
      <c r="B223" s="243"/>
      <c r="C223" s="244"/>
      <c r="D223" s="238" t="s">
        <v>294</v>
      </c>
      <c r="E223" s="245" t="s">
        <v>19</v>
      </c>
      <c r="F223" s="246" t="s">
        <v>1500</v>
      </c>
      <c r="G223" s="244"/>
      <c r="H223" s="247">
        <v>3.7629999999999999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3" t="s">
        <v>294</v>
      </c>
      <c r="AU223" s="253" t="s">
        <v>81</v>
      </c>
      <c r="AV223" s="13" t="s">
        <v>81</v>
      </c>
      <c r="AW223" s="13" t="s">
        <v>33</v>
      </c>
      <c r="AX223" s="13" t="s">
        <v>72</v>
      </c>
      <c r="AY223" s="253" t="s">
        <v>145</v>
      </c>
    </row>
    <row r="224" s="13" customFormat="1">
      <c r="A224" s="13"/>
      <c r="B224" s="243"/>
      <c r="C224" s="244"/>
      <c r="D224" s="238" t="s">
        <v>294</v>
      </c>
      <c r="E224" s="245" t="s">
        <v>19</v>
      </c>
      <c r="F224" s="246" t="s">
        <v>1501</v>
      </c>
      <c r="G224" s="244"/>
      <c r="H224" s="247">
        <v>25.780000000000001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3" t="s">
        <v>294</v>
      </c>
      <c r="AU224" s="253" t="s">
        <v>81</v>
      </c>
      <c r="AV224" s="13" t="s">
        <v>81</v>
      </c>
      <c r="AW224" s="13" t="s">
        <v>33</v>
      </c>
      <c r="AX224" s="13" t="s">
        <v>72</v>
      </c>
      <c r="AY224" s="253" t="s">
        <v>145</v>
      </c>
    </row>
    <row r="225" s="13" customFormat="1">
      <c r="A225" s="13"/>
      <c r="B225" s="243"/>
      <c r="C225" s="244"/>
      <c r="D225" s="238" t="s">
        <v>294</v>
      </c>
      <c r="E225" s="245" t="s">
        <v>19</v>
      </c>
      <c r="F225" s="246" t="s">
        <v>1502</v>
      </c>
      <c r="G225" s="244"/>
      <c r="H225" s="247">
        <v>25.489999999999998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3" t="s">
        <v>294</v>
      </c>
      <c r="AU225" s="253" t="s">
        <v>81</v>
      </c>
      <c r="AV225" s="13" t="s">
        <v>81</v>
      </c>
      <c r="AW225" s="13" t="s">
        <v>33</v>
      </c>
      <c r="AX225" s="13" t="s">
        <v>72</v>
      </c>
      <c r="AY225" s="253" t="s">
        <v>145</v>
      </c>
    </row>
    <row r="226" s="13" customFormat="1">
      <c r="A226" s="13"/>
      <c r="B226" s="243"/>
      <c r="C226" s="244"/>
      <c r="D226" s="238" t="s">
        <v>294</v>
      </c>
      <c r="E226" s="245" t="s">
        <v>19</v>
      </c>
      <c r="F226" s="246" t="s">
        <v>1503</v>
      </c>
      <c r="G226" s="244"/>
      <c r="H226" s="247">
        <v>23.623999999999999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3" t="s">
        <v>294</v>
      </c>
      <c r="AU226" s="253" t="s">
        <v>81</v>
      </c>
      <c r="AV226" s="13" t="s">
        <v>81</v>
      </c>
      <c r="AW226" s="13" t="s">
        <v>33</v>
      </c>
      <c r="AX226" s="13" t="s">
        <v>72</v>
      </c>
      <c r="AY226" s="253" t="s">
        <v>145</v>
      </c>
    </row>
    <row r="227" s="13" customFormat="1">
      <c r="A227" s="13"/>
      <c r="B227" s="243"/>
      <c r="C227" s="244"/>
      <c r="D227" s="238" t="s">
        <v>294</v>
      </c>
      <c r="E227" s="245" t="s">
        <v>19</v>
      </c>
      <c r="F227" s="246" t="s">
        <v>1504</v>
      </c>
      <c r="G227" s="244"/>
      <c r="H227" s="247">
        <v>23.5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3" t="s">
        <v>294</v>
      </c>
      <c r="AU227" s="253" t="s">
        <v>81</v>
      </c>
      <c r="AV227" s="13" t="s">
        <v>81</v>
      </c>
      <c r="AW227" s="13" t="s">
        <v>33</v>
      </c>
      <c r="AX227" s="13" t="s">
        <v>72</v>
      </c>
      <c r="AY227" s="253" t="s">
        <v>145</v>
      </c>
    </row>
    <row r="228" s="13" customFormat="1">
      <c r="A228" s="13"/>
      <c r="B228" s="243"/>
      <c r="C228" s="244"/>
      <c r="D228" s="238" t="s">
        <v>294</v>
      </c>
      <c r="E228" s="245" t="s">
        <v>19</v>
      </c>
      <c r="F228" s="246" t="s">
        <v>1505</v>
      </c>
      <c r="G228" s="244"/>
      <c r="H228" s="247">
        <v>-33.5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3" t="s">
        <v>294</v>
      </c>
      <c r="AU228" s="253" t="s">
        <v>81</v>
      </c>
      <c r="AV228" s="13" t="s">
        <v>81</v>
      </c>
      <c r="AW228" s="13" t="s">
        <v>33</v>
      </c>
      <c r="AX228" s="13" t="s">
        <v>72</v>
      </c>
      <c r="AY228" s="253" t="s">
        <v>145</v>
      </c>
    </row>
    <row r="229" s="14" customFormat="1">
      <c r="A229" s="14"/>
      <c r="B229" s="254"/>
      <c r="C229" s="255"/>
      <c r="D229" s="238" t="s">
        <v>294</v>
      </c>
      <c r="E229" s="256" t="s">
        <v>19</v>
      </c>
      <c r="F229" s="257" t="s">
        <v>298</v>
      </c>
      <c r="G229" s="255"/>
      <c r="H229" s="258">
        <v>120.93000000000001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4" t="s">
        <v>294</v>
      </c>
      <c r="AU229" s="264" t="s">
        <v>81</v>
      </c>
      <c r="AV229" s="14" t="s">
        <v>169</v>
      </c>
      <c r="AW229" s="14" t="s">
        <v>33</v>
      </c>
      <c r="AX229" s="14" t="s">
        <v>79</v>
      </c>
      <c r="AY229" s="264" t="s">
        <v>145</v>
      </c>
    </row>
    <row r="230" s="2" customFormat="1" ht="21.75" customHeight="1">
      <c r="A230" s="40"/>
      <c r="B230" s="41"/>
      <c r="C230" s="214" t="s">
        <v>551</v>
      </c>
      <c r="D230" s="214" t="s">
        <v>148</v>
      </c>
      <c r="E230" s="215" t="s">
        <v>582</v>
      </c>
      <c r="F230" s="216" t="s">
        <v>583</v>
      </c>
      <c r="G230" s="217" t="s">
        <v>287</v>
      </c>
      <c r="H230" s="218">
        <v>36.279000000000003</v>
      </c>
      <c r="I230" s="219"/>
      <c r="J230" s="220">
        <f>ROUND(I230*H230,2)</f>
        <v>0</v>
      </c>
      <c r="K230" s="216" t="s">
        <v>157</v>
      </c>
      <c r="L230" s="46"/>
      <c r="M230" s="221" t="s">
        <v>19</v>
      </c>
      <c r="N230" s="222" t="s">
        <v>43</v>
      </c>
      <c r="O230" s="86"/>
      <c r="P230" s="223">
        <f>O230*H230</f>
        <v>0</v>
      </c>
      <c r="Q230" s="223">
        <v>0.0031800000000000001</v>
      </c>
      <c r="R230" s="223">
        <f>Q230*H230</f>
        <v>0.11536722000000002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152</v>
      </c>
      <c r="AT230" s="225" t="s">
        <v>148</v>
      </c>
      <c r="AU230" s="225" t="s">
        <v>81</v>
      </c>
      <c r="AY230" s="19" t="s">
        <v>145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79</v>
      </c>
      <c r="BK230" s="226">
        <f>ROUND(I230*H230,2)</f>
        <v>0</v>
      </c>
      <c r="BL230" s="19" t="s">
        <v>152</v>
      </c>
      <c r="BM230" s="225" t="s">
        <v>1506</v>
      </c>
    </row>
    <row r="231" s="2" customFormat="1">
      <c r="A231" s="40"/>
      <c r="B231" s="41"/>
      <c r="C231" s="42"/>
      <c r="D231" s="227" t="s">
        <v>159</v>
      </c>
      <c r="E231" s="42"/>
      <c r="F231" s="228" t="s">
        <v>585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159</v>
      </c>
      <c r="AU231" s="19" t="s">
        <v>81</v>
      </c>
    </row>
    <row r="232" s="13" customFormat="1">
      <c r="A232" s="13"/>
      <c r="B232" s="243"/>
      <c r="C232" s="244"/>
      <c r="D232" s="238" t="s">
        <v>294</v>
      </c>
      <c r="E232" s="245" t="s">
        <v>19</v>
      </c>
      <c r="F232" s="246" t="s">
        <v>1507</v>
      </c>
      <c r="G232" s="244"/>
      <c r="H232" s="247">
        <v>120.93000000000001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3" t="s">
        <v>294</v>
      </c>
      <c r="AU232" s="253" t="s">
        <v>81</v>
      </c>
      <c r="AV232" s="13" t="s">
        <v>81</v>
      </c>
      <c r="AW232" s="13" t="s">
        <v>33</v>
      </c>
      <c r="AX232" s="13" t="s">
        <v>79</v>
      </c>
      <c r="AY232" s="253" t="s">
        <v>145</v>
      </c>
    </row>
    <row r="233" s="13" customFormat="1">
      <c r="A233" s="13"/>
      <c r="B233" s="243"/>
      <c r="C233" s="244"/>
      <c r="D233" s="238" t="s">
        <v>294</v>
      </c>
      <c r="E233" s="244"/>
      <c r="F233" s="246" t="s">
        <v>1508</v>
      </c>
      <c r="G233" s="244"/>
      <c r="H233" s="247">
        <v>36.279000000000003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3" t="s">
        <v>294</v>
      </c>
      <c r="AU233" s="253" t="s">
        <v>81</v>
      </c>
      <c r="AV233" s="13" t="s">
        <v>81</v>
      </c>
      <c r="AW233" s="13" t="s">
        <v>4</v>
      </c>
      <c r="AX233" s="13" t="s">
        <v>79</v>
      </c>
      <c r="AY233" s="253" t="s">
        <v>145</v>
      </c>
    </row>
    <row r="234" s="2" customFormat="1" ht="16.5" customHeight="1">
      <c r="A234" s="40"/>
      <c r="B234" s="41"/>
      <c r="C234" s="214" t="s">
        <v>558</v>
      </c>
      <c r="D234" s="214" t="s">
        <v>148</v>
      </c>
      <c r="E234" s="215" t="s">
        <v>589</v>
      </c>
      <c r="F234" s="216" t="s">
        <v>590</v>
      </c>
      <c r="G234" s="217" t="s">
        <v>287</v>
      </c>
      <c r="H234" s="218">
        <v>60.299999999999997</v>
      </c>
      <c r="I234" s="219"/>
      <c r="J234" s="220">
        <f>ROUND(I234*H234,2)</f>
        <v>0</v>
      </c>
      <c r="K234" s="216" t="s">
        <v>157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</v>
      </c>
      <c r="R234" s="223">
        <f>Q234*H234</f>
        <v>0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152</v>
      </c>
      <c r="AT234" s="225" t="s">
        <v>148</v>
      </c>
      <c r="AU234" s="225" t="s">
        <v>81</v>
      </c>
      <c r="AY234" s="19" t="s">
        <v>145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79</v>
      </c>
      <c r="BK234" s="226">
        <f>ROUND(I234*H234,2)</f>
        <v>0</v>
      </c>
      <c r="BL234" s="19" t="s">
        <v>152</v>
      </c>
      <c r="BM234" s="225" t="s">
        <v>1509</v>
      </c>
    </row>
    <row r="235" s="2" customFormat="1">
      <c r="A235" s="40"/>
      <c r="B235" s="41"/>
      <c r="C235" s="42"/>
      <c r="D235" s="227" t="s">
        <v>159</v>
      </c>
      <c r="E235" s="42"/>
      <c r="F235" s="228" t="s">
        <v>592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159</v>
      </c>
      <c r="AU235" s="19" t="s">
        <v>81</v>
      </c>
    </row>
    <row r="236" s="2" customFormat="1" ht="16.5" customHeight="1">
      <c r="A236" s="40"/>
      <c r="B236" s="41"/>
      <c r="C236" s="265" t="s">
        <v>566</v>
      </c>
      <c r="D236" s="265" t="s">
        <v>475</v>
      </c>
      <c r="E236" s="266" t="s">
        <v>594</v>
      </c>
      <c r="F236" s="267" t="s">
        <v>595</v>
      </c>
      <c r="G236" s="268" t="s">
        <v>287</v>
      </c>
      <c r="H236" s="269">
        <v>63.314999999999998</v>
      </c>
      <c r="I236" s="270"/>
      <c r="J236" s="271">
        <f>ROUND(I236*H236,2)</f>
        <v>0</v>
      </c>
      <c r="K236" s="267" t="s">
        <v>157</v>
      </c>
      <c r="L236" s="272"/>
      <c r="M236" s="273" t="s">
        <v>19</v>
      </c>
      <c r="N236" s="274" t="s">
        <v>43</v>
      </c>
      <c r="O236" s="86"/>
      <c r="P236" s="223">
        <f>O236*H236</f>
        <v>0</v>
      </c>
      <c r="Q236" s="223">
        <v>1.0000000000000001E-05</v>
      </c>
      <c r="R236" s="223">
        <f>Q236*H236</f>
        <v>0.00063315000000000008</v>
      </c>
      <c r="S236" s="223">
        <v>0</v>
      </c>
      <c r="T236" s="224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25" t="s">
        <v>222</v>
      </c>
      <c r="AT236" s="225" t="s">
        <v>475</v>
      </c>
      <c r="AU236" s="225" t="s">
        <v>81</v>
      </c>
      <c r="AY236" s="19" t="s">
        <v>145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9" t="s">
        <v>79</v>
      </c>
      <c r="BK236" s="226">
        <f>ROUND(I236*H236,2)</f>
        <v>0</v>
      </c>
      <c r="BL236" s="19" t="s">
        <v>152</v>
      </c>
      <c r="BM236" s="225" t="s">
        <v>1510</v>
      </c>
    </row>
    <row r="237" s="13" customFormat="1">
      <c r="A237" s="13"/>
      <c r="B237" s="243"/>
      <c r="C237" s="244"/>
      <c r="D237" s="238" t="s">
        <v>294</v>
      </c>
      <c r="E237" s="244"/>
      <c r="F237" s="246" t="s">
        <v>1511</v>
      </c>
      <c r="G237" s="244"/>
      <c r="H237" s="247">
        <v>63.314999999999998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3" t="s">
        <v>294</v>
      </c>
      <c r="AU237" s="253" t="s">
        <v>81</v>
      </c>
      <c r="AV237" s="13" t="s">
        <v>81</v>
      </c>
      <c r="AW237" s="13" t="s">
        <v>4</v>
      </c>
      <c r="AX237" s="13" t="s">
        <v>79</v>
      </c>
      <c r="AY237" s="253" t="s">
        <v>145</v>
      </c>
    </row>
    <row r="238" s="2" customFormat="1" ht="24.15" customHeight="1">
      <c r="A238" s="40"/>
      <c r="B238" s="41"/>
      <c r="C238" s="214" t="s">
        <v>571</v>
      </c>
      <c r="D238" s="214" t="s">
        <v>148</v>
      </c>
      <c r="E238" s="215" t="s">
        <v>599</v>
      </c>
      <c r="F238" s="216" t="s">
        <v>600</v>
      </c>
      <c r="G238" s="217" t="s">
        <v>287</v>
      </c>
      <c r="H238" s="218">
        <v>3.177</v>
      </c>
      <c r="I238" s="219"/>
      <c r="J238" s="220">
        <f>ROUND(I238*H238,2)</f>
        <v>0</v>
      </c>
      <c r="K238" s="216" t="s">
        <v>157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152</v>
      </c>
      <c r="AT238" s="225" t="s">
        <v>148</v>
      </c>
      <c r="AU238" s="225" t="s">
        <v>81</v>
      </c>
      <c r="AY238" s="19" t="s">
        <v>145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79</v>
      </c>
      <c r="BK238" s="226">
        <f>ROUND(I238*H238,2)</f>
        <v>0</v>
      </c>
      <c r="BL238" s="19" t="s">
        <v>152</v>
      </c>
      <c r="BM238" s="225" t="s">
        <v>1512</v>
      </c>
    </row>
    <row r="239" s="2" customFormat="1">
      <c r="A239" s="40"/>
      <c r="B239" s="41"/>
      <c r="C239" s="42"/>
      <c r="D239" s="227" t="s">
        <v>159</v>
      </c>
      <c r="E239" s="42"/>
      <c r="F239" s="228" t="s">
        <v>602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159</v>
      </c>
      <c r="AU239" s="19" t="s">
        <v>81</v>
      </c>
    </row>
    <row r="240" s="13" customFormat="1">
      <c r="A240" s="13"/>
      <c r="B240" s="243"/>
      <c r="C240" s="244"/>
      <c r="D240" s="238" t="s">
        <v>294</v>
      </c>
      <c r="E240" s="245" t="s">
        <v>19</v>
      </c>
      <c r="F240" s="246" t="s">
        <v>1513</v>
      </c>
      <c r="G240" s="244"/>
      <c r="H240" s="247">
        <v>1.4039999999999999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3" t="s">
        <v>294</v>
      </c>
      <c r="AU240" s="253" t="s">
        <v>81</v>
      </c>
      <c r="AV240" s="13" t="s">
        <v>81</v>
      </c>
      <c r="AW240" s="13" t="s">
        <v>33</v>
      </c>
      <c r="AX240" s="13" t="s">
        <v>72</v>
      </c>
      <c r="AY240" s="253" t="s">
        <v>145</v>
      </c>
    </row>
    <row r="241" s="13" customFormat="1">
      <c r="A241" s="13"/>
      <c r="B241" s="243"/>
      <c r="C241" s="244"/>
      <c r="D241" s="238" t="s">
        <v>294</v>
      </c>
      <c r="E241" s="245" t="s">
        <v>19</v>
      </c>
      <c r="F241" s="246" t="s">
        <v>1514</v>
      </c>
      <c r="G241" s="244"/>
      <c r="H241" s="247">
        <v>1.7729999999999999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294</v>
      </c>
      <c r="AU241" s="253" t="s">
        <v>81</v>
      </c>
      <c r="AV241" s="13" t="s">
        <v>81</v>
      </c>
      <c r="AW241" s="13" t="s">
        <v>33</v>
      </c>
      <c r="AX241" s="13" t="s">
        <v>72</v>
      </c>
      <c r="AY241" s="253" t="s">
        <v>145</v>
      </c>
    </row>
    <row r="242" s="14" customFormat="1">
      <c r="A242" s="14"/>
      <c r="B242" s="254"/>
      <c r="C242" s="255"/>
      <c r="D242" s="238" t="s">
        <v>294</v>
      </c>
      <c r="E242" s="256" t="s">
        <v>19</v>
      </c>
      <c r="F242" s="257" t="s">
        <v>298</v>
      </c>
      <c r="G242" s="255"/>
      <c r="H242" s="258">
        <v>3.177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4" t="s">
        <v>294</v>
      </c>
      <c r="AU242" s="264" t="s">
        <v>81</v>
      </c>
      <c r="AV242" s="14" t="s">
        <v>169</v>
      </c>
      <c r="AW242" s="14" t="s">
        <v>33</v>
      </c>
      <c r="AX242" s="14" t="s">
        <v>79</v>
      </c>
      <c r="AY242" s="264" t="s">
        <v>145</v>
      </c>
    </row>
    <row r="243" s="2" customFormat="1" ht="16.5" customHeight="1">
      <c r="A243" s="40"/>
      <c r="B243" s="41"/>
      <c r="C243" s="265" t="s">
        <v>581</v>
      </c>
      <c r="D243" s="265" t="s">
        <v>475</v>
      </c>
      <c r="E243" s="266" t="s">
        <v>594</v>
      </c>
      <c r="F243" s="267" t="s">
        <v>595</v>
      </c>
      <c r="G243" s="268" t="s">
        <v>287</v>
      </c>
      <c r="H243" s="269">
        <v>3.3359999999999999</v>
      </c>
      <c r="I243" s="270"/>
      <c r="J243" s="271">
        <f>ROUND(I243*H243,2)</f>
        <v>0</v>
      </c>
      <c r="K243" s="267" t="s">
        <v>157</v>
      </c>
      <c r="L243" s="272"/>
      <c r="M243" s="273" t="s">
        <v>19</v>
      </c>
      <c r="N243" s="274" t="s">
        <v>43</v>
      </c>
      <c r="O243" s="86"/>
      <c r="P243" s="223">
        <f>O243*H243</f>
        <v>0</v>
      </c>
      <c r="Q243" s="223">
        <v>1.0000000000000001E-05</v>
      </c>
      <c r="R243" s="223">
        <f>Q243*H243</f>
        <v>3.3359999999999999E-05</v>
      </c>
      <c r="S243" s="223">
        <v>0</v>
      </c>
      <c r="T243" s="224">
        <f>S243*H243</f>
        <v>0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25" t="s">
        <v>222</v>
      </c>
      <c r="AT243" s="225" t="s">
        <v>475</v>
      </c>
      <c r="AU243" s="225" t="s">
        <v>81</v>
      </c>
      <c r="AY243" s="19" t="s">
        <v>145</v>
      </c>
      <c r="BE243" s="226">
        <f>IF(N243="základní",J243,0)</f>
        <v>0</v>
      </c>
      <c r="BF243" s="226">
        <f>IF(N243="snížená",J243,0)</f>
        <v>0</v>
      </c>
      <c r="BG243" s="226">
        <f>IF(N243="zákl. přenesená",J243,0)</f>
        <v>0</v>
      </c>
      <c r="BH243" s="226">
        <f>IF(N243="sníž. přenesená",J243,0)</f>
        <v>0</v>
      </c>
      <c r="BI243" s="226">
        <f>IF(N243="nulová",J243,0)</f>
        <v>0</v>
      </c>
      <c r="BJ243" s="19" t="s">
        <v>79</v>
      </c>
      <c r="BK243" s="226">
        <f>ROUND(I243*H243,2)</f>
        <v>0</v>
      </c>
      <c r="BL243" s="19" t="s">
        <v>152</v>
      </c>
      <c r="BM243" s="225" t="s">
        <v>1515</v>
      </c>
    </row>
    <row r="244" s="13" customFormat="1">
      <c r="A244" s="13"/>
      <c r="B244" s="243"/>
      <c r="C244" s="244"/>
      <c r="D244" s="238" t="s">
        <v>294</v>
      </c>
      <c r="E244" s="244"/>
      <c r="F244" s="246" t="s">
        <v>1516</v>
      </c>
      <c r="G244" s="244"/>
      <c r="H244" s="247">
        <v>3.3359999999999999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294</v>
      </c>
      <c r="AU244" s="253" t="s">
        <v>81</v>
      </c>
      <c r="AV244" s="13" t="s">
        <v>81</v>
      </c>
      <c r="AW244" s="13" t="s">
        <v>4</v>
      </c>
      <c r="AX244" s="13" t="s">
        <v>79</v>
      </c>
      <c r="AY244" s="253" t="s">
        <v>145</v>
      </c>
    </row>
    <row r="245" s="2" customFormat="1" ht="16.5" customHeight="1">
      <c r="A245" s="40"/>
      <c r="B245" s="41"/>
      <c r="C245" s="214" t="s">
        <v>588</v>
      </c>
      <c r="D245" s="214" t="s">
        <v>148</v>
      </c>
      <c r="E245" s="215" t="s">
        <v>611</v>
      </c>
      <c r="F245" s="216" t="s">
        <v>612</v>
      </c>
      <c r="G245" s="217" t="s">
        <v>287</v>
      </c>
      <c r="H245" s="218">
        <v>120.93000000000001</v>
      </c>
      <c r="I245" s="219"/>
      <c r="J245" s="220">
        <f>ROUND(I245*H245,2)</f>
        <v>0</v>
      </c>
      <c r="K245" s="216" t="s">
        <v>157</v>
      </c>
      <c r="L245" s="46"/>
      <c r="M245" s="221" t="s">
        <v>19</v>
      </c>
      <c r="N245" s="222" t="s">
        <v>43</v>
      </c>
      <c r="O245" s="86"/>
      <c r="P245" s="223">
        <f>O245*H245</f>
        <v>0</v>
      </c>
      <c r="Q245" s="223">
        <v>0.00020000000000000001</v>
      </c>
      <c r="R245" s="223">
        <f>Q245*H245</f>
        <v>0.024186000000000003</v>
      </c>
      <c r="S245" s="223">
        <v>0</v>
      </c>
      <c r="T245" s="224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25" t="s">
        <v>152</v>
      </c>
      <c r="AT245" s="225" t="s">
        <v>148</v>
      </c>
      <c r="AU245" s="225" t="s">
        <v>81</v>
      </c>
      <c r="AY245" s="19" t="s">
        <v>145</v>
      </c>
      <c r="BE245" s="226">
        <f>IF(N245="základní",J245,0)</f>
        <v>0</v>
      </c>
      <c r="BF245" s="226">
        <f>IF(N245="snížená",J245,0)</f>
        <v>0</v>
      </c>
      <c r="BG245" s="226">
        <f>IF(N245="zákl. přenesená",J245,0)</f>
        <v>0</v>
      </c>
      <c r="BH245" s="226">
        <f>IF(N245="sníž. přenesená",J245,0)</f>
        <v>0</v>
      </c>
      <c r="BI245" s="226">
        <f>IF(N245="nulová",J245,0)</f>
        <v>0</v>
      </c>
      <c r="BJ245" s="19" t="s">
        <v>79</v>
      </c>
      <c r="BK245" s="226">
        <f>ROUND(I245*H245,2)</f>
        <v>0</v>
      </c>
      <c r="BL245" s="19" t="s">
        <v>152</v>
      </c>
      <c r="BM245" s="225" t="s">
        <v>1517</v>
      </c>
    </row>
    <row r="246" s="2" customFormat="1">
      <c r="A246" s="40"/>
      <c r="B246" s="41"/>
      <c r="C246" s="42"/>
      <c r="D246" s="227" t="s">
        <v>159</v>
      </c>
      <c r="E246" s="42"/>
      <c r="F246" s="228" t="s">
        <v>614</v>
      </c>
      <c r="G246" s="42"/>
      <c r="H246" s="42"/>
      <c r="I246" s="229"/>
      <c r="J246" s="42"/>
      <c r="K246" s="42"/>
      <c r="L246" s="46"/>
      <c r="M246" s="230"/>
      <c r="N246" s="231"/>
      <c r="O246" s="86"/>
      <c r="P246" s="86"/>
      <c r="Q246" s="86"/>
      <c r="R246" s="86"/>
      <c r="S246" s="86"/>
      <c r="T246" s="87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T246" s="19" t="s">
        <v>159</v>
      </c>
      <c r="AU246" s="19" t="s">
        <v>81</v>
      </c>
    </row>
    <row r="247" s="2" customFormat="1" ht="24.15" customHeight="1">
      <c r="A247" s="40"/>
      <c r="B247" s="41"/>
      <c r="C247" s="214" t="s">
        <v>593</v>
      </c>
      <c r="D247" s="214" t="s">
        <v>148</v>
      </c>
      <c r="E247" s="215" t="s">
        <v>616</v>
      </c>
      <c r="F247" s="216" t="s">
        <v>617</v>
      </c>
      <c r="G247" s="217" t="s">
        <v>287</v>
      </c>
      <c r="H247" s="218">
        <v>120.93000000000001</v>
      </c>
      <c r="I247" s="219"/>
      <c r="J247" s="220">
        <f>ROUND(I247*H247,2)</f>
        <v>0</v>
      </c>
      <c r="K247" s="216" t="s">
        <v>157</v>
      </c>
      <c r="L247" s="46"/>
      <c r="M247" s="221" t="s">
        <v>19</v>
      </c>
      <c r="N247" s="222" t="s">
        <v>43</v>
      </c>
      <c r="O247" s="86"/>
      <c r="P247" s="223">
        <f>O247*H247</f>
        <v>0</v>
      </c>
      <c r="Q247" s="223">
        <v>0.00025999999999999998</v>
      </c>
      <c r="R247" s="223">
        <f>Q247*H247</f>
        <v>0.031441799999999999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152</v>
      </c>
      <c r="AT247" s="225" t="s">
        <v>148</v>
      </c>
      <c r="AU247" s="225" t="s">
        <v>81</v>
      </c>
      <c r="AY247" s="19" t="s">
        <v>145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79</v>
      </c>
      <c r="BK247" s="226">
        <f>ROUND(I247*H247,2)</f>
        <v>0</v>
      </c>
      <c r="BL247" s="19" t="s">
        <v>152</v>
      </c>
      <c r="BM247" s="225" t="s">
        <v>1518</v>
      </c>
    </row>
    <row r="248" s="2" customFormat="1">
      <c r="A248" s="40"/>
      <c r="B248" s="41"/>
      <c r="C248" s="42"/>
      <c r="D248" s="227" t="s">
        <v>159</v>
      </c>
      <c r="E248" s="42"/>
      <c r="F248" s="228" t="s">
        <v>619</v>
      </c>
      <c r="G248" s="42"/>
      <c r="H248" s="42"/>
      <c r="I248" s="229"/>
      <c r="J248" s="42"/>
      <c r="K248" s="42"/>
      <c r="L248" s="46"/>
      <c r="M248" s="240"/>
      <c r="N248" s="241"/>
      <c r="O248" s="235"/>
      <c r="P248" s="235"/>
      <c r="Q248" s="235"/>
      <c r="R248" s="235"/>
      <c r="S248" s="235"/>
      <c r="T248" s="242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T248" s="19" t="s">
        <v>159</v>
      </c>
      <c r="AU248" s="19" t="s">
        <v>81</v>
      </c>
    </row>
    <row r="249" s="2" customFormat="1" ht="6.96" customHeight="1">
      <c r="A249" s="40"/>
      <c r="B249" s="61"/>
      <c r="C249" s="62"/>
      <c r="D249" s="62"/>
      <c r="E249" s="62"/>
      <c r="F249" s="62"/>
      <c r="G249" s="62"/>
      <c r="H249" s="62"/>
      <c r="I249" s="62"/>
      <c r="J249" s="62"/>
      <c r="K249" s="62"/>
      <c r="L249" s="46"/>
      <c r="M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</sheetData>
  <sheetProtection sheet="1" autoFilter="0" formatColumns="0" formatRows="0" objects="1" scenarios="1" spinCount="100000" saltValue="0uwF99f8lFXA9g6swymIl08EOtp5HkyhX5J+3yc9LBqxmot4Zdj5sRbfcT4YjRCUoujzeY4bxMj4ZhY9aOPWZA==" hashValue="k4Hoe8/3iqlNAC/o4sXQ/KX9ymoH/9/pFrGW7Nv24BhipavhyYIuVWZ8zMlYV3tVhct5+5HduH2e79vsqcWZDw==" algorithmName="SHA-512" password="88A1"/>
  <autoFilter ref="C96:K248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5:H85"/>
    <mergeCell ref="E87:H87"/>
    <mergeCell ref="E89:H89"/>
    <mergeCell ref="L2:V2"/>
  </mergeCells>
  <hyperlinks>
    <hyperlink ref="F101" r:id="rId1" display="https://podminky.urs.cz/item/CS_URS_2023_01/612135101"/>
    <hyperlink ref="F106" r:id="rId2" display="https://podminky.urs.cz/item/CS_URS_2023_01/612315121"/>
    <hyperlink ref="F109" r:id="rId3" display="https://podminky.urs.cz/item/CS_URS_2023_01/949101111"/>
    <hyperlink ref="F111" r:id="rId4" display="https://podminky.urs.cz/item/CS_URS_2023_01/952901111"/>
    <hyperlink ref="F113" r:id="rId5" display="https://podminky.urs.cz/item/CS_URS_2023_01/965046111"/>
    <hyperlink ref="F115" r:id="rId6" display="https://podminky.urs.cz/item/CS_URS_2023_01/968062455"/>
    <hyperlink ref="F124" r:id="rId7" display="https://podminky.urs.cz/item/CS_URS_2023_01/997013216"/>
    <hyperlink ref="F126" r:id="rId8" display="https://podminky.urs.cz/item/CS_URS_2023_01/997013501"/>
    <hyperlink ref="F128" r:id="rId9" display="https://podminky.urs.cz/item/CS_URS_2023_01/997013509"/>
    <hyperlink ref="F131" r:id="rId10" display="https://podminky.urs.cz/item/CS_URS_2023_01/997013631"/>
    <hyperlink ref="F134" r:id="rId11" display="https://podminky.urs.cz/item/CS_URS_2023_01/998018003"/>
    <hyperlink ref="F138" r:id="rId12" display="https://podminky.urs.cz/item/CS_URS_2023_01/763111460"/>
    <hyperlink ref="F141" r:id="rId13" display="https://podminky.urs.cz/item/CS_URS_2023_01/763135101"/>
    <hyperlink ref="F146" r:id="rId14" display="https://podminky.urs.cz/item/CS_URS_2023_01/763135811"/>
    <hyperlink ref="F148" r:id="rId15" display="https://podminky.urs.cz/item/CS_URS_2023_01/998763303"/>
    <hyperlink ref="F151" r:id="rId16" display="https://podminky.urs.cz/item/CS_URS_2023_01/766211812"/>
    <hyperlink ref="F154" r:id="rId17" display="https://podminky.urs.cz/item/CS_URS_2023_01/766441822"/>
    <hyperlink ref="F157" r:id="rId18" display="https://podminky.urs.cz/item/CS_URS_2023_01/766660182"/>
    <hyperlink ref="F161" r:id="rId19" display="https://podminky.urs.cz/item/CS_URS_2023_01/766660728"/>
    <hyperlink ref="F164" r:id="rId20" display="https://podminky.urs.cz/item/CS_URS_2023_01/766660729"/>
    <hyperlink ref="F167" r:id="rId21" display="https://podminky.urs.cz/item/CS_URS_2023_01/766682111"/>
    <hyperlink ref="F176" r:id="rId22" display="https://podminky.urs.cz/item/CS_URS_2023_01/998766103"/>
    <hyperlink ref="F180" r:id="rId23" display="https://podminky.urs.cz/item/CS_URS_2023_01/998767203"/>
    <hyperlink ref="F183" r:id="rId24" display="https://podminky.urs.cz/item/CS_URS_2023_01/775429124"/>
    <hyperlink ref="F188" r:id="rId25" display="https://podminky.urs.cz/item/CS_URS_2023_01/998775103"/>
    <hyperlink ref="F191" r:id="rId26" display="https://podminky.urs.cz/item/CS_URS_2023_01/776111311"/>
    <hyperlink ref="F193" r:id="rId27" display="https://podminky.urs.cz/item/CS_URS_2023_01/776121112"/>
    <hyperlink ref="F195" r:id="rId28" display="https://podminky.urs.cz/item/CS_URS_2023_01/776141112"/>
    <hyperlink ref="F197" r:id="rId29" display="https://podminky.urs.cz/item/CS_URS_2023_01/776201811"/>
    <hyperlink ref="F199" r:id="rId30" display="https://podminky.urs.cz/item/CS_URS_2023_01/776261111"/>
    <hyperlink ref="F203" r:id="rId31" display="https://podminky.urs.cz/item/CS_URS_2023_01/776410811"/>
    <hyperlink ref="F205" r:id="rId32" display="https://podminky.urs.cz/item/CS_URS_2023_01/776411212"/>
    <hyperlink ref="F209" r:id="rId33" display="https://podminky.urs.cz/item/CS_URS_2023_01/776421111"/>
    <hyperlink ref="F213" r:id="rId34" display="https://podminky.urs.cz/item/CS_URS_2023_01/776991121"/>
    <hyperlink ref="F215" r:id="rId35" display="https://podminky.urs.cz/item/CS_URS_2023_01/998776103"/>
    <hyperlink ref="F218" r:id="rId36" display="https://podminky.urs.cz/item/CS_URS_2023_01/784111001"/>
    <hyperlink ref="F220" r:id="rId37" display="https://podminky.urs.cz/item/CS_URS_2023_01/784121001"/>
    <hyperlink ref="F231" r:id="rId38" display="https://podminky.urs.cz/item/CS_URS_2023_01/784161411"/>
    <hyperlink ref="F235" r:id="rId39" display="https://podminky.urs.cz/item/CS_URS_2023_01/784171101"/>
    <hyperlink ref="F239" r:id="rId40" display="https://podminky.urs.cz/item/CS_URS_2023_01/784171111"/>
    <hyperlink ref="F246" r:id="rId41" display="https://podminky.urs.cz/item/CS_URS_2023_01/784181101"/>
    <hyperlink ref="F248" r:id="rId42" display="https://podminky.urs.cz/item/CS_URS_2023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3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115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UK - právnická fakulta - oddělení strategického rozvoje - Rekonstrukce místností 23,120,220,407 a 412</v>
      </c>
      <c r="F7" s="144"/>
      <c r="G7" s="144"/>
      <c r="H7" s="144"/>
      <c r="L7" s="22"/>
    </row>
    <row r="8" s="1" customFormat="1" ht="12" customHeight="1">
      <c r="B8" s="22"/>
      <c r="D8" s="144" t="s">
        <v>116</v>
      </c>
      <c r="L8" s="22"/>
    </row>
    <row r="9" s="2" customFormat="1" ht="16.5" customHeight="1">
      <c r="A9" s="40"/>
      <c r="B9" s="46"/>
      <c r="C9" s="40"/>
      <c r="D9" s="40"/>
      <c r="E9" s="145" t="s">
        <v>1365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118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620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19. 3. 2024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ROUND((SUM(BE87:BE133)),  2)</f>
        <v>0</v>
      </c>
      <c r="G35" s="40"/>
      <c r="H35" s="40"/>
      <c r="I35" s="159">
        <v>0.20999999999999999</v>
      </c>
      <c r="J35" s="158">
        <f>ROUND(((SUM(BE87:BE133))*I35),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ROUND((SUM(BF87:BF133)),  2)</f>
        <v>0</v>
      </c>
      <c r="G36" s="40"/>
      <c r="H36" s="40"/>
      <c r="I36" s="159">
        <v>0.12</v>
      </c>
      <c r="J36" s="158">
        <f>ROUND(((SUM(BF87:BF133))*I36),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ROUND((SUM(BG87:BG133)),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ROUND((SUM(BH87:BH133)),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ROUND((SUM(BI87:BI133)),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UK - právnická fakulta - oddělení strategického rozvoje - Rekonstrukce místností 23,120,220,407 a 412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1365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118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Elektroinstalace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Nám. Curieových 901/7, Praha 1</v>
      </c>
      <c r="G56" s="42"/>
      <c r="H56" s="42"/>
      <c r="I56" s="34" t="s">
        <v>23</v>
      </c>
      <c r="J56" s="74" t="str">
        <f>IF(J14="","",J14)</f>
        <v>19. 3. 2024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UK - právnická fakulta</v>
      </c>
      <c r="G58" s="42"/>
      <c r="H58" s="42"/>
      <c r="I58" s="34" t="s">
        <v>31</v>
      </c>
      <c r="J58" s="38" t="str">
        <f>E23</f>
        <v>ing.arch.Jiří Linhart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Kateřina Bačová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121</v>
      </c>
      <c r="D61" s="173"/>
      <c r="E61" s="173"/>
      <c r="F61" s="173"/>
      <c r="G61" s="173"/>
      <c r="H61" s="173"/>
      <c r="I61" s="173"/>
      <c r="J61" s="174" t="s">
        <v>122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123</v>
      </c>
    </row>
    <row r="64" s="9" customFormat="1" ht="24.96" customHeight="1">
      <c r="A64" s="9"/>
      <c r="B64" s="176"/>
      <c r="C64" s="177"/>
      <c r="D64" s="178" t="s">
        <v>124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125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130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UK - právnická fakulta - oddělení strategického rozvoje - Rekonstrukce místností 23,120,220,407 a 412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116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1365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118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02 - Elektroinstalace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Nám. Curieových 901/7, Praha 1</v>
      </c>
      <c r="G81" s="42"/>
      <c r="H81" s="42"/>
      <c r="I81" s="34" t="s">
        <v>23</v>
      </c>
      <c r="J81" s="74" t="str">
        <f>IF(J14="","",J14)</f>
        <v>19. 3. 2024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UK - právnická fakulta</v>
      </c>
      <c r="G83" s="42"/>
      <c r="H83" s="42"/>
      <c r="I83" s="34" t="s">
        <v>31</v>
      </c>
      <c r="J83" s="38" t="str">
        <f>E23</f>
        <v>ing.arch.Jiří Linhart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34</v>
      </c>
      <c r="J84" s="38" t="str">
        <f>E26</f>
        <v>Kateřina Bačová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131</v>
      </c>
      <c r="D86" s="190" t="s">
        <v>57</v>
      </c>
      <c r="E86" s="190" t="s">
        <v>53</v>
      </c>
      <c r="F86" s="190" t="s">
        <v>54</v>
      </c>
      <c r="G86" s="190" t="s">
        <v>132</v>
      </c>
      <c r="H86" s="190" t="s">
        <v>133</v>
      </c>
      <c r="I86" s="190" t="s">
        <v>134</v>
      </c>
      <c r="J86" s="190" t="s">
        <v>122</v>
      </c>
      <c r="K86" s="191" t="s">
        <v>135</v>
      </c>
      <c r="L86" s="192"/>
      <c r="M86" s="94" t="s">
        <v>19</v>
      </c>
      <c r="N86" s="95" t="s">
        <v>42</v>
      </c>
      <c r="O86" s="95" t="s">
        <v>136</v>
      </c>
      <c r="P86" s="95" t="s">
        <v>137</v>
      </c>
      <c r="Q86" s="95" t="s">
        <v>138</v>
      </c>
      <c r="R86" s="95" t="s">
        <v>139</v>
      </c>
      <c r="S86" s="95" t="s">
        <v>140</v>
      </c>
      <c r="T86" s="96" t="s">
        <v>141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142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123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71</v>
      </c>
      <c r="E88" s="201" t="s">
        <v>143</v>
      </c>
      <c r="F88" s="201" t="s">
        <v>144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81</v>
      </c>
      <c r="AT88" s="210" t="s">
        <v>71</v>
      </c>
      <c r="AU88" s="210" t="s">
        <v>72</v>
      </c>
      <c r="AY88" s="209" t="s">
        <v>145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71</v>
      </c>
      <c r="E89" s="212" t="s">
        <v>146</v>
      </c>
      <c r="F89" s="212" t="s">
        <v>147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SUM(P90:P133)</f>
        <v>0</v>
      </c>
      <c r="Q89" s="206"/>
      <c r="R89" s="207">
        <f>SUM(R90:R133)</f>
        <v>0</v>
      </c>
      <c r="S89" s="206"/>
      <c r="T89" s="208">
        <f>SUM(T90:T133)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81</v>
      </c>
      <c r="AT89" s="210" t="s">
        <v>71</v>
      </c>
      <c r="AU89" s="210" t="s">
        <v>79</v>
      </c>
      <c r="AY89" s="209" t="s">
        <v>145</v>
      </c>
      <c r="BK89" s="211">
        <f>SUM(BK90:BK133)</f>
        <v>0</v>
      </c>
    </row>
    <row r="90" s="2" customFormat="1" ht="16.5" customHeight="1">
      <c r="A90" s="40"/>
      <c r="B90" s="41"/>
      <c r="C90" s="214" t="s">
        <v>79</v>
      </c>
      <c r="D90" s="214" t="s">
        <v>148</v>
      </c>
      <c r="E90" s="215" t="s">
        <v>1519</v>
      </c>
      <c r="F90" s="216" t="s">
        <v>1278</v>
      </c>
      <c r="G90" s="217" t="s">
        <v>156</v>
      </c>
      <c r="H90" s="218">
        <v>12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152</v>
      </c>
      <c r="AT90" s="225" t="s">
        <v>148</v>
      </c>
      <c r="AU90" s="225" t="s">
        <v>81</v>
      </c>
      <c r="AY90" s="19" t="s">
        <v>145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79</v>
      </c>
      <c r="BK90" s="226">
        <f>ROUND(I90*H90,2)</f>
        <v>0</v>
      </c>
      <c r="BL90" s="19" t="s">
        <v>152</v>
      </c>
      <c r="BM90" s="225" t="s">
        <v>1520</v>
      </c>
    </row>
    <row r="91" s="2" customFormat="1" ht="21.75" customHeight="1">
      <c r="A91" s="40"/>
      <c r="B91" s="41"/>
      <c r="C91" s="214" t="s">
        <v>81</v>
      </c>
      <c r="D91" s="214" t="s">
        <v>148</v>
      </c>
      <c r="E91" s="215" t="s">
        <v>1521</v>
      </c>
      <c r="F91" s="216" t="s">
        <v>631</v>
      </c>
      <c r="G91" s="217" t="s">
        <v>156</v>
      </c>
      <c r="H91" s="218">
        <v>1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152</v>
      </c>
      <c r="AT91" s="225" t="s">
        <v>148</v>
      </c>
      <c r="AU91" s="225" t="s">
        <v>81</v>
      </c>
      <c r="AY91" s="19" t="s">
        <v>145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79</v>
      </c>
      <c r="BK91" s="226">
        <f>ROUND(I91*H91,2)</f>
        <v>0</v>
      </c>
      <c r="BL91" s="19" t="s">
        <v>152</v>
      </c>
      <c r="BM91" s="225" t="s">
        <v>1522</v>
      </c>
    </row>
    <row r="92" s="2" customFormat="1" ht="16.5" customHeight="1">
      <c r="A92" s="40"/>
      <c r="B92" s="41"/>
      <c r="C92" s="214" t="s">
        <v>161</v>
      </c>
      <c r="D92" s="214" t="s">
        <v>148</v>
      </c>
      <c r="E92" s="215" t="s">
        <v>1523</v>
      </c>
      <c r="F92" s="216" t="s">
        <v>640</v>
      </c>
      <c r="G92" s="217" t="s">
        <v>156</v>
      </c>
      <c r="H92" s="218">
        <v>1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152</v>
      </c>
      <c r="AT92" s="225" t="s">
        <v>148</v>
      </c>
      <c r="AU92" s="225" t="s">
        <v>81</v>
      </c>
      <c r="AY92" s="19" t="s">
        <v>145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79</v>
      </c>
      <c r="BK92" s="226">
        <f>ROUND(I92*H92,2)</f>
        <v>0</v>
      </c>
      <c r="BL92" s="19" t="s">
        <v>152</v>
      </c>
      <c r="BM92" s="225" t="s">
        <v>1524</v>
      </c>
    </row>
    <row r="93" s="2" customFormat="1" ht="24.15" customHeight="1">
      <c r="A93" s="40"/>
      <c r="B93" s="41"/>
      <c r="C93" s="214" t="s">
        <v>169</v>
      </c>
      <c r="D93" s="214" t="s">
        <v>148</v>
      </c>
      <c r="E93" s="215" t="s">
        <v>1525</v>
      </c>
      <c r="F93" s="216" t="s">
        <v>643</v>
      </c>
      <c r="G93" s="217" t="s">
        <v>156</v>
      </c>
      <c r="H93" s="218">
        <v>11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152</v>
      </c>
      <c r="AT93" s="225" t="s">
        <v>148</v>
      </c>
      <c r="AU93" s="225" t="s">
        <v>81</v>
      </c>
      <c r="AY93" s="19" t="s">
        <v>145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79</v>
      </c>
      <c r="BK93" s="226">
        <f>ROUND(I93*H93,2)</f>
        <v>0</v>
      </c>
      <c r="BL93" s="19" t="s">
        <v>152</v>
      </c>
      <c r="BM93" s="225" t="s">
        <v>1526</v>
      </c>
    </row>
    <row r="94" s="2" customFormat="1" ht="33" customHeight="1">
      <c r="A94" s="40"/>
      <c r="B94" s="41"/>
      <c r="C94" s="214" t="s">
        <v>172</v>
      </c>
      <c r="D94" s="214" t="s">
        <v>148</v>
      </c>
      <c r="E94" s="215" t="s">
        <v>1527</v>
      </c>
      <c r="F94" s="216" t="s">
        <v>646</v>
      </c>
      <c r="G94" s="217" t="s">
        <v>156</v>
      </c>
      <c r="H94" s="218">
        <v>3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152</v>
      </c>
      <c r="AT94" s="225" t="s">
        <v>148</v>
      </c>
      <c r="AU94" s="225" t="s">
        <v>81</v>
      </c>
      <c r="AY94" s="19" t="s">
        <v>145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152</v>
      </c>
      <c r="BM94" s="225" t="s">
        <v>1528</v>
      </c>
    </row>
    <row r="95" s="2" customFormat="1" ht="24.15" customHeight="1">
      <c r="A95" s="40"/>
      <c r="B95" s="41"/>
      <c r="C95" s="214" t="s">
        <v>175</v>
      </c>
      <c r="D95" s="214" t="s">
        <v>148</v>
      </c>
      <c r="E95" s="215" t="s">
        <v>1529</v>
      </c>
      <c r="F95" s="216" t="s">
        <v>649</v>
      </c>
      <c r="G95" s="217" t="s">
        <v>156</v>
      </c>
      <c r="H95" s="218">
        <v>8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152</v>
      </c>
      <c r="AT95" s="225" t="s">
        <v>148</v>
      </c>
      <c r="AU95" s="225" t="s">
        <v>81</v>
      </c>
      <c r="AY95" s="19" t="s">
        <v>145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152</v>
      </c>
      <c r="BM95" s="225" t="s">
        <v>1530</v>
      </c>
    </row>
    <row r="96" s="2" customFormat="1" ht="37.8" customHeight="1">
      <c r="A96" s="40"/>
      <c r="B96" s="41"/>
      <c r="C96" s="214" t="s">
        <v>178</v>
      </c>
      <c r="D96" s="214" t="s">
        <v>148</v>
      </c>
      <c r="E96" s="215" t="s">
        <v>1531</v>
      </c>
      <c r="F96" s="216" t="s">
        <v>652</v>
      </c>
      <c r="G96" s="217" t="s">
        <v>156</v>
      </c>
      <c r="H96" s="218">
        <v>2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152</v>
      </c>
      <c r="AT96" s="225" t="s">
        <v>148</v>
      </c>
      <c r="AU96" s="225" t="s">
        <v>81</v>
      </c>
      <c r="AY96" s="19" t="s">
        <v>145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152</v>
      </c>
      <c r="BM96" s="225" t="s">
        <v>1532</v>
      </c>
    </row>
    <row r="97" s="2" customFormat="1" ht="16.5" customHeight="1">
      <c r="A97" s="40"/>
      <c r="B97" s="41"/>
      <c r="C97" s="214" t="s">
        <v>182</v>
      </c>
      <c r="D97" s="214" t="s">
        <v>148</v>
      </c>
      <c r="E97" s="215" t="s">
        <v>1533</v>
      </c>
      <c r="F97" s="216" t="s">
        <v>655</v>
      </c>
      <c r="G97" s="217" t="s">
        <v>156</v>
      </c>
      <c r="H97" s="218">
        <v>5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152</v>
      </c>
      <c r="AT97" s="225" t="s">
        <v>148</v>
      </c>
      <c r="AU97" s="225" t="s">
        <v>81</v>
      </c>
      <c r="AY97" s="19" t="s">
        <v>145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152</v>
      </c>
      <c r="BM97" s="225" t="s">
        <v>1534</v>
      </c>
    </row>
    <row r="98" s="2" customFormat="1" ht="16.5" customHeight="1">
      <c r="A98" s="40"/>
      <c r="B98" s="41"/>
      <c r="C98" s="214" t="s">
        <v>188</v>
      </c>
      <c r="D98" s="214" t="s">
        <v>148</v>
      </c>
      <c r="E98" s="215" t="s">
        <v>1535</v>
      </c>
      <c r="F98" s="216" t="s">
        <v>658</v>
      </c>
      <c r="G98" s="217" t="s">
        <v>156</v>
      </c>
      <c r="H98" s="218">
        <v>10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152</v>
      </c>
      <c r="AT98" s="225" t="s">
        <v>148</v>
      </c>
      <c r="AU98" s="225" t="s">
        <v>81</v>
      </c>
      <c r="AY98" s="19" t="s">
        <v>145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152</v>
      </c>
      <c r="BM98" s="225" t="s">
        <v>1536</v>
      </c>
    </row>
    <row r="99" s="2" customFormat="1" ht="16.5" customHeight="1">
      <c r="A99" s="40"/>
      <c r="B99" s="41"/>
      <c r="C99" s="214" t="s">
        <v>185</v>
      </c>
      <c r="D99" s="214" t="s">
        <v>148</v>
      </c>
      <c r="E99" s="215" t="s">
        <v>1537</v>
      </c>
      <c r="F99" s="216" t="s">
        <v>661</v>
      </c>
      <c r="G99" s="217" t="s">
        <v>156</v>
      </c>
      <c r="H99" s="218">
        <v>5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152</v>
      </c>
      <c r="AT99" s="225" t="s">
        <v>148</v>
      </c>
      <c r="AU99" s="225" t="s">
        <v>81</v>
      </c>
      <c r="AY99" s="19" t="s">
        <v>145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79</v>
      </c>
      <c r="BK99" s="226">
        <f>ROUND(I99*H99,2)</f>
        <v>0</v>
      </c>
      <c r="BL99" s="19" t="s">
        <v>152</v>
      </c>
      <c r="BM99" s="225" t="s">
        <v>1538</v>
      </c>
    </row>
    <row r="100" s="2" customFormat="1" ht="16.5" customHeight="1">
      <c r="A100" s="40"/>
      <c r="B100" s="41"/>
      <c r="C100" s="214" t="s">
        <v>194</v>
      </c>
      <c r="D100" s="214" t="s">
        <v>148</v>
      </c>
      <c r="E100" s="215" t="s">
        <v>1539</v>
      </c>
      <c r="F100" s="216" t="s">
        <v>664</v>
      </c>
      <c r="G100" s="217" t="s">
        <v>156</v>
      </c>
      <c r="H100" s="218">
        <v>5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152</v>
      </c>
      <c r="AT100" s="225" t="s">
        <v>148</v>
      </c>
      <c r="AU100" s="225" t="s">
        <v>81</v>
      </c>
      <c r="AY100" s="19" t="s">
        <v>145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152</v>
      </c>
      <c r="BM100" s="225" t="s">
        <v>1540</v>
      </c>
    </row>
    <row r="101" s="2" customFormat="1" ht="21.75" customHeight="1">
      <c r="A101" s="40"/>
      <c r="B101" s="41"/>
      <c r="C101" s="214" t="s">
        <v>8</v>
      </c>
      <c r="D101" s="214" t="s">
        <v>148</v>
      </c>
      <c r="E101" s="215" t="s">
        <v>1541</v>
      </c>
      <c r="F101" s="216" t="s">
        <v>667</v>
      </c>
      <c r="G101" s="217" t="s">
        <v>156</v>
      </c>
      <c r="H101" s="218">
        <v>2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152</v>
      </c>
      <c r="AT101" s="225" t="s">
        <v>148</v>
      </c>
      <c r="AU101" s="225" t="s">
        <v>81</v>
      </c>
      <c r="AY101" s="19" t="s">
        <v>145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152</v>
      </c>
      <c r="BM101" s="225" t="s">
        <v>1542</v>
      </c>
    </row>
    <row r="102" s="2" customFormat="1" ht="24.15" customHeight="1">
      <c r="A102" s="40"/>
      <c r="B102" s="41"/>
      <c r="C102" s="214" t="s">
        <v>199</v>
      </c>
      <c r="D102" s="214" t="s">
        <v>148</v>
      </c>
      <c r="E102" s="215" t="s">
        <v>1543</v>
      </c>
      <c r="F102" s="216" t="s">
        <v>670</v>
      </c>
      <c r="G102" s="217" t="s">
        <v>156</v>
      </c>
      <c r="H102" s="218">
        <v>7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152</v>
      </c>
      <c r="AT102" s="225" t="s">
        <v>148</v>
      </c>
      <c r="AU102" s="225" t="s">
        <v>81</v>
      </c>
      <c r="AY102" s="19" t="s">
        <v>145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152</v>
      </c>
      <c r="BM102" s="225" t="s">
        <v>1544</v>
      </c>
    </row>
    <row r="103" s="2" customFormat="1" ht="24.15" customHeight="1">
      <c r="A103" s="40"/>
      <c r="B103" s="41"/>
      <c r="C103" s="214" t="s">
        <v>193</v>
      </c>
      <c r="D103" s="214" t="s">
        <v>148</v>
      </c>
      <c r="E103" s="215" t="s">
        <v>1545</v>
      </c>
      <c r="F103" s="216" t="s">
        <v>1546</v>
      </c>
      <c r="G103" s="217" t="s">
        <v>156</v>
      </c>
      <c r="H103" s="218">
        <v>1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152</v>
      </c>
      <c r="AT103" s="225" t="s">
        <v>148</v>
      </c>
      <c r="AU103" s="225" t="s">
        <v>81</v>
      </c>
      <c r="AY103" s="19" t="s">
        <v>145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152</v>
      </c>
      <c r="BM103" s="225" t="s">
        <v>1547</v>
      </c>
    </row>
    <row r="104" s="2" customFormat="1" ht="16.5" customHeight="1">
      <c r="A104" s="40"/>
      <c r="B104" s="41"/>
      <c r="C104" s="214" t="s">
        <v>204</v>
      </c>
      <c r="D104" s="214" t="s">
        <v>148</v>
      </c>
      <c r="E104" s="215" t="s">
        <v>1548</v>
      </c>
      <c r="F104" s="216" t="s">
        <v>676</v>
      </c>
      <c r="G104" s="217" t="s">
        <v>156</v>
      </c>
      <c r="H104" s="218">
        <v>3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152</v>
      </c>
      <c r="AT104" s="225" t="s">
        <v>148</v>
      </c>
      <c r="AU104" s="225" t="s">
        <v>81</v>
      </c>
      <c r="AY104" s="19" t="s">
        <v>145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152</v>
      </c>
      <c r="BM104" s="225" t="s">
        <v>1549</v>
      </c>
    </row>
    <row r="105" s="2" customFormat="1" ht="16.5" customHeight="1">
      <c r="A105" s="40"/>
      <c r="B105" s="41"/>
      <c r="C105" s="214" t="s">
        <v>152</v>
      </c>
      <c r="D105" s="214" t="s">
        <v>148</v>
      </c>
      <c r="E105" s="215" t="s">
        <v>1550</v>
      </c>
      <c r="F105" s="216" t="s">
        <v>679</v>
      </c>
      <c r="G105" s="217" t="s">
        <v>156</v>
      </c>
      <c r="H105" s="218">
        <v>5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152</v>
      </c>
      <c r="AT105" s="225" t="s">
        <v>148</v>
      </c>
      <c r="AU105" s="225" t="s">
        <v>81</v>
      </c>
      <c r="AY105" s="19" t="s">
        <v>145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152</v>
      </c>
      <c r="BM105" s="225" t="s">
        <v>1551</v>
      </c>
    </row>
    <row r="106" s="2" customFormat="1" ht="16.5" customHeight="1">
      <c r="A106" s="40"/>
      <c r="B106" s="41"/>
      <c r="C106" s="214" t="s">
        <v>211</v>
      </c>
      <c r="D106" s="214" t="s">
        <v>148</v>
      </c>
      <c r="E106" s="215" t="s">
        <v>1552</v>
      </c>
      <c r="F106" s="216" t="s">
        <v>1553</v>
      </c>
      <c r="G106" s="217" t="s">
        <v>156</v>
      </c>
      <c r="H106" s="218">
        <v>9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152</v>
      </c>
      <c r="AT106" s="225" t="s">
        <v>148</v>
      </c>
      <c r="AU106" s="225" t="s">
        <v>81</v>
      </c>
      <c r="AY106" s="19" t="s">
        <v>145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152</v>
      </c>
      <c r="BM106" s="225" t="s">
        <v>1554</v>
      </c>
    </row>
    <row r="107" s="2" customFormat="1" ht="16.5" customHeight="1">
      <c r="A107" s="40"/>
      <c r="B107" s="41"/>
      <c r="C107" s="214" t="s">
        <v>198</v>
      </c>
      <c r="D107" s="214" t="s">
        <v>148</v>
      </c>
      <c r="E107" s="215" t="s">
        <v>1555</v>
      </c>
      <c r="F107" s="216" t="s">
        <v>1556</v>
      </c>
      <c r="G107" s="217" t="s">
        <v>156</v>
      </c>
      <c r="H107" s="218">
        <v>3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152</v>
      </c>
      <c r="AT107" s="225" t="s">
        <v>148</v>
      </c>
      <c r="AU107" s="225" t="s">
        <v>81</v>
      </c>
      <c r="AY107" s="19" t="s">
        <v>145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152</v>
      </c>
      <c r="BM107" s="225" t="s">
        <v>1557</v>
      </c>
    </row>
    <row r="108" s="2" customFormat="1" ht="16.5" customHeight="1">
      <c r="A108" s="40"/>
      <c r="B108" s="41"/>
      <c r="C108" s="214" t="s">
        <v>220</v>
      </c>
      <c r="D108" s="214" t="s">
        <v>148</v>
      </c>
      <c r="E108" s="215" t="s">
        <v>1558</v>
      </c>
      <c r="F108" s="216" t="s">
        <v>1559</v>
      </c>
      <c r="G108" s="217" t="s">
        <v>156</v>
      </c>
      <c r="H108" s="218">
        <v>1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152</v>
      </c>
      <c r="AT108" s="225" t="s">
        <v>148</v>
      </c>
      <c r="AU108" s="225" t="s">
        <v>81</v>
      </c>
      <c r="AY108" s="19" t="s">
        <v>145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152</v>
      </c>
      <c r="BM108" s="225" t="s">
        <v>1560</v>
      </c>
    </row>
    <row r="109" s="2" customFormat="1" ht="16.5" customHeight="1">
      <c r="A109" s="40"/>
      <c r="B109" s="41"/>
      <c r="C109" s="214" t="s">
        <v>201</v>
      </c>
      <c r="D109" s="214" t="s">
        <v>148</v>
      </c>
      <c r="E109" s="215" t="s">
        <v>1561</v>
      </c>
      <c r="F109" s="216" t="s">
        <v>1562</v>
      </c>
      <c r="G109" s="217" t="s">
        <v>156</v>
      </c>
      <c r="H109" s="218">
        <v>4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152</v>
      </c>
      <c r="AT109" s="225" t="s">
        <v>148</v>
      </c>
      <c r="AU109" s="225" t="s">
        <v>81</v>
      </c>
      <c r="AY109" s="19" t="s">
        <v>145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152</v>
      </c>
      <c r="BM109" s="225" t="s">
        <v>1563</v>
      </c>
    </row>
    <row r="110" s="2" customFormat="1" ht="16.5" customHeight="1">
      <c r="A110" s="40"/>
      <c r="B110" s="41"/>
      <c r="C110" s="214" t="s">
        <v>7</v>
      </c>
      <c r="D110" s="214" t="s">
        <v>148</v>
      </c>
      <c r="E110" s="215" t="s">
        <v>1564</v>
      </c>
      <c r="F110" s="216" t="s">
        <v>1073</v>
      </c>
      <c r="G110" s="217" t="s">
        <v>181</v>
      </c>
      <c r="H110" s="218">
        <v>35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152</v>
      </c>
      <c r="AT110" s="225" t="s">
        <v>148</v>
      </c>
      <c r="AU110" s="225" t="s">
        <v>81</v>
      </c>
      <c r="AY110" s="19" t="s">
        <v>145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152</v>
      </c>
      <c r="BM110" s="225" t="s">
        <v>1565</v>
      </c>
    </row>
    <row r="111" s="2" customFormat="1" ht="16.5" customHeight="1">
      <c r="A111" s="40"/>
      <c r="B111" s="41"/>
      <c r="C111" s="214" t="s">
        <v>203</v>
      </c>
      <c r="D111" s="214" t="s">
        <v>148</v>
      </c>
      <c r="E111" s="215" t="s">
        <v>1566</v>
      </c>
      <c r="F111" s="216" t="s">
        <v>1567</v>
      </c>
      <c r="G111" s="217" t="s">
        <v>181</v>
      </c>
      <c r="H111" s="218">
        <v>10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152</v>
      </c>
      <c r="AT111" s="225" t="s">
        <v>148</v>
      </c>
      <c r="AU111" s="225" t="s">
        <v>81</v>
      </c>
      <c r="AY111" s="19" t="s">
        <v>145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152</v>
      </c>
      <c r="BM111" s="225" t="s">
        <v>1568</v>
      </c>
    </row>
    <row r="112" s="2" customFormat="1" ht="16.5" customHeight="1">
      <c r="A112" s="40"/>
      <c r="B112" s="41"/>
      <c r="C112" s="214" t="s">
        <v>229</v>
      </c>
      <c r="D112" s="214" t="s">
        <v>148</v>
      </c>
      <c r="E112" s="215" t="s">
        <v>1569</v>
      </c>
      <c r="F112" s="216" t="s">
        <v>1570</v>
      </c>
      <c r="G112" s="217" t="s">
        <v>181</v>
      </c>
      <c r="H112" s="218">
        <v>10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152</v>
      </c>
      <c r="AT112" s="225" t="s">
        <v>148</v>
      </c>
      <c r="AU112" s="225" t="s">
        <v>81</v>
      </c>
      <c r="AY112" s="19" t="s">
        <v>145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152</v>
      </c>
      <c r="BM112" s="225" t="s">
        <v>1571</v>
      </c>
    </row>
    <row r="113" s="2" customFormat="1" ht="16.5" customHeight="1">
      <c r="A113" s="40"/>
      <c r="B113" s="41"/>
      <c r="C113" s="214" t="s">
        <v>207</v>
      </c>
      <c r="D113" s="214" t="s">
        <v>148</v>
      </c>
      <c r="E113" s="215" t="s">
        <v>1572</v>
      </c>
      <c r="F113" s="216" t="s">
        <v>1573</v>
      </c>
      <c r="G113" s="217" t="s">
        <v>156</v>
      </c>
      <c r="H113" s="218">
        <v>8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152</v>
      </c>
      <c r="AT113" s="225" t="s">
        <v>148</v>
      </c>
      <c r="AU113" s="225" t="s">
        <v>81</v>
      </c>
      <c r="AY113" s="19" t="s">
        <v>145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152</v>
      </c>
      <c r="BM113" s="225" t="s">
        <v>1574</v>
      </c>
    </row>
    <row r="114" s="2" customFormat="1" ht="16.5" customHeight="1">
      <c r="A114" s="40"/>
      <c r="B114" s="41"/>
      <c r="C114" s="214" t="s">
        <v>236</v>
      </c>
      <c r="D114" s="214" t="s">
        <v>148</v>
      </c>
      <c r="E114" s="215" t="s">
        <v>1575</v>
      </c>
      <c r="F114" s="216" t="s">
        <v>1576</v>
      </c>
      <c r="G114" s="217" t="s">
        <v>156</v>
      </c>
      <c r="H114" s="218">
        <v>2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152</v>
      </c>
      <c r="AT114" s="225" t="s">
        <v>148</v>
      </c>
      <c r="AU114" s="225" t="s">
        <v>81</v>
      </c>
      <c r="AY114" s="19" t="s">
        <v>145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152</v>
      </c>
      <c r="BM114" s="225" t="s">
        <v>1577</v>
      </c>
    </row>
    <row r="115" s="2" customFormat="1" ht="16.5" customHeight="1">
      <c r="A115" s="40"/>
      <c r="B115" s="41"/>
      <c r="C115" s="214" t="s">
        <v>210</v>
      </c>
      <c r="D115" s="214" t="s">
        <v>148</v>
      </c>
      <c r="E115" s="215" t="s">
        <v>1578</v>
      </c>
      <c r="F115" s="216" t="s">
        <v>1579</v>
      </c>
      <c r="G115" s="217" t="s">
        <v>156</v>
      </c>
      <c r="H115" s="218">
        <v>18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152</v>
      </c>
      <c r="AT115" s="225" t="s">
        <v>148</v>
      </c>
      <c r="AU115" s="225" t="s">
        <v>81</v>
      </c>
      <c r="AY115" s="19" t="s">
        <v>145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152</v>
      </c>
      <c r="BM115" s="225" t="s">
        <v>1580</v>
      </c>
    </row>
    <row r="116" s="2" customFormat="1" ht="16.5" customHeight="1">
      <c r="A116" s="40"/>
      <c r="B116" s="41"/>
      <c r="C116" s="214" t="s">
        <v>241</v>
      </c>
      <c r="D116" s="214" t="s">
        <v>148</v>
      </c>
      <c r="E116" s="215" t="s">
        <v>1581</v>
      </c>
      <c r="F116" s="216" t="s">
        <v>1582</v>
      </c>
      <c r="G116" s="217" t="s">
        <v>156</v>
      </c>
      <c r="H116" s="218">
        <v>18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152</v>
      </c>
      <c r="AT116" s="225" t="s">
        <v>148</v>
      </c>
      <c r="AU116" s="225" t="s">
        <v>81</v>
      </c>
      <c r="AY116" s="19" t="s">
        <v>145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152</v>
      </c>
      <c r="BM116" s="225" t="s">
        <v>1583</v>
      </c>
    </row>
    <row r="117" s="2" customFormat="1" ht="16.5" customHeight="1">
      <c r="A117" s="40"/>
      <c r="B117" s="41"/>
      <c r="C117" s="214" t="s">
        <v>214</v>
      </c>
      <c r="D117" s="214" t="s">
        <v>148</v>
      </c>
      <c r="E117" s="215" t="s">
        <v>1584</v>
      </c>
      <c r="F117" s="216" t="s">
        <v>694</v>
      </c>
      <c r="G117" s="217" t="s">
        <v>181</v>
      </c>
      <c r="H117" s="218">
        <v>9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152</v>
      </c>
      <c r="AT117" s="225" t="s">
        <v>148</v>
      </c>
      <c r="AU117" s="225" t="s">
        <v>81</v>
      </c>
      <c r="AY117" s="19" t="s">
        <v>145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152</v>
      </c>
      <c r="BM117" s="225" t="s">
        <v>1585</v>
      </c>
    </row>
    <row r="118" s="2" customFormat="1" ht="16.5" customHeight="1">
      <c r="A118" s="40"/>
      <c r="B118" s="41"/>
      <c r="C118" s="214" t="s">
        <v>426</v>
      </c>
      <c r="D118" s="214" t="s">
        <v>148</v>
      </c>
      <c r="E118" s="215" t="s">
        <v>1586</v>
      </c>
      <c r="F118" s="216" t="s">
        <v>1587</v>
      </c>
      <c r="G118" s="217" t="s">
        <v>156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152</v>
      </c>
      <c r="AT118" s="225" t="s">
        <v>148</v>
      </c>
      <c r="AU118" s="225" t="s">
        <v>81</v>
      </c>
      <c r="AY118" s="19" t="s">
        <v>145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152</v>
      </c>
      <c r="BM118" s="225" t="s">
        <v>1588</v>
      </c>
    </row>
    <row r="119" s="2" customFormat="1" ht="16.5" customHeight="1">
      <c r="A119" s="40"/>
      <c r="B119" s="41"/>
      <c r="C119" s="214" t="s">
        <v>217</v>
      </c>
      <c r="D119" s="214" t="s">
        <v>148</v>
      </c>
      <c r="E119" s="215" t="s">
        <v>1589</v>
      </c>
      <c r="F119" s="216" t="s">
        <v>1070</v>
      </c>
      <c r="G119" s="217" t="s">
        <v>156</v>
      </c>
      <c r="H119" s="218">
        <v>9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152</v>
      </c>
      <c r="AT119" s="225" t="s">
        <v>148</v>
      </c>
      <c r="AU119" s="225" t="s">
        <v>81</v>
      </c>
      <c r="AY119" s="19" t="s">
        <v>145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152</v>
      </c>
      <c r="BM119" s="225" t="s">
        <v>1590</v>
      </c>
    </row>
    <row r="120" s="2" customFormat="1" ht="16.5" customHeight="1">
      <c r="A120" s="40"/>
      <c r="B120" s="41"/>
      <c r="C120" s="214" t="s">
        <v>438</v>
      </c>
      <c r="D120" s="214" t="s">
        <v>148</v>
      </c>
      <c r="E120" s="215" t="s">
        <v>1591</v>
      </c>
      <c r="F120" s="216" t="s">
        <v>1065</v>
      </c>
      <c r="G120" s="217" t="s">
        <v>156</v>
      </c>
      <c r="H120" s="218">
        <v>9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152</v>
      </c>
      <c r="AT120" s="225" t="s">
        <v>148</v>
      </c>
      <c r="AU120" s="225" t="s">
        <v>81</v>
      </c>
      <c r="AY120" s="19" t="s">
        <v>145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152</v>
      </c>
      <c r="BM120" s="225" t="s">
        <v>1592</v>
      </c>
    </row>
    <row r="121" s="2" customFormat="1" ht="16.5" customHeight="1">
      <c r="A121" s="40"/>
      <c r="B121" s="41"/>
      <c r="C121" s="214" t="s">
        <v>222</v>
      </c>
      <c r="D121" s="214" t="s">
        <v>148</v>
      </c>
      <c r="E121" s="215" t="s">
        <v>1593</v>
      </c>
      <c r="F121" s="216" t="s">
        <v>1316</v>
      </c>
      <c r="G121" s="217" t="s">
        <v>181</v>
      </c>
      <c r="H121" s="218">
        <v>3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152</v>
      </c>
      <c r="AT121" s="225" t="s">
        <v>148</v>
      </c>
      <c r="AU121" s="225" t="s">
        <v>81</v>
      </c>
      <c r="AY121" s="19" t="s">
        <v>145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152</v>
      </c>
      <c r="BM121" s="225" t="s">
        <v>1594</v>
      </c>
    </row>
    <row r="122" s="2" customFormat="1" ht="16.5" customHeight="1">
      <c r="A122" s="40"/>
      <c r="B122" s="41"/>
      <c r="C122" s="214" t="s">
        <v>446</v>
      </c>
      <c r="D122" s="214" t="s">
        <v>148</v>
      </c>
      <c r="E122" s="215" t="s">
        <v>1595</v>
      </c>
      <c r="F122" s="216" t="s">
        <v>1319</v>
      </c>
      <c r="G122" s="217" t="s">
        <v>181</v>
      </c>
      <c r="H122" s="218">
        <v>45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152</v>
      </c>
      <c r="AT122" s="225" t="s">
        <v>148</v>
      </c>
      <c r="AU122" s="225" t="s">
        <v>81</v>
      </c>
      <c r="AY122" s="19" t="s">
        <v>145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152</v>
      </c>
      <c r="BM122" s="225" t="s">
        <v>1596</v>
      </c>
    </row>
    <row r="123" s="2" customFormat="1" ht="16.5" customHeight="1">
      <c r="A123" s="40"/>
      <c r="B123" s="41"/>
      <c r="C123" s="214" t="s">
        <v>224</v>
      </c>
      <c r="D123" s="214" t="s">
        <v>148</v>
      </c>
      <c r="E123" s="215" t="s">
        <v>1597</v>
      </c>
      <c r="F123" s="216" t="s">
        <v>1322</v>
      </c>
      <c r="G123" s="217" t="s">
        <v>181</v>
      </c>
      <c r="H123" s="218">
        <v>110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152</v>
      </c>
      <c r="AT123" s="225" t="s">
        <v>148</v>
      </c>
      <c r="AU123" s="225" t="s">
        <v>81</v>
      </c>
      <c r="AY123" s="19" t="s">
        <v>145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152</v>
      </c>
      <c r="BM123" s="225" t="s">
        <v>1598</v>
      </c>
    </row>
    <row r="124" s="2" customFormat="1" ht="16.5" customHeight="1">
      <c r="A124" s="40"/>
      <c r="B124" s="41"/>
      <c r="C124" s="214" t="s">
        <v>453</v>
      </c>
      <c r="D124" s="214" t="s">
        <v>148</v>
      </c>
      <c r="E124" s="215" t="s">
        <v>1599</v>
      </c>
      <c r="F124" s="216" t="s">
        <v>1340</v>
      </c>
      <c r="G124" s="217" t="s">
        <v>181</v>
      </c>
      <c r="H124" s="218">
        <v>25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152</v>
      </c>
      <c r="AT124" s="225" t="s">
        <v>148</v>
      </c>
      <c r="AU124" s="225" t="s">
        <v>81</v>
      </c>
      <c r="AY124" s="19" t="s">
        <v>145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152</v>
      </c>
      <c r="BM124" s="225" t="s">
        <v>1600</v>
      </c>
    </row>
    <row r="125" s="2" customFormat="1" ht="16.5" customHeight="1">
      <c r="A125" s="40"/>
      <c r="B125" s="41"/>
      <c r="C125" s="214" t="s">
        <v>226</v>
      </c>
      <c r="D125" s="214" t="s">
        <v>148</v>
      </c>
      <c r="E125" s="215" t="s">
        <v>1601</v>
      </c>
      <c r="F125" s="216" t="s">
        <v>718</v>
      </c>
      <c r="G125" s="217" t="s">
        <v>156</v>
      </c>
      <c r="H125" s="218">
        <v>3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152</v>
      </c>
      <c r="AT125" s="225" t="s">
        <v>148</v>
      </c>
      <c r="AU125" s="225" t="s">
        <v>81</v>
      </c>
      <c r="AY125" s="19" t="s">
        <v>145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152</v>
      </c>
      <c r="BM125" s="225" t="s">
        <v>1602</v>
      </c>
    </row>
    <row r="126" s="2" customFormat="1" ht="16.5" customHeight="1">
      <c r="A126" s="40"/>
      <c r="B126" s="41"/>
      <c r="C126" s="214" t="s">
        <v>462</v>
      </c>
      <c r="D126" s="214" t="s">
        <v>148</v>
      </c>
      <c r="E126" s="215" t="s">
        <v>1603</v>
      </c>
      <c r="F126" s="216" t="s">
        <v>721</v>
      </c>
      <c r="G126" s="217" t="s">
        <v>156</v>
      </c>
      <c r="H126" s="218">
        <v>3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152</v>
      </c>
      <c r="AT126" s="225" t="s">
        <v>148</v>
      </c>
      <c r="AU126" s="225" t="s">
        <v>81</v>
      </c>
      <c r="AY126" s="19" t="s">
        <v>145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152</v>
      </c>
      <c r="BM126" s="225" t="s">
        <v>1604</v>
      </c>
    </row>
    <row r="127" s="2" customFormat="1" ht="16.5" customHeight="1">
      <c r="A127" s="40"/>
      <c r="B127" s="41"/>
      <c r="C127" s="214" t="s">
        <v>228</v>
      </c>
      <c r="D127" s="214" t="s">
        <v>148</v>
      </c>
      <c r="E127" s="215" t="s">
        <v>1605</v>
      </c>
      <c r="F127" s="216" t="s">
        <v>1606</v>
      </c>
      <c r="G127" s="217" t="s">
        <v>181</v>
      </c>
      <c r="H127" s="218">
        <v>10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152</v>
      </c>
      <c r="AT127" s="225" t="s">
        <v>148</v>
      </c>
      <c r="AU127" s="225" t="s">
        <v>81</v>
      </c>
      <c r="AY127" s="19" t="s">
        <v>145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152</v>
      </c>
      <c r="BM127" s="225" t="s">
        <v>1607</v>
      </c>
    </row>
    <row r="128" s="2" customFormat="1" ht="16.5" customHeight="1">
      <c r="A128" s="40"/>
      <c r="B128" s="41"/>
      <c r="C128" s="214" t="s">
        <v>474</v>
      </c>
      <c r="D128" s="214" t="s">
        <v>148</v>
      </c>
      <c r="E128" s="215" t="s">
        <v>1608</v>
      </c>
      <c r="F128" s="216" t="s">
        <v>730</v>
      </c>
      <c r="G128" s="217" t="s">
        <v>287</v>
      </c>
      <c r="H128" s="218">
        <v>20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152</v>
      </c>
      <c r="AT128" s="225" t="s">
        <v>148</v>
      </c>
      <c r="AU128" s="225" t="s">
        <v>81</v>
      </c>
      <c r="AY128" s="19" t="s">
        <v>145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152</v>
      </c>
      <c r="BM128" s="225" t="s">
        <v>1609</v>
      </c>
    </row>
    <row r="129" s="2" customFormat="1" ht="16.5" customHeight="1">
      <c r="A129" s="40"/>
      <c r="B129" s="41"/>
      <c r="C129" s="214" t="s">
        <v>231</v>
      </c>
      <c r="D129" s="214" t="s">
        <v>148</v>
      </c>
      <c r="E129" s="215" t="s">
        <v>1610</v>
      </c>
      <c r="F129" s="216" t="s">
        <v>733</v>
      </c>
      <c r="G129" s="217" t="s">
        <v>734</v>
      </c>
      <c r="H129" s="218">
        <v>30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152</v>
      </c>
      <c r="AT129" s="225" t="s">
        <v>148</v>
      </c>
      <c r="AU129" s="225" t="s">
        <v>81</v>
      </c>
      <c r="AY129" s="19" t="s">
        <v>145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152</v>
      </c>
      <c r="BM129" s="225" t="s">
        <v>1611</v>
      </c>
    </row>
    <row r="130" s="2" customFormat="1" ht="24.15" customHeight="1">
      <c r="A130" s="40"/>
      <c r="B130" s="41"/>
      <c r="C130" s="214" t="s">
        <v>485</v>
      </c>
      <c r="D130" s="214" t="s">
        <v>148</v>
      </c>
      <c r="E130" s="215" t="s">
        <v>154</v>
      </c>
      <c r="F130" s="216" t="s">
        <v>155</v>
      </c>
      <c r="G130" s="217" t="s">
        <v>156</v>
      </c>
      <c r="H130" s="218">
        <v>1</v>
      </c>
      <c r="I130" s="219"/>
      <c r="J130" s="220">
        <f>ROUND(I130*H130,2)</f>
        <v>0</v>
      </c>
      <c r="K130" s="216" t="s">
        <v>157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152</v>
      </c>
      <c r="AT130" s="225" t="s">
        <v>148</v>
      </c>
      <c r="AU130" s="225" t="s">
        <v>81</v>
      </c>
      <c r="AY130" s="19" t="s">
        <v>145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152</v>
      </c>
      <c r="BM130" s="225" t="s">
        <v>1612</v>
      </c>
    </row>
    <row r="131" s="2" customFormat="1">
      <c r="A131" s="40"/>
      <c r="B131" s="41"/>
      <c r="C131" s="42"/>
      <c r="D131" s="227" t="s">
        <v>159</v>
      </c>
      <c r="E131" s="42"/>
      <c r="F131" s="228" t="s">
        <v>160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159</v>
      </c>
      <c r="AU131" s="19" t="s">
        <v>81</v>
      </c>
    </row>
    <row r="132" s="2" customFormat="1" ht="24.15" customHeight="1">
      <c r="A132" s="40"/>
      <c r="B132" s="41"/>
      <c r="C132" s="214" t="s">
        <v>235</v>
      </c>
      <c r="D132" s="214" t="s">
        <v>148</v>
      </c>
      <c r="E132" s="215" t="s">
        <v>162</v>
      </c>
      <c r="F132" s="216" t="s">
        <v>163</v>
      </c>
      <c r="G132" s="217" t="s">
        <v>164</v>
      </c>
      <c r="H132" s="232"/>
      <c r="I132" s="219"/>
      <c r="J132" s="220">
        <f>ROUND(I132*H132,2)</f>
        <v>0</v>
      </c>
      <c r="K132" s="216" t="s">
        <v>157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152</v>
      </c>
      <c r="AT132" s="225" t="s">
        <v>148</v>
      </c>
      <c r="AU132" s="225" t="s">
        <v>81</v>
      </c>
      <c r="AY132" s="19" t="s">
        <v>145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152</v>
      </c>
      <c r="BM132" s="225" t="s">
        <v>1613</v>
      </c>
    </row>
    <row r="133" s="2" customFormat="1">
      <c r="A133" s="40"/>
      <c r="B133" s="41"/>
      <c r="C133" s="42"/>
      <c r="D133" s="227" t="s">
        <v>159</v>
      </c>
      <c r="E133" s="42"/>
      <c r="F133" s="228" t="s">
        <v>166</v>
      </c>
      <c r="G133" s="42"/>
      <c r="H133" s="42"/>
      <c r="I133" s="229"/>
      <c r="J133" s="42"/>
      <c r="K133" s="42"/>
      <c r="L133" s="46"/>
      <c r="M133" s="240"/>
      <c r="N133" s="241"/>
      <c r="O133" s="235"/>
      <c r="P133" s="235"/>
      <c r="Q133" s="235"/>
      <c r="R133" s="235"/>
      <c r="S133" s="235"/>
      <c r="T133" s="242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T133" s="19" t="s">
        <v>159</v>
      </c>
      <c r="AU133" s="19" t="s">
        <v>81</v>
      </c>
    </row>
    <row r="134" s="2" customFormat="1" ht="6.96" customHeight="1">
      <c r="A134" s="40"/>
      <c r="B134" s="61"/>
      <c r="C134" s="62"/>
      <c r="D134" s="62"/>
      <c r="E134" s="62"/>
      <c r="F134" s="62"/>
      <c r="G134" s="62"/>
      <c r="H134" s="62"/>
      <c r="I134" s="62"/>
      <c r="J134" s="62"/>
      <c r="K134" s="62"/>
      <c r="L134" s="46"/>
      <c r="M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</row>
  </sheetData>
  <sheetProtection sheet="1" autoFilter="0" formatColumns="0" formatRows="0" objects="1" scenarios="1" spinCount="100000" saltValue="1o4+oIigdMJ2VQnhdKLjIygiKHSC7YX4VlkyekjXv5RpW/SUw81VeBDGN+xZXUpUlz+iX4hh9fnpop6VMqhsnw==" hashValue="KM3rlGxTGprRsOkyvY6PFJxwXKYfUhlWNcrjte4j2zk8U6HCuT3vgU+4h+Y6dXQH4T6W+HkgoDc00nWSqQJ0Tw==" algorithmName="SHA-512" password="88A1"/>
  <autoFilter ref="C86:K133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131" r:id="rId1" display="https://podminky.urs.cz/item/CS_URS_2023_01/741810002"/>
    <hyperlink ref="F133" r:id="rId2" display="https://podminky.urs.cz/item/CS_URS_2023_01/998741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115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UK - právnická fakulta - oddělení strategického rozvoje - Rekonstrukce místností 23,120,220,407 a 412</v>
      </c>
      <c r="F7" s="144"/>
      <c r="G7" s="144"/>
      <c r="H7" s="144"/>
      <c r="L7" s="22"/>
    </row>
    <row r="8" s="1" customFormat="1" ht="12" customHeight="1">
      <c r="B8" s="22"/>
      <c r="D8" s="144" t="s">
        <v>116</v>
      </c>
      <c r="L8" s="22"/>
    </row>
    <row r="9" s="2" customFormat="1" ht="16.5" customHeight="1">
      <c r="A9" s="40"/>
      <c r="B9" s="46"/>
      <c r="C9" s="40"/>
      <c r="D9" s="40"/>
      <c r="E9" s="145" t="s">
        <v>1614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118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267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19. 3. 2024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ROUND(J98,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ROUND((SUM(BE98:BE252)),  2)</f>
        <v>0</v>
      </c>
      <c r="G35" s="40"/>
      <c r="H35" s="40"/>
      <c r="I35" s="159">
        <v>0.20999999999999999</v>
      </c>
      <c r="J35" s="158">
        <f>ROUND(((SUM(BE98:BE252))*I35),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ROUND((SUM(BF98:BF252)),  2)</f>
        <v>0</v>
      </c>
      <c r="G36" s="40"/>
      <c r="H36" s="40"/>
      <c r="I36" s="159">
        <v>0.12</v>
      </c>
      <c r="J36" s="158">
        <f>ROUND(((SUM(BF98:BF252))*I36),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ROUND((SUM(BG98:BG252)),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ROUND((SUM(BH98:BH252)),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ROUND((SUM(BI98:BI252)),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UK - právnická fakulta - oddělení strategického rozvoje - Rekonstrukce místností 23,120,220,407 a 412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1614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118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01 - Stavební část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Nám. Curieových 901/7, Praha 1</v>
      </c>
      <c r="G56" s="42"/>
      <c r="H56" s="42"/>
      <c r="I56" s="34" t="s">
        <v>23</v>
      </c>
      <c r="J56" s="74" t="str">
        <f>IF(J14="","",J14)</f>
        <v>19. 3. 2024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UK - právnická fakulta</v>
      </c>
      <c r="G58" s="42"/>
      <c r="H58" s="42"/>
      <c r="I58" s="34" t="s">
        <v>31</v>
      </c>
      <c r="J58" s="38" t="str">
        <f>E23</f>
        <v>ing.arch.Jiří Linhart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Kateřina Bačová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121</v>
      </c>
      <c r="D61" s="173"/>
      <c r="E61" s="173"/>
      <c r="F61" s="173"/>
      <c r="G61" s="173"/>
      <c r="H61" s="173"/>
      <c r="I61" s="173"/>
      <c r="J61" s="174" t="s">
        <v>122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J98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123</v>
      </c>
    </row>
    <row r="64" s="9" customFormat="1" ht="24.96" customHeight="1">
      <c r="A64" s="9"/>
      <c r="B64" s="176"/>
      <c r="C64" s="177"/>
      <c r="D64" s="178" t="s">
        <v>268</v>
      </c>
      <c r="E64" s="179"/>
      <c r="F64" s="179"/>
      <c r="G64" s="179"/>
      <c r="H64" s="179"/>
      <c r="I64" s="179"/>
      <c r="J64" s="180">
        <f>J99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269</v>
      </c>
      <c r="E65" s="184"/>
      <c r="F65" s="184"/>
      <c r="G65" s="184"/>
      <c r="H65" s="184"/>
      <c r="I65" s="184"/>
      <c r="J65" s="185">
        <f>J100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270</v>
      </c>
      <c r="E66" s="184"/>
      <c r="F66" s="184"/>
      <c r="G66" s="184"/>
      <c r="H66" s="184"/>
      <c r="I66" s="184"/>
      <c r="J66" s="185">
        <f>J109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271</v>
      </c>
      <c r="E67" s="184"/>
      <c r="F67" s="184"/>
      <c r="G67" s="184"/>
      <c r="H67" s="184"/>
      <c r="I67" s="184"/>
      <c r="J67" s="185">
        <f>J123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272</v>
      </c>
      <c r="E68" s="184"/>
      <c r="F68" s="184"/>
      <c r="G68" s="184"/>
      <c r="H68" s="184"/>
      <c r="I68" s="184"/>
      <c r="J68" s="185">
        <f>J133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6"/>
      <c r="C69" s="177"/>
      <c r="D69" s="178" t="s">
        <v>124</v>
      </c>
      <c r="E69" s="179"/>
      <c r="F69" s="179"/>
      <c r="G69" s="179"/>
      <c r="H69" s="179"/>
      <c r="I69" s="179"/>
      <c r="J69" s="180">
        <f>J136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2"/>
      <c r="C70" s="127"/>
      <c r="D70" s="183" t="s">
        <v>743</v>
      </c>
      <c r="E70" s="184"/>
      <c r="F70" s="184"/>
      <c r="G70" s="184"/>
      <c r="H70" s="184"/>
      <c r="I70" s="184"/>
      <c r="J70" s="185">
        <f>J137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276</v>
      </c>
      <c r="E71" s="184"/>
      <c r="F71" s="184"/>
      <c r="G71" s="184"/>
      <c r="H71" s="184"/>
      <c r="I71" s="184"/>
      <c r="J71" s="185">
        <f>J141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277</v>
      </c>
      <c r="E72" s="184"/>
      <c r="F72" s="184"/>
      <c r="G72" s="184"/>
      <c r="H72" s="184"/>
      <c r="I72" s="184"/>
      <c r="J72" s="185">
        <f>J160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744</v>
      </c>
      <c r="E73" s="184"/>
      <c r="F73" s="184"/>
      <c r="G73" s="184"/>
      <c r="H73" s="184"/>
      <c r="I73" s="184"/>
      <c r="J73" s="185">
        <f>J177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278</v>
      </c>
      <c r="E74" s="184"/>
      <c r="F74" s="184"/>
      <c r="G74" s="184"/>
      <c r="H74" s="184"/>
      <c r="I74" s="184"/>
      <c r="J74" s="185">
        <f>J185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279</v>
      </c>
      <c r="E75" s="184"/>
      <c r="F75" s="184"/>
      <c r="G75" s="184"/>
      <c r="H75" s="184"/>
      <c r="I75" s="184"/>
      <c r="J75" s="185">
        <f>J197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281</v>
      </c>
      <c r="E76" s="184"/>
      <c r="F76" s="184"/>
      <c r="G76" s="184"/>
      <c r="H76" s="184"/>
      <c r="I76" s="184"/>
      <c r="J76" s="185">
        <f>J220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61"/>
      <c r="C78" s="62"/>
      <c r="D78" s="62"/>
      <c r="E78" s="62"/>
      <c r="F78" s="62"/>
      <c r="G78" s="62"/>
      <c r="H78" s="62"/>
      <c r="I78" s="62"/>
      <c r="J78" s="62"/>
      <c r="K78" s="6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82" s="2" customFormat="1" ht="6.96" customHeight="1">
      <c r="A82" s="40"/>
      <c r="B82" s="63"/>
      <c r="C82" s="64"/>
      <c r="D82" s="64"/>
      <c r="E82" s="64"/>
      <c r="F82" s="64"/>
      <c r="G82" s="64"/>
      <c r="H82" s="64"/>
      <c r="I82" s="64"/>
      <c r="J82" s="64"/>
      <c r="K82" s="64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24.96" customHeight="1">
      <c r="A83" s="40"/>
      <c r="B83" s="41"/>
      <c r="C83" s="25" t="s">
        <v>130</v>
      </c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2" customHeight="1">
      <c r="A85" s="40"/>
      <c r="B85" s="41"/>
      <c r="C85" s="34" t="s">
        <v>16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16.5" customHeight="1">
      <c r="A86" s="40"/>
      <c r="B86" s="41"/>
      <c r="C86" s="42"/>
      <c r="D86" s="42"/>
      <c r="E86" s="171" t="str">
        <f>E7</f>
        <v>UK - právnická fakulta - oddělení strategického rozvoje - Rekonstrukce místností 23,120,220,407 a 412</v>
      </c>
      <c r="F86" s="34"/>
      <c r="G86" s="34"/>
      <c r="H86" s="34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1" customFormat="1" ht="12" customHeight="1">
      <c r="B87" s="23"/>
      <c r="C87" s="34" t="s">
        <v>116</v>
      </c>
      <c r="D87" s="24"/>
      <c r="E87" s="24"/>
      <c r="F87" s="24"/>
      <c r="G87" s="24"/>
      <c r="H87" s="24"/>
      <c r="I87" s="24"/>
      <c r="J87" s="24"/>
      <c r="K87" s="24"/>
      <c r="L87" s="22"/>
    </row>
    <row r="88" s="2" customFormat="1" ht="16.5" customHeight="1">
      <c r="A88" s="40"/>
      <c r="B88" s="41"/>
      <c r="C88" s="42"/>
      <c r="D88" s="42"/>
      <c r="E88" s="171" t="s">
        <v>1614</v>
      </c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118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71" t="str">
        <f>E11</f>
        <v>01 - Stavební část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6.96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21</v>
      </c>
      <c r="D92" s="42"/>
      <c r="E92" s="42"/>
      <c r="F92" s="29" t="str">
        <f>F14</f>
        <v>Nám. Curieových 901/7, Praha 1</v>
      </c>
      <c r="G92" s="42"/>
      <c r="H92" s="42"/>
      <c r="I92" s="34" t="s">
        <v>23</v>
      </c>
      <c r="J92" s="74" t="str">
        <f>IF(J14="","",J14)</f>
        <v>19. 3. 2024</v>
      </c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5.15" customHeight="1">
      <c r="A94" s="40"/>
      <c r="B94" s="41"/>
      <c r="C94" s="34" t="s">
        <v>25</v>
      </c>
      <c r="D94" s="42"/>
      <c r="E94" s="42"/>
      <c r="F94" s="29" t="str">
        <f>E17</f>
        <v>UK - právnická fakulta</v>
      </c>
      <c r="G94" s="42"/>
      <c r="H94" s="42"/>
      <c r="I94" s="34" t="s">
        <v>31</v>
      </c>
      <c r="J94" s="38" t="str">
        <f>E23</f>
        <v>ing.arch.Jiří Linhart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5.15" customHeight="1">
      <c r="A95" s="40"/>
      <c r="B95" s="41"/>
      <c r="C95" s="34" t="s">
        <v>29</v>
      </c>
      <c r="D95" s="42"/>
      <c r="E95" s="42"/>
      <c r="F95" s="29" t="str">
        <f>IF(E20="","",E20)</f>
        <v>Vyplň údaj</v>
      </c>
      <c r="G95" s="42"/>
      <c r="H95" s="42"/>
      <c r="I95" s="34" t="s">
        <v>34</v>
      </c>
      <c r="J95" s="38" t="str">
        <f>E26</f>
        <v>Kateřina Bačová</v>
      </c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0.32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11" customFormat="1" ht="29.28" customHeight="1">
      <c r="A97" s="187"/>
      <c r="B97" s="188"/>
      <c r="C97" s="189" t="s">
        <v>131</v>
      </c>
      <c r="D97" s="190" t="s">
        <v>57</v>
      </c>
      <c r="E97" s="190" t="s">
        <v>53</v>
      </c>
      <c r="F97" s="190" t="s">
        <v>54</v>
      </c>
      <c r="G97" s="190" t="s">
        <v>132</v>
      </c>
      <c r="H97" s="190" t="s">
        <v>133</v>
      </c>
      <c r="I97" s="190" t="s">
        <v>134</v>
      </c>
      <c r="J97" s="190" t="s">
        <v>122</v>
      </c>
      <c r="K97" s="191" t="s">
        <v>135</v>
      </c>
      <c r="L97" s="192"/>
      <c r="M97" s="94" t="s">
        <v>19</v>
      </c>
      <c r="N97" s="95" t="s">
        <v>42</v>
      </c>
      <c r="O97" s="95" t="s">
        <v>136</v>
      </c>
      <c r="P97" s="95" t="s">
        <v>137</v>
      </c>
      <c r="Q97" s="95" t="s">
        <v>138</v>
      </c>
      <c r="R97" s="95" t="s">
        <v>139</v>
      </c>
      <c r="S97" s="95" t="s">
        <v>140</v>
      </c>
      <c r="T97" s="96" t="s">
        <v>141</v>
      </c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</row>
    <row r="98" s="2" customFormat="1" ht="22.8" customHeight="1">
      <c r="A98" s="40"/>
      <c r="B98" s="41"/>
      <c r="C98" s="101" t="s">
        <v>142</v>
      </c>
      <c r="D98" s="42"/>
      <c r="E98" s="42"/>
      <c r="F98" s="42"/>
      <c r="G98" s="42"/>
      <c r="H98" s="42"/>
      <c r="I98" s="42"/>
      <c r="J98" s="193">
        <f>BK98</f>
        <v>0</v>
      </c>
      <c r="K98" s="42"/>
      <c r="L98" s="46"/>
      <c r="M98" s="97"/>
      <c r="N98" s="194"/>
      <c r="O98" s="98"/>
      <c r="P98" s="195">
        <f>P99+P136</f>
        <v>0</v>
      </c>
      <c r="Q98" s="98"/>
      <c r="R98" s="195">
        <f>R99+R136</f>
        <v>1.7402314700000003</v>
      </c>
      <c r="S98" s="98"/>
      <c r="T98" s="196">
        <f>T99+T136</f>
        <v>1.4911675799999997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T98" s="19" t="s">
        <v>71</v>
      </c>
      <c r="AU98" s="19" t="s">
        <v>123</v>
      </c>
      <c r="BK98" s="197">
        <f>BK99+BK136</f>
        <v>0</v>
      </c>
    </row>
    <row r="99" s="12" customFormat="1" ht="25.92" customHeight="1">
      <c r="A99" s="12"/>
      <c r="B99" s="198"/>
      <c r="C99" s="199"/>
      <c r="D99" s="200" t="s">
        <v>71</v>
      </c>
      <c r="E99" s="201" t="s">
        <v>282</v>
      </c>
      <c r="F99" s="201" t="s">
        <v>283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P100+P109+P123+P133</f>
        <v>0</v>
      </c>
      <c r="Q99" s="206"/>
      <c r="R99" s="207">
        <f>R100+R109+R123+R133</f>
        <v>0.1025389</v>
      </c>
      <c r="S99" s="206"/>
      <c r="T99" s="208">
        <f>T100+T109+T123+T133</f>
        <v>0.156024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79</v>
      </c>
      <c r="AT99" s="210" t="s">
        <v>71</v>
      </c>
      <c r="AU99" s="210" t="s">
        <v>72</v>
      </c>
      <c r="AY99" s="209" t="s">
        <v>145</v>
      </c>
      <c r="BK99" s="211">
        <f>BK100+BK109+BK123+BK133</f>
        <v>0</v>
      </c>
    </row>
    <row r="100" s="12" customFormat="1" ht="22.8" customHeight="1">
      <c r="A100" s="12"/>
      <c r="B100" s="198"/>
      <c r="C100" s="199"/>
      <c r="D100" s="200" t="s">
        <v>71</v>
      </c>
      <c r="E100" s="212" t="s">
        <v>175</v>
      </c>
      <c r="F100" s="212" t="s">
        <v>284</v>
      </c>
      <c r="G100" s="199"/>
      <c r="H100" s="199"/>
      <c r="I100" s="202"/>
      <c r="J100" s="213">
        <f>BK100</f>
        <v>0</v>
      </c>
      <c r="K100" s="199"/>
      <c r="L100" s="204"/>
      <c r="M100" s="205"/>
      <c r="N100" s="206"/>
      <c r="O100" s="206"/>
      <c r="P100" s="207">
        <f>SUM(P101:P108)</f>
        <v>0</v>
      </c>
      <c r="Q100" s="206"/>
      <c r="R100" s="207">
        <f>SUM(R101:R108)</f>
        <v>0.099528900000000003</v>
      </c>
      <c r="S100" s="206"/>
      <c r="T100" s="208">
        <f>SUM(T101:T108)</f>
        <v>0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9" t="s">
        <v>79</v>
      </c>
      <c r="AT100" s="210" t="s">
        <v>71</v>
      </c>
      <c r="AU100" s="210" t="s">
        <v>79</v>
      </c>
      <c r="AY100" s="209" t="s">
        <v>145</v>
      </c>
      <c r="BK100" s="211">
        <f>SUM(BK101:BK108)</f>
        <v>0</v>
      </c>
    </row>
    <row r="101" s="2" customFormat="1" ht="16.5" customHeight="1">
      <c r="A101" s="40"/>
      <c r="B101" s="41"/>
      <c r="C101" s="214" t="s">
        <v>79</v>
      </c>
      <c r="D101" s="214" t="s">
        <v>148</v>
      </c>
      <c r="E101" s="215" t="s">
        <v>285</v>
      </c>
      <c r="F101" s="216" t="s">
        <v>286</v>
      </c>
      <c r="G101" s="217" t="s">
        <v>287</v>
      </c>
      <c r="H101" s="218">
        <v>1.03</v>
      </c>
      <c r="I101" s="219"/>
      <c r="J101" s="220">
        <f>ROUND(I101*H101,2)</f>
        <v>0</v>
      </c>
      <c r="K101" s="216" t="s">
        <v>157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0.056000000000000001</v>
      </c>
      <c r="R101" s="223">
        <f>Q101*H101</f>
        <v>0.057680000000000002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169</v>
      </c>
      <c r="AT101" s="225" t="s">
        <v>148</v>
      </c>
      <c r="AU101" s="225" t="s">
        <v>81</v>
      </c>
      <c r="AY101" s="19" t="s">
        <v>145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169</v>
      </c>
      <c r="BM101" s="225" t="s">
        <v>1615</v>
      </c>
    </row>
    <row r="102" s="2" customFormat="1">
      <c r="A102" s="40"/>
      <c r="B102" s="41"/>
      <c r="C102" s="42"/>
      <c r="D102" s="227" t="s">
        <v>159</v>
      </c>
      <c r="E102" s="42"/>
      <c r="F102" s="228" t="s">
        <v>289</v>
      </c>
      <c r="G102" s="42"/>
      <c r="H102" s="42"/>
      <c r="I102" s="229"/>
      <c r="J102" s="42"/>
      <c r="K102" s="42"/>
      <c r="L102" s="46"/>
      <c r="M102" s="230"/>
      <c r="N102" s="231"/>
      <c r="O102" s="86"/>
      <c r="P102" s="86"/>
      <c r="Q102" s="86"/>
      <c r="R102" s="86"/>
      <c r="S102" s="86"/>
      <c r="T102" s="87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T102" s="19" t="s">
        <v>159</v>
      </c>
      <c r="AU102" s="19" t="s">
        <v>81</v>
      </c>
    </row>
    <row r="103" s="13" customFormat="1">
      <c r="A103" s="13"/>
      <c r="B103" s="243"/>
      <c r="C103" s="244"/>
      <c r="D103" s="238" t="s">
        <v>294</v>
      </c>
      <c r="E103" s="245" t="s">
        <v>19</v>
      </c>
      <c r="F103" s="246" t="s">
        <v>1367</v>
      </c>
      <c r="G103" s="244"/>
      <c r="H103" s="247">
        <v>0.29999999999999999</v>
      </c>
      <c r="I103" s="248"/>
      <c r="J103" s="244"/>
      <c r="K103" s="244"/>
      <c r="L103" s="249"/>
      <c r="M103" s="250"/>
      <c r="N103" s="251"/>
      <c r="O103" s="251"/>
      <c r="P103" s="251"/>
      <c r="Q103" s="251"/>
      <c r="R103" s="251"/>
      <c r="S103" s="251"/>
      <c r="T103" s="25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53" t="s">
        <v>294</v>
      </c>
      <c r="AU103" s="253" t="s">
        <v>81</v>
      </c>
      <c r="AV103" s="13" t="s">
        <v>81</v>
      </c>
      <c r="AW103" s="13" t="s">
        <v>33</v>
      </c>
      <c r="AX103" s="13" t="s">
        <v>72</v>
      </c>
      <c r="AY103" s="253" t="s">
        <v>145</v>
      </c>
    </row>
    <row r="104" s="13" customFormat="1">
      <c r="A104" s="13"/>
      <c r="B104" s="243"/>
      <c r="C104" s="244"/>
      <c r="D104" s="238" t="s">
        <v>294</v>
      </c>
      <c r="E104" s="245" t="s">
        <v>19</v>
      </c>
      <c r="F104" s="246" t="s">
        <v>296</v>
      </c>
      <c r="G104" s="244"/>
      <c r="H104" s="247">
        <v>0.69999999999999996</v>
      </c>
      <c r="I104" s="248"/>
      <c r="J104" s="244"/>
      <c r="K104" s="244"/>
      <c r="L104" s="249"/>
      <c r="M104" s="250"/>
      <c r="N104" s="251"/>
      <c r="O104" s="251"/>
      <c r="P104" s="251"/>
      <c r="Q104" s="251"/>
      <c r="R104" s="251"/>
      <c r="S104" s="251"/>
      <c r="T104" s="25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53" t="s">
        <v>294</v>
      </c>
      <c r="AU104" s="253" t="s">
        <v>81</v>
      </c>
      <c r="AV104" s="13" t="s">
        <v>81</v>
      </c>
      <c r="AW104" s="13" t="s">
        <v>33</v>
      </c>
      <c r="AX104" s="13" t="s">
        <v>72</v>
      </c>
      <c r="AY104" s="253" t="s">
        <v>145</v>
      </c>
    </row>
    <row r="105" s="13" customFormat="1">
      <c r="A105" s="13"/>
      <c r="B105" s="243"/>
      <c r="C105" s="244"/>
      <c r="D105" s="238" t="s">
        <v>294</v>
      </c>
      <c r="E105" s="245" t="s">
        <v>19</v>
      </c>
      <c r="F105" s="246" t="s">
        <v>1616</v>
      </c>
      <c r="G105" s="244"/>
      <c r="H105" s="247">
        <v>0.029999999999999999</v>
      </c>
      <c r="I105" s="248"/>
      <c r="J105" s="244"/>
      <c r="K105" s="244"/>
      <c r="L105" s="249"/>
      <c r="M105" s="250"/>
      <c r="N105" s="251"/>
      <c r="O105" s="251"/>
      <c r="P105" s="251"/>
      <c r="Q105" s="251"/>
      <c r="R105" s="251"/>
      <c r="S105" s="251"/>
      <c r="T105" s="25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53" t="s">
        <v>294</v>
      </c>
      <c r="AU105" s="253" t="s">
        <v>81</v>
      </c>
      <c r="AV105" s="13" t="s">
        <v>81</v>
      </c>
      <c r="AW105" s="13" t="s">
        <v>33</v>
      </c>
      <c r="AX105" s="13" t="s">
        <v>72</v>
      </c>
      <c r="AY105" s="253" t="s">
        <v>145</v>
      </c>
    </row>
    <row r="106" s="14" customFormat="1">
      <c r="A106" s="14"/>
      <c r="B106" s="254"/>
      <c r="C106" s="255"/>
      <c r="D106" s="238" t="s">
        <v>294</v>
      </c>
      <c r="E106" s="256" t="s">
        <v>19</v>
      </c>
      <c r="F106" s="257" t="s">
        <v>298</v>
      </c>
      <c r="G106" s="255"/>
      <c r="H106" s="258">
        <v>1.03</v>
      </c>
      <c r="I106" s="259"/>
      <c r="J106" s="255"/>
      <c r="K106" s="255"/>
      <c r="L106" s="260"/>
      <c r="M106" s="261"/>
      <c r="N106" s="262"/>
      <c r="O106" s="262"/>
      <c r="P106" s="262"/>
      <c r="Q106" s="262"/>
      <c r="R106" s="262"/>
      <c r="S106" s="262"/>
      <c r="T106" s="26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64" t="s">
        <v>294</v>
      </c>
      <c r="AU106" s="264" t="s">
        <v>81</v>
      </c>
      <c r="AV106" s="14" t="s">
        <v>169</v>
      </c>
      <c r="AW106" s="14" t="s">
        <v>33</v>
      </c>
      <c r="AX106" s="14" t="s">
        <v>79</v>
      </c>
      <c r="AY106" s="264" t="s">
        <v>145</v>
      </c>
    </row>
    <row r="107" s="2" customFormat="1" ht="16.5" customHeight="1">
      <c r="A107" s="40"/>
      <c r="B107" s="41"/>
      <c r="C107" s="214" t="s">
        <v>81</v>
      </c>
      <c r="D107" s="214" t="s">
        <v>148</v>
      </c>
      <c r="E107" s="215" t="s">
        <v>290</v>
      </c>
      <c r="F107" s="216" t="s">
        <v>291</v>
      </c>
      <c r="G107" s="217" t="s">
        <v>287</v>
      </c>
      <c r="H107" s="218">
        <v>1.03</v>
      </c>
      <c r="I107" s="219"/>
      <c r="J107" s="220">
        <f>ROUND(I107*H107,2)</f>
        <v>0</v>
      </c>
      <c r="K107" s="216" t="s">
        <v>157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0.040629999999999999</v>
      </c>
      <c r="R107" s="223">
        <f>Q107*H107</f>
        <v>0.041848900000000001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169</v>
      </c>
      <c r="AT107" s="225" t="s">
        <v>148</v>
      </c>
      <c r="AU107" s="225" t="s">
        <v>81</v>
      </c>
      <c r="AY107" s="19" t="s">
        <v>145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169</v>
      </c>
      <c r="BM107" s="225" t="s">
        <v>1617</v>
      </c>
    </row>
    <row r="108" s="2" customFormat="1">
      <c r="A108" s="40"/>
      <c r="B108" s="41"/>
      <c r="C108" s="42"/>
      <c r="D108" s="227" t="s">
        <v>159</v>
      </c>
      <c r="E108" s="42"/>
      <c r="F108" s="228" t="s">
        <v>293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159</v>
      </c>
      <c r="AU108" s="19" t="s">
        <v>81</v>
      </c>
    </row>
    <row r="109" s="12" customFormat="1" ht="22.8" customHeight="1">
      <c r="A109" s="12"/>
      <c r="B109" s="198"/>
      <c r="C109" s="199"/>
      <c r="D109" s="200" t="s">
        <v>71</v>
      </c>
      <c r="E109" s="212" t="s">
        <v>188</v>
      </c>
      <c r="F109" s="212" t="s">
        <v>305</v>
      </c>
      <c r="G109" s="199"/>
      <c r="H109" s="199"/>
      <c r="I109" s="202"/>
      <c r="J109" s="213">
        <f>BK109</f>
        <v>0</v>
      </c>
      <c r="K109" s="199"/>
      <c r="L109" s="204"/>
      <c r="M109" s="205"/>
      <c r="N109" s="206"/>
      <c r="O109" s="206"/>
      <c r="P109" s="207">
        <f>SUM(P110:P122)</f>
        <v>0</v>
      </c>
      <c r="Q109" s="206"/>
      <c r="R109" s="207">
        <f>SUM(R110:R122)</f>
        <v>0.0030100000000000001</v>
      </c>
      <c r="S109" s="206"/>
      <c r="T109" s="208">
        <f>SUM(T110:T122)</f>
        <v>0.156024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9" t="s">
        <v>79</v>
      </c>
      <c r="AT109" s="210" t="s">
        <v>71</v>
      </c>
      <c r="AU109" s="210" t="s">
        <v>79</v>
      </c>
      <c r="AY109" s="209" t="s">
        <v>145</v>
      </c>
      <c r="BK109" s="211">
        <f>SUM(BK110:BK122)</f>
        <v>0</v>
      </c>
    </row>
    <row r="110" s="2" customFormat="1" ht="24.15" customHeight="1">
      <c r="A110" s="40"/>
      <c r="B110" s="41"/>
      <c r="C110" s="214" t="s">
        <v>161</v>
      </c>
      <c r="D110" s="214" t="s">
        <v>148</v>
      </c>
      <c r="E110" s="215" t="s">
        <v>306</v>
      </c>
      <c r="F110" s="216" t="s">
        <v>307</v>
      </c>
      <c r="G110" s="217" t="s">
        <v>287</v>
      </c>
      <c r="H110" s="218">
        <v>5</v>
      </c>
      <c r="I110" s="219"/>
      <c r="J110" s="220">
        <f>ROUND(I110*H110,2)</f>
        <v>0</v>
      </c>
      <c r="K110" s="216" t="s">
        <v>157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0.00012999999999999999</v>
      </c>
      <c r="R110" s="223">
        <f>Q110*H110</f>
        <v>0.00064999999999999997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169</v>
      </c>
      <c r="AT110" s="225" t="s">
        <v>148</v>
      </c>
      <c r="AU110" s="225" t="s">
        <v>81</v>
      </c>
      <c r="AY110" s="19" t="s">
        <v>145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169</v>
      </c>
      <c r="BM110" s="225" t="s">
        <v>1618</v>
      </c>
    </row>
    <row r="111" s="2" customFormat="1">
      <c r="A111" s="40"/>
      <c r="B111" s="41"/>
      <c r="C111" s="42"/>
      <c r="D111" s="227" t="s">
        <v>159</v>
      </c>
      <c r="E111" s="42"/>
      <c r="F111" s="228" t="s">
        <v>309</v>
      </c>
      <c r="G111" s="42"/>
      <c r="H111" s="42"/>
      <c r="I111" s="229"/>
      <c r="J111" s="42"/>
      <c r="K111" s="42"/>
      <c r="L111" s="46"/>
      <c r="M111" s="230"/>
      <c r="N111" s="231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159</v>
      </c>
      <c r="AU111" s="19" t="s">
        <v>81</v>
      </c>
    </row>
    <row r="112" s="2" customFormat="1" ht="24.15" customHeight="1">
      <c r="A112" s="40"/>
      <c r="B112" s="41"/>
      <c r="C112" s="214" t="s">
        <v>169</v>
      </c>
      <c r="D112" s="214" t="s">
        <v>148</v>
      </c>
      <c r="E112" s="215" t="s">
        <v>310</v>
      </c>
      <c r="F112" s="216" t="s">
        <v>311</v>
      </c>
      <c r="G112" s="217" t="s">
        <v>287</v>
      </c>
      <c r="H112" s="218">
        <v>59</v>
      </c>
      <c r="I112" s="219"/>
      <c r="J112" s="220">
        <f>ROUND(I112*H112,2)</f>
        <v>0</v>
      </c>
      <c r="K112" s="216" t="s">
        <v>157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4.0000000000000003E-05</v>
      </c>
      <c r="R112" s="223">
        <f>Q112*H112</f>
        <v>0.0023600000000000001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169</v>
      </c>
      <c r="AT112" s="225" t="s">
        <v>148</v>
      </c>
      <c r="AU112" s="225" t="s">
        <v>81</v>
      </c>
      <c r="AY112" s="19" t="s">
        <v>145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169</v>
      </c>
      <c r="BM112" s="225" t="s">
        <v>1619</v>
      </c>
    </row>
    <row r="113" s="2" customFormat="1">
      <c r="A113" s="40"/>
      <c r="B113" s="41"/>
      <c r="C113" s="42"/>
      <c r="D113" s="227" t="s">
        <v>159</v>
      </c>
      <c r="E113" s="42"/>
      <c r="F113" s="228" t="s">
        <v>313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159</v>
      </c>
      <c r="AU113" s="19" t="s">
        <v>81</v>
      </c>
    </row>
    <row r="114" s="2" customFormat="1" ht="16.5" customHeight="1">
      <c r="A114" s="40"/>
      <c r="B114" s="41"/>
      <c r="C114" s="214" t="s">
        <v>172</v>
      </c>
      <c r="D114" s="214" t="s">
        <v>148</v>
      </c>
      <c r="E114" s="215" t="s">
        <v>1372</v>
      </c>
      <c r="F114" s="216" t="s">
        <v>1373</v>
      </c>
      <c r="G114" s="217" t="s">
        <v>287</v>
      </c>
      <c r="H114" s="218">
        <v>59</v>
      </c>
      <c r="I114" s="219"/>
      <c r="J114" s="220">
        <f>ROUND(I114*H114,2)</f>
        <v>0</v>
      </c>
      <c r="K114" s="216" t="s">
        <v>157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169</v>
      </c>
      <c r="AT114" s="225" t="s">
        <v>148</v>
      </c>
      <c r="AU114" s="225" t="s">
        <v>81</v>
      </c>
      <c r="AY114" s="19" t="s">
        <v>145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169</v>
      </c>
      <c r="BM114" s="225" t="s">
        <v>1620</v>
      </c>
    </row>
    <row r="115" s="2" customFormat="1">
      <c r="A115" s="40"/>
      <c r="B115" s="41"/>
      <c r="C115" s="42"/>
      <c r="D115" s="227" t="s">
        <v>159</v>
      </c>
      <c r="E115" s="42"/>
      <c r="F115" s="228" t="s">
        <v>1375</v>
      </c>
      <c r="G115" s="42"/>
      <c r="H115" s="42"/>
      <c r="I115" s="229"/>
      <c r="J115" s="42"/>
      <c r="K115" s="42"/>
      <c r="L115" s="46"/>
      <c r="M115" s="230"/>
      <c r="N115" s="231"/>
      <c r="O115" s="86"/>
      <c r="P115" s="86"/>
      <c r="Q115" s="86"/>
      <c r="R115" s="86"/>
      <c r="S115" s="86"/>
      <c r="T115" s="87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T115" s="19" t="s">
        <v>159</v>
      </c>
      <c r="AU115" s="19" t="s">
        <v>81</v>
      </c>
    </row>
    <row r="116" s="2" customFormat="1" ht="24.15" customHeight="1">
      <c r="A116" s="40"/>
      <c r="B116" s="41"/>
      <c r="C116" s="214" t="s">
        <v>175</v>
      </c>
      <c r="D116" s="214" t="s">
        <v>148</v>
      </c>
      <c r="E116" s="215" t="s">
        <v>1376</v>
      </c>
      <c r="F116" s="216" t="s">
        <v>1377</v>
      </c>
      <c r="G116" s="217" t="s">
        <v>287</v>
      </c>
      <c r="H116" s="218">
        <v>1.7729999999999999</v>
      </c>
      <c r="I116" s="219"/>
      <c r="J116" s="220">
        <f>ROUND(I116*H116,2)</f>
        <v>0</v>
      </c>
      <c r="K116" s="216" t="s">
        <v>157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0.087999999999999995</v>
      </c>
      <c r="T116" s="224">
        <f>S116*H116</f>
        <v>0.156024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169</v>
      </c>
      <c r="AT116" s="225" t="s">
        <v>148</v>
      </c>
      <c r="AU116" s="225" t="s">
        <v>81</v>
      </c>
      <c r="AY116" s="19" t="s">
        <v>145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169</v>
      </c>
      <c r="BM116" s="225" t="s">
        <v>1621</v>
      </c>
    </row>
    <row r="117" s="2" customFormat="1">
      <c r="A117" s="40"/>
      <c r="B117" s="41"/>
      <c r="C117" s="42"/>
      <c r="D117" s="227" t="s">
        <v>159</v>
      </c>
      <c r="E117" s="42"/>
      <c r="F117" s="228" t="s">
        <v>1379</v>
      </c>
      <c r="G117" s="42"/>
      <c r="H117" s="42"/>
      <c r="I117" s="229"/>
      <c r="J117" s="42"/>
      <c r="K117" s="42"/>
      <c r="L117" s="46"/>
      <c r="M117" s="230"/>
      <c r="N117" s="231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159</v>
      </c>
      <c r="AU117" s="19" t="s">
        <v>81</v>
      </c>
    </row>
    <row r="118" s="13" customFormat="1">
      <c r="A118" s="13"/>
      <c r="B118" s="243"/>
      <c r="C118" s="244"/>
      <c r="D118" s="238" t="s">
        <v>294</v>
      </c>
      <c r="E118" s="245" t="s">
        <v>19</v>
      </c>
      <c r="F118" s="246" t="s">
        <v>1622</v>
      </c>
      <c r="G118" s="244"/>
      <c r="H118" s="247">
        <v>1.7729999999999999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3" t="s">
        <v>294</v>
      </c>
      <c r="AU118" s="253" t="s">
        <v>81</v>
      </c>
      <c r="AV118" s="13" t="s">
        <v>81</v>
      </c>
      <c r="AW118" s="13" t="s">
        <v>33</v>
      </c>
      <c r="AX118" s="13" t="s">
        <v>79</v>
      </c>
      <c r="AY118" s="253" t="s">
        <v>145</v>
      </c>
    </row>
    <row r="119" s="2" customFormat="1" ht="21.75" customHeight="1">
      <c r="A119" s="40"/>
      <c r="B119" s="41"/>
      <c r="C119" s="214" t="s">
        <v>178</v>
      </c>
      <c r="D119" s="214" t="s">
        <v>148</v>
      </c>
      <c r="E119" s="215" t="s">
        <v>768</v>
      </c>
      <c r="F119" s="216" t="s">
        <v>1623</v>
      </c>
      <c r="G119" s="217" t="s">
        <v>156</v>
      </c>
      <c r="H119" s="218">
        <v>1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169</v>
      </c>
      <c r="AT119" s="225" t="s">
        <v>148</v>
      </c>
      <c r="AU119" s="225" t="s">
        <v>81</v>
      </c>
      <c r="AY119" s="19" t="s">
        <v>145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169</v>
      </c>
      <c r="BM119" s="225" t="s">
        <v>1624</v>
      </c>
    </row>
    <row r="120" s="2" customFormat="1" ht="21.75" customHeight="1">
      <c r="A120" s="40"/>
      <c r="B120" s="41"/>
      <c r="C120" s="214" t="s">
        <v>182</v>
      </c>
      <c r="D120" s="214" t="s">
        <v>148</v>
      </c>
      <c r="E120" s="215" t="s">
        <v>320</v>
      </c>
      <c r="F120" s="216" t="s">
        <v>1382</v>
      </c>
      <c r="G120" s="217" t="s">
        <v>156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169</v>
      </c>
      <c r="AT120" s="225" t="s">
        <v>148</v>
      </c>
      <c r="AU120" s="225" t="s">
        <v>81</v>
      </c>
      <c r="AY120" s="19" t="s">
        <v>145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169</v>
      </c>
      <c r="BM120" s="225" t="s">
        <v>1625</v>
      </c>
    </row>
    <row r="121" s="2" customFormat="1" ht="16.5" customHeight="1">
      <c r="A121" s="40"/>
      <c r="B121" s="41"/>
      <c r="C121" s="214" t="s">
        <v>188</v>
      </c>
      <c r="D121" s="214" t="s">
        <v>148</v>
      </c>
      <c r="E121" s="215" t="s">
        <v>323</v>
      </c>
      <c r="F121" s="216" t="s">
        <v>1384</v>
      </c>
      <c r="G121" s="217" t="s">
        <v>151</v>
      </c>
      <c r="H121" s="218">
        <v>1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169</v>
      </c>
      <c r="AT121" s="225" t="s">
        <v>148</v>
      </c>
      <c r="AU121" s="225" t="s">
        <v>81</v>
      </c>
      <c r="AY121" s="19" t="s">
        <v>145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169</v>
      </c>
      <c r="BM121" s="225" t="s">
        <v>1626</v>
      </c>
    </row>
    <row r="122" s="2" customFormat="1" ht="24.15" customHeight="1">
      <c r="A122" s="40"/>
      <c r="B122" s="41"/>
      <c r="C122" s="214" t="s">
        <v>185</v>
      </c>
      <c r="D122" s="214" t="s">
        <v>148</v>
      </c>
      <c r="E122" s="215" t="s">
        <v>775</v>
      </c>
      <c r="F122" s="216" t="s">
        <v>1627</v>
      </c>
      <c r="G122" s="217" t="s">
        <v>151</v>
      </c>
      <c r="H122" s="218">
        <v>1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169</v>
      </c>
      <c r="AT122" s="225" t="s">
        <v>148</v>
      </c>
      <c r="AU122" s="225" t="s">
        <v>81</v>
      </c>
      <c r="AY122" s="19" t="s">
        <v>145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169</v>
      </c>
      <c r="BM122" s="225" t="s">
        <v>1628</v>
      </c>
    </row>
    <row r="123" s="12" customFormat="1" ht="22.8" customHeight="1">
      <c r="A123" s="12"/>
      <c r="B123" s="198"/>
      <c r="C123" s="199"/>
      <c r="D123" s="200" t="s">
        <v>71</v>
      </c>
      <c r="E123" s="212" t="s">
        <v>326</v>
      </c>
      <c r="F123" s="212" t="s">
        <v>327</v>
      </c>
      <c r="G123" s="199"/>
      <c r="H123" s="199"/>
      <c r="I123" s="202"/>
      <c r="J123" s="213">
        <f>BK123</f>
        <v>0</v>
      </c>
      <c r="K123" s="199"/>
      <c r="L123" s="204"/>
      <c r="M123" s="205"/>
      <c r="N123" s="206"/>
      <c r="O123" s="206"/>
      <c r="P123" s="207">
        <f>SUM(P124:P132)</f>
        <v>0</v>
      </c>
      <c r="Q123" s="206"/>
      <c r="R123" s="207">
        <f>SUM(R124:R132)</f>
        <v>0</v>
      </c>
      <c r="S123" s="206"/>
      <c r="T123" s="208">
        <f>SUM(T124:T132)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9" t="s">
        <v>79</v>
      </c>
      <c r="AT123" s="210" t="s">
        <v>71</v>
      </c>
      <c r="AU123" s="210" t="s">
        <v>79</v>
      </c>
      <c r="AY123" s="209" t="s">
        <v>145</v>
      </c>
      <c r="BK123" s="211">
        <f>SUM(BK124:BK132)</f>
        <v>0</v>
      </c>
    </row>
    <row r="124" s="2" customFormat="1" ht="24.15" customHeight="1">
      <c r="A124" s="40"/>
      <c r="B124" s="41"/>
      <c r="C124" s="214" t="s">
        <v>194</v>
      </c>
      <c r="D124" s="214" t="s">
        <v>148</v>
      </c>
      <c r="E124" s="215" t="s">
        <v>328</v>
      </c>
      <c r="F124" s="216" t="s">
        <v>329</v>
      </c>
      <c r="G124" s="217" t="s">
        <v>330</v>
      </c>
      <c r="H124" s="218">
        <v>1.4910000000000001</v>
      </c>
      <c r="I124" s="219"/>
      <c r="J124" s="220">
        <f>ROUND(I124*H124,2)</f>
        <v>0</v>
      </c>
      <c r="K124" s="216" t="s">
        <v>157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169</v>
      </c>
      <c r="AT124" s="225" t="s">
        <v>148</v>
      </c>
      <c r="AU124" s="225" t="s">
        <v>81</v>
      </c>
      <c r="AY124" s="19" t="s">
        <v>145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169</v>
      </c>
      <c r="BM124" s="225" t="s">
        <v>1629</v>
      </c>
    </row>
    <row r="125" s="2" customFormat="1">
      <c r="A125" s="40"/>
      <c r="B125" s="41"/>
      <c r="C125" s="42"/>
      <c r="D125" s="227" t="s">
        <v>159</v>
      </c>
      <c r="E125" s="42"/>
      <c r="F125" s="228" t="s">
        <v>332</v>
      </c>
      <c r="G125" s="42"/>
      <c r="H125" s="42"/>
      <c r="I125" s="229"/>
      <c r="J125" s="42"/>
      <c r="K125" s="42"/>
      <c r="L125" s="46"/>
      <c r="M125" s="230"/>
      <c r="N125" s="231"/>
      <c r="O125" s="86"/>
      <c r="P125" s="86"/>
      <c r="Q125" s="86"/>
      <c r="R125" s="86"/>
      <c r="S125" s="86"/>
      <c r="T125" s="87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159</v>
      </c>
      <c r="AU125" s="19" t="s">
        <v>81</v>
      </c>
    </row>
    <row r="126" s="2" customFormat="1" ht="21.75" customHeight="1">
      <c r="A126" s="40"/>
      <c r="B126" s="41"/>
      <c r="C126" s="214" t="s">
        <v>8</v>
      </c>
      <c r="D126" s="214" t="s">
        <v>148</v>
      </c>
      <c r="E126" s="215" t="s">
        <v>333</v>
      </c>
      <c r="F126" s="216" t="s">
        <v>334</v>
      </c>
      <c r="G126" s="217" t="s">
        <v>330</v>
      </c>
      <c r="H126" s="218">
        <v>1.4910000000000001</v>
      </c>
      <c r="I126" s="219"/>
      <c r="J126" s="220">
        <f>ROUND(I126*H126,2)</f>
        <v>0</v>
      </c>
      <c r="K126" s="216" t="s">
        <v>157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169</v>
      </c>
      <c r="AT126" s="225" t="s">
        <v>148</v>
      </c>
      <c r="AU126" s="225" t="s">
        <v>81</v>
      </c>
      <c r="AY126" s="19" t="s">
        <v>145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169</v>
      </c>
      <c r="BM126" s="225" t="s">
        <v>1630</v>
      </c>
    </row>
    <row r="127" s="2" customFormat="1">
      <c r="A127" s="40"/>
      <c r="B127" s="41"/>
      <c r="C127" s="42"/>
      <c r="D127" s="227" t="s">
        <v>159</v>
      </c>
      <c r="E127" s="42"/>
      <c r="F127" s="228" t="s">
        <v>336</v>
      </c>
      <c r="G127" s="42"/>
      <c r="H127" s="42"/>
      <c r="I127" s="229"/>
      <c r="J127" s="42"/>
      <c r="K127" s="42"/>
      <c r="L127" s="46"/>
      <c r="M127" s="230"/>
      <c r="N127" s="231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159</v>
      </c>
      <c r="AU127" s="19" t="s">
        <v>81</v>
      </c>
    </row>
    <row r="128" s="2" customFormat="1" ht="24.15" customHeight="1">
      <c r="A128" s="40"/>
      <c r="B128" s="41"/>
      <c r="C128" s="214" t="s">
        <v>199</v>
      </c>
      <c r="D128" s="214" t="s">
        <v>148</v>
      </c>
      <c r="E128" s="215" t="s">
        <v>337</v>
      </c>
      <c r="F128" s="216" t="s">
        <v>338</v>
      </c>
      <c r="G128" s="217" t="s">
        <v>330</v>
      </c>
      <c r="H128" s="218">
        <v>28.329000000000001</v>
      </c>
      <c r="I128" s="219"/>
      <c r="J128" s="220">
        <f>ROUND(I128*H128,2)</f>
        <v>0</v>
      </c>
      <c r="K128" s="216" t="s">
        <v>157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169</v>
      </c>
      <c r="AT128" s="225" t="s">
        <v>148</v>
      </c>
      <c r="AU128" s="225" t="s">
        <v>81</v>
      </c>
      <c r="AY128" s="19" t="s">
        <v>145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169</v>
      </c>
      <c r="BM128" s="225" t="s">
        <v>1631</v>
      </c>
    </row>
    <row r="129" s="2" customFormat="1">
      <c r="A129" s="40"/>
      <c r="B129" s="41"/>
      <c r="C129" s="42"/>
      <c r="D129" s="227" t="s">
        <v>159</v>
      </c>
      <c r="E129" s="42"/>
      <c r="F129" s="228" t="s">
        <v>340</v>
      </c>
      <c r="G129" s="42"/>
      <c r="H129" s="42"/>
      <c r="I129" s="229"/>
      <c r="J129" s="42"/>
      <c r="K129" s="42"/>
      <c r="L129" s="46"/>
      <c r="M129" s="230"/>
      <c r="N129" s="231"/>
      <c r="O129" s="86"/>
      <c r="P129" s="86"/>
      <c r="Q129" s="86"/>
      <c r="R129" s="86"/>
      <c r="S129" s="86"/>
      <c r="T129" s="87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T129" s="19" t="s">
        <v>159</v>
      </c>
      <c r="AU129" s="19" t="s">
        <v>81</v>
      </c>
    </row>
    <row r="130" s="13" customFormat="1">
      <c r="A130" s="13"/>
      <c r="B130" s="243"/>
      <c r="C130" s="244"/>
      <c r="D130" s="238" t="s">
        <v>294</v>
      </c>
      <c r="E130" s="244"/>
      <c r="F130" s="246" t="s">
        <v>1632</v>
      </c>
      <c r="G130" s="244"/>
      <c r="H130" s="247">
        <v>28.329000000000001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3" t="s">
        <v>294</v>
      </c>
      <c r="AU130" s="253" t="s">
        <v>81</v>
      </c>
      <c r="AV130" s="13" t="s">
        <v>81</v>
      </c>
      <c r="AW130" s="13" t="s">
        <v>4</v>
      </c>
      <c r="AX130" s="13" t="s">
        <v>79</v>
      </c>
      <c r="AY130" s="253" t="s">
        <v>145</v>
      </c>
    </row>
    <row r="131" s="2" customFormat="1" ht="24.15" customHeight="1">
      <c r="A131" s="40"/>
      <c r="B131" s="41"/>
      <c r="C131" s="214" t="s">
        <v>193</v>
      </c>
      <c r="D131" s="214" t="s">
        <v>148</v>
      </c>
      <c r="E131" s="215" t="s">
        <v>342</v>
      </c>
      <c r="F131" s="216" t="s">
        <v>343</v>
      </c>
      <c r="G131" s="217" t="s">
        <v>330</v>
      </c>
      <c r="H131" s="218">
        <v>1.0520000000000001</v>
      </c>
      <c r="I131" s="219"/>
      <c r="J131" s="220">
        <f>ROUND(I131*H131,2)</f>
        <v>0</v>
      </c>
      <c r="K131" s="216" t="s">
        <v>157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169</v>
      </c>
      <c r="AT131" s="225" t="s">
        <v>148</v>
      </c>
      <c r="AU131" s="225" t="s">
        <v>81</v>
      </c>
      <c r="AY131" s="19" t="s">
        <v>145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169</v>
      </c>
      <c r="BM131" s="225" t="s">
        <v>1633</v>
      </c>
    </row>
    <row r="132" s="2" customFormat="1">
      <c r="A132" s="40"/>
      <c r="B132" s="41"/>
      <c r="C132" s="42"/>
      <c r="D132" s="227" t="s">
        <v>159</v>
      </c>
      <c r="E132" s="42"/>
      <c r="F132" s="228" t="s">
        <v>345</v>
      </c>
      <c r="G132" s="42"/>
      <c r="H132" s="42"/>
      <c r="I132" s="229"/>
      <c r="J132" s="42"/>
      <c r="K132" s="42"/>
      <c r="L132" s="46"/>
      <c r="M132" s="230"/>
      <c r="N132" s="231"/>
      <c r="O132" s="86"/>
      <c r="P132" s="86"/>
      <c r="Q132" s="86"/>
      <c r="R132" s="86"/>
      <c r="S132" s="86"/>
      <c r="T132" s="87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T132" s="19" t="s">
        <v>159</v>
      </c>
      <c r="AU132" s="19" t="s">
        <v>81</v>
      </c>
    </row>
    <row r="133" s="12" customFormat="1" ht="22.8" customHeight="1">
      <c r="A133" s="12"/>
      <c r="B133" s="198"/>
      <c r="C133" s="199"/>
      <c r="D133" s="200" t="s">
        <v>71</v>
      </c>
      <c r="E133" s="212" t="s">
        <v>346</v>
      </c>
      <c r="F133" s="212" t="s">
        <v>347</v>
      </c>
      <c r="G133" s="199"/>
      <c r="H133" s="199"/>
      <c r="I133" s="202"/>
      <c r="J133" s="213">
        <f>BK133</f>
        <v>0</v>
      </c>
      <c r="K133" s="199"/>
      <c r="L133" s="204"/>
      <c r="M133" s="205"/>
      <c r="N133" s="206"/>
      <c r="O133" s="206"/>
      <c r="P133" s="207">
        <f>SUM(P134:P135)</f>
        <v>0</v>
      </c>
      <c r="Q133" s="206"/>
      <c r="R133" s="207">
        <f>SUM(R134:R135)</f>
        <v>0</v>
      </c>
      <c r="S133" s="206"/>
      <c r="T133" s="208">
        <f>SUM(T134:T135)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9" t="s">
        <v>79</v>
      </c>
      <c r="AT133" s="210" t="s">
        <v>71</v>
      </c>
      <c r="AU133" s="210" t="s">
        <v>79</v>
      </c>
      <c r="AY133" s="209" t="s">
        <v>145</v>
      </c>
      <c r="BK133" s="211">
        <f>SUM(BK134:BK135)</f>
        <v>0</v>
      </c>
    </row>
    <row r="134" s="2" customFormat="1" ht="33" customHeight="1">
      <c r="A134" s="40"/>
      <c r="B134" s="41"/>
      <c r="C134" s="214" t="s">
        <v>204</v>
      </c>
      <c r="D134" s="214" t="s">
        <v>148</v>
      </c>
      <c r="E134" s="215" t="s">
        <v>348</v>
      </c>
      <c r="F134" s="216" t="s">
        <v>349</v>
      </c>
      <c r="G134" s="217" t="s">
        <v>330</v>
      </c>
      <c r="H134" s="218">
        <v>0.10299999999999999</v>
      </c>
      <c r="I134" s="219"/>
      <c r="J134" s="220">
        <f>ROUND(I134*H134,2)</f>
        <v>0</v>
      </c>
      <c r="K134" s="216" t="s">
        <v>157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169</v>
      </c>
      <c r="AT134" s="225" t="s">
        <v>148</v>
      </c>
      <c r="AU134" s="225" t="s">
        <v>81</v>
      </c>
      <c r="AY134" s="19" t="s">
        <v>145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169</v>
      </c>
      <c r="BM134" s="225" t="s">
        <v>1634</v>
      </c>
    </row>
    <row r="135" s="2" customFormat="1">
      <c r="A135" s="40"/>
      <c r="B135" s="41"/>
      <c r="C135" s="42"/>
      <c r="D135" s="227" t="s">
        <v>159</v>
      </c>
      <c r="E135" s="42"/>
      <c r="F135" s="228" t="s">
        <v>351</v>
      </c>
      <c r="G135" s="42"/>
      <c r="H135" s="42"/>
      <c r="I135" s="229"/>
      <c r="J135" s="42"/>
      <c r="K135" s="42"/>
      <c r="L135" s="46"/>
      <c r="M135" s="230"/>
      <c r="N135" s="231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159</v>
      </c>
      <c r="AU135" s="19" t="s">
        <v>81</v>
      </c>
    </row>
    <row r="136" s="12" customFormat="1" ht="25.92" customHeight="1">
      <c r="A136" s="12"/>
      <c r="B136" s="198"/>
      <c r="C136" s="199"/>
      <c r="D136" s="200" t="s">
        <v>71</v>
      </c>
      <c r="E136" s="201" t="s">
        <v>143</v>
      </c>
      <c r="F136" s="201" t="s">
        <v>144</v>
      </c>
      <c r="G136" s="199"/>
      <c r="H136" s="199"/>
      <c r="I136" s="202"/>
      <c r="J136" s="203">
        <f>BK136</f>
        <v>0</v>
      </c>
      <c r="K136" s="199"/>
      <c r="L136" s="204"/>
      <c r="M136" s="205"/>
      <c r="N136" s="206"/>
      <c r="O136" s="206"/>
      <c r="P136" s="207">
        <f>P137+P141+P160+P177+P185+P197+P220</f>
        <v>0</v>
      </c>
      <c r="Q136" s="206"/>
      <c r="R136" s="207">
        <f>R137+R141+R160+R177+R185+R197+R220</f>
        <v>1.6376925700000002</v>
      </c>
      <c r="S136" s="206"/>
      <c r="T136" s="208">
        <f>T137+T141+T160+T177+T185+T197+T220</f>
        <v>1.3351435799999998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09" t="s">
        <v>81</v>
      </c>
      <c r="AT136" s="210" t="s">
        <v>71</v>
      </c>
      <c r="AU136" s="210" t="s">
        <v>72</v>
      </c>
      <c r="AY136" s="209" t="s">
        <v>145</v>
      </c>
      <c r="BK136" s="211">
        <f>BK137+BK141+BK160+BK177+BK185+BK197+BK220</f>
        <v>0</v>
      </c>
    </row>
    <row r="137" s="12" customFormat="1" ht="22.8" customHeight="1">
      <c r="A137" s="12"/>
      <c r="B137" s="198"/>
      <c r="C137" s="199"/>
      <c r="D137" s="200" t="s">
        <v>71</v>
      </c>
      <c r="E137" s="212" t="s">
        <v>803</v>
      </c>
      <c r="F137" s="212" t="s">
        <v>804</v>
      </c>
      <c r="G137" s="199"/>
      <c r="H137" s="199"/>
      <c r="I137" s="202"/>
      <c r="J137" s="213">
        <f>BK137</f>
        <v>0</v>
      </c>
      <c r="K137" s="199"/>
      <c r="L137" s="204"/>
      <c r="M137" s="205"/>
      <c r="N137" s="206"/>
      <c r="O137" s="206"/>
      <c r="P137" s="207">
        <f>SUM(P138:P140)</f>
        <v>0</v>
      </c>
      <c r="Q137" s="206"/>
      <c r="R137" s="207">
        <f>SUM(R138:R140)</f>
        <v>0</v>
      </c>
      <c r="S137" s="206"/>
      <c r="T137" s="208">
        <f>SUM(T138:T140)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9" t="s">
        <v>81</v>
      </c>
      <c r="AT137" s="210" t="s">
        <v>71</v>
      </c>
      <c r="AU137" s="210" t="s">
        <v>79</v>
      </c>
      <c r="AY137" s="209" t="s">
        <v>145</v>
      </c>
      <c r="BK137" s="211">
        <f>SUM(BK138:BK140)</f>
        <v>0</v>
      </c>
    </row>
    <row r="138" s="2" customFormat="1" ht="16.5" customHeight="1">
      <c r="A138" s="40"/>
      <c r="B138" s="41"/>
      <c r="C138" s="214" t="s">
        <v>152</v>
      </c>
      <c r="D138" s="214" t="s">
        <v>148</v>
      </c>
      <c r="E138" s="215" t="s">
        <v>1635</v>
      </c>
      <c r="F138" s="216" t="s">
        <v>1636</v>
      </c>
      <c r="G138" s="217" t="s">
        <v>156</v>
      </c>
      <c r="H138" s="218">
        <v>1</v>
      </c>
      <c r="I138" s="219"/>
      <c r="J138" s="220">
        <f>ROUND(I138*H138,2)</f>
        <v>0</v>
      </c>
      <c r="K138" s="216" t="s">
        <v>19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152</v>
      </c>
      <c r="AT138" s="225" t="s">
        <v>148</v>
      </c>
      <c r="AU138" s="225" t="s">
        <v>81</v>
      </c>
      <c r="AY138" s="19" t="s">
        <v>145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152</v>
      </c>
      <c r="BM138" s="225" t="s">
        <v>1637</v>
      </c>
    </row>
    <row r="139" s="2" customFormat="1" ht="24.15" customHeight="1">
      <c r="A139" s="40"/>
      <c r="B139" s="41"/>
      <c r="C139" s="214" t="s">
        <v>211</v>
      </c>
      <c r="D139" s="214" t="s">
        <v>148</v>
      </c>
      <c r="E139" s="215" t="s">
        <v>817</v>
      </c>
      <c r="F139" s="216" t="s">
        <v>818</v>
      </c>
      <c r="G139" s="217" t="s">
        <v>164</v>
      </c>
      <c r="H139" s="232"/>
      <c r="I139" s="219"/>
      <c r="J139" s="220">
        <f>ROUND(I139*H139,2)</f>
        <v>0</v>
      </c>
      <c r="K139" s="216" t="s">
        <v>157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152</v>
      </c>
      <c r="AT139" s="225" t="s">
        <v>148</v>
      </c>
      <c r="AU139" s="225" t="s">
        <v>81</v>
      </c>
      <c r="AY139" s="19" t="s">
        <v>145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79</v>
      </c>
      <c r="BK139" s="226">
        <f>ROUND(I139*H139,2)</f>
        <v>0</v>
      </c>
      <c r="BL139" s="19" t="s">
        <v>152</v>
      </c>
      <c r="BM139" s="225" t="s">
        <v>1638</v>
      </c>
    </row>
    <row r="140" s="2" customFormat="1">
      <c r="A140" s="40"/>
      <c r="B140" s="41"/>
      <c r="C140" s="42"/>
      <c r="D140" s="227" t="s">
        <v>159</v>
      </c>
      <c r="E140" s="42"/>
      <c r="F140" s="228" t="s">
        <v>820</v>
      </c>
      <c r="G140" s="42"/>
      <c r="H140" s="42"/>
      <c r="I140" s="229"/>
      <c r="J140" s="42"/>
      <c r="K140" s="42"/>
      <c r="L140" s="46"/>
      <c r="M140" s="230"/>
      <c r="N140" s="231"/>
      <c r="O140" s="86"/>
      <c r="P140" s="86"/>
      <c r="Q140" s="86"/>
      <c r="R140" s="86"/>
      <c r="S140" s="86"/>
      <c r="T140" s="87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T140" s="19" t="s">
        <v>159</v>
      </c>
      <c r="AU140" s="19" t="s">
        <v>81</v>
      </c>
    </row>
    <row r="141" s="12" customFormat="1" ht="22.8" customHeight="1">
      <c r="A141" s="12"/>
      <c r="B141" s="198"/>
      <c r="C141" s="199"/>
      <c r="D141" s="200" t="s">
        <v>71</v>
      </c>
      <c r="E141" s="212" t="s">
        <v>414</v>
      </c>
      <c r="F141" s="212" t="s">
        <v>415</v>
      </c>
      <c r="G141" s="199"/>
      <c r="H141" s="199"/>
      <c r="I141" s="202"/>
      <c r="J141" s="213">
        <f>BK141</f>
        <v>0</v>
      </c>
      <c r="K141" s="199"/>
      <c r="L141" s="204"/>
      <c r="M141" s="205"/>
      <c r="N141" s="206"/>
      <c r="O141" s="206"/>
      <c r="P141" s="207">
        <f>SUM(P142:P159)</f>
        <v>0</v>
      </c>
      <c r="Q141" s="206"/>
      <c r="R141" s="207">
        <f>SUM(R142:R159)</f>
        <v>0.41529499999999997</v>
      </c>
      <c r="S141" s="206"/>
      <c r="T141" s="208">
        <f>SUM(T142:T159)</f>
        <v>0.5027995999999999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9" t="s">
        <v>81</v>
      </c>
      <c r="AT141" s="210" t="s">
        <v>71</v>
      </c>
      <c r="AU141" s="210" t="s">
        <v>79</v>
      </c>
      <c r="AY141" s="209" t="s">
        <v>145</v>
      </c>
      <c r="BK141" s="211">
        <f>SUM(BK142:BK159)</f>
        <v>0</v>
      </c>
    </row>
    <row r="142" s="2" customFormat="1" ht="24.15" customHeight="1">
      <c r="A142" s="40"/>
      <c r="B142" s="41"/>
      <c r="C142" s="214" t="s">
        <v>198</v>
      </c>
      <c r="D142" s="214" t="s">
        <v>148</v>
      </c>
      <c r="E142" s="215" t="s">
        <v>1639</v>
      </c>
      <c r="F142" s="216" t="s">
        <v>1640</v>
      </c>
      <c r="G142" s="217" t="s">
        <v>287</v>
      </c>
      <c r="H142" s="218">
        <v>2.4199999999999999</v>
      </c>
      <c r="I142" s="219"/>
      <c r="J142" s="220">
        <f>ROUND(I142*H142,2)</f>
        <v>0</v>
      </c>
      <c r="K142" s="216" t="s">
        <v>157</v>
      </c>
      <c r="L142" s="46"/>
      <c r="M142" s="221" t="s">
        <v>19</v>
      </c>
      <c r="N142" s="222" t="s">
        <v>43</v>
      </c>
      <c r="O142" s="86"/>
      <c r="P142" s="223">
        <f>O142*H142</f>
        <v>0</v>
      </c>
      <c r="Q142" s="223">
        <v>0</v>
      </c>
      <c r="R142" s="223">
        <f>Q142*H142</f>
        <v>0</v>
      </c>
      <c r="S142" s="223">
        <v>0.05638</v>
      </c>
      <c r="T142" s="224">
        <f>S142*H142</f>
        <v>0.13643959999999999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25" t="s">
        <v>152</v>
      </c>
      <c r="AT142" s="225" t="s">
        <v>148</v>
      </c>
      <c r="AU142" s="225" t="s">
        <v>81</v>
      </c>
      <c r="AY142" s="19" t="s">
        <v>145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9" t="s">
        <v>79</v>
      </c>
      <c r="BK142" s="226">
        <f>ROUND(I142*H142,2)</f>
        <v>0</v>
      </c>
      <c r="BL142" s="19" t="s">
        <v>152</v>
      </c>
      <c r="BM142" s="225" t="s">
        <v>1641</v>
      </c>
    </row>
    <row r="143" s="2" customFormat="1">
      <c r="A143" s="40"/>
      <c r="B143" s="41"/>
      <c r="C143" s="42"/>
      <c r="D143" s="227" t="s">
        <v>159</v>
      </c>
      <c r="E143" s="42"/>
      <c r="F143" s="228" t="s">
        <v>1642</v>
      </c>
      <c r="G143" s="42"/>
      <c r="H143" s="42"/>
      <c r="I143" s="229"/>
      <c r="J143" s="42"/>
      <c r="K143" s="42"/>
      <c r="L143" s="46"/>
      <c r="M143" s="230"/>
      <c r="N143" s="231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159</v>
      </c>
      <c r="AU143" s="19" t="s">
        <v>81</v>
      </c>
    </row>
    <row r="144" s="13" customFormat="1">
      <c r="A144" s="13"/>
      <c r="B144" s="243"/>
      <c r="C144" s="244"/>
      <c r="D144" s="238" t="s">
        <v>294</v>
      </c>
      <c r="E144" s="245" t="s">
        <v>19</v>
      </c>
      <c r="F144" s="246" t="s">
        <v>1643</v>
      </c>
      <c r="G144" s="244"/>
      <c r="H144" s="247">
        <v>2.4199999999999999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3" t="s">
        <v>294</v>
      </c>
      <c r="AU144" s="253" t="s">
        <v>81</v>
      </c>
      <c r="AV144" s="13" t="s">
        <v>81</v>
      </c>
      <c r="AW144" s="13" t="s">
        <v>33</v>
      </c>
      <c r="AX144" s="13" t="s">
        <v>79</v>
      </c>
      <c r="AY144" s="253" t="s">
        <v>145</v>
      </c>
    </row>
    <row r="145" s="2" customFormat="1" ht="24.15" customHeight="1">
      <c r="A145" s="40"/>
      <c r="B145" s="41"/>
      <c r="C145" s="214" t="s">
        <v>220</v>
      </c>
      <c r="D145" s="214" t="s">
        <v>148</v>
      </c>
      <c r="E145" s="215" t="s">
        <v>1399</v>
      </c>
      <c r="F145" s="216" t="s">
        <v>1400</v>
      </c>
      <c r="G145" s="217" t="s">
        <v>287</v>
      </c>
      <c r="H145" s="218">
        <v>33.5</v>
      </c>
      <c r="I145" s="219"/>
      <c r="J145" s="220">
        <f>ROUND(I145*H145,2)</f>
        <v>0</v>
      </c>
      <c r="K145" s="216" t="s">
        <v>157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0.00125</v>
      </c>
      <c r="R145" s="223">
        <f>Q145*H145</f>
        <v>0.041875000000000002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152</v>
      </c>
      <c r="AT145" s="225" t="s">
        <v>148</v>
      </c>
      <c r="AU145" s="225" t="s">
        <v>81</v>
      </c>
      <c r="AY145" s="19" t="s">
        <v>145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79</v>
      </c>
      <c r="BK145" s="226">
        <f>ROUND(I145*H145,2)</f>
        <v>0</v>
      </c>
      <c r="BL145" s="19" t="s">
        <v>152</v>
      </c>
      <c r="BM145" s="225" t="s">
        <v>1644</v>
      </c>
    </row>
    <row r="146" s="2" customFormat="1">
      <c r="A146" s="40"/>
      <c r="B146" s="41"/>
      <c r="C146" s="42"/>
      <c r="D146" s="227" t="s">
        <v>159</v>
      </c>
      <c r="E146" s="42"/>
      <c r="F146" s="228" t="s">
        <v>1402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159</v>
      </c>
      <c r="AU146" s="19" t="s">
        <v>81</v>
      </c>
    </row>
    <row r="147" s="13" customFormat="1">
      <c r="A147" s="13"/>
      <c r="B147" s="243"/>
      <c r="C147" s="244"/>
      <c r="D147" s="238" t="s">
        <v>294</v>
      </c>
      <c r="E147" s="245" t="s">
        <v>19</v>
      </c>
      <c r="F147" s="246" t="s">
        <v>1403</v>
      </c>
      <c r="G147" s="244"/>
      <c r="H147" s="247">
        <v>33.5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294</v>
      </c>
      <c r="AU147" s="253" t="s">
        <v>81</v>
      </c>
      <c r="AV147" s="13" t="s">
        <v>81</v>
      </c>
      <c r="AW147" s="13" t="s">
        <v>33</v>
      </c>
      <c r="AX147" s="13" t="s">
        <v>79</v>
      </c>
      <c r="AY147" s="253" t="s">
        <v>145</v>
      </c>
    </row>
    <row r="148" s="2" customFormat="1" ht="16.5" customHeight="1">
      <c r="A148" s="40"/>
      <c r="B148" s="41"/>
      <c r="C148" s="265" t="s">
        <v>201</v>
      </c>
      <c r="D148" s="265" t="s">
        <v>475</v>
      </c>
      <c r="E148" s="266" t="s">
        <v>1404</v>
      </c>
      <c r="F148" s="267" t="s">
        <v>1405</v>
      </c>
      <c r="G148" s="268" t="s">
        <v>287</v>
      </c>
      <c r="H148" s="269">
        <v>35.174999999999997</v>
      </c>
      <c r="I148" s="270"/>
      <c r="J148" s="271">
        <f>ROUND(I148*H148,2)</f>
        <v>0</v>
      </c>
      <c r="K148" s="267" t="s">
        <v>19</v>
      </c>
      <c r="L148" s="272"/>
      <c r="M148" s="273" t="s">
        <v>19</v>
      </c>
      <c r="N148" s="274" t="s">
        <v>43</v>
      </c>
      <c r="O148" s="86"/>
      <c r="P148" s="223">
        <f>O148*H148</f>
        <v>0</v>
      </c>
      <c r="Q148" s="223">
        <v>0.0080000000000000002</v>
      </c>
      <c r="R148" s="223">
        <f>Q148*H148</f>
        <v>0.28139999999999998</v>
      </c>
      <c r="S148" s="223">
        <v>0</v>
      </c>
      <c r="T148" s="224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25" t="s">
        <v>222</v>
      </c>
      <c r="AT148" s="225" t="s">
        <v>475</v>
      </c>
      <c r="AU148" s="225" t="s">
        <v>81</v>
      </c>
      <c r="AY148" s="19" t="s">
        <v>145</v>
      </c>
      <c r="BE148" s="226">
        <f>IF(N148="základní",J148,0)</f>
        <v>0</v>
      </c>
      <c r="BF148" s="226">
        <f>IF(N148="snížená",J148,0)</f>
        <v>0</v>
      </c>
      <c r="BG148" s="226">
        <f>IF(N148="zákl. přenesená",J148,0)</f>
        <v>0</v>
      </c>
      <c r="BH148" s="226">
        <f>IF(N148="sníž. přenesená",J148,0)</f>
        <v>0</v>
      </c>
      <c r="BI148" s="226">
        <f>IF(N148="nulová",J148,0)</f>
        <v>0</v>
      </c>
      <c r="BJ148" s="19" t="s">
        <v>79</v>
      </c>
      <c r="BK148" s="226">
        <f>ROUND(I148*H148,2)</f>
        <v>0</v>
      </c>
      <c r="BL148" s="19" t="s">
        <v>152</v>
      </c>
      <c r="BM148" s="225" t="s">
        <v>1645</v>
      </c>
    </row>
    <row r="149" s="13" customFormat="1">
      <c r="A149" s="13"/>
      <c r="B149" s="243"/>
      <c r="C149" s="244"/>
      <c r="D149" s="238" t="s">
        <v>294</v>
      </c>
      <c r="E149" s="244"/>
      <c r="F149" s="246" t="s">
        <v>1407</v>
      </c>
      <c r="G149" s="244"/>
      <c r="H149" s="247">
        <v>35.174999999999997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294</v>
      </c>
      <c r="AU149" s="253" t="s">
        <v>81</v>
      </c>
      <c r="AV149" s="13" t="s">
        <v>81</v>
      </c>
      <c r="AW149" s="13" t="s">
        <v>4</v>
      </c>
      <c r="AX149" s="13" t="s">
        <v>79</v>
      </c>
      <c r="AY149" s="253" t="s">
        <v>145</v>
      </c>
    </row>
    <row r="150" s="2" customFormat="1" ht="16.5" customHeight="1">
      <c r="A150" s="40"/>
      <c r="B150" s="41"/>
      <c r="C150" s="214" t="s">
        <v>7</v>
      </c>
      <c r="D150" s="214" t="s">
        <v>148</v>
      </c>
      <c r="E150" s="215" t="s">
        <v>1408</v>
      </c>
      <c r="F150" s="216" t="s">
        <v>1409</v>
      </c>
      <c r="G150" s="217" t="s">
        <v>287</v>
      </c>
      <c r="H150" s="218">
        <v>34.399999999999999</v>
      </c>
      <c r="I150" s="219"/>
      <c r="J150" s="220">
        <f>ROUND(I150*H150,2)</f>
        <v>0</v>
      </c>
      <c r="K150" s="216" t="s">
        <v>157</v>
      </c>
      <c r="L150" s="46"/>
      <c r="M150" s="221" t="s">
        <v>19</v>
      </c>
      <c r="N150" s="222" t="s">
        <v>43</v>
      </c>
      <c r="O150" s="86"/>
      <c r="P150" s="223">
        <f>O150*H150</f>
        <v>0</v>
      </c>
      <c r="Q150" s="223">
        <v>0</v>
      </c>
      <c r="R150" s="223">
        <f>Q150*H150</f>
        <v>0</v>
      </c>
      <c r="S150" s="223">
        <v>0.01065</v>
      </c>
      <c r="T150" s="224">
        <f>S150*H150</f>
        <v>0.36635999999999996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25" t="s">
        <v>152</v>
      </c>
      <c r="AT150" s="225" t="s">
        <v>148</v>
      </c>
      <c r="AU150" s="225" t="s">
        <v>81</v>
      </c>
      <c r="AY150" s="19" t="s">
        <v>145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9" t="s">
        <v>79</v>
      </c>
      <c r="BK150" s="226">
        <f>ROUND(I150*H150,2)</f>
        <v>0</v>
      </c>
      <c r="BL150" s="19" t="s">
        <v>152</v>
      </c>
      <c r="BM150" s="225" t="s">
        <v>1646</v>
      </c>
    </row>
    <row r="151" s="2" customFormat="1">
      <c r="A151" s="40"/>
      <c r="B151" s="41"/>
      <c r="C151" s="42"/>
      <c r="D151" s="227" t="s">
        <v>159</v>
      </c>
      <c r="E151" s="42"/>
      <c r="F151" s="228" t="s">
        <v>1411</v>
      </c>
      <c r="G151" s="42"/>
      <c r="H151" s="42"/>
      <c r="I151" s="229"/>
      <c r="J151" s="42"/>
      <c r="K151" s="42"/>
      <c r="L151" s="46"/>
      <c r="M151" s="230"/>
      <c r="N151" s="231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159</v>
      </c>
      <c r="AU151" s="19" t="s">
        <v>81</v>
      </c>
    </row>
    <row r="152" s="2" customFormat="1" ht="33" customHeight="1">
      <c r="A152" s="40"/>
      <c r="B152" s="41"/>
      <c r="C152" s="214" t="s">
        <v>203</v>
      </c>
      <c r="D152" s="214" t="s">
        <v>148</v>
      </c>
      <c r="E152" s="215" t="s">
        <v>1647</v>
      </c>
      <c r="F152" s="216" t="s">
        <v>1648</v>
      </c>
      <c r="G152" s="217" t="s">
        <v>156</v>
      </c>
      <c r="H152" s="218">
        <v>1</v>
      </c>
      <c r="I152" s="219"/>
      <c r="J152" s="220">
        <f>ROUND(I152*H152,2)</f>
        <v>0</v>
      </c>
      <c r="K152" s="216" t="s">
        <v>157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152</v>
      </c>
      <c r="AT152" s="225" t="s">
        <v>148</v>
      </c>
      <c r="AU152" s="225" t="s">
        <v>81</v>
      </c>
      <c r="AY152" s="19" t="s">
        <v>145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79</v>
      </c>
      <c r="BK152" s="226">
        <f>ROUND(I152*H152,2)</f>
        <v>0</v>
      </c>
      <c r="BL152" s="19" t="s">
        <v>152</v>
      </c>
      <c r="BM152" s="225" t="s">
        <v>1649</v>
      </c>
    </row>
    <row r="153" s="2" customFormat="1">
      <c r="A153" s="40"/>
      <c r="B153" s="41"/>
      <c r="C153" s="42"/>
      <c r="D153" s="227" t="s">
        <v>159</v>
      </c>
      <c r="E153" s="42"/>
      <c r="F153" s="228" t="s">
        <v>1650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159</v>
      </c>
      <c r="AU153" s="19" t="s">
        <v>81</v>
      </c>
    </row>
    <row r="154" s="13" customFormat="1">
      <c r="A154" s="13"/>
      <c r="B154" s="243"/>
      <c r="C154" s="244"/>
      <c r="D154" s="238" t="s">
        <v>294</v>
      </c>
      <c r="E154" s="245" t="s">
        <v>19</v>
      </c>
      <c r="F154" s="246" t="s">
        <v>1651</v>
      </c>
      <c r="G154" s="244"/>
      <c r="H154" s="247">
        <v>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3" t="s">
        <v>294</v>
      </c>
      <c r="AU154" s="253" t="s">
        <v>81</v>
      </c>
      <c r="AV154" s="13" t="s">
        <v>81</v>
      </c>
      <c r="AW154" s="13" t="s">
        <v>33</v>
      </c>
      <c r="AX154" s="13" t="s">
        <v>79</v>
      </c>
      <c r="AY154" s="253" t="s">
        <v>145</v>
      </c>
    </row>
    <row r="155" s="2" customFormat="1" ht="16.5" customHeight="1">
      <c r="A155" s="40"/>
      <c r="B155" s="41"/>
      <c r="C155" s="265" t="s">
        <v>229</v>
      </c>
      <c r="D155" s="265" t="s">
        <v>475</v>
      </c>
      <c r="E155" s="266" t="s">
        <v>1652</v>
      </c>
      <c r="F155" s="267" t="s">
        <v>1653</v>
      </c>
      <c r="G155" s="268" t="s">
        <v>156</v>
      </c>
      <c r="H155" s="269">
        <v>1</v>
      </c>
      <c r="I155" s="270"/>
      <c r="J155" s="271">
        <f>ROUND(I155*H155,2)</f>
        <v>0</v>
      </c>
      <c r="K155" s="267" t="s">
        <v>157</v>
      </c>
      <c r="L155" s="272"/>
      <c r="M155" s="273" t="s">
        <v>19</v>
      </c>
      <c r="N155" s="274" t="s">
        <v>43</v>
      </c>
      <c r="O155" s="86"/>
      <c r="P155" s="223">
        <f>O155*H155</f>
        <v>0</v>
      </c>
      <c r="Q155" s="223">
        <v>0.048500000000000001</v>
      </c>
      <c r="R155" s="223">
        <f>Q155*H155</f>
        <v>0.048500000000000001</v>
      </c>
      <c r="S155" s="223">
        <v>0</v>
      </c>
      <c r="T155" s="224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25" t="s">
        <v>222</v>
      </c>
      <c r="AT155" s="225" t="s">
        <v>475</v>
      </c>
      <c r="AU155" s="225" t="s">
        <v>81</v>
      </c>
      <c r="AY155" s="19" t="s">
        <v>145</v>
      </c>
      <c r="BE155" s="226">
        <f>IF(N155="základní",J155,0)</f>
        <v>0</v>
      </c>
      <c r="BF155" s="226">
        <f>IF(N155="snížená",J155,0)</f>
        <v>0</v>
      </c>
      <c r="BG155" s="226">
        <f>IF(N155="zákl. přenesená",J155,0)</f>
        <v>0</v>
      </c>
      <c r="BH155" s="226">
        <f>IF(N155="sníž. přenesená",J155,0)</f>
        <v>0</v>
      </c>
      <c r="BI155" s="226">
        <f>IF(N155="nulová",J155,0)</f>
        <v>0</v>
      </c>
      <c r="BJ155" s="19" t="s">
        <v>79</v>
      </c>
      <c r="BK155" s="226">
        <f>ROUND(I155*H155,2)</f>
        <v>0</v>
      </c>
      <c r="BL155" s="19" t="s">
        <v>152</v>
      </c>
      <c r="BM155" s="225" t="s">
        <v>1654</v>
      </c>
    </row>
    <row r="156" s="2" customFormat="1" ht="24.15" customHeight="1">
      <c r="A156" s="40"/>
      <c r="B156" s="41"/>
      <c r="C156" s="214" t="s">
        <v>207</v>
      </c>
      <c r="D156" s="214" t="s">
        <v>148</v>
      </c>
      <c r="E156" s="215" t="s">
        <v>1655</v>
      </c>
      <c r="F156" s="216" t="s">
        <v>1656</v>
      </c>
      <c r="G156" s="217" t="s">
        <v>287</v>
      </c>
      <c r="H156" s="218">
        <v>4</v>
      </c>
      <c r="I156" s="219"/>
      <c r="J156" s="220">
        <f>ROUND(I156*H156,2)</f>
        <v>0</v>
      </c>
      <c r="K156" s="216" t="s">
        <v>19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0.010880000000000001</v>
      </c>
      <c r="R156" s="223">
        <f>Q156*H156</f>
        <v>0.043520000000000003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152</v>
      </c>
      <c r="AT156" s="225" t="s">
        <v>148</v>
      </c>
      <c r="AU156" s="225" t="s">
        <v>81</v>
      </c>
      <c r="AY156" s="19" t="s">
        <v>145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79</v>
      </c>
      <c r="BK156" s="226">
        <f>ROUND(I156*H156,2)</f>
        <v>0</v>
      </c>
      <c r="BL156" s="19" t="s">
        <v>152</v>
      </c>
      <c r="BM156" s="225" t="s">
        <v>1657</v>
      </c>
    </row>
    <row r="157" s="13" customFormat="1">
      <c r="A157" s="13"/>
      <c r="B157" s="243"/>
      <c r="C157" s="244"/>
      <c r="D157" s="238" t="s">
        <v>294</v>
      </c>
      <c r="E157" s="245" t="s">
        <v>19</v>
      </c>
      <c r="F157" s="246" t="s">
        <v>1658</v>
      </c>
      <c r="G157" s="244"/>
      <c r="H157" s="247">
        <v>4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3" t="s">
        <v>294</v>
      </c>
      <c r="AU157" s="253" t="s">
        <v>81</v>
      </c>
      <c r="AV157" s="13" t="s">
        <v>81</v>
      </c>
      <c r="AW157" s="13" t="s">
        <v>33</v>
      </c>
      <c r="AX157" s="13" t="s">
        <v>79</v>
      </c>
      <c r="AY157" s="253" t="s">
        <v>145</v>
      </c>
    </row>
    <row r="158" s="2" customFormat="1" ht="37.8" customHeight="1">
      <c r="A158" s="40"/>
      <c r="B158" s="41"/>
      <c r="C158" s="214" t="s">
        <v>236</v>
      </c>
      <c r="D158" s="214" t="s">
        <v>148</v>
      </c>
      <c r="E158" s="215" t="s">
        <v>432</v>
      </c>
      <c r="F158" s="216" t="s">
        <v>433</v>
      </c>
      <c r="G158" s="217" t="s">
        <v>330</v>
      </c>
      <c r="H158" s="218">
        <v>0.41499999999999998</v>
      </c>
      <c r="I158" s="219"/>
      <c r="J158" s="220">
        <f>ROUND(I158*H158,2)</f>
        <v>0</v>
      </c>
      <c r="K158" s="216" t="s">
        <v>157</v>
      </c>
      <c r="L158" s="46"/>
      <c r="M158" s="221" t="s">
        <v>19</v>
      </c>
      <c r="N158" s="222" t="s">
        <v>43</v>
      </c>
      <c r="O158" s="86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25" t="s">
        <v>152</v>
      </c>
      <c r="AT158" s="225" t="s">
        <v>148</v>
      </c>
      <c r="AU158" s="225" t="s">
        <v>81</v>
      </c>
      <c r="AY158" s="19" t="s">
        <v>145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9" t="s">
        <v>79</v>
      </c>
      <c r="BK158" s="226">
        <f>ROUND(I158*H158,2)</f>
        <v>0</v>
      </c>
      <c r="BL158" s="19" t="s">
        <v>152</v>
      </c>
      <c r="BM158" s="225" t="s">
        <v>1659</v>
      </c>
    </row>
    <row r="159" s="2" customFormat="1">
      <c r="A159" s="40"/>
      <c r="B159" s="41"/>
      <c r="C159" s="42"/>
      <c r="D159" s="227" t="s">
        <v>159</v>
      </c>
      <c r="E159" s="42"/>
      <c r="F159" s="228" t="s">
        <v>435</v>
      </c>
      <c r="G159" s="42"/>
      <c r="H159" s="42"/>
      <c r="I159" s="229"/>
      <c r="J159" s="42"/>
      <c r="K159" s="42"/>
      <c r="L159" s="46"/>
      <c r="M159" s="230"/>
      <c r="N159" s="231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159</v>
      </c>
      <c r="AU159" s="19" t="s">
        <v>81</v>
      </c>
    </row>
    <row r="160" s="12" customFormat="1" ht="22.8" customHeight="1">
      <c r="A160" s="12"/>
      <c r="B160" s="198"/>
      <c r="C160" s="199"/>
      <c r="D160" s="200" t="s">
        <v>71</v>
      </c>
      <c r="E160" s="212" t="s">
        <v>436</v>
      </c>
      <c r="F160" s="212" t="s">
        <v>437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SUM(P161:P176)</f>
        <v>0</v>
      </c>
      <c r="Q160" s="206"/>
      <c r="R160" s="207">
        <f>SUM(R161:R176)</f>
        <v>0.035020000000000003</v>
      </c>
      <c r="S160" s="206"/>
      <c r="T160" s="208">
        <f>SUM(T161:T176)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81</v>
      </c>
      <c r="AT160" s="210" t="s">
        <v>71</v>
      </c>
      <c r="AU160" s="210" t="s">
        <v>79</v>
      </c>
      <c r="AY160" s="209" t="s">
        <v>145</v>
      </c>
      <c r="BK160" s="211">
        <f>SUM(BK161:BK176)</f>
        <v>0</v>
      </c>
    </row>
    <row r="161" s="2" customFormat="1" ht="24.15" customHeight="1">
      <c r="A161" s="40"/>
      <c r="B161" s="41"/>
      <c r="C161" s="214" t="s">
        <v>210</v>
      </c>
      <c r="D161" s="214" t="s">
        <v>148</v>
      </c>
      <c r="E161" s="215" t="s">
        <v>1660</v>
      </c>
      <c r="F161" s="216" t="s">
        <v>1661</v>
      </c>
      <c r="G161" s="217" t="s">
        <v>156</v>
      </c>
      <c r="H161" s="218">
        <v>1</v>
      </c>
      <c r="I161" s="219"/>
      <c r="J161" s="220">
        <f>ROUND(I161*H161,2)</f>
        <v>0</v>
      </c>
      <c r="K161" s="216" t="s">
        <v>157</v>
      </c>
      <c r="L161" s="46"/>
      <c r="M161" s="221" t="s">
        <v>19</v>
      </c>
      <c r="N161" s="222" t="s">
        <v>43</v>
      </c>
      <c r="O161" s="86"/>
      <c r="P161" s="223">
        <f>O161*H161</f>
        <v>0</v>
      </c>
      <c r="Q161" s="223">
        <v>0</v>
      </c>
      <c r="R161" s="223">
        <f>Q161*H161</f>
        <v>0</v>
      </c>
      <c r="S161" s="223">
        <v>0</v>
      </c>
      <c r="T161" s="224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25" t="s">
        <v>152</v>
      </c>
      <c r="AT161" s="225" t="s">
        <v>148</v>
      </c>
      <c r="AU161" s="225" t="s">
        <v>81</v>
      </c>
      <c r="AY161" s="19" t="s">
        <v>145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9" t="s">
        <v>79</v>
      </c>
      <c r="BK161" s="226">
        <f>ROUND(I161*H161,2)</f>
        <v>0</v>
      </c>
      <c r="BL161" s="19" t="s">
        <v>152</v>
      </c>
      <c r="BM161" s="225" t="s">
        <v>1662</v>
      </c>
    </row>
    <row r="162" s="2" customFormat="1">
      <c r="A162" s="40"/>
      <c r="B162" s="41"/>
      <c r="C162" s="42"/>
      <c r="D162" s="227" t="s">
        <v>159</v>
      </c>
      <c r="E162" s="42"/>
      <c r="F162" s="228" t="s">
        <v>1663</v>
      </c>
      <c r="G162" s="42"/>
      <c r="H162" s="42"/>
      <c r="I162" s="229"/>
      <c r="J162" s="42"/>
      <c r="K162" s="42"/>
      <c r="L162" s="46"/>
      <c r="M162" s="230"/>
      <c r="N162" s="231"/>
      <c r="O162" s="86"/>
      <c r="P162" s="86"/>
      <c r="Q162" s="86"/>
      <c r="R162" s="86"/>
      <c r="S162" s="86"/>
      <c r="T162" s="87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T162" s="19" t="s">
        <v>159</v>
      </c>
      <c r="AU162" s="19" t="s">
        <v>81</v>
      </c>
    </row>
    <row r="163" s="13" customFormat="1">
      <c r="A163" s="13"/>
      <c r="B163" s="243"/>
      <c r="C163" s="244"/>
      <c r="D163" s="238" t="s">
        <v>294</v>
      </c>
      <c r="E163" s="245" t="s">
        <v>19</v>
      </c>
      <c r="F163" s="246" t="s">
        <v>1664</v>
      </c>
      <c r="G163" s="244"/>
      <c r="H163" s="247">
        <v>1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3" t="s">
        <v>294</v>
      </c>
      <c r="AU163" s="253" t="s">
        <v>81</v>
      </c>
      <c r="AV163" s="13" t="s">
        <v>81</v>
      </c>
      <c r="AW163" s="13" t="s">
        <v>33</v>
      </c>
      <c r="AX163" s="13" t="s">
        <v>79</v>
      </c>
      <c r="AY163" s="253" t="s">
        <v>145</v>
      </c>
    </row>
    <row r="164" s="2" customFormat="1" ht="16.5" customHeight="1">
      <c r="A164" s="40"/>
      <c r="B164" s="41"/>
      <c r="C164" s="265" t="s">
        <v>241</v>
      </c>
      <c r="D164" s="265" t="s">
        <v>475</v>
      </c>
      <c r="E164" s="266" t="s">
        <v>1665</v>
      </c>
      <c r="F164" s="267" t="s">
        <v>1666</v>
      </c>
      <c r="G164" s="268" t="s">
        <v>156</v>
      </c>
      <c r="H164" s="269">
        <v>1</v>
      </c>
      <c r="I164" s="270"/>
      <c r="J164" s="271">
        <f>ROUND(I164*H164,2)</f>
        <v>0</v>
      </c>
      <c r="K164" s="267" t="s">
        <v>157</v>
      </c>
      <c r="L164" s="272"/>
      <c r="M164" s="273" t="s">
        <v>19</v>
      </c>
      <c r="N164" s="274" t="s">
        <v>43</v>
      </c>
      <c r="O164" s="86"/>
      <c r="P164" s="223">
        <f>O164*H164</f>
        <v>0</v>
      </c>
      <c r="Q164" s="223">
        <v>0.018499999999999999</v>
      </c>
      <c r="R164" s="223">
        <f>Q164*H164</f>
        <v>0.018499999999999999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222</v>
      </c>
      <c r="AT164" s="225" t="s">
        <v>475</v>
      </c>
      <c r="AU164" s="225" t="s">
        <v>81</v>
      </c>
      <c r="AY164" s="19" t="s">
        <v>145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79</v>
      </c>
      <c r="BK164" s="226">
        <f>ROUND(I164*H164,2)</f>
        <v>0</v>
      </c>
      <c r="BL164" s="19" t="s">
        <v>152</v>
      </c>
      <c r="BM164" s="225" t="s">
        <v>1667</v>
      </c>
    </row>
    <row r="165" s="2" customFormat="1" ht="16.5" customHeight="1">
      <c r="A165" s="40"/>
      <c r="B165" s="41"/>
      <c r="C165" s="214" t="s">
        <v>214</v>
      </c>
      <c r="D165" s="214" t="s">
        <v>148</v>
      </c>
      <c r="E165" s="215" t="s">
        <v>1668</v>
      </c>
      <c r="F165" s="216" t="s">
        <v>1669</v>
      </c>
      <c r="G165" s="217" t="s">
        <v>156</v>
      </c>
      <c r="H165" s="218">
        <v>1</v>
      </c>
      <c r="I165" s="219"/>
      <c r="J165" s="220">
        <f>ROUND(I165*H165,2)</f>
        <v>0</v>
      </c>
      <c r="K165" s="216" t="s">
        <v>157</v>
      </c>
      <c r="L165" s="46"/>
      <c r="M165" s="221" t="s">
        <v>19</v>
      </c>
      <c r="N165" s="222" t="s">
        <v>43</v>
      </c>
      <c r="O165" s="86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25" t="s">
        <v>152</v>
      </c>
      <c r="AT165" s="225" t="s">
        <v>148</v>
      </c>
      <c r="AU165" s="225" t="s">
        <v>81</v>
      </c>
      <c r="AY165" s="19" t="s">
        <v>145</v>
      </c>
      <c r="BE165" s="226">
        <f>IF(N165="základní",J165,0)</f>
        <v>0</v>
      </c>
      <c r="BF165" s="226">
        <f>IF(N165="snížená",J165,0)</f>
        <v>0</v>
      </c>
      <c r="BG165" s="226">
        <f>IF(N165="zákl. přenesená",J165,0)</f>
        <v>0</v>
      </c>
      <c r="BH165" s="226">
        <f>IF(N165="sníž. přenesená",J165,0)</f>
        <v>0</v>
      </c>
      <c r="BI165" s="226">
        <f>IF(N165="nulová",J165,0)</f>
        <v>0</v>
      </c>
      <c r="BJ165" s="19" t="s">
        <v>79</v>
      </c>
      <c r="BK165" s="226">
        <f>ROUND(I165*H165,2)</f>
        <v>0</v>
      </c>
      <c r="BL165" s="19" t="s">
        <v>152</v>
      </c>
      <c r="BM165" s="225" t="s">
        <v>1670</v>
      </c>
    </row>
    <row r="166" s="2" customFormat="1">
      <c r="A166" s="40"/>
      <c r="B166" s="41"/>
      <c r="C166" s="42"/>
      <c r="D166" s="227" t="s">
        <v>159</v>
      </c>
      <c r="E166" s="42"/>
      <c r="F166" s="228" t="s">
        <v>1671</v>
      </c>
      <c r="G166" s="42"/>
      <c r="H166" s="42"/>
      <c r="I166" s="229"/>
      <c r="J166" s="42"/>
      <c r="K166" s="42"/>
      <c r="L166" s="46"/>
      <c r="M166" s="230"/>
      <c r="N166" s="231"/>
      <c r="O166" s="86"/>
      <c r="P166" s="86"/>
      <c r="Q166" s="86"/>
      <c r="R166" s="86"/>
      <c r="S166" s="86"/>
      <c r="T166" s="87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T166" s="19" t="s">
        <v>159</v>
      </c>
      <c r="AU166" s="19" t="s">
        <v>81</v>
      </c>
    </row>
    <row r="167" s="2" customFormat="1" ht="16.5" customHeight="1">
      <c r="A167" s="40"/>
      <c r="B167" s="41"/>
      <c r="C167" s="265" t="s">
        <v>426</v>
      </c>
      <c r="D167" s="265" t="s">
        <v>475</v>
      </c>
      <c r="E167" s="266" t="s">
        <v>1672</v>
      </c>
      <c r="F167" s="267" t="s">
        <v>1673</v>
      </c>
      <c r="G167" s="268" t="s">
        <v>156</v>
      </c>
      <c r="H167" s="269">
        <v>1</v>
      </c>
      <c r="I167" s="270"/>
      <c r="J167" s="271">
        <f>ROUND(I167*H167,2)</f>
        <v>0</v>
      </c>
      <c r="K167" s="267" t="s">
        <v>157</v>
      </c>
      <c r="L167" s="272"/>
      <c r="M167" s="273" t="s">
        <v>19</v>
      </c>
      <c r="N167" s="274" t="s">
        <v>43</v>
      </c>
      <c r="O167" s="86"/>
      <c r="P167" s="223">
        <f>O167*H167</f>
        <v>0</v>
      </c>
      <c r="Q167" s="223">
        <v>5.0000000000000002E-05</v>
      </c>
      <c r="R167" s="223">
        <f>Q167*H167</f>
        <v>5.0000000000000002E-05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222</v>
      </c>
      <c r="AT167" s="225" t="s">
        <v>475</v>
      </c>
      <c r="AU167" s="225" t="s">
        <v>81</v>
      </c>
      <c r="AY167" s="19" t="s">
        <v>145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79</v>
      </c>
      <c r="BK167" s="226">
        <f>ROUND(I167*H167,2)</f>
        <v>0</v>
      </c>
      <c r="BL167" s="19" t="s">
        <v>152</v>
      </c>
      <c r="BM167" s="225" t="s">
        <v>1674</v>
      </c>
    </row>
    <row r="168" s="2" customFormat="1" ht="24.15" customHeight="1">
      <c r="A168" s="40"/>
      <c r="B168" s="41"/>
      <c r="C168" s="214" t="s">
        <v>217</v>
      </c>
      <c r="D168" s="214" t="s">
        <v>148</v>
      </c>
      <c r="E168" s="215" t="s">
        <v>1445</v>
      </c>
      <c r="F168" s="216" t="s">
        <v>1446</v>
      </c>
      <c r="G168" s="217" t="s">
        <v>156</v>
      </c>
      <c r="H168" s="218">
        <v>1</v>
      </c>
      <c r="I168" s="219"/>
      <c r="J168" s="220">
        <f>ROUND(I168*H168,2)</f>
        <v>0</v>
      </c>
      <c r="K168" s="216" t="s">
        <v>157</v>
      </c>
      <c r="L168" s="46"/>
      <c r="M168" s="221" t="s">
        <v>19</v>
      </c>
      <c r="N168" s="222" t="s">
        <v>43</v>
      </c>
      <c r="O168" s="86"/>
      <c r="P168" s="223">
        <f>O168*H168</f>
        <v>0</v>
      </c>
      <c r="Q168" s="223">
        <v>0.00046999999999999999</v>
      </c>
      <c r="R168" s="223">
        <f>Q168*H168</f>
        <v>0.00046999999999999999</v>
      </c>
      <c r="S168" s="223">
        <v>0</v>
      </c>
      <c r="T168" s="224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25" t="s">
        <v>152</v>
      </c>
      <c r="AT168" s="225" t="s">
        <v>148</v>
      </c>
      <c r="AU168" s="225" t="s">
        <v>81</v>
      </c>
      <c r="AY168" s="19" t="s">
        <v>145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9" t="s">
        <v>79</v>
      </c>
      <c r="BK168" s="226">
        <f>ROUND(I168*H168,2)</f>
        <v>0</v>
      </c>
      <c r="BL168" s="19" t="s">
        <v>152</v>
      </c>
      <c r="BM168" s="225" t="s">
        <v>1675</v>
      </c>
    </row>
    <row r="169" s="2" customFormat="1">
      <c r="A169" s="40"/>
      <c r="B169" s="41"/>
      <c r="C169" s="42"/>
      <c r="D169" s="227" t="s">
        <v>159</v>
      </c>
      <c r="E169" s="42"/>
      <c r="F169" s="228" t="s">
        <v>1448</v>
      </c>
      <c r="G169" s="42"/>
      <c r="H169" s="42"/>
      <c r="I169" s="229"/>
      <c r="J169" s="42"/>
      <c r="K169" s="42"/>
      <c r="L169" s="46"/>
      <c r="M169" s="230"/>
      <c r="N169" s="231"/>
      <c r="O169" s="86"/>
      <c r="P169" s="86"/>
      <c r="Q169" s="86"/>
      <c r="R169" s="86"/>
      <c r="S169" s="86"/>
      <c r="T169" s="87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T169" s="19" t="s">
        <v>159</v>
      </c>
      <c r="AU169" s="19" t="s">
        <v>81</v>
      </c>
    </row>
    <row r="170" s="2" customFormat="1" ht="21.75" customHeight="1">
      <c r="A170" s="40"/>
      <c r="B170" s="41"/>
      <c r="C170" s="265" t="s">
        <v>438</v>
      </c>
      <c r="D170" s="265" t="s">
        <v>475</v>
      </c>
      <c r="E170" s="266" t="s">
        <v>1449</v>
      </c>
      <c r="F170" s="267" t="s">
        <v>1450</v>
      </c>
      <c r="G170" s="268" t="s">
        <v>156</v>
      </c>
      <c r="H170" s="269">
        <v>1</v>
      </c>
      <c r="I170" s="270"/>
      <c r="J170" s="271">
        <f>ROUND(I170*H170,2)</f>
        <v>0</v>
      </c>
      <c r="K170" s="267" t="s">
        <v>157</v>
      </c>
      <c r="L170" s="272"/>
      <c r="M170" s="273" t="s">
        <v>19</v>
      </c>
      <c r="N170" s="274" t="s">
        <v>43</v>
      </c>
      <c r="O170" s="86"/>
      <c r="P170" s="223">
        <f>O170*H170</f>
        <v>0</v>
      </c>
      <c r="Q170" s="223">
        <v>0.016</v>
      </c>
      <c r="R170" s="223">
        <f>Q170*H170</f>
        <v>0.016</v>
      </c>
      <c r="S170" s="223">
        <v>0</v>
      </c>
      <c r="T170" s="224">
        <f>S170*H170</f>
        <v>0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25" t="s">
        <v>222</v>
      </c>
      <c r="AT170" s="225" t="s">
        <v>475</v>
      </c>
      <c r="AU170" s="225" t="s">
        <v>81</v>
      </c>
      <c r="AY170" s="19" t="s">
        <v>145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9" t="s">
        <v>79</v>
      </c>
      <c r="BK170" s="226">
        <f>ROUND(I170*H170,2)</f>
        <v>0</v>
      </c>
      <c r="BL170" s="19" t="s">
        <v>152</v>
      </c>
      <c r="BM170" s="225" t="s">
        <v>1676</v>
      </c>
    </row>
    <row r="171" s="2" customFormat="1" ht="16.5" customHeight="1">
      <c r="A171" s="40"/>
      <c r="B171" s="41"/>
      <c r="C171" s="214" t="s">
        <v>222</v>
      </c>
      <c r="D171" s="214" t="s">
        <v>148</v>
      </c>
      <c r="E171" s="215" t="s">
        <v>1677</v>
      </c>
      <c r="F171" s="216" t="s">
        <v>1678</v>
      </c>
      <c r="G171" s="217" t="s">
        <v>156</v>
      </c>
      <c r="H171" s="218">
        <v>1</v>
      </c>
      <c r="I171" s="219"/>
      <c r="J171" s="220">
        <f>ROUND(I171*H171,2)</f>
        <v>0</v>
      </c>
      <c r="K171" s="216" t="s">
        <v>19</v>
      </c>
      <c r="L171" s="46"/>
      <c r="M171" s="221" t="s">
        <v>19</v>
      </c>
      <c r="N171" s="222" t="s">
        <v>43</v>
      </c>
      <c r="O171" s="86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25" t="s">
        <v>152</v>
      </c>
      <c r="AT171" s="225" t="s">
        <v>148</v>
      </c>
      <c r="AU171" s="225" t="s">
        <v>81</v>
      </c>
      <c r="AY171" s="19" t="s">
        <v>145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9" t="s">
        <v>79</v>
      </c>
      <c r="BK171" s="226">
        <f>ROUND(I171*H171,2)</f>
        <v>0</v>
      </c>
      <c r="BL171" s="19" t="s">
        <v>152</v>
      </c>
      <c r="BM171" s="225" t="s">
        <v>1679</v>
      </c>
    </row>
    <row r="172" s="13" customFormat="1">
      <c r="A172" s="13"/>
      <c r="B172" s="243"/>
      <c r="C172" s="244"/>
      <c r="D172" s="238" t="s">
        <v>294</v>
      </c>
      <c r="E172" s="245" t="s">
        <v>19</v>
      </c>
      <c r="F172" s="246" t="s">
        <v>1680</v>
      </c>
      <c r="G172" s="244"/>
      <c r="H172" s="247">
        <v>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3" t="s">
        <v>294</v>
      </c>
      <c r="AU172" s="253" t="s">
        <v>81</v>
      </c>
      <c r="AV172" s="13" t="s">
        <v>81</v>
      </c>
      <c r="AW172" s="13" t="s">
        <v>33</v>
      </c>
      <c r="AX172" s="13" t="s">
        <v>79</v>
      </c>
      <c r="AY172" s="253" t="s">
        <v>145</v>
      </c>
    </row>
    <row r="173" s="2" customFormat="1" ht="16.5" customHeight="1">
      <c r="A173" s="40"/>
      <c r="B173" s="41"/>
      <c r="C173" s="214" t="s">
        <v>446</v>
      </c>
      <c r="D173" s="214" t="s">
        <v>148</v>
      </c>
      <c r="E173" s="215" t="s">
        <v>1681</v>
      </c>
      <c r="F173" s="216" t="s">
        <v>1682</v>
      </c>
      <c r="G173" s="217" t="s">
        <v>156</v>
      </c>
      <c r="H173" s="218">
        <v>1</v>
      </c>
      <c r="I173" s="219"/>
      <c r="J173" s="220">
        <f>ROUND(I173*H173,2)</f>
        <v>0</v>
      </c>
      <c r="K173" s="216" t="s">
        <v>19</v>
      </c>
      <c r="L173" s="46"/>
      <c r="M173" s="221" t="s">
        <v>19</v>
      </c>
      <c r="N173" s="222" t="s">
        <v>43</v>
      </c>
      <c r="O173" s="86"/>
      <c r="P173" s="223">
        <f>O173*H173</f>
        <v>0</v>
      </c>
      <c r="Q173" s="223">
        <v>0</v>
      </c>
      <c r="R173" s="223">
        <f>Q173*H173</f>
        <v>0</v>
      </c>
      <c r="S173" s="223">
        <v>0</v>
      </c>
      <c r="T173" s="224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25" t="s">
        <v>152</v>
      </c>
      <c r="AT173" s="225" t="s">
        <v>148</v>
      </c>
      <c r="AU173" s="225" t="s">
        <v>81</v>
      </c>
      <c r="AY173" s="19" t="s">
        <v>145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9" t="s">
        <v>79</v>
      </c>
      <c r="BK173" s="226">
        <f>ROUND(I173*H173,2)</f>
        <v>0</v>
      </c>
      <c r="BL173" s="19" t="s">
        <v>152</v>
      </c>
      <c r="BM173" s="225" t="s">
        <v>1683</v>
      </c>
    </row>
    <row r="174" s="13" customFormat="1">
      <c r="A174" s="13"/>
      <c r="B174" s="243"/>
      <c r="C174" s="244"/>
      <c r="D174" s="238" t="s">
        <v>294</v>
      </c>
      <c r="E174" s="245" t="s">
        <v>19</v>
      </c>
      <c r="F174" s="246" t="s">
        <v>1684</v>
      </c>
      <c r="G174" s="244"/>
      <c r="H174" s="247">
        <v>1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3" t="s">
        <v>294</v>
      </c>
      <c r="AU174" s="253" t="s">
        <v>81</v>
      </c>
      <c r="AV174" s="13" t="s">
        <v>81</v>
      </c>
      <c r="AW174" s="13" t="s">
        <v>33</v>
      </c>
      <c r="AX174" s="13" t="s">
        <v>79</v>
      </c>
      <c r="AY174" s="253" t="s">
        <v>145</v>
      </c>
    </row>
    <row r="175" s="2" customFormat="1" ht="24.15" customHeight="1">
      <c r="A175" s="40"/>
      <c r="B175" s="41"/>
      <c r="C175" s="214" t="s">
        <v>224</v>
      </c>
      <c r="D175" s="214" t="s">
        <v>148</v>
      </c>
      <c r="E175" s="215" t="s">
        <v>1464</v>
      </c>
      <c r="F175" s="216" t="s">
        <v>1465</v>
      </c>
      <c r="G175" s="217" t="s">
        <v>330</v>
      </c>
      <c r="H175" s="218">
        <v>0.035000000000000003</v>
      </c>
      <c r="I175" s="219"/>
      <c r="J175" s="220">
        <f>ROUND(I175*H175,2)</f>
        <v>0</v>
      </c>
      <c r="K175" s="216" t="s">
        <v>157</v>
      </c>
      <c r="L175" s="46"/>
      <c r="M175" s="221" t="s">
        <v>19</v>
      </c>
      <c r="N175" s="222" t="s">
        <v>43</v>
      </c>
      <c r="O175" s="86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25" t="s">
        <v>152</v>
      </c>
      <c r="AT175" s="225" t="s">
        <v>148</v>
      </c>
      <c r="AU175" s="225" t="s">
        <v>81</v>
      </c>
      <c r="AY175" s="19" t="s">
        <v>145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9" t="s">
        <v>79</v>
      </c>
      <c r="BK175" s="226">
        <f>ROUND(I175*H175,2)</f>
        <v>0</v>
      </c>
      <c r="BL175" s="19" t="s">
        <v>152</v>
      </c>
      <c r="BM175" s="225" t="s">
        <v>1685</v>
      </c>
    </row>
    <row r="176" s="2" customFormat="1">
      <c r="A176" s="40"/>
      <c r="B176" s="41"/>
      <c r="C176" s="42"/>
      <c r="D176" s="227" t="s">
        <v>159</v>
      </c>
      <c r="E176" s="42"/>
      <c r="F176" s="228" t="s">
        <v>1467</v>
      </c>
      <c r="G176" s="42"/>
      <c r="H176" s="42"/>
      <c r="I176" s="229"/>
      <c r="J176" s="42"/>
      <c r="K176" s="42"/>
      <c r="L176" s="46"/>
      <c r="M176" s="230"/>
      <c r="N176" s="231"/>
      <c r="O176" s="86"/>
      <c r="P176" s="86"/>
      <c r="Q176" s="86"/>
      <c r="R176" s="86"/>
      <c r="S176" s="86"/>
      <c r="T176" s="87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T176" s="19" t="s">
        <v>159</v>
      </c>
      <c r="AU176" s="19" t="s">
        <v>81</v>
      </c>
    </row>
    <row r="177" s="12" customFormat="1" ht="22.8" customHeight="1">
      <c r="A177" s="12"/>
      <c r="B177" s="198"/>
      <c r="C177" s="199"/>
      <c r="D177" s="200" t="s">
        <v>71</v>
      </c>
      <c r="E177" s="212" t="s">
        <v>878</v>
      </c>
      <c r="F177" s="212" t="s">
        <v>879</v>
      </c>
      <c r="G177" s="199"/>
      <c r="H177" s="199"/>
      <c r="I177" s="202"/>
      <c r="J177" s="213">
        <f>BK177</f>
        <v>0</v>
      </c>
      <c r="K177" s="199"/>
      <c r="L177" s="204"/>
      <c r="M177" s="205"/>
      <c r="N177" s="206"/>
      <c r="O177" s="206"/>
      <c r="P177" s="207">
        <f>SUM(P178:P184)</f>
        <v>0</v>
      </c>
      <c r="Q177" s="206"/>
      <c r="R177" s="207">
        <f>SUM(R178:R184)</f>
        <v>0</v>
      </c>
      <c r="S177" s="206"/>
      <c r="T177" s="208">
        <f>SUM(T178:T184)</f>
        <v>0.32479999999999998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9" t="s">
        <v>81</v>
      </c>
      <c r="AT177" s="210" t="s">
        <v>71</v>
      </c>
      <c r="AU177" s="210" t="s">
        <v>79</v>
      </c>
      <c r="AY177" s="209" t="s">
        <v>145</v>
      </c>
      <c r="BK177" s="211">
        <f>SUM(BK178:BK184)</f>
        <v>0</v>
      </c>
    </row>
    <row r="178" s="2" customFormat="1" ht="16.5" customHeight="1">
      <c r="A178" s="40"/>
      <c r="B178" s="41"/>
      <c r="C178" s="214" t="s">
        <v>453</v>
      </c>
      <c r="D178" s="214" t="s">
        <v>148</v>
      </c>
      <c r="E178" s="215" t="s">
        <v>1686</v>
      </c>
      <c r="F178" s="216" t="s">
        <v>1687</v>
      </c>
      <c r="G178" s="217" t="s">
        <v>287</v>
      </c>
      <c r="H178" s="218">
        <v>34.399999999999999</v>
      </c>
      <c r="I178" s="219"/>
      <c r="J178" s="220">
        <f>ROUND(I178*H178,2)</f>
        <v>0</v>
      </c>
      <c r="K178" s="216" t="s">
        <v>157</v>
      </c>
      <c r="L178" s="46"/>
      <c r="M178" s="221" t="s">
        <v>19</v>
      </c>
      <c r="N178" s="222" t="s">
        <v>43</v>
      </c>
      <c r="O178" s="86"/>
      <c r="P178" s="223">
        <f>O178*H178</f>
        <v>0</v>
      </c>
      <c r="Q178" s="223">
        <v>0</v>
      </c>
      <c r="R178" s="223">
        <f>Q178*H178</f>
        <v>0</v>
      </c>
      <c r="S178" s="223">
        <v>0.0050000000000000001</v>
      </c>
      <c r="T178" s="224">
        <f>S178*H178</f>
        <v>0.17199999999999999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25" t="s">
        <v>152</v>
      </c>
      <c r="AT178" s="225" t="s">
        <v>148</v>
      </c>
      <c r="AU178" s="225" t="s">
        <v>81</v>
      </c>
      <c r="AY178" s="19" t="s">
        <v>145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9" t="s">
        <v>79</v>
      </c>
      <c r="BK178" s="226">
        <f>ROUND(I178*H178,2)</f>
        <v>0</v>
      </c>
      <c r="BL178" s="19" t="s">
        <v>152</v>
      </c>
      <c r="BM178" s="225" t="s">
        <v>1688</v>
      </c>
    </row>
    <row r="179" s="2" customFormat="1">
      <c r="A179" s="40"/>
      <c r="B179" s="41"/>
      <c r="C179" s="42"/>
      <c r="D179" s="227" t="s">
        <v>159</v>
      </c>
      <c r="E179" s="42"/>
      <c r="F179" s="228" t="s">
        <v>1689</v>
      </c>
      <c r="G179" s="42"/>
      <c r="H179" s="42"/>
      <c r="I179" s="229"/>
      <c r="J179" s="42"/>
      <c r="K179" s="42"/>
      <c r="L179" s="46"/>
      <c r="M179" s="230"/>
      <c r="N179" s="231"/>
      <c r="O179" s="86"/>
      <c r="P179" s="86"/>
      <c r="Q179" s="86"/>
      <c r="R179" s="86"/>
      <c r="S179" s="86"/>
      <c r="T179" s="87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T179" s="19" t="s">
        <v>159</v>
      </c>
      <c r="AU179" s="19" t="s">
        <v>81</v>
      </c>
    </row>
    <row r="180" s="13" customFormat="1">
      <c r="A180" s="13"/>
      <c r="B180" s="243"/>
      <c r="C180" s="244"/>
      <c r="D180" s="238" t="s">
        <v>294</v>
      </c>
      <c r="E180" s="245" t="s">
        <v>19</v>
      </c>
      <c r="F180" s="246" t="s">
        <v>1690</v>
      </c>
      <c r="G180" s="244"/>
      <c r="H180" s="247">
        <v>34.399999999999999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3" t="s">
        <v>294</v>
      </c>
      <c r="AU180" s="253" t="s">
        <v>81</v>
      </c>
      <c r="AV180" s="13" t="s">
        <v>81</v>
      </c>
      <c r="AW180" s="13" t="s">
        <v>33</v>
      </c>
      <c r="AX180" s="13" t="s">
        <v>79</v>
      </c>
      <c r="AY180" s="253" t="s">
        <v>145</v>
      </c>
    </row>
    <row r="181" s="2" customFormat="1" ht="16.5" customHeight="1">
      <c r="A181" s="40"/>
      <c r="B181" s="41"/>
      <c r="C181" s="214" t="s">
        <v>226</v>
      </c>
      <c r="D181" s="214" t="s">
        <v>148</v>
      </c>
      <c r="E181" s="215" t="s">
        <v>1691</v>
      </c>
      <c r="F181" s="216" t="s">
        <v>1692</v>
      </c>
      <c r="G181" s="217" t="s">
        <v>287</v>
      </c>
      <c r="H181" s="218">
        <v>34.399999999999999</v>
      </c>
      <c r="I181" s="219"/>
      <c r="J181" s="220">
        <f>ROUND(I181*H181,2)</f>
        <v>0</v>
      </c>
      <c r="K181" s="216" t="s">
        <v>157</v>
      </c>
      <c r="L181" s="46"/>
      <c r="M181" s="221" t="s">
        <v>19</v>
      </c>
      <c r="N181" s="222" t="s">
        <v>43</v>
      </c>
      <c r="O181" s="86"/>
      <c r="P181" s="223">
        <f>O181*H181</f>
        <v>0</v>
      </c>
      <c r="Q181" s="223">
        <v>0</v>
      </c>
      <c r="R181" s="223">
        <f>Q181*H181</f>
        <v>0</v>
      </c>
      <c r="S181" s="223">
        <v>0.002</v>
      </c>
      <c r="T181" s="224">
        <f>S181*H181</f>
        <v>0.0688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25" t="s">
        <v>152</v>
      </c>
      <c r="AT181" s="225" t="s">
        <v>148</v>
      </c>
      <c r="AU181" s="225" t="s">
        <v>81</v>
      </c>
      <c r="AY181" s="19" t="s">
        <v>145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9" t="s">
        <v>79</v>
      </c>
      <c r="BK181" s="226">
        <f>ROUND(I181*H181,2)</f>
        <v>0</v>
      </c>
      <c r="BL181" s="19" t="s">
        <v>152</v>
      </c>
      <c r="BM181" s="225" t="s">
        <v>1693</v>
      </c>
    </row>
    <row r="182" s="2" customFormat="1">
      <c r="A182" s="40"/>
      <c r="B182" s="41"/>
      <c r="C182" s="42"/>
      <c r="D182" s="227" t="s">
        <v>159</v>
      </c>
      <c r="E182" s="42"/>
      <c r="F182" s="228" t="s">
        <v>1694</v>
      </c>
      <c r="G182" s="42"/>
      <c r="H182" s="42"/>
      <c r="I182" s="229"/>
      <c r="J182" s="42"/>
      <c r="K182" s="42"/>
      <c r="L182" s="46"/>
      <c r="M182" s="230"/>
      <c r="N182" s="231"/>
      <c r="O182" s="86"/>
      <c r="P182" s="86"/>
      <c r="Q182" s="86"/>
      <c r="R182" s="86"/>
      <c r="S182" s="86"/>
      <c r="T182" s="87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T182" s="19" t="s">
        <v>159</v>
      </c>
      <c r="AU182" s="19" t="s">
        <v>81</v>
      </c>
    </row>
    <row r="183" s="2" customFormat="1" ht="16.5" customHeight="1">
      <c r="A183" s="40"/>
      <c r="B183" s="41"/>
      <c r="C183" s="214" t="s">
        <v>462</v>
      </c>
      <c r="D183" s="214" t="s">
        <v>148</v>
      </c>
      <c r="E183" s="215" t="s">
        <v>1695</v>
      </c>
      <c r="F183" s="216" t="s">
        <v>1696</v>
      </c>
      <c r="G183" s="217" t="s">
        <v>156</v>
      </c>
      <c r="H183" s="218">
        <v>12</v>
      </c>
      <c r="I183" s="219"/>
      <c r="J183" s="220">
        <f>ROUND(I183*H183,2)</f>
        <v>0</v>
      </c>
      <c r="K183" s="216" t="s">
        <v>157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</v>
      </c>
      <c r="R183" s="223">
        <f>Q183*H183</f>
        <v>0</v>
      </c>
      <c r="S183" s="223">
        <v>0.0070000000000000001</v>
      </c>
      <c r="T183" s="224">
        <f>S183*H183</f>
        <v>0.084000000000000005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152</v>
      </c>
      <c r="AT183" s="225" t="s">
        <v>148</v>
      </c>
      <c r="AU183" s="225" t="s">
        <v>81</v>
      </c>
      <c r="AY183" s="19" t="s">
        <v>145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79</v>
      </c>
      <c r="BK183" s="226">
        <f>ROUND(I183*H183,2)</f>
        <v>0</v>
      </c>
      <c r="BL183" s="19" t="s">
        <v>152</v>
      </c>
      <c r="BM183" s="225" t="s">
        <v>1697</v>
      </c>
    </row>
    <row r="184" s="2" customFormat="1">
      <c r="A184" s="40"/>
      <c r="B184" s="41"/>
      <c r="C184" s="42"/>
      <c r="D184" s="227" t="s">
        <v>159</v>
      </c>
      <c r="E184" s="42"/>
      <c r="F184" s="228" t="s">
        <v>1698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159</v>
      </c>
      <c r="AU184" s="19" t="s">
        <v>81</v>
      </c>
    </row>
    <row r="185" s="12" customFormat="1" ht="22.8" customHeight="1">
      <c r="A185" s="12"/>
      <c r="B185" s="198"/>
      <c r="C185" s="199"/>
      <c r="D185" s="200" t="s">
        <v>71</v>
      </c>
      <c r="E185" s="212" t="s">
        <v>467</v>
      </c>
      <c r="F185" s="212" t="s">
        <v>468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SUM(P186:P196)</f>
        <v>0</v>
      </c>
      <c r="Q185" s="206"/>
      <c r="R185" s="207">
        <f>SUM(R186:R196)</f>
        <v>0.00043200000000000004</v>
      </c>
      <c r="S185" s="206"/>
      <c r="T185" s="208">
        <f>SUM(T186:T196)</f>
        <v>0.47200000000000003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81</v>
      </c>
      <c r="AT185" s="210" t="s">
        <v>71</v>
      </c>
      <c r="AU185" s="210" t="s">
        <v>79</v>
      </c>
      <c r="AY185" s="209" t="s">
        <v>145</v>
      </c>
      <c r="BK185" s="211">
        <f>SUM(BK186:BK196)</f>
        <v>0</v>
      </c>
    </row>
    <row r="186" s="2" customFormat="1" ht="16.5" customHeight="1">
      <c r="A186" s="40"/>
      <c r="B186" s="41"/>
      <c r="C186" s="214" t="s">
        <v>228</v>
      </c>
      <c r="D186" s="214" t="s">
        <v>148</v>
      </c>
      <c r="E186" s="215" t="s">
        <v>1699</v>
      </c>
      <c r="F186" s="216" t="s">
        <v>1700</v>
      </c>
      <c r="G186" s="217" t="s">
        <v>181</v>
      </c>
      <c r="H186" s="218">
        <v>59</v>
      </c>
      <c r="I186" s="219"/>
      <c r="J186" s="220">
        <f>ROUND(I186*H186,2)</f>
        <v>0</v>
      </c>
      <c r="K186" s="216" t="s">
        <v>157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</v>
      </c>
      <c r="R186" s="223">
        <f>Q186*H186</f>
        <v>0</v>
      </c>
      <c r="S186" s="223">
        <v>0.001</v>
      </c>
      <c r="T186" s="224">
        <f>S186*H186</f>
        <v>0.059000000000000004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152</v>
      </c>
      <c r="AT186" s="225" t="s">
        <v>148</v>
      </c>
      <c r="AU186" s="225" t="s">
        <v>81</v>
      </c>
      <c r="AY186" s="19" t="s">
        <v>145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79</v>
      </c>
      <c r="BK186" s="226">
        <f>ROUND(I186*H186,2)</f>
        <v>0</v>
      </c>
      <c r="BL186" s="19" t="s">
        <v>152</v>
      </c>
      <c r="BM186" s="225" t="s">
        <v>1701</v>
      </c>
    </row>
    <row r="187" s="2" customFormat="1">
      <c r="A187" s="40"/>
      <c r="B187" s="41"/>
      <c r="C187" s="42"/>
      <c r="D187" s="227" t="s">
        <v>159</v>
      </c>
      <c r="E187" s="42"/>
      <c r="F187" s="228" t="s">
        <v>1702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159</v>
      </c>
      <c r="AU187" s="19" t="s">
        <v>81</v>
      </c>
    </row>
    <row r="188" s="2" customFormat="1" ht="16.5" customHeight="1">
      <c r="A188" s="40"/>
      <c r="B188" s="41"/>
      <c r="C188" s="214" t="s">
        <v>474</v>
      </c>
      <c r="D188" s="214" t="s">
        <v>148</v>
      </c>
      <c r="E188" s="215" t="s">
        <v>480</v>
      </c>
      <c r="F188" s="216" t="s">
        <v>481</v>
      </c>
      <c r="G188" s="217" t="s">
        <v>181</v>
      </c>
      <c r="H188" s="218">
        <v>1</v>
      </c>
      <c r="I188" s="219"/>
      <c r="J188" s="220">
        <f>ROUND(I188*H188,2)</f>
        <v>0</v>
      </c>
      <c r="K188" s="216" t="s">
        <v>157</v>
      </c>
      <c r="L188" s="46"/>
      <c r="M188" s="221" t="s">
        <v>19</v>
      </c>
      <c r="N188" s="222" t="s">
        <v>43</v>
      </c>
      <c r="O188" s="86"/>
      <c r="P188" s="223">
        <f>O188*H188</f>
        <v>0</v>
      </c>
      <c r="Q188" s="223">
        <v>0</v>
      </c>
      <c r="R188" s="223">
        <f>Q188*H188</f>
        <v>0</v>
      </c>
      <c r="S188" s="223">
        <v>0</v>
      </c>
      <c r="T188" s="224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25" t="s">
        <v>152</v>
      </c>
      <c r="AT188" s="225" t="s">
        <v>148</v>
      </c>
      <c r="AU188" s="225" t="s">
        <v>81</v>
      </c>
      <c r="AY188" s="19" t="s">
        <v>145</v>
      </c>
      <c r="BE188" s="226">
        <f>IF(N188="základní",J188,0)</f>
        <v>0</v>
      </c>
      <c r="BF188" s="226">
        <f>IF(N188="snížená",J188,0)</f>
        <v>0</v>
      </c>
      <c r="BG188" s="226">
        <f>IF(N188="zákl. přenesená",J188,0)</f>
        <v>0</v>
      </c>
      <c r="BH188" s="226">
        <f>IF(N188="sníž. přenesená",J188,0)</f>
        <v>0</v>
      </c>
      <c r="BI188" s="226">
        <f>IF(N188="nulová",J188,0)</f>
        <v>0</v>
      </c>
      <c r="BJ188" s="19" t="s">
        <v>79</v>
      </c>
      <c r="BK188" s="226">
        <f>ROUND(I188*H188,2)</f>
        <v>0</v>
      </c>
      <c r="BL188" s="19" t="s">
        <v>152</v>
      </c>
      <c r="BM188" s="225" t="s">
        <v>1703</v>
      </c>
    </row>
    <row r="189" s="2" customFormat="1">
      <c r="A189" s="40"/>
      <c r="B189" s="41"/>
      <c r="C189" s="42"/>
      <c r="D189" s="227" t="s">
        <v>159</v>
      </c>
      <c r="E189" s="42"/>
      <c r="F189" s="228" t="s">
        <v>483</v>
      </c>
      <c r="G189" s="42"/>
      <c r="H189" s="42"/>
      <c r="I189" s="229"/>
      <c r="J189" s="42"/>
      <c r="K189" s="42"/>
      <c r="L189" s="46"/>
      <c r="M189" s="230"/>
      <c r="N189" s="231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159</v>
      </c>
      <c r="AU189" s="19" t="s">
        <v>81</v>
      </c>
    </row>
    <row r="190" s="13" customFormat="1">
      <c r="A190" s="13"/>
      <c r="B190" s="243"/>
      <c r="C190" s="244"/>
      <c r="D190" s="238" t="s">
        <v>294</v>
      </c>
      <c r="E190" s="245" t="s">
        <v>19</v>
      </c>
      <c r="F190" s="246" t="s">
        <v>1704</v>
      </c>
      <c r="G190" s="244"/>
      <c r="H190" s="247">
        <v>1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3" t="s">
        <v>294</v>
      </c>
      <c r="AU190" s="253" t="s">
        <v>81</v>
      </c>
      <c r="AV190" s="13" t="s">
        <v>81</v>
      </c>
      <c r="AW190" s="13" t="s">
        <v>33</v>
      </c>
      <c r="AX190" s="13" t="s">
        <v>79</v>
      </c>
      <c r="AY190" s="253" t="s">
        <v>145</v>
      </c>
    </row>
    <row r="191" s="2" customFormat="1" ht="16.5" customHeight="1">
      <c r="A191" s="40"/>
      <c r="B191" s="41"/>
      <c r="C191" s="265" t="s">
        <v>231</v>
      </c>
      <c r="D191" s="265" t="s">
        <v>475</v>
      </c>
      <c r="E191" s="266" t="s">
        <v>486</v>
      </c>
      <c r="F191" s="267" t="s">
        <v>487</v>
      </c>
      <c r="G191" s="268" t="s">
        <v>181</v>
      </c>
      <c r="H191" s="269">
        <v>1.0800000000000001</v>
      </c>
      <c r="I191" s="270"/>
      <c r="J191" s="271">
        <f>ROUND(I191*H191,2)</f>
        <v>0</v>
      </c>
      <c r="K191" s="267" t="s">
        <v>157</v>
      </c>
      <c r="L191" s="272"/>
      <c r="M191" s="273" t="s">
        <v>19</v>
      </c>
      <c r="N191" s="274" t="s">
        <v>43</v>
      </c>
      <c r="O191" s="86"/>
      <c r="P191" s="223">
        <f>O191*H191</f>
        <v>0</v>
      </c>
      <c r="Q191" s="223">
        <v>0.00040000000000000002</v>
      </c>
      <c r="R191" s="223">
        <f>Q191*H191</f>
        <v>0.00043200000000000004</v>
      </c>
      <c r="S191" s="223">
        <v>0</v>
      </c>
      <c r="T191" s="224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25" t="s">
        <v>222</v>
      </c>
      <c r="AT191" s="225" t="s">
        <v>475</v>
      </c>
      <c r="AU191" s="225" t="s">
        <v>81</v>
      </c>
      <c r="AY191" s="19" t="s">
        <v>145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9" t="s">
        <v>79</v>
      </c>
      <c r="BK191" s="226">
        <f>ROUND(I191*H191,2)</f>
        <v>0</v>
      </c>
      <c r="BL191" s="19" t="s">
        <v>152</v>
      </c>
      <c r="BM191" s="225" t="s">
        <v>1705</v>
      </c>
    </row>
    <row r="192" s="13" customFormat="1">
      <c r="A192" s="13"/>
      <c r="B192" s="243"/>
      <c r="C192" s="244"/>
      <c r="D192" s="238" t="s">
        <v>294</v>
      </c>
      <c r="E192" s="244"/>
      <c r="F192" s="246" t="s">
        <v>1706</v>
      </c>
      <c r="G192" s="244"/>
      <c r="H192" s="247">
        <v>1.0800000000000001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3" t="s">
        <v>294</v>
      </c>
      <c r="AU192" s="253" t="s">
        <v>81</v>
      </c>
      <c r="AV192" s="13" t="s">
        <v>81</v>
      </c>
      <c r="AW192" s="13" t="s">
        <v>4</v>
      </c>
      <c r="AX192" s="13" t="s">
        <v>79</v>
      </c>
      <c r="AY192" s="253" t="s">
        <v>145</v>
      </c>
    </row>
    <row r="193" s="2" customFormat="1" ht="21.75" customHeight="1">
      <c r="A193" s="40"/>
      <c r="B193" s="41"/>
      <c r="C193" s="214" t="s">
        <v>485</v>
      </c>
      <c r="D193" s="214" t="s">
        <v>148</v>
      </c>
      <c r="E193" s="215" t="s">
        <v>1707</v>
      </c>
      <c r="F193" s="216" t="s">
        <v>1708</v>
      </c>
      <c r="G193" s="217" t="s">
        <v>287</v>
      </c>
      <c r="H193" s="218">
        <v>59</v>
      </c>
      <c r="I193" s="219"/>
      <c r="J193" s="220">
        <f>ROUND(I193*H193,2)</f>
        <v>0</v>
      </c>
      <c r="K193" s="216" t="s">
        <v>157</v>
      </c>
      <c r="L193" s="46"/>
      <c r="M193" s="221" t="s">
        <v>19</v>
      </c>
      <c r="N193" s="222" t="s">
        <v>43</v>
      </c>
      <c r="O193" s="86"/>
      <c r="P193" s="223">
        <f>O193*H193</f>
        <v>0</v>
      </c>
      <c r="Q193" s="223">
        <v>0</v>
      </c>
      <c r="R193" s="223">
        <f>Q193*H193</f>
        <v>0</v>
      </c>
      <c r="S193" s="223">
        <v>0.0070000000000000001</v>
      </c>
      <c r="T193" s="224">
        <f>S193*H193</f>
        <v>0.41300000000000003</v>
      </c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R193" s="225" t="s">
        <v>152</v>
      </c>
      <c r="AT193" s="225" t="s">
        <v>148</v>
      </c>
      <c r="AU193" s="225" t="s">
        <v>81</v>
      </c>
      <c r="AY193" s="19" t="s">
        <v>145</v>
      </c>
      <c r="BE193" s="226">
        <f>IF(N193="základní",J193,0)</f>
        <v>0</v>
      </c>
      <c r="BF193" s="226">
        <f>IF(N193="snížená",J193,0)</f>
        <v>0</v>
      </c>
      <c r="BG193" s="226">
        <f>IF(N193="zákl. přenesená",J193,0)</f>
        <v>0</v>
      </c>
      <c r="BH193" s="226">
        <f>IF(N193="sníž. přenesená",J193,0)</f>
        <v>0</v>
      </c>
      <c r="BI193" s="226">
        <f>IF(N193="nulová",J193,0)</f>
        <v>0</v>
      </c>
      <c r="BJ193" s="19" t="s">
        <v>79</v>
      </c>
      <c r="BK193" s="226">
        <f>ROUND(I193*H193,2)</f>
        <v>0</v>
      </c>
      <c r="BL193" s="19" t="s">
        <v>152</v>
      </c>
      <c r="BM193" s="225" t="s">
        <v>1709</v>
      </c>
    </row>
    <row r="194" s="2" customFormat="1">
      <c r="A194" s="40"/>
      <c r="B194" s="41"/>
      <c r="C194" s="42"/>
      <c r="D194" s="227" t="s">
        <v>159</v>
      </c>
      <c r="E194" s="42"/>
      <c r="F194" s="228" t="s">
        <v>1710</v>
      </c>
      <c r="G194" s="42"/>
      <c r="H194" s="42"/>
      <c r="I194" s="229"/>
      <c r="J194" s="42"/>
      <c r="K194" s="42"/>
      <c r="L194" s="46"/>
      <c r="M194" s="230"/>
      <c r="N194" s="231"/>
      <c r="O194" s="86"/>
      <c r="P194" s="86"/>
      <c r="Q194" s="86"/>
      <c r="R194" s="86"/>
      <c r="S194" s="86"/>
      <c r="T194" s="87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T194" s="19" t="s">
        <v>159</v>
      </c>
      <c r="AU194" s="19" t="s">
        <v>81</v>
      </c>
    </row>
    <row r="195" s="2" customFormat="1" ht="24.15" customHeight="1">
      <c r="A195" s="40"/>
      <c r="B195" s="41"/>
      <c r="C195" s="214" t="s">
        <v>235</v>
      </c>
      <c r="D195" s="214" t="s">
        <v>148</v>
      </c>
      <c r="E195" s="215" t="s">
        <v>530</v>
      </c>
      <c r="F195" s="216" t="s">
        <v>531</v>
      </c>
      <c r="G195" s="217" t="s">
        <v>330</v>
      </c>
      <c r="H195" s="218">
        <v>0.001</v>
      </c>
      <c r="I195" s="219"/>
      <c r="J195" s="220">
        <f>ROUND(I195*H195,2)</f>
        <v>0</v>
      </c>
      <c r="K195" s="216" t="s">
        <v>157</v>
      </c>
      <c r="L195" s="46"/>
      <c r="M195" s="221" t="s">
        <v>19</v>
      </c>
      <c r="N195" s="222" t="s">
        <v>43</v>
      </c>
      <c r="O195" s="86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R195" s="225" t="s">
        <v>152</v>
      </c>
      <c r="AT195" s="225" t="s">
        <v>148</v>
      </c>
      <c r="AU195" s="225" t="s">
        <v>81</v>
      </c>
      <c r="AY195" s="19" t="s">
        <v>145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9" t="s">
        <v>79</v>
      </c>
      <c r="BK195" s="226">
        <f>ROUND(I195*H195,2)</f>
        <v>0</v>
      </c>
      <c r="BL195" s="19" t="s">
        <v>152</v>
      </c>
      <c r="BM195" s="225" t="s">
        <v>1711</v>
      </c>
    </row>
    <row r="196" s="2" customFormat="1">
      <c r="A196" s="40"/>
      <c r="B196" s="41"/>
      <c r="C196" s="42"/>
      <c r="D196" s="227" t="s">
        <v>159</v>
      </c>
      <c r="E196" s="42"/>
      <c r="F196" s="228" t="s">
        <v>533</v>
      </c>
      <c r="G196" s="42"/>
      <c r="H196" s="42"/>
      <c r="I196" s="229"/>
      <c r="J196" s="42"/>
      <c r="K196" s="42"/>
      <c r="L196" s="46"/>
      <c r="M196" s="230"/>
      <c r="N196" s="231"/>
      <c r="O196" s="86"/>
      <c r="P196" s="86"/>
      <c r="Q196" s="86"/>
      <c r="R196" s="86"/>
      <c r="S196" s="86"/>
      <c r="T196" s="87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T196" s="19" t="s">
        <v>159</v>
      </c>
      <c r="AU196" s="19" t="s">
        <v>81</v>
      </c>
    </row>
    <row r="197" s="12" customFormat="1" ht="22.8" customHeight="1">
      <c r="A197" s="12"/>
      <c r="B197" s="198"/>
      <c r="C197" s="199"/>
      <c r="D197" s="200" t="s">
        <v>71</v>
      </c>
      <c r="E197" s="212" t="s">
        <v>534</v>
      </c>
      <c r="F197" s="212" t="s">
        <v>535</v>
      </c>
      <c r="G197" s="199"/>
      <c r="H197" s="199"/>
      <c r="I197" s="202"/>
      <c r="J197" s="213">
        <f>BK197</f>
        <v>0</v>
      </c>
      <c r="K197" s="199"/>
      <c r="L197" s="204"/>
      <c r="M197" s="205"/>
      <c r="N197" s="206"/>
      <c r="O197" s="206"/>
      <c r="P197" s="207">
        <f>SUM(P198:P219)</f>
        <v>0</v>
      </c>
      <c r="Q197" s="206"/>
      <c r="R197" s="207">
        <f>SUM(R198:R219)</f>
        <v>0.90949500000000016</v>
      </c>
      <c r="S197" s="206"/>
      <c r="T197" s="208">
        <f>SUM(T198:T219)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9" t="s">
        <v>81</v>
      </c>
      <c r="AT197" s="210" t="s">
        <v>71</v>
      </c>
      <c r="AU197" s="210" t="s">
        <v>79</v>
      </c>
      <c r="AY197" s="209" t="s">
        <v>145</v>
      </c>
      <c r="BK197" s="211">
        <f>SUM(BK198:BK219)</f>
        <v>0</v>
      </c>
    </row>
    <row r="198" s="2" customFormat="1" ht="16.5" customHeight="1">
      <c r="A198" s="40"/>
      <c r="B198" s="41"/>
      <c r="C198" s="214" t="s">
        <v>494</v>
      </c>
      <c r="D198" s="214" t="s">
        <v>148</v>
      </c>
      <c r="E198" s="215" t="s">
        <v>537</v>
      </c>
      <c r="F198" s="216" t="s">
        <v>538</v>
      </c>
      <c r="G198" s="217" t="s">
        <v>287</v>
      </c>
      <c r="H198" s="218">
        <v>59</v>
      </c>
      <c r="I198" s="219"/>
      <c r="J198" s="220">
        <f>ROUND(I198*H198,2)</f>
        <v>0</v>
      </c>
      <c r="K198" s="216" t="s">
        <v>157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152</v>
      </c>
      <c r="AT198" s="225" t="s">
        <v>148</v>
      </c>
      <c r="AU198" s="225" t="s">
        <v>81</v>
      </c>
      <c r="AY198" s="19" t="s">
        <v>145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79</v>
      </c>
      <c r="BK198" s="226">
        <f>ROUND(I198*H198,2)</f>
        <v>0</v>
      </c>
      <c r="BL198" s="19" t="s">
        <v>152</v>
      </c>
      <c r="BM198" s="225" t="s">
        <v>1712</v>
      </c>
    </row>
    <row r="199" s="2" customFormat="1">
      <c r="A199" s="40"/>
      <c r="B199" s="41"/>
      <c r="C199" s="42"/>
      <c r="D199" s="227" t="s">
        <v>159</v>
      </c>
      <c r="E199" s="42"/>
      <c r="F199" s="228" t="s">
        <v>540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159</v>
      </c>
      <c r="AU199" s="19" t="s">
        <v>81</v>
      </c>
    </row>
    <row r="200" s="2" customFormat="1" ht="16.5" customHeight="1">
      <c r="A200" s="40"/>
      <c r="B200" s="41"/>
      <c r="C200" s="214" t="s">
        <v>238</v>
      </c>
      <c r="D200" s="214" t="s">
        <v>148</v>
      </c>
      <c r="E200" s="215" t="s">
        <v>542</v>
      </c>
      <c r="F200" s="216" t="s">
        <v>543</v>
      </c>
      <c r="G200" s="217" t="s">
        <v>287</v>
      </c>
      <c r="H200" s="218">
        <v>59</v>
      </c>
      <c r="I200" s="219"/>
      <c r="J200" s="220">
        <f>ROUND(I200*H200,2)</f>
        <v>0</v>
      </c>
      <c r="K200" s="216" t="s">
        <v>157</v>
      </c>
      <c r="L200" s="46"/>
      <c r="M200" s="221" t="s">
        <v>19</v>
      </c>
      <c r="N200" s="222" t="s">
        <v>43</v>
      </c>
      <c r="O200" s="86"/>
      <c r="P200" s="223">
        <f>O200*H200</f>
        <v>0</v>
      </c>
      <c r="Q200" s="223">
        <v>3.0000000000000001E-05</v>
      </c>
      <c r="R200" s="223">
        <f>Q200*H200</f>
        <v>0.0017700000000000001</v>
      </c>
      <c r="S200" s="223">
        <v>0</v>
      </c>
      <c r="T200" s="224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25" t="s">
        <v>152</v>
      </c>
      <c r="AT200" s="225" t="s">
        <v>148</v>
      </c>
      <c r="AU200" s="225" t="s">
        <v>81</v>
      </c>
      <c r="AY200" s="19" t="s">
        <v>145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9" t="s">
        <v>79</v>
      </c>
      <c r="BK200" s="226">
        <f>ROUND(I200*H200,2)</f>
        <v>0</v>
      </c>
      <c r="BL200" s="19" t="s">
        <v>152</v>
      </c>
      <c r="BM200" s="225" t="s">
        <v>1713</v>
      </c>
    </row>
    <row r="201" s="2" customFormat="1">
      <c r="A201" s="40"/>
      <c r="B201" s="41"/>
      <c r="C201" s="42"/>
      <c r="D201" s="227" t="s">
        <v>159</v>
      </c>
      <c r="E201" s="42"/>
      <c r="F201" s="228" t="s">
        <v>545</v>
      </c>
      <c r="G201" s="42"/>
      <c r="H201" s="42"/>
      <c r="I201" s="229"/>
      <c r="J201" s="42"/>
      <c r="K201" s="42"/>
      <c r="L201" s="46"/>
      <c r="M201" s="230"/>
      <c r="N201" s="231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159</v>
      </c>
      <c r="AU201" s="19" t="s">
        <v>81</v>
      </c>
    </row>
    <row r="202" s="2" customFormat="1" ht="21.75" customHeight="1">
      <c r="A202" s="40"/>
      <c r="B202" s="41"/>
      <c r="C202" s="214" t="s">
        <v>504</v>
      </c>
      <c r="D202" s="214" t="s">
        <v>148</v>
      </c>
      <c r="E202" s="215" t="s">
        <v>547</v>
      </c>
      <c r="F202" s="216" t="s">
        <v>548</v>
      </c>
      <c r="G202" s="217" t="s">
        <v>287</v>
      </c>
      <c r="H202" s="218">
        <v>59</v>
      </c>
      <c r="I202" s="219"/>
      <c r="J202" s="220">
        <f>ROUND(I202*H202,2)</f>
        <v>0</v>
      </c>
      <c r="K202" s="216" t="s">
        <v>157</v>
      </c>
      <c r="L202" s="46"/>
      <c r="M202" s="221" t="s">
        <v>19</v>
      </c>
      <c r="N202" s="222" t="s">
        <v>43</v>
      </c>
      <c r="O202" s="86"/>
      <c r="P202" s="223">
        <f>O202*H202</f>
        <v>0</v>
      </c>
      <c r="Q202" s="223">
        <v>0.0075799999999999999</v>
      </c>
      <c r="R202" s="223">
        <f>Q202*H202</f>
        <v>0.44722000000000001</v>
      </c>
      <c r="S202" s="223">
        <v>0</v>
      </c>
      <c r="T202" s="224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25" t="s">
        <v>152</v>
      </c>
      <c r="AT202" s="225" t="s">
        <v>148</v>
      </c>
      <c r="AU202" s="225" t="s">
        <v>81</v>
      </c>
      <c r="AY202" s="19" t="s">
        <v>145</v>
      </c>
      <c r="BE202" s="226">
        <f>IF(N202="základní",J202,0)</f>
        <v>0</v>
      </c>
      <c r="BF202" s="226">
        <f>IF(N202="snížená",J202,0)</f>
        <v>0</v>
      </c>
      <c r="BG202" s="226">
        <f>IF(N202="zákl. přenesená",J202,0)</f>
        <v>0</v>
      </c>
      <c r="BH202" s="226">
        <f>IF(N202="sníž. přenesená",J202,0)</f>
        <v>0</v>
      </c>
      <c r="BI202" s="226">
        <f>IF(N202="nulová",J202,0)</f>
        <v>0</v>
      </c>
      <c r="BJ202" s="19" t="s">
        <v>79</v>
      </c>
      <c r="BK202" s="226">
        <f>ROUND(I202*H202,2)</f>
        <v>0</v>
      </c>
      <c r="BL202" s="19" t="s">
        <v>152</v>
      </c>
      <c r="BM202" s="225" t="s">
        <v>1714</v>
      </c>
    </row>
    <row r="203" s="2" customFormat="1">
      <c r="A203" s="40"/>
      <c r="B203" s="41"/>
      <c r="C203" s="42"/>
      <c r="D203" s="227" t="s">
        <v>159</v>
      </c>
      <c r="E203" s="42"/>
      <c r="F203" s="228" t="s">
        <v>550</v>
      </c>
      <c r="G203" s="42"/>
      <c r="H203" s="42"/>
      <c r="I203" s="229"/>
      <c r="J203" s="42"/>
      <c r="K203" s="42"/>
      <c r="L203" s="46"/>
      <c r="M203" s="230"/>
      <c r="N203" s="231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159</v>
      </c>
      <c r="AU203" s="19" t="s">
        <v>81</v>
      </c>
    </row>
    <row r="204" s="2" customFormat="1" ht="16.5" customHeight="1">
      <c r="A204" s="40"/>
      <c r="B204" s="41"/>
      <c r="C204" s="214" t="s">
        <v>240</v>
      </c>
      <c r="D204" s="214" t="s">
        <v>148</v>
      </c>
      <c r="E204" s="215" t="s">
        <v>1214</v>
      </c>
      <c r="F204" s="216" t="s">
        <v>1215</v>
      </c>
      <c r="G204" s="217" t="s">
        <v>287</v>
      </c>
      <c r="H204" s="218">
        <v>59</v>
      </c>
      <c r="I204" s="219"/>
      <c r="J204" s="220">
        <f>ROUND(I204*H204,2)</f>
        <v>0</v>
      </c>
      <c r="K204" s="216" t="s">
        <v>157</v>
      </c>
      <c r="L204" s="46"/>
      <c r="M204" s="221" t="s">
        <v>19</v>
      </c>
      <c r="N204" s="222" t="s">
        <v>43</v>
      </c>
      <c r="O204" s="86"/>
      <c r="P204" s="223">
        <f>O204*H204</f>
        <v>0</v>
      </c>
      <c r="Q204" s="223">
        <v>0.00059999999999999995</v>
      </c>
      <c r="R204" s="223">
        <f>Q204*H204</f>
        <v>0.035399999999999994</v>
      </c>
      <c r="S204" s="223">
        <v>0</v>
      </c>
      <c r="T204" s="224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25" t="s">
        <v>152</v>
      </c>
      <c r="AT204" s="225" t="s">
        <v>148</v>
      </c>
      <c r="AU204" s="225" t="s">
        <v>81</v>
      </c>
      <c r="AY204" s="19" t="s">
        <v>145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9" t="s">
        <v>79</v>
      </c>
      <c r="BK204" s="226">
        <f>ROUND(I204*H204,2)</f>
        <v>0</v>
      </c>
      <c r="BL204" s="19" t="s">
        <v>152</v>
      </c>
      <c r="BM204" s="225" t="s">
        <v>1715</v>
      </c>
    </row>
    <row r="205" s="2" customFormat="1">
      <c r="A205" s="40"/>
      <c r="B205" s="41"/>
      <c r="C205" s="42"/>
      <c r="D205" s="227" t="s">
        <v>159</v>
      </c>
      <c r="E205" s="42"/>
      <c r="F205" s="228" t="s">
        <v>1217</v>
      </c>
      <c r="G205" s="42"/>
      <c r="H205" s="42"/>
      <c r="I205" s="229"/>
      <c r="J205" s="42"/>
      <c r="K205" s="42"/>
      <c r="L205" s="46"/>
      <c r="M205" s="230"/>
      <c r="N205" s="231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159</v>
      </c>
      <c r="AU205" s="19" t="s">
        <v>81</v>
      </c>
    </row>
    <row r="206" s="2" customFormat="1" ht="16.5" customHeight="1">
      <c r="A206" s="40"/>
      <c r="B206" s="41"/>
      <c r="C206" s="265" t="s">
        <v>514</v>
      </c>
      <c r="D206" s="265" t="s">
        <v>475</v>
      </c>
      <c r="E206" s="266" t="s">
        <v>1218</v>
      </c>
      <c r="F206" s="267" t="s">
        <v>1219</v>
      </c>
      <c r="G206" s="268" t="s">
        <v>287</v>
      </c>
      <c r="H206" s="269">
        <v>64.900000000000006</v>
      </c>
      <c r="I206" s="270"/>
      <c r="J206" s="271">
        <f>ROUND(I206*H206,2)</f>
        <v>0</v>
      </c>
      <c r="K206" s="267" t="s">
        <v>19</v>
      </c>
      <c r="L206" s="272"/>
      <c r="M206" s="273" t="s">
        <v>19</v>
      </c>
      <c r="N206" s="274" t="s">
        <v>43</v>
      </c>
      <c r="O206" s="86"/>
      <c r="P206" s="223">
        <f>O206*H206</f>
        <v>0</v>
      </c>
      <c r="Q206" s="223">
        <v>0.0065300000000000002</v>
      </c>
      <c r="R206" s="223">
        <f>Q206*H206</f>
        <v>0.42379700000000003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222</v>
      </c>
      <c r="AT206" s="225" t="s">
        <v>475</v>
      </c>
      <c r="AU206" s="225" t="s">
        <v>81</v>
      </c>
      <c r="AY206" s="19" t="s">
        <v>145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79</v>
      </c>
      <c r="BK206" s="226">
        <f>ROUND(I206*H206,2)</f>
        <v>0</v>
      </c>
      <c r="BL206" s="19" t="s">
        <v>152</v>
      </c>
      <c r="BM206" s="225" t="s">
        <v>1716</v>
      </c>
    </row>
    <row r="207" s="13" customFormat="1">
      <c r="A207" s="13"/>
      <c r="B207" s="243"/>
      <c r="C207" s="244"/>
      <c r="D207" s="238" t="s">
        <v>294</v>
      </c>
      <c r="E207" s="244"/>
      <c r="F207" s="246" t="s">
        <v>1717</v>
      </c>
      <c r="G207" s="244"/>
      <c r="H207" s="247">
        <v>64.900000000000006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3" t="s">
        <v>294</v>
      </c>
      <c r="AU207" s="253" t="s">
        <v>81</v>
      </c>
      <c r="AV207" s="13" t="s">
        <v>81</v>
      </c>
      <c r="AW207" s="13" t="s">
        <v>4</v>
      </c>
      <c r="AX207" s="13" t="s">
        <v>79</v>
      </c>
      <c r="AY207" s="253" t="s">
        <v>145</v>
      </c>
    </row>
    <row r="208" s="2" customFormat="1" ht="16.5" customHeight="1">
      <c r="A208" s="40"/>
      <c r="B208" s="41"/>
      <c r="C208" s="214" t="s">
        <v>243</v>
      </c>
      <c r="D208" s="214" t="s">
        <v>148</v>
      </c>
      <c r="E208" s="215" t="s">
        <v>1226</v>
      </c>
      <c r="F208" s="216" t="s">
        <v>1227</v>
      </c>
      <c r="G208" s="217" t="s">
        <v>181</v>
      </c>
      <c r="H208" s="218">
        <v>21.800000000000001</v>
      </c>
      <c r="I208" s="219"/>
      <c r="J208" s="220">
        <f>ROUND(I208*H208,2)</f>
        <v>0</v>
      </c>
      <c r="K208" s="216" t="s">
        <v>157</v>
      </c>
      <c r="L208" s="46"/>
      <c r="M208" s="221" t="s">
        <v>19</v>
      </c>
      <c r="N208" s="222" t="s">
        <v>43</v>
      </c>
      <c r="O208" s="86"/>
      <c r="P208" s="223">
        <f>O208*H208</f>
        <v>0</v>
      </c>
      <c r="Q208" s="223">
        <v>5.0000000000000002E-05</v>
      </c>
      <c r="R208" s="223">
        <f>Q208*H208</f>
        <v>0.00109</v>
      </c>
      <c r="S208" s="223">
        <v>0</v>
      </c>
      <c r="T208" s="224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25" t="s">
        <v>152</v>
      </c>
      <c r="AT208" s="225" t="s">
        <v>148</v>
      </c>
      <c r="AU208" s="225" t="s">
        <v>81</v>
      </c>
      <c r="AY208" s="19" t="s">
        <v>145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9" t="s">
        <v>79</v>
      </c>
      <c r="BK208" s="226">
        <f>ROUND(I208*H208,2)</f>
        <v>0</v>
      </c>
      <c r="BL208" s="19" t="s">
        <v>152</v>
      </c>
      <c r="BM208" s="225" t="s">
        <v>1718</v>
      </c>
    </row>
    <row r="209" s="2" customFormat="1">
      <c r="A209" s="40"/>
      <c r="B209" s="41"/>
      <c r="C209" s="42"/>
      <c r="D209" s="227" t="s">
        <v>159</v>
      </c>
      <c r="E209" s="42"/>
      <c r="F209" s="228" t="s">
        <v>1229</v>
      </c>
      <c r="G209" s="42"/>
      <c r="H209" s="42"/>
      <c r="I209" s="229"/>
      <c r="J209" s="42"/>
      <c r="K209" s="42"/>
      <c r="L209" s="46"/>
      <c r="M209" s="230"/>
      <c r="N209" s="231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159</v>
      </c>
      <c r="AU209" s="19" t="s">
        <v>81</v>
      </c>
    </row>
    <row r="210" s="2" customFormat="1" ht="16.5" customHeight="1">
      <c r="A210" s="40"/>
      <c r="B210" s="41"/>
      <c r="C210" s="265" t="s">
        <v>523</v>
      </c>
      <c r="D210" s="265" t="s">
        <v>475</v>
      </c>
      <c r="E210" s="266" t="s">
        <v>1230</v>
      </c>
      <c r="F210" s="267" t="s">
        <v>1231</v>
      </c>
      <c r="G210" s="268" t="s">
        <v>181</v>
      </c>
      <c r="H210" s="269">
        <v>22.890000000000001</v>
      </c>
      <c r="I210" s="270"/>
      <c r="J210" s="271">
        <f>ROUND(I210*H210,2)</f>
        <v>0</v>
      </c>
      <c r="K210" s="267" t="s">
        <v>19</v>
      </c>
      <c r="L210" s="272"/>
      <c r="M210" s="273" t="s">
        <v>19</v>
      </c>
      <c r="N210" s="274" t="s">
        <v>43</v>
      </c>
      <c r="O210" s="86"/>
      <c r="P210" s="223">
        <f>O210*H210</f>
        <v>0</v>
      </c>
      <c r="Q210" s="223">
        <v>0</v>
      </c>
      <c r="R210" s="223">
        <f>Q210*H210</f>
        <v>0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222</v>
      </c>
      <c r="AT210" s="225" t="s">
        <v>475</v>
      </c>
      <c r="AU210" s="225" t="s">
        <v>81</v>
      </c>
      <c r="AY210" s="19" t="s">
        <v>145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79</v>
      </c>
      <c r="BK210" s="226">
        <f>ROUND(I210*H210,2)</f>
        <v>0</v>
      </c>
      <c r="BL210" s="19" t="s">
        <v>152</v>
      </c>
      <c r="BM210" s="225" t="s">
        <v>1719</v>
      </c>
    </row>
    <row r="211" s="13" customFormat="1">
      <c r="A211" s="13"/>
      <c r="B211" s="243"/>
      <c r="C211" s="244"/>
      <c r="D211" s="238" t="s">
        <v>294</v>
      </c>
      <c r="E211" s="244"/>
      <c r="F211" s="246" t="s">
        <v>1720</v>
      </c>
      <c r="G211" s="244"/>
      <c r="H211" s="247">
        <v>22.890000000000001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3" t="s">
        <v>294</v>
      </c>
      <c r="AU211" s="253" t="s">
        <v>81</v>
      </c>
      <c r="AV211" s="13" t="s">
        <v>81</v>
      </c>
      <c r="AW211" s="13" t="s">
        <v>4</v>
      </c>
      <c r="AX211" s="13" t="s">
        <v>79</v>
      </c>
      <c r="AY211" s="253" t="s">
        <v>145</v>
      </c>
    </row>
    <row r="212" s="2" customFormat="1" ht="16.5" customHeight="1">
      <c r="A212" s="40"/>
      <c r="B212" s="41"/>
      <c r="C212" s="214" t="s">
        <v>529</v>
      </c>
      <c r="D212" s="214" t="s">
        <v>148</v>
      </c>
      <c r="E212" s="215" t="s">
        <v>1234</v>
      </c>
      <c r="F212" s="216" t="s">
        <v>1235</v>
      </c>
      <c r="G212" s="217" t="s">
        <v>181</v>
      </c>
      <c r="H212" s="218">
        <v>21.800000000000001</v>
      </c>
      <c r="I212" s="219"/>
      <c r="J212" s="220">
        <f>ROUND(I212*H212,2)</f>
        <v>0</v>
      </c>
      <c r="K212" s="216" t="s">
        <v>157</v>
      </c>
      <c r="L212" s="46"/>
      <c r="M212" s="221" t="s">
        <v>19</v>
      </c>
      <c r="N212" s="222" t="s">
        <v>43</v>
      </c>
      <c r="O212" s="86"/>
      <c r="P212" s="223">
        <f>O212*H212</f>
        <v>0</v>
      </c>
      <c r="Q212" s="223">
        <v>1.0000000000000001E-05</v>
      </c>
      <c r="R212" s="223">
        <f>Q212*H212</f>
        <v>0.00021800000000000001</v>
      </c>
      <c r="S212" s="223">
        <v>0</v>
      </c>
      <c r="T212" s="224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25" t="s">
        <v>152</v>
      </c>
      <c r="AT212" s="225" t="s">
        <v>148</v>
      </c>
      <c r="AU212" s="225" t="s">
        <v>81</v>
      </c>
      <c r="AY212" s="19" t="s">
        <v>145</v>
      </c>
      <c r="BE212" s="226">
        <f>IF(N212="základní",J212,0)</f>
        <v>0</v>
      </c>
      <c r="BF212" s="226">
        <f>IF(N212="snížená",J212,0)</f>
        <v>0</v>
      </c>
      <c r="BG212" s="226">
        <f>IF(N212="zákl. přenesená",J212,0)</f>
        <v>0</v>
      </c>
      <c r="BH212" s="226">
        <f>IF(N212="sníž. přenesená",J212,0)</f>
        <v>0</v>
      </c>
      <c r="BI212" s="226">
        <f>IF(N212="nulová",J212,0)</f>
        <v>0</v>
      </c>
      <c r="BJ212" s="19" t="s">
        <v>79</v>
      </c>
      <c r="BK212" s="226">
        <f>ROUND(I212*H212,2)</f>
        <v>0</v>
      </c>
      <c r="BL212" s="19" t="s">
        <v>152</v>
      </c>
      <c r="BM212" s="225" t="s">
        <v>1721</v>
      </c>
    </row>
    <row r="213" s="2" customFormat="1">
      <c r="A213" s="40"/>
      <c r="B213" s="41"/>
      <c r="C213" s="42"/>
      <c r="D213" s="227" t="s">
        <v>159</v>
      </c>
      <c r="E213" s="42"/>
      <c r="F213" s="228" t="s">
        <v>1237</v>
      </c>
      <c r="G213" s="42"/>
      <c r="H213" s="42"/>
      <c r="I213" s="229"/>
      <c r="J213" s="42"/>
      <c r="K213" s="42"/>
      <c r="L213" s="46"/>
      <c r="M213" s="230"/>
      <c r="N213" s="231"/>
      <c r="O213" s="86"/>
      <c r="P213" s="86"/>
      <c r="Q213" s="86"/>
      <c r="R213" s="86"/>
      <c r="S213" s="86"/>
      <c r="T213" s="87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T213" s="19" t="s">
        <v>159</v>
      </c>
      <c r="AU213" s="19" t="s">
        <v>81</v>
      </c>
    </row>
    <row r="214" s="2" customFormat="1" ht="16.5" customHeight="1">
      <c r="A214" s="40"/>
      <c r="B214" s="41"/>
      <c r="C214" s="265" t="s">
        <v>536</v>
      </c>
      <c r="D214" s="265" t="s">
        <v>475</v>
      </c>
      <c r="E214" s="266" t="s">
        <v>1238</v>
      </c>
      <c r="F214" s="267" t="s">
        <v>1239</v>
      </c>
      <c r="G214" s="268" t="s">
        <v>181</v>
      </c>
      <c r="H214" s="269">
        <v>22.236000000000001</v>
      </c>
      <c r="I214" s="270"/>
      <c r="J214" s="271">
        <f>ROUND(I214*H214,2)</f>
        <v>0</v>
      </c>
      <c r="K214" s="267" t="s">
        <v>19</v>
      </c>
      <c r="L214" s="272"/>
      <c r="M214" s="273" t="s">
        <v>19</v>
      </c>
      <c r="N214" s="274" t="s">
        <v>43</v>
      </c>
      <c r="O214" s="86"/>
      <c r="P214" s="223">
        <f>O214*H214</f>
        <v>0</v>
      </c>
      <c r="Q214" s="223">
        <v>0</v>
      </c>
      <c r="R214" s="223">
        <f>Q214*H214</f>
        <v>0</v>
      </c>
      <c r="S214" s="223">
        <v>0</v>
      </c>
      <c r="T214" s="224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25" t="s">
        <v>222</v>
      </c>
      <c r="AT214" s="225" t="s">
        <v>475</v>
      </c>
      <c r="AU214" s="225" t="s">
        <v>81</v>
      </c>
      <c r="AY214" s="19" t="s">
        <v>145</v>
      </c>
      <c r="BE214" s="226">
        <f>IF(N214="základní",J214,0)</f>
        <v>0</v>
      </c>
      <c r="BF214" s="226">
        <f>IF(N214="snížená",J214,0)</f>
        <v>0</v>
      </c>
      <c r="BG214" s="226">
        <f>IF(N214="zákl. přenesená",J214,0)</f>
        <v>0</v>
      </c>
      <c r="BH214" s="226">
        <f>IF(N214="sníž. přenesená",J214,0)</f>
        <v>0</v>
      </c>
      <c r="BI214" s="226">
        <f>IF(N214="nulová",J214,0)</f>
        <v>0</v>
      </c>
      <c r="BJ214" s="19" t="s">
        <v>79</v>
      </c>
      <c r="BK214" s="226">
        <f>ROUND(I214*H214,2)</f>
        <v>0</v>
      </c>
      <c r="BL214" s="19" t="s">
        <v>152</v>
      </c>
      <c r="BM214" s="225" t="s">
        <v>1722</v>
      </c>
    </row>
    <row r="215" s="13" customFormat="1">
      <c r="A215" s="13"/>
      <c r="B215" s="243"/>
      <c r="C215" s="244"/>
      <c r="D215" s="238" t="s">
        <v>294</v>
      </c>
      <c r="E215" s="244"/>
      <c r="F215" s="246" t="s">
        <v>1723</v>
      </c>
      <c r="G215" s="244"/>
      <c r="H215" s="247">
        <v>22.236000000000001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3" t="s">
        <v>294</v>
      </c>
      <c r="AU215" s="253" t="s">
        <v>81</v>
      </c>
      <c r="AV215" s="13" t="s">
        <v>81</v>
      </c>
      <c r="AW215" s="13" t="s">
        <v>4</v>
      </c>
      <c r="AX215" s="13" t="s">
        <v>79</v>
      </c>
      <c r="AY215" s="253" t="s">
        <v>145</v>
      </c>
    </row>
    <row r="216" s="2" customFormat="1" ht="16.5" customHeight="1">
      <c r="A216" s="40"/>
      <c r="B216" s="41"/>
      <c r="C216" s="214" t="s">
        <v>541</v>
      </c>
      <c r="D216" s="214" t="s">
        <v>148</v>
      </c>
      <c r="E216" s="215" t="s">
        <v>1242</v>
      </c>
      <c r="F216" s="216" t="s">
        <v>1243</v>
      </c>
      <c r="G216" s="217" t="s">
        <v>287</v>
      </c>
      <c r="H216" s="218">
        <v>59</v>
      </c>
      <c r="I216" s="219"/>
      <c r="J216" s="220">
        <f>ROUND(I216*H216,2)</f>
        <v>0</v>
      </c>
      <c r="K216" s="216" t="s">
        <v>157</v>
      </c>
      <c r="L216" s="46"/>
      <c r="M216" s="221" t="s">
        <v>19</v>
      </c>
      <c r="N216" s="222" t="s">
        <v>43</v>
      </c>
      <c r="O216" s="86"/>
      <c r="P216" s="223">
        <f>O216*H216</f>
        <v>0</v>
      </c>
      <c r="Q216" s="223">
        <v>0</v>
      </c>
      <c r="R216" s="223">
        <f>Q216*H216</f>
        <v>0</v>
      </c>
      <c r="S216" s="223">
        <v>0</v>
      </c>
      <c r="T216" s="224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25" t="s">
        <v>152</v>
      </c>
      <c r="AT216" s="225" t="s">
        <v>148</v>
      </c>
      <c r="AU216" s="225" t="s">
        <v>81</v>
      </c>
      <c r="AY216" s="19" t="s">
        <v>145</v>
      </c>
      <c r="BE216" s="226">
        <f>IF(N216="základní",J216,0)</f>
        <v>0</v>
      </c>
      <c r="BF216" s="226">
        <f>IF(N216="snížená",J216,0)</f>
        <v>0</v>
      </c>
      <c r="BG216" s="226">
        <f>IF(N216="zákl. přenesená",J216,0)</f>
        <v>0</v>
      </c>
      <c r="BH216" s="226">
        <f>IF(N216="sníž. přenesená",J216,0)</f>
        <v>0</v>
      </c>
      <c r="BI216" s="226">
        <f>IF(N216="nulová",J216,0)</f>
        <v>0</v>
      </c>
      <c r="BJ216" s="19" t="s">
        <v>79</v>
      </c>
      <c r="BK216" s="226">
        <f>ROUND(I216*H216,2)</f>
        <v>0</v>
      </c>
      <c r="BL216" s="19" t="s">
        <v>152</v>
      </c>
      <c r="BM216" s="225" t="s">
        <v>1724</v>
      </c>
    </row>
    <row r="217" s="2" customFormat="1">
      <c r="A217" s="40"/>
      <c r="B217" s="41"/>
      <c r="C217" s="42"/>
      <c r="D217" s="227" t="s">
        <v>159</v>
      </c>
      <c r="E217" s="42"/>
      <c r="F217" s="228" t="s">
        <v>1245</v>
      </c>
      <c r="G217" s="42"/>
      <c r="H217" s="42"/>
      <c r="I217" s="229"/>
      <c r="J217" s="42"/>
      <c r="K217" s="42"/>
      <c r="L217" s="46"/>
      <c r="M217" s="230"/>
      <c r="N217" s="231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159</v>
      </c>
      <c r="AU217" s="19" t="s">
        <v>81</v>
      </c>
    </row>
    <row r="218" s="2" customFormat="1" ht="24.15" customHeight="1">
      <c r="A218" s="40"/>
      <c r="B218" s="41"/>
      <c r="C218" s="214" t="s">
        <v>546</v>
      </c>
      <c r="D218" s="214" t="s">
        <v>148</v>
      </c>
      <c r="E218" s="215" t="s">
        <v>552</v>
      </c>
      <c r="F218" s="216" t="s">
        <v>553</v>
      </c>
      <c r="G218" s="217" t="s">
        <v>330</v>
      </c>
      <c r="H218" s="218">
        <v>0.90900000000000003</v>
      </c>
      <c r="I218" s="219"/>
      <c r="J218" s="220">
        <f>ROUND(I218*H218,2)</f>
        <v>0</v>
      </c>
      <c r="K218" s="216" t="s">
        <v>157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</v>
      </c>
      <c r="R218" s="223">
        <f>Q218*H218</f>
        <v>0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152</v>
      </c>
      <c r="AT218" s="225" t="s">
        <v>148</v>
      </c>
      <c r="AU218" s="225" t="s">
        <v>81</v>
      </c>
      <c r="AY218" s="19" t="s">
        <v>145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79</v>
      </c>
      <c r="BK218" s="226">
        <f>ROUND(I218*H218,2)</f>
        <v>0</v>
      </c>
      <c r="BL218" s="19" t="s">
        <v>152</v>
      </c>
      <c r="BM218" s="225" t="s">
        <v>1725</v>
      </c>
    </row>
    <row r="219" s="2" customFormat="1">
      <c r="A219" s="40"/>
      <c r="B219" s="41"/>
      <c r="C219" s="42"/>
      <c r="D219" s="227" t="s">
        <v>159</v>
      </c>
      <c r="E219" s="42"/>
      <c r="F219" s="228" t="s">
        <v>555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159</v>
      </c>
      <c r="AU219" s="19" t="s">
        <v>81</v>
      </c>
    </row>
    <row r="220" s="12" customFormat="1" ht="22.8" customHeight="1">
      <c r="A220" s="12"/>
      <c r="B220" s="198"/>
      <c r="C220" s="199"/>
      <c r="D220" s="200" t="s">
        <v>71</v>
      </c>
      <c r="E220" s="212" t="s">
        <v>564</v>
      </c>
      <c r="F220" s="212" t="s">
        <v>565</v>
      </c>
      <c r="G220" s="199"/>
      <c r="H220" s="199"/>
      <c r="I220" s="202"/>
      <c r="J220" s="213">
        <f>BK220</f>
        <v>0</v>
      </c>
      <c r="K220" s="199"/>
      <c r="L220" s="204"/>
      <c r="M220" s="205"/>
      <c r="N220" s="206"/>
      <c r="O220" s="206"/>
      <c r="P220" s="207">
        <f>SUM(P221:P252)</f>
        <v>0</v>
      </c>
      <c r="Q220" s="206"/>
      <c r="R220" s="207">
        <f>SUM(R221:R252)</f>
        <v>0.27745057000000001</v>
      </c>
      <c r="S220" s="206"/>
      <c r="T220" s="208">
        <f>SUM(T221:T252)</f>
        <v>0.035543980000000003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9" t="s">
        <v>81</v>
      </c>
      <c r="AT220" s="210" t="s">
        <v>71</v>
      </c>
      <c r="AU220" s="210" t="s">
        <v>79</v>
      </c>
      <c r="AY220" s="209" t="s">
        <v>145</v>
      </c>
      <c r="BK220" s="211">
        <f>SUM(BK221:BK252)</f>
        <v>0</v>
      </c>
    </row>
    <row r="221" s="2" customFormat="1" ht="16.5" customHeight="1">
      <c r="A221" s="40"/>
      <c r="B221" s="41"/>
      <c r="C221" s="214" t="s">
        <v>551</v>
      </c>
      <c r="D221" s="214" t="s">
        <v>148</v>
      </c>
      <c r="E221" s="215" t="s">
        <v>567</v>
      </c>
      <c r="F221" s="216" t="s">
        <v>568</v>
      </c>
      <c r="G221" s="217" t="s">
        <v>287</v>
      </c>
      <c r="H221" s="218">
        <v>114.658</v>
      </c>
      <c r="I221" s="219"/>
      <c r="J221" s="220">
        <f>ROUND(I221*H221,2)</f>
        <v>0</v>
      </c>
      <c r="K221" s="216" t="s">
        <v>157</v>
      </c>
      <c r="L221" s="46"/>
      <c r="M221" s="221" t="s">
        <v>19</v>
      </c>
      <c r="N221" s="222" t="s">
        <v>43</v>
      </c>
      <c r="O221" s="86"/>
      <c r="P221" s="223">
        <f>O221*H221</f>
        <v>0</v>
      </c>
      <c r="Q221" s="223">
        <v>0</v>
      </c>
      <c r="R221" s="223">
        <f>Q221*H221</f>
        <v>0</v>
      </c>
      <c r="S221" s="223">
        <v>0</v>
      </c>
      <c r="T221" s="224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25" t="s">
        <v>152</v>
      </c>
      <c r="AT221" s="225" t="s">
        <v>148</v>
      </c>
      <c r="AU221" s="225" t="s">
        <v>81</v>
      </c>
      <c r="AY221" s="19" t="s">
        <v>145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9" t="s">
        <v>79</v>
      </c>
      <c r="BK221" s="226">
        <f>ROUND(I221*H221,2)</f>
        <v>0</v>
      </c>
      <c r="BL221" s="19" t="s">
        <v>152</v>
      </c>
      <c r="BM221" s="225" t="s">
        <v>1726</v>
      </c>
    </row>
    <row r="222" s="2" customFormat="1">
      <c r="A222" s="40"/>
      <c r="B222" s="41"/>
      <c r="C222" s="42"/>
      <c r="D222" s="227" t="s">
        <v>159</v>
      </c>
      <c r="E222" s="42"/>
      <c r="F222" s="228" t="s">
        <v>570</v>
      </c>
      <c r="G222" s="42"/>
      <c r="H222" s="42"/>
      <c r="I222" s="229"/>
      <c r="J222" s="42"/>
      <c r="K222" s="42"/>
      <c r="L222" s="46"/>
      <c r="M222" s="230"/>
      <c r="N222" s="231"/>
      <c r="O222" s="86"/>
      <c r="P222" s="86"/>
      <c r="Q222" s="86"/>
      <c r="R222" s="86"/>
      <c r="S222" s="86"/>
      <c r="T222" s="87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T222" s="19" t="s">
        <v>159</v>
      </c>
      <c r="AU222" s="19" t="s">
        <v>81</v>
      </c>
    </row>
    <row r="223" s="2" customFormat="1" ht="16.5" customHeight="1">
      <c r="A223" s="40"/>
      <c r="B223" s="41"/>
      <c r="C223" s="214" t="s">
        <v>558</v>
      </c>
      <c r="D223" s="214" t="s">
        <v>148</v>
      </c>
      <c r="E223" s="215" t="s">
        <v>572</v>
      </c>
      <c r="F223" s="216" t="s">
        <v>573</v>
      </c>
      <c r="G223" s="217" t="s">
        <v>287</v>
      </c>
      <c r="H223" s="218">
        <v>114.658</v>
      </c>
      <c r="I223" s="219"/>
      <c r="J223" s="220">
        <f>ROUND(I223*H223,2)</f>
        <v>0</v>
      </c>
      <c r="K223" s="216" t="s">
        <v>157</v>
      </c>
      <c r="L223" s="46"/>
      <c r="M223" s="221" t="s">
        <v>19</v>
      </c>
      <c r="N223" s="222" t="s">
        <v>43</v>
      </c>
      <c r="O223" s="86"/>
      <c r="P223" s="223">
        <f>O223*H223</f>
        <v>0</v>
      </c>
      <c r="Q223" s="223">
        <v>0.001</v>
      </c>
      <c r="R223" s="223">
        <f>Q223*H223</f>
        <v>0.11465800000000001</v>
      </c>
      <c r="S223" s="223">
        <v>0.00031</v>
      </c>
      <c r="T223" s="224">
        <f>S223*H223</f>
        <v>0.035543980000000003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25" t="s">
        <v>152</v>
      </c>
      <c r="AT223" s="225" t="s">
        <v>148</v>
      </c>
      <c r="AU223" s="225" t="s">
        <v>81</v>
      </c>
      <c r="AY223" s="19" t="s">
        <v>145</v>
      </c>
      <c r="BE223" s="226">
        <f>IF(N223="základní",J223,0)</f>
        <v>0</v>
      </c>
      <c r="BF223" s="226">
        <f>IF(N223="snížená",J223,0)</f>
        <v>0</v>
      </c>
      <c r="BG223" s="226">
        <f>IF(N223="zákl. přenesená",J223,0)</f>
        <v>0</v>
      </c>
      <c r="BH223" s="226">
        <f>IF(N223="sníž. přenesená",J223,0)</f>
        <v>0</v>
      </c>
      <c r="BI223" s="226">
        <f>IF(N223="nulová",J223,0)</f>
        <v>0</v>
      </c>
      <c r="BJ223" s="19" t="s">
        <v>79</v>
      </c>
      <c r="BK223" s="226">
        <f>ROUND(I223*H223,2)</f>
        <v>0</v>
      </c>
      <c r="BL223" s="19" t="s">
        <v>152</v>
      </c>
      <c r="BM223" s="225" t="s">
        <v>1727</v>
      </c>
    </row>
    <row r="224" s="2" customFormat="1">
      <c r="A224" s="40"/>
      <c r="B224" s="41"/>
      <c r="C224" s="42"/>
      <c r="D224" s="227" t="s">
        <v>159</v>
      </c>
      <c r="E224" s="42"/>
      <c r="F224" s="228" t="s">
        <v>575</v>
      </c>
      <c r="G224" s="42"/>
      <c r="H224" s="42"/>
      <c r="I224" s="229"/>
      <c r="J224" s="42"/>
      <c r="K224" s="42"/>
      <c r="L224" s="46"/>
      <c r="M224" s="230"/>
      <c r="N224" s="231"/>
      <c r="O224" s="86"/>
      <c r="P224" s="86"/>
      <c r="Q224" s="86"/>
      <c r="R224" s="86"/>
      <c r="S224" s="86"/>
      <c r="T224" s="87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T224" s="19" t="s">
        <v>159</v>
      </c>
      <c r="AU224" s="19" t="s">
        <v>81</v>
      </c>
    </row>
    <row r="225" s="13" customFormat="1">
      <c r="A225" s="13"/>
      <c r="B225" s="243"/>
      <c r="C225" s="244"/>
      <c r="D225" s="238" t="s">
        <v>294</v>
      </c>
      <c r="E225" s="245" t="s">
        <v>19</v>
      </c>
      <c r="F225" s="246" t="s">
        <v>1728</v>
      </c>
      <c r="G225" s="244"/>
      <c r="H225" s="247">
        <v>45.234999999999999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3" t="s">
        <v>294</v>
      </c>
      <c r="AU225" s="253" t="s">
        <v>81</v>
      </c>
      <c r="AV225" s="13" t="s">
        <v>81</v>
      </c>
      <c r="AW225" s="13" t="s">
        <v>33</v>
      </c>
      <c r="AX225" s="13" t="s">
        <v>72</v>
      </c>
      <c r="AY225" s="253" t="s">
        <v>145</v>
      </c>
    </row>
    <row r="226" s="13" customFormat="1">
      <c r="A226" s="13"/>
      <c r="B226" s="243"/>
      <c r="C226" s="244"/>
      <c r="D226" s="238" t="s">
        <v>294</v>
      </c>
      <c r="E226" s="245" t="s">
        <v>19</v>
      </c>
      <c r="F226" s="246" t="s">
        <v>1729</v>
      </c>
      <c r="G226" s="244"/>
      <c r="H226" s="247">
        <v>21.451000000000001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3" t="s">
        <v>294</v>
      </c>
      <c r="AU226" s="253" t="s">
        <v>81</v>
      </c>
      <c r="AV226" s="13" t="s">
        <v>81</v>
      </c>
      <c r="AW226" s="13" t="s">
        <v>33</v>
      </c>
      <c r="AX226" s="13" t="s">
        <v>72</v>
      </c>
      <c r="AY226" s="253" t="s">
        <v>145</v>
      </c>
    </row>
    <row r="227" s="13" customFormat="1">
      <c r="A227" s="13"/>
      <c r="B227" s="243"/>
      <c r="C227" s="244"/>
      <c r="D227" s="238" t="s">
        <v>294</v>
      </c>
      <c r="E227" s="245" t="s">
        <v>19</v>
      </c>
      <c r="F227" s="246" t="s">
        <v>1730</v>
      </c>
      <c r="G227" s="244"/>
      <c r="H227" s="247">
        <v>28.105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3" t="s">
        <v>294</v>
      </c>
      <c r="AU227" s="253" t="s">
        <v>81</v>
      </c>
      <c r="AV227" s="13" t="s">
        <v>81</v>
      </c>
      <c r="AW227" s="13" t="s">
        <v>33</v>
      </c>
      <c r="AX227" s="13" t="s">
        <v>72</v>
      </c>
      <c r="AY227" s="253" t="s">
        <v>145</v>
      </c>
    </row>
    <row r="228" s="13" customFormat="1">
      <c r="A228" s="13"/>
      <c r="B228" s="243"/>
      <c r="C228" s="244"/>
      <c r="D228" s="238" t="s">
        <v>294</v>
      </c>
      <c r="E228" s="245" t="s">
        <v>19</v>
      </c>
      <c r="F228" s="246" t="s">
        <v>1731</v>
      </c>
      <c r="G228" s="244"/>
      <c r="H228" s="247">
        <v>18.376999999999999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3" t="s">
        <v>294</v>
      </c>
      <c r="AU228" s="253" t="s">
        <v>81</v>
      </c>
      <c r="AV228" s="13" t="s">
        <v>81</v>
      </c>
      <c r="AW228" s="13" t="s">
        <v>33</v>
      </c>
      <c r="AX228" s="13" t="s">
        <v>72</v>
      </c>
      <c r="AY228" s="253" t="s">
        <v>145</v>
      </c>
    </row>
    <row r="229" s="13" customFormat="1">
      <c r="A229" s="13"/>
      <c r="B229" s="243"/>
      <c r="C229" s="244"/>
      <c r="D229" s="238" t="s">
        <v>294</v>
      </c>
      <c r="E229" s="245" t="s">
        <v>19</v>
      </c>
      <c r="F229" s="246" t="s">
        <v>1732</v>
      </c>
      <c r="G229" s="244"/>
      <c r="H229" s="247">
        <v>34.927999999999997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3" t="s">
        <v>294</v>
      </c>
      <c r="AU229" s="253" t="s">
        <v>81</v>
      </c>
      <c r="AV229" s="13" t="s">
        <v>81</v>
      </c>
      <c r="AW229" s="13" t="s">
        <v>33</v>
      </c>
      <c r="AX229" s="13" t="s">
        <v>72</v>
      </c>
      <c r="AY229" s="253" t="s">
        <v>145</v>
      </c>
    </row>
    <row r="230" s="13" customFormat="1">
      <c r="A230" s="13"/>
      <c r="B230" s="243"/>
      <c r="C230" s="244"/>
      <c r="D230" s="238" t="s">
        <v>294</v>
      </c>
      <c r="E230" s="245" t="s">
        <v>19</v>
      </c>
      <c r="F230" s="246" t="s">
        <v>1733</v>
      </c>
      <c r="G230" s="244"/>
      <c r="H230" s="247">
        <v>-33.549999999999997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3" t="s">
        <v>294</v>
      </c>
      <c r="AU230" s="253" t="s">
        <v>81</v>
      </c>
      <c r="AV230" s="13" t="s">
        <v>81</v>
      </c>
      <c r="AW230" s="13" t="s">
        <v>33</v>
      </c>
      <c r="AX230" s="13" t="s">
        <v>72</v>
      </c>
      <c r="AY230" s="253" t="s">
        <v>145</v>
      </c>
    </row>
    <row r="231" s="13" customFormat="1">
      <c r="A231" s="13"/>
      <c r="B231" s="243"/>
      <c r="C231" s="244"/>
      <c r="D231" s="238" t="s">
        <v>294</v>
      </c>
      <c r="E231" s="245" t="s">
        <v>19</v>
      </c>
      <c r="F231" s="246" t="s">
        <v>1734</v>
      </c>
      <c r="G231" s="244"/>
      <c r="H231" s="247">
        <v>12.012000000000001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3" t="s">
        <v>294</v>
      </c>
      <c r="AU231" s="253" t="s">
        <v>81</v>
      </c>
      <c r="AV231" s="13" t="s">
        <v>81</v>
      </c>
      <c r="AW231" s="13" t="s">
        <v>33</v>
      </c>
      <c r="AX231" s="13" t="s">
        <v>72</v>
      </c>
      <c r="AY231" s="253" t="s">
        <v>145</v>
      </c>
    </row>
    <row r="232" s="13" customFormat="1">
      <c r="A232" s="13"/>
      <c r="B232" s="243"/>
      <c r="C232" s="244"/>
      <c r="D232" s="238" t="s">
        <v>294</v>
      </c>
      <c r="E232" s="245" t="s">
        <v>19</v>
      </c>
      <c r="F232" s="246" t="s">
        <v>1735</v>
      </c>
      <c r="G232" s="244"/>
      <c r="H232" s="247">
        <v>-11.9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3" t="s">
        <v>294</v>
      </c>
      <c r="AU232" s="253" t="s">
        <v>81</v>
      </c>
      <c r="AV232" s="13" t="s">
        <v>81</v>
      </c>
      <c r="AW232" s="13" t="s">
        <v>33</v>
      </c>
      <c r="AX232" s="13" t="s">
        <v>72</v>
      </c>
      <c r="AY232" s="253" t="s">
        <v>145</v>
      </c>
    </row>
    <row r="233" s="14" customFormat="1">
      <c r="A233" s="14"/>
      <c r="B233" s="254"/>
      <c r="C233" s="255"/>
      <c r="D233" s="238" t="s">
        <v>294</v>
      </c>
      <c r="E233" s="256" t="s">
        <v>19</v>
      </c>
      <c r="F233" s="257" t="s">
        <v>298</v>
      </c>
      <c r="G233" s="255"/>
      <c r="H233" s="258">
        <v>114.658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4" t="s">
        <v>294</v>
      </c>
      <c r="AU233" s="264" t="s">
        <v>81</v>
      </c>
      <c r="AV233" s="14" t="s">
        <v>169</v>
      </c>
      <c r="AW233" s="14" t="s">
        <v>33</v>
      </c>
      <c r="AX233" s="14" t="s">
        <v>79</v>
      </c>
      <c r="AY233" s="264" t="s">
        <v>145</v>
      </c>
    </row>
    <row r="234" s="2" customFormat="1" ht="21.75" customHeight="1">
      <c r="A234" s="40"/>
      <c r="B234" s="41"/>
      <c r="C234" s="214" t="s">
        <v>566</v>
      </c>
      <c r="D234" s="214" t="s">
        <v>148</v>
      </c>
      <c r="E234" s="215" t="s">
        <v>582</v>
      </c>
      <c r="F234" s="216" t="s">
        <v>583</v>
      </c>
      <c r="G234" s="217" t="s">
        <v>287</v>
      </c>
      <c r="H234" s="218">
        <v>34.396999999999998</v>
      </c>
      <c r="I234" s="219"/>
      <c r="J234" s="220">
        <f>ROUND(I234*H234,2)</f>
        <v>0</v>
      </c>
      <c r="K234" s="216" t="s">
        <v>157</v>
      </c>
      <c r="L234" s="46"/>
      <c r="M234" s="221" t="s">
        <v>19</v>
      </c>
      <c r="N234" s="222" t="s">
        <v>43</v>
      </c>
      <c r="O234" s="86"/>
      <c r="P234" s="223">
        <f>O234*H234</f>
        <v>0</v>
      </c>
      <c r="Q234" s="223">
        <v>0.0031800000000000001</v>
      </c>
      <c r="R234" s="223">
        <f>Q234*H234</f>
        <v>0.10938246</v>
      </c>
      <c r="S234" s="223">
        <v>0</v>
      </c>
      <c r="T234" s="224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25" t="s">
        <v>152</v>
      </c>
      <c r="AT234" s="225" t="s">
        <v>148</v>
      </c>
      <c r="AU234" s="225" t="s">
        <v>81</v>
      </c>
      <c r="AY234" s="19" t="s">
        <v>145</v>
      </c>
      <c r="BE234" s="226">
        <f>IF(N234="základní",J234,0)</f>
        <v>0</v>
      </c>
      <c r="BF234" s="226">
        <f>IF(N234="snížená",J234,0)</f>
        <v>0</v>
      </c>
      <c r="BG234" s="226">
        <f>IF(N234="zákl. přenesená",J234,0)</f>
        <v>0</v>
      </c>
      <c r="BH234" s="226">
        <f>IF(N234="sníž. přenesená",J234,0)</f>
        <v>0</v>
      </c>
      <c r="BI234" s="226">
        <f>IF(N234="nulová",J234,0)</f>
        <v>0</v>
      </c>
      <c r="BJ234" s="19" t="s">
        <v>79</v>
      </c>
      <c r="BK234" s="226">
        <f>ROUND(I234*H234,2)</f>
        <v>0</v>
      </c>
      <c r="BL234" s="19" t="s">
        <v>152</v>
      </c>
      <c r="BM234" s="225" t="s">
        <v>1736</v>
      </c>
    </row>
    <row r="235" s="2" customFormat="1">
      <c r="A235" s="40"/>
      <c r="B235" s="41"/>
      <c r="C235" s="42"/>
      <c r="D235" s="227" t="s">
        <v>159</v>
      </c>
      <c r="E235" s="42"/>
      <c r="F235" s="228" t="s">
        <v>585</v>
      </c>
      <c r="G235" s="42"/>
      <c r="H235" s="42"/>
      <c r="I235" s="229"/>
      <c r="J235" s="42"/>
      <c r="K235" s="42"/>
      <c r="L235" s="46"/>
      <c r="M235" s="230"/>
      <c r="N235" s="231"/>
      <c r="O235" s="86"/>
      <c r="P235" s="86"/>
      <c r="Q235" s="86"/>
      <c r="R235" s="86"/>
      <c r="S235" s="86"/>
      <c r="T235" s="87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T235" s="19" t="s">
        <v>159</v>
      </c>
      <c r="AU235" s="19" t="s">
        <v>81</v>
      </c>
    </row>
    <row r="236" s="13" customFormat="1">
      <c r="A236" s="13"/>
      <c r="B236" s="243"/>
      <c r="C236" s="244"/>
      <c r="D236" s="238" t="s">
        <v>294</v>
      </c>
      <c r="E236" s="245" t="s">
        <v>19</v>
      </c>
      <c r="F236" s="246" t="s">
        <v>1737</v>
      </c>
      <c r="G236" s="244"/>
      <c r="H236" s="247">
        <v>114.658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3" t="s">
        <v>294</v>
      </c>
      <c r="AU236" s="253" t="s">
        <v>81</v>
      </c>
      <c r="AV236" s="13" t="s">
        <v>81</v>
      </c>
      <c r="AW236" s="13" t="s">
        <v>33</v>
      </c>
      <c r="AX236" s="13" t="s">
        <v>79</v>
      </c>
      <c r="AY236" s="253" t="s">
        <v>145</v>
      </c>
    </row>
    <row r="237" s="13" customFormat="1">
      <c r="A237" s="13"/>
      <c r="B237" s="243"/>
      <c r="C237" s="244"/>
      <c r="D237" s="238" t="s">
        <v>294</v>
      </c>
      <c r="E237" s="244"/>
      <c r="F237" s="246" t="s">
        <v>1738</v>
      </c>
      <c r="G237" s="244"/>
      <c r="H237" s="247">
        <v>34.396999999999998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3" t="s">
        <v>294</v>
      </c>
      <c r="AU237" s="253" t="s">
        <v>81</v>
      </c>
      <c r="AV237" s="13" t="s">
        <v>81</v>
      </c>
      <c r="AW237" s="13" t="s">
        <v>4</v>
      </c>
      <c r="AX237" s="13" t="s">
        <v>79</v>
      </c>
      <c r="AY237" s="253" t="s">
        <v>145</v>
      </c>
    </row>
    <row r="238" s="2" customFormat="1" ht="16.5" customHeight="1">
      <c r="A238" s="40"/>
      <c r="B238" s="41"/>
      <c r="C238" s="214" t="s">
        <v>571</v>
      </c>
      <c r="D238" s="214" t="s">
        <v>148</v>
      </c>
      <c r="E238" s="215" t="s">
        <v>589</v>
      </c>
      <c r="F238" s="216" t="s">
        <v>590</v>
      </c>
      <c r="G238" s="217" t="s">
        <v>287</v>
      </c>
      <c r="H238" s="218">
        <v>59</v>
      </c>
      <c r="I238" s="219"/>
      <c r="J238" s="220">
        <f>ROUND(I238*H238,2)</f>
        <v>0</v>
      </c>
      <c r="K238" s="216" t="s">
        <v>157</v>
      </c>
      <c r="L238" s="46"/>
      <c r="M238" s="221" t="s">
        <v>19</v>
      </c>
      <c r="N238" s="222" t="s">
        <v>43</v>
      </c>
      <c r="O238" s="86"/>
      <c r="P238" s="223">
        <f>O238*H238</f>
        <v>0</v>
      </c>
      <c r="Q238" s="223">
        <v>0</v>
      </c>
      <c r="R238" s="223">
        <f>Q238*H238</f>
        <v>0</v>
      </c>
      <c r="S238" s="223">
        <v>0</v>
      </c>
      <c r="T238" s="224">
        <f>S238*H238</f>
        <v>0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25" t="s">
        <v>152</v>
      </c>
      <c r="AT238" s="225" t="s">
        <v>148</v>
      </c>
      <c r="AU238" s="225" t="s">
        <v>81</v>
      </c>
      <c r="AY238" s="19" t="s">
        <v>145</v>
      </c>
      <c r="BE238" s="226">
        <f>IF(N238="základní",J238,0)</f>
        <v>0</v>
      </c>
      <c r="BF238" s="226">
        <f>IF(N238="snížená",J238,0)</f>
        <v>0</v>
      </c>
      <c r="BG238" s="226">
        <f>IF(N238="zákl. přenesená",J238,0)</f>
        <v>0</v>
      </c>
      <c r="BH238" s="226">
        <f>IF(N238="sníž. přenesená",J238,0)</f>
        <v>0</v>
      </c>
      <c r="BI238" s="226">
        <f>IF(N238="nulová",J238,0)</f>
        <v>0</v>
      </c>
      <c r="BJ238" s="19" t="s">
        <v>79</v>
      </c>
      <c r="BK238" s="226">
        <f>ROUND(I238*H238,2)</f>
        <v>0</v>
      </c>
      <c r="BL238" s="19" t="s">
        <v>152</v>
      </c>
      <c r="BM238" s="225" t="s">
        <v>1739</v>
      </c>
    </row>
    <row r="239" s="2" customFormat="1">
      <c r="A239" s="40"/>
      <c r="B239" s="41"/>
      <c r="C239" s="42"/>
      <c r="D239" s="227" t="s">
        <v>159</v>
      </c>
      <c r="E239" s="42"/>
      <c r="F239" s="228" t="s">
        <v>592</v>
      </c>
      <c r="G239" s="42"/>
      <c r="H239" s="42"/>
      <c r="I239" s="229"/>
      <c r="J239" s="42"/>
      <c r="K239" s="42"/>
      <c r="L239" s="46"/>
      <c r="M239" s="230"/>
      <c r="N239" s="231"/>
      <c r="O239" s="86"/>
      <c r="P239" s="86"/>
      <c r="Q239" s="86"/>
      <c r="R239" s="86"/>
      <c r="S239" s="86"/>
      <c r="T239" s="87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T239" s="19" t="s">
        <v>159</v>
      </c>
      <c r="AU239" s="19" t="s">
        <v>81</v>
      </c>
    </row>
    <row r="240" s="2" customFormat="1" ht="16.5" customHeight="1">
      <c r="A240" s="40"/>
      <c r="B240" s="41"/>
      <c r="C240" s="265" t="s">
        <v>581</v>
      </c>
      <c r="D240" s="265" t="s">
        <v>475</v>
      </c>
      <c r="E240" s="266" t="s">
        <v>594</v>
      </c>
      <c r="F240" s="267" t="s">
        <v>595</v>
      </c>
      <c r="G240" s="268" t="s">
        <v>287</v>
      </c>
      <c r="H240" s="269">
        <v>61.950000000000003</v>
      </c>
      <c r="I240" s="270"/>
      <c r="J240" s="271">
        <f>ROUND(I240*H240,2)</f>
        <v>0</v>
      </c>
      <c r="K240" s="267" t="s">
        <v>157</v>
      </c>
      <c r="L240" s="272"/>
      <c r="M240" s="273" t="s">
        <v>19</v>
      </c>
      <c r="N240" s="274" t="s">
        <v>43</v>
      </c>
      <c r="O240" s="86"/>
      <c r="P240" s="223">
        <f>O240*H240</f>
        <v>0</v>
      </c>
      <c r="Q240" s="223">
        <v>1.0000000000000001E-05</v>
      </c>
      <c r="R240" s="223">
        <f>Q240*H240</f>
        <v>0.00061950000000000004</v>
      </c>
      <c r="S240" s="223">
        <v>0</v>
      </c>
      <c r="T240" s="224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25" t="s">
        <v>222</v>
      </c>
      <c r="AT240" s="225" t="s">
        <v>475</v>
      </c>
      <c r="AU240" s="225" t="s">
        <v>81</v>
      </c>
      <c r="AY240" s="19" t="s">
        <v>145</v>
      </c>
      <c r="BE240" s="226">
        <f>IF(N240="základní",J240,0)</f>
        <v>0</v>
      </c>
      <c r="BF240" s="226">
        <f>IF(N240="snížená",J240,0)</f>
        <v>0</v>
      </c>
      <c r="BG240" s="226">
        <f>IF(N240="zákl. přenesená",J240,0)</f>
        <v>0</v>
      </c>
      <c r="BH240" s="226">
        <f>IF(N240="sníž. přenesená",J240,0)</f>
        <v>0</v>
      </c>
      <c r="BI240" s="226">
        <f>IF(N240="nulová",J240,0)</f>
        <v>0</v>
      </c>
      <c r="BJ240" s="19" t="s">
        <v>79</v>
      </c>
      <c r="BK240" s="226">
        <f>ROUND(I240*H240,2)</f>
        <v>0</v>
      </c>
      <c r="BL240" s="19" t="s">
        <v>152</v>
      </c>
      <c r="BM240" s="225" t="s">
        <v>1740</v>
      </c>
    </row>
    <row r="241" s="13" customFormat="1">
      <c r="A241" s="13"/>
      <c r="B241" s="243"/>
      <c r="C241" s="244"/>
      <c r="D241" s="238" t="s">
        <v>294</v>
      </c>
      <c r="E241" s="244"/>
      <c r="F241" s="246" t="s">
        <v>1741</v>
      </c>
      <c r="G241" s="244"/>
      <c r="H241" s="247">
        <v>61.950000000000003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3" t="s">
        <v>294</v>
      </c>
      <c r="AU241" s="253" t="s">
        <v>81</v>
      </c>
      <c r="AV241" s="13" t="s">
        <v>81</v>
      </c>
      <c r="AW241" s="13" t="s">
        <v>4</v>
      </c>
      <c r="AX241" s="13" t="s">
        <v>79</v>
      </c>
      <c r="AY241" s="253" t="s">
        <v>145</v>
      </c>
    </row>
    <row r="242" s="2" customFormat="1" ht="24.15" customHeight="1">
      <c r="A242" s="40"/>
      <c r="B242" s="41"/>
      <c r="C242" s="214" t="s">
        <v>588</v>
      </c>
      <c r="D242" s="214" t="s">
        <v>148</v>
      </c>
      <c r="E242" s="215" t="s">
        <v>599</v>
      </c>
      <c r="F242" s="216" t="s">
        <v>600</v>
      </c>
      <c r="G242" s="217" t="s">
        <v>287</v>
      </c>
      <c r="H242" s="218">
        <v>4.5650000000000004</v>
      </c>
      <c r="I242" s="219"/>
      <c r="J242" s="220">
        <f>ROUND(I242*H242,2)</f>
        <v>0</v>
      </c>
      <c r="K242" s="216" t="s">
        <v>157</v>
      </c>
      <c r="L242" s="46"/>
      <c r="M242" s="221" t="s">
        <v>19</v>
      </c>
      <c r="N242" s="222" t="s">
        <v>43</v>
      </c>
      <c r="O242" s="86"/>
      <c r="P242" s="223">
        <f>O242*H242</f>
        <v>0</v>
      </c>
      <c r="Q242" s="223">
        <v>0</v>
      </c>
      <c r="R242" s="223">
        <f>Q242*H242</f>
        <v>0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152</v>
      </c>
      <c r="AT242" s="225" t="s">
        <v>148</v>
      </c>
      <c r="AU242" s="225" t="s">
        <v>81</v>
      </c>
      <c r="AY242" s="19" t="s">
        <v>145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79</v>
      </c>
      <c r="BK242" s="226">
        <f>ROUND(I242*H242,2)</f>
        <v>0</v>
      </c>
      <c r="BL242" s="19" t="s">
        <v>152</v>
      </c>
      <c r="BM242" s="225" t="s">
        <v>1742</v>
      </c>
    </row>
    <row r="243" s="2" customFormat="1">
      <c r="A243" s="40"/>
      <c r="B243" s="41"/>
      <c r="C243" s="42"/>
      <c r="D243" s="227" t="s">
        <v>159</v>
      </c>
      <c r="E243" s="42"/>
      <c r="F243" s="228" t="s">
        <v>602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159</v>
      </c>
      <c r="AU243" s="19" t="s">
        <v>81</v>
      </c>
    </row>
    <row r="244" s="13" customFormat="1">
      <c r="A244" s="13"/>
      <c r="B244" s="243"/>
      <c r="C244" s="244"/>
      <c r="D244" s="238" t="s">
        <v>294</v>
      </c>
      <c r="E244" s="245" t="s">
        <v>19</v>
      </c>
      <c r="F244" s="246" t="s">
        <v>1743</v>
      </c>
      <c r="G244" s="244"/>
      <c r="H244" s="247">
        <v>2.5649999999999999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3" t="s">
        <v>294</v>
      </c>
      <c r="AU244" s="253" t="s">
        <v>81</v>
      </c>
      <c r="AV244" s="13" t="s">
        <v>81</v>
      </c>
      <c r="AW244" s="13" t="s">
        <v>33</v>
      </c>
      <c r="AX244" s="13" t="s">
        <v>72</v>
      </c>
      <c r="AY244" s="253" t="s">
        <v>145</v>
      </c>
    </row>
    <row r="245" s="13" customFormat="1">
      <c r="A245" s="13"/>
      <c r="B245" s="243"/>
      <c r="C245" s="244"/>
      <c r="D245" s="238" t="s">
        <v>294</v>
      </c>
      <c r="E245" s="245" t="s">
        <v>19</v>
      </c>
      <c r="F245" s="246" t="s">
        <v>1744</v>
      </c>
      <c r="G245" s="244"/>
      <c r="H245" s="247">
        <v>2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3" t="s">
        <v>294</v>
      </c>
      <c r="AU245" s="253" t="s">
        <v>81</v>
      </c>
      <c r="AV245" s="13" t="s">
        <v>81</v>
      </c>
      <c r="AW245" s="13" t="s">
        <v>33</v>
      </c>
      <c r="AX245" s="13" t="s">
        <v>72</v>
      </c>
      <c r="AY245" s="253" t="s">
        <v>145</v>
      </c>
    </row>
    <row r="246" s="14" customFormat="1">
      <c r="A246" s="14"/>
      <c r="B246" s="254"/>
      <c r="C246" s="255"/>
      <c r="D246" s="238" t="s">
        <v>294</v>
      </c>
      <c r="E246" s="256" t="s">
        <v>19</v>
      </c>
      <c r="F246" s="257" t="s">
        <v>298</v>
      </c>
      <c r="G246" s="255"/>
      <c r="H246" s="258">
        <v>4.5650000000000004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4" t="s">
        <v>294</v>
      </c>
      <c r="AU246" s="264" t="s">
        <v>81</v>
      </c>
      <c r="AV246" s="14" t="s">
        <v>169</v>
      </c>
      <c r="AW246" s="14" t="s">
        <v>33</v>
      </c>
      <c r="AX246" s="14" t="s">
        <v>79</v>
      </c>
      <c r="AY246" s="264" t="s">
        <v>145</v>
      </c>
    </row>
    <row r="247" s="2" customFormat="1" ht="16.5" customHeight="1">
      <c r="A247" s="40"/>
      <c r="B247" s="41"/>
      <c r="C247" s="265" t="s">
        <v>593</v>
      </c>
      <c r="D247" s="265" t="s">
        <v>475</v>
      </c>
      <c r="E247" s="266" t="s">
        <v>594</v>
      </c>
      <c r="F247" s="267" t="s">
        <v>595</v>
      </c>
      <c r="G247" s="268" t="s">
        <v>287</v>
      </c>
      <c r="H247" s="269">
        <v>4.7930000000000001</v>
      </c>
      <c r="I247" s="270"/>
      <c r="J247" s="271">
        <f>ROUND(I247*H247,2)</f>
        <v>0</v>
      </c>
      <c r="K247" s="267" t="s">
        <v>157</v>
      </c>
      <c r="L247" s="272"/>
      <c r="M247" s="273" t="s">
        <v>19</v>
      </c>
      <c r="N247" s="274" t="s">
        <v>43</v>
      </c>
      <c r="O247" s="86"/>
      <c r="P247" s="223">
        <f>O247*H247</f>
        <v>0</v>
      </c>
      <c r="Q247" s="223">
        <v>1.0000000000000001E-05</v>
      </c>
      <c r="R247" s="223">
        <f>Q247*H247</f>
        <v>4.7930000000000004E-05</v>
      </c>
      <c r="S247" s="223">
        <v>0</v>
      </c>
      <c r="T247" s="224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25" t="s">
        <v>222</v>
      </c>
      <c r="AT247" s="225" t="s">
        <v>475</v>
      </c>
      <c r="AU247" s="225" t="s">
        <v>81</v>
      </c>
      <c r="AY247" s="19" t="s">
        <v>145</v>
      </c>
      <c r="BE247" s="226">
        <f>IF(N247="základní",J247,0)</f>
        <v>0</v>
      </c>
      <c r="BF247" s="226">
        <f>IF(N247="snížená",J247,0)</f>
        <v>0</v>
      </c>
      <c r="BG247" s="226">
        <f>IF(N247="zákl. přenesená",J247,0)</f>
        <v>0</v>
      </c>
      <c r="BH247" s="226">
        <f>IF(N247="sníž. přenesená",J247,0)</f>
        <v>0</v>
      </c>
      <c r="BI247" s="226">
        <f>IF(N247="nulová",J247,0)</f>
        <v>0</v>
      </c>
      <c r="BJ247" s="19" t="s">
        <v>79</v>
      </c>
      <c r="BK247" s="226">
        <f>ROUND(I247*H247,2)</f>
        <v>0</v>
      </c>
      <c r="BL247" s="19" t="s">
        <v>152</v>
      </c>
      <c r="BM247" s="225" t="s">
        <v>1745</v>
      </c>
    </row>
    <row r="248" s="13" customFormat="1">
      <c r="A248" s="13"/>
      <c r="B248" s="243"/>
      <c r="C248" s="244"/>
      <c r="D248" s="238" t="s">
        <v>294</v>
      </c>
      <c r="E248" s="244"/>
      <c r="F248" s="246" t="s">
        <v>1746</v>
      </c>
      <c r="G248" s="244"/>
      <c r="H248" s="247">
        <v>4.7930000000000001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3" t="s">
        <v>294</v>
      </c>
      <c r="AU248" s="253" t="s">
        <v>81</v>
      </c>
      <c r="AV248" s="13" t="s">
        <v>81</v>
      </c>
      <c r="AW248" s="13" t="s">
        <v>4</v>
      </c>
      <c r="AX248" s="13" t="s">
        <v>79</v>
      </c>
      <c r="AY248" s="253" t="s">
        <v>145</v>
      </c>
    </row>
    <row r="249" s="2" customFormat="1" ht="16.5" customHeight="1">
      <c r="A249" s="40"/>
      <c r="B249" s="41"/>
      <c r="C249" s="214" t="s">
        <v>598</v>
      </c>
      <c r="D249" s="214" t="s">
        <v>148</v>
      </c>
      <c r="E249" s="215" t="s">
        <v>611</v>
      </c>
      <c r="F249" s="216" t="s">
        <v>612</v>
      </c>
      <c r="G249" s="217" t="s">
        <v>287</v>
      </c>
      <c r="H249" s="218">
        <v>114.658</v>
      </c>
      <c r="I249" s="219"/>
      <c r="J249" s="220">
        <f>ROUND(I249*H249,2)</f>
        <v>0</v>
      </c>
      <c r="K249" s="216" t="s">
        <v>157</v>
      </c>
      <c r="L249" s="46"/>
      <c r="M249" s="221" t="s">
        <v>19</v>
      </c>
      <c r="N249" s="222" t="s">
        <v>43</v>
      </c>
      <c r="O249" s="86"/>
      <c r="P249" s="223">
        <f>O249*H249</f>
        <v>0</v>
      </c>
      <c r="Q249" s="223">
        <v>0.00020000000000000001</v>
      </c>
      <c r="R249" s="223">
        <f>Q249*H249</f>
        <v>0.0229316</v>
      </c>
      <c r="S249" s="223">
        <v>0</v>
      </c>
      <c r="T249" s="224">
        <f>S249*H249</f>
        <v>0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25" t="s">
        <v>152</v>
      </c>
      <c r="AT249" s="225" t="s">
        <v>148</v>
      </c>
      <c r="AU249" s="225" t="s">
        <v>81</v>
      </c>
      <c r="AY249" s="19" t="s">
        <v>145</v>
      </c>
      <c r="BE249" s="226">
        <f>IF(N249="základní",J249,0)</f>
        <v>0</v>
      </c>
      <c r="BF249" s="226">
        <f>IF(N249="snížená",J249,0)</f>
        <v>0</v>
      </c>
      <c r="BG249" s="226">
        <f>IF(N249="zákl. přenesená",J249,0)</f>
        <v>0</v>
      </c>
      <c r="BH249" s="226">
        <f>IF(N249="sníž. přenesená",J249,0)</f>
        <v>0</v>
      </c>
      <c r="BI249" s="226">
        <f>IF(N249="nulová",J249,0)</f>
        <v>0</v>
      </c>
      <c r="BJ249" s="19" t="s">
        <v>79</v>
      </c>
      <c r="BK249" s="226">
        <f>ROUND(I249*H249,2)</f>
        <v>0</v>
      </c>
      <c r="BL249" s="19" t="s">
        <v>152</v>
      </c>
      <c r="BM249" s="225" t="s">
        <v>1747</v>
      </c>
    </row>
    <row r="250" s="2" customFormat="1">
      <c r="A250" s="40"/>
      <c r="B250" s="41"/>
      <c r="C250" s="42"/>
      <c r="D250" s="227" t="s">
        <v>159</v>
      </c>
      <c r="E250" s="42"/>
      <c r="F250" s="228" t="s">
        <v>614</v>
      </c>
      <c r="G250" s="42"/>
      <c r="H250" s="42"/>
      <c r="I250" s="229"/>
      <c r="J250" s="42"/>
      <c r="K250" s="42"/>
      <c r="L250" s="46"/>
      <c r="M250" s="230"/>
      <c r="N250" s="231"/>
      <c r="O250" s="86"/>
      <c r="P250" s="86"/>
      <c r="Q250" s="86"/>
      <c r="R250" s="86"/>
      <c r="S250" s="86"/>
      <c r="T250" s="87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T250" s="19" t="s">
        <v>159</v>
      </c>
      <c r="AU250" s="19" t="s">
        <v>81</v>
      </c>
    </row>
    <row r="251" s="2" customFormat="1" ht="24.15" customHeight="1">
      <c r="A251" s="40"/>
      <c r="B251" s="41"/>
      <c r="C251" s="214" t="s">
        <v>607</v>
      </c>
      <c r="D251" s="214" t="s">
        <v>148</v>
      </c>
      <c r="E251" s="215" t="s">
        <v>616</v>
      </c>
      <c r="F251" s="216" t="s">
        <v>617</v>
      </c>
      <c r="G251" s="217" t="s">
        <v>287</v>
      </c>
      <c r="H251" s="218">
        <v>114.658</v>
      </c>
      <c r="I251" s="219"/>
      <c r="J251" s="220">
        <f>ROUND(I251*H251,2)</f>
        <v>0</v>
      </c>
      <c r="K251" s="216" t="s">
        <v>157</v>
      </c>
      <c r="L251" s="46"/>
      <c r="M251" s="221" t="s">
        <v>19</v>
      </c>
      <c r="N251" s="222" t="s">
        <v>43</v>
      </c>
      <c r="O251" s="86"/>
      <c r="P251" s="223">
        <f>O251*H251</f>
        <v>0</v>
      </c>
      <c r="Q251" s="223">
        <v>0.00025999999999999998</v>
      </c>
      <c r="R251" s="223">
        <f>Q251*H251</f>
        <v>0.029811079999999997</v>
      </c>
      <c r="S251" s="223">
        <v>0</v>
      </c>
      <c r="T251" s="224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25" t="s">
        <v>152</v>
      </c>
      <c r="AT251" s="225" t="s">
        <v>148</v>
      </c>
      <c r="AU251" s="225" t="s">
        <v>81</v>
      </c>
      <c r="AY251" s="19" t="s">
        <v>145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9" t="s">
        <v>79</v>
      </c>
      <c r="BK251" s="226">
        <f>ROUND(I251*H251,2)</f>
        <v>0</v>
      </c>
      <c r="BL251" s="19" t="s">
        <v>152</v>
      </c>
      <c r="BM251" s="225" t="s">
        <v>1748</v>
      </c>
    </row>
    <row r="252" s="2" customFormat="1">
      <c r="A252" s="40"/>
      <c r="B252" s="41"/>
      <c r="C252" s="42"/>
      <c r="D252" s="227" t="s">
        <v>159</v>
      </c>
      <c r="E252" s="42"/>
      <c r="F252" s="228" t="s">
        <v>619</v>
      </c>
      <c r="G252" s="42"/>
      <c r="H252" s="42"/>
      <c r="I252" s="229"/>
      <c r="J252" s="42"/>
      <c r="K252" s="42"/>
      <c r="L252" s="46"/>
      <c r="M252" s="240"/>
      <c r="N252" s="241"/>
      <c r="O252" s="235"/>
      <c r="P252" s="235"/>
      <c r="Q252" s="235"/>
      <c r="R252" s="235"/>
      <c r="S252" s="235"/>
      <c r="T252" s="242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159</v>
      </c>
      <c r="AU252" s="19" t="s">
        <v>81</v>
      </c>
    </row>
    <row r="253" s="2" customFormat="1" ht="6.96" customHeight="1">
      <c r="A253" s="40"/>
      <c r="B253" s="61"/>
      <c r="C253" s="62"/>
      <c r="D253" s="62"/>
      <c r="E253" s="62"/>
      <c r="F253" s="62"/>
      <c r="G253" s="62"/>
      <c r="H253" s="62"/>
      <c r="I253" s="62"/>
      <c r="J253" s="62"/>
      <c r="K253" s="62"/>
      <c r="L253" s="46"/>
      <c r="M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</row>
  </sheetData>
  <sheetProtection sheet="1" autoFilter="0" formatColumns="0" formatRows="0" objects="1" scenarios="1" spinCount="100000" saltValue="cDYTh1X01SIOfBOeyHKiIbvQEoq2tkRk3Vnaz4D4PGWtWkStasocfltFKC0BSpIwQm9T+7W9mjgN1gxPOHYftQ==" hashValue="CzqWwud4fupbVohMmbebfsRX5RILaW6jUqbMNr3C9J6ldqZ3TrrR89g/lqh7e7fWlRfqOnjDGcFydHOvGMvzsw==" algorithmName="SHA-512" password="88A1"/>
  <autoFilter ref="C97:K25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6:H86"/>
    <mergeCell ref="E88:H88"/>
    <mergeCell ref="E90:H90"/>
    <mergeCell ref="L2:V2"/>
  </mergeCells>
  <hyperlinks>
    <hyperlink ref="F102" r:id="rId1" display="https://podminky.urs.cz/item/CS_URS_2023_01/612135101"/>
    <hyperlink ref="F108" r:id="rId2" display="https://podminky.urs.cz/item/CS_URS_2023_01/612315121"/>
    <hyperlink ref="F111" r:id="rId3" display="https://podminky.urs.cz/item/CS_URS_2023_01/949101111"/>
    <hyperlink ref="F113" r:id="rId4" display="https://podminky.urs.cz/item/CS_URS_2023_01/952901111"/>
    <hyperlink ref="F115" r:id="rId5" display="https://podminky.urs.cz/item/CS_URS_2023_01/965046111"/>
    <hyperlink ref="F117" r:id="rId6" display="https://podminky.urs.cz/item/CS_URS_2023_01/968062455"/>
    <hyperlink ref="F125" r:id="rId7" display="https://podminky.urs.cz/item/CS_URS_2023_01/997013216"/>
    <hyperlink ref="F127" r:id="rId8" display="https://podminky.urs.cz/item/CS_URS_2023_01/997013501"/>
    <hyperlink ref="F129" r:id="rId9" display="https://podminky.urs.cz/item/CS_URS_2023_01/997013509"/>
    <hyperlink ref="F132" r:id="rId10" display="https://podminky.urs.cz/item/CS_URS_2023_01/997013631"/>
    <hyperlink ref="F135" r:id="rId11" display="https://podminky.urs.cz/item/CS_URS_2023_01/998018003"/>
    <hyperlink ref="F140" r:id="rId12" display="https://podminky.urs.cz/item/CS_URS_2023_01/998751202"/>
    <hyperlink ref="F143" r:id="rId13" display="https://podminky.urs.cz/item/CS_URS_2023_01/763111812"/>
    <hyperlink ref="F146" r:id="rId14" display="https://podminky.urs.cz/item/CS_URS_2023_01/763135101"/>
    <hyperlink ref="F151" r:id="rId15" display="https://podminky.urs.cz/item/CS_URS_2023_01/763135811"/>
    <hyperlink ref="F153" r:id="rId16" display="https://podminky.urs.cz/item/CS_URS_2023_01/763183112"/>
    <hyperlink ref="F159" r:id="rId17" display="https://podminky.urs.cz/item/CS_URS_2023_01/998763303"/>
    <hyperlink ref="F162" r:id="rId18" display="https://podminky.urs.cz/item/CS_URS_2023_01/766660312"/>
    <hyperlink ref="F166" r:id="rId19" display="https://podminky.urs.cz/item/CS_URS_2023_01/766660748"/>
    <hyperlink ref="F169" r:id="rId20" display="https://podminky.urs.cz/item/CS_URS_2023_01/766682111"/>
    <hyperlink ref="F176" r:id="rId21" display="https://podminky.urs.cz/item/CS_URS_2023_01/998766103"/>
    <hyperlink ref="F179" r:id="rId22" display="https://podminky.urs.cz/item/CS_URS_2023_01/767581801"/>
    <hyperlink ref="F182" r:id="rId23" display="https://podminky.urs.cz/item/CS_URS_2023_01/767582800"/>
    <hyperlink ref="F184" r:id="rId24" display="https://podminky.urs.cz/item/CS_URS_2023_01/767584801"/>
    <hyperlink ref="F187" r:id="rId25" display="https://podminky.urs.cz/item/CS_URS_2023_01/775411810"/>
    <hyperlink ref="F189" r:id="rId26" display="https://podminky.urs.cz/item/CS_URS_2023_01/775429124"/>
    <hyperlink ref="F194" r:id="rId27" display="https://podminky.urs.cz/item/CS_URS_2023_01/775541821"/>
    <hyperlink ref="F196" r:id="rId28" display="https://podminky.urs.cz/item/CS_URS_2023_01/998775103"/>
    <hyperlink ref="F199" r:id="rId29" display="https://podminky.urs.cz/item/CS_URS_2023_01/776111311"/>
    <hyperlink ref="F201" r:id="rId30" display="https://podminky.urs.cz/item/CS_URS_2023_01/776121112"/>
    <hyperlink ref="F203" r:id="rId31" display="https://podminky.urs.cz/item/CS_URS_2023_01/776141112"/>
    <hyperlink ref="F205" r:id="rId32" display="https://podminky.urs.cz/item/CS_URS_2023_01/776261111"/>
    <hyperlink ref="F209" r:id="rId33" display="https://podminky.urs.cz/item/CS_URS_2023_01/776411212"/>
    <hyperlink ref="F213" r:id="rId34" display="https://podminky.urs.cz/item/CS_URS_2023_01/776421111"/>
    <hyperlink ref="F217" r:id="rId35" display="https://podminky.urs.cz/item/CS_URS_2023_01/776991121"/>
    <hyperlink ref="F219" r:id="rId36" display="https://podminky.urs.cz/item/CS_URS_2023_01/998776103"/>
    <hyperlink ref="F222" r:id="rId37" display="https://podminky.urs.cz/item/CS_URS_2023_01/784111001"/>
    <hyperlink ref="F224" r:id="rId38" display="https://podminky.urs.cz/item/CS_URS_2023_01/784121001"/>
    <hyperlink ref="F235" r:id="rId39" display="https://podminky.urs.cz/item/CS_URS_2023_01/784161411"/>
    <hyperlink ref="F239" r:id="rId40" display="https://podminky.urs.cz/item/CS_URS_2023_01/784171101"/>
    <hyperlink ref="F243" r:id="rId41" display="https://podminky.urs.cz/item/CS_URS_2023_01/784171111"/>
    <hyperlink ref="F250" r:id="rId42" display="https://podminky.urs.cz/item/CS_URS_2023_01/784181101"/>
    <hyperlink ref="F252" r:id="rId43" display="https://podminky.urs.cz/item/CS_URS_2023_01/784211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114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81</v>
      </c>
    </row>
    <row r="4" s="1" customFormat="1" ht="24.96" customHeight="1">
      <c r="B4" s="22"/>
      <c r="D4" s="142" t="s">
        <v>115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UK - právnická fakulta - oddělení strategického rozvoje - Rekonstrukce místností 23,120,220,407 a 412</v>
      </c>
      <c r="F7" s="144"/>
      <c r="G7" s="144"/>
      <c r="H7" s="144"/>
      <c r="L7" s="22"/>
    </row>
    <row r="8" s="1" customFormat="1" ht="12" customHeight="1">
      <c r="B8" s="22"/>
      <c r="D8" s="144" t="s">
        <v>116</v>
      </c>
      <c r="L8" s="22"/>
    </row>
    <row r="9" s="2" customFormat="1" ht="16.5" customHeight="1">
      <c r="A9" s="40"/>
      <c r="B9" s="46"/>
      <c r="C9" s="40"/>
      <c r="D9" s="40"/>
      <c r="E9" s="145" t="s">
        <v>1614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118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620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19. 3. 2024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">
        <v>19</v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">
        <v>35</v>
      </c>
      <c r="F26" s="40"/>
      <c r="G26" s="40"/>
      <c r="H26" s="40"/>
      <c r="I26" s="144" t="s">
        <v>28</v>
      </c>
      <c r="J26" s="135" t="s">
        <v>19</v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36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38</v>
      </c>
      <c r="E32" s="40"/>
      <c r="F32" s="40"/>
      <c r="G32" s="40"/>
      <c r="H32" s="40"/>
      <c r="I32" s="40"/>
      <c r="J32" s="155">
        <f>ROUND(J87,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40</v>
      </c>
      <c r="G34" s="40"/>
      <c r="H34" s="40"/>
      <c r="I34" s="156" t="s">
        <v>39</v>
      </c>
      <c r="J34" s="156" t="s">
        <v>41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42</v>
      </c>
      <c r="E35" s="144" t="s">
        <v>43</v>
      </c>
      <c r="F35" s="158">
        <f>ROUND((SUM(BE87:BE141)),  2)</f>
        <v>0</v>
      </c>
      <c r="G35" s="40"/>
      <c r="H35" s="40"/>
      <c r="I35" s="159">
        <v>0.20999999999999999</v>
      </c>
      <c r="J35" s="158">
        <f>ROUND(((SUM(BE87:BE141))*I35),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44</v>
      </c>
      <c r="F36" s="158">
        <f>ROUND((SUM(BF87:BF141)),  2)</f>
        <v>0</v>
      </c>
      <c r="G36" s="40"/>
      <c r="H36" s="40"/>
      <c r="I36" s="159">
        <v>0.12</v>
      </c>
      <c r="J36" s="158">
        <f>ROUND(((SUM(BF87:BF141))*I36),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45</v>
      </c>
      <c r="F37" s="158">
        <f>ROUND((SUM(BG87:BG141)),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46</v>
      </c>
      <c r="F38" s="158">
        <f>ROUND((SUM(BH87:BH141)),  2)</f>
        <v>0</v>
      </c>
      <c r="G38" s="40"/>
      <c r="H38" s="40"/>
      <c r="I38" s="159">
        <v>0.12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47</v>
      </c>
      <c r="F39" s="158">
        <f>ROUND((SUM(BI87:BI141)),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48</v>
      </c>
      <c r="E41" s="162"/>
      <c r="F41" s="162"/>
      <c r="G41" s="163" t="s">
        <v>49</v>
      </c>
      <c r="H41" s="164" t="s">
        <v>50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120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UK - právnická fakulta - oddělení strategického rozvoje - Rekonstrukce místností 23,120,220,407 a 412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116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1614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118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Elektroinstalace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>Nám. Curieových 901/7, Praha 1</v>
      </c>
      <c r="G56" s="42"/>
      <c r="H56" s="42"/>
      <c r="I56" s="34" t="s">
        <v>23</v>
      </c>
      <c r="J56" s="74" t="str">
        <f>IF(J14="","",J14)</f>
        <v>19. 3. 2024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5.15" customHeight="1">
      <c r="A58" s="40"/>
      <c r="B58" s="41"/>
      <c r="C58" s="34" t="s">
        <v>25</v>
      </c>
      <c r="D58" s="42"/>
      <c r="E58" s="42"/>
      <c r="F58" s="29" t="str">
        <f>E17</f>
        <v>UK - právnická fakulta</v>
      </c>
      <c r="G58" s="42"/>
      <c r="H58" s="42"/>
      <c r="I58" s="34" t="s">
        <v>31</v>
      </c>
      <c r="J58" s="38" t="str">
        <f>E23</f>
        <v>ing.arch.Jiří Linhart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>Kateřina Bačová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121</v>
      </c>
      <c r="D61" s="173"/>
      <c r="E61" s="173"/>
      <c r="F61" s="173"/>
      <c r="G61" s="173"/>
      <c r="H61" s="173"/>
      <c r="I61" s="173"/>
      <c r="J61" s="174" t="s">
        <v>122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70</v>
      </c>
      <c r="D63" s="42"/>
      <c r="E63" s="42"/>
      <c r="F63" s="42"/>
      <c r="G63" s="42"/>
      <c r="H63" s="42"/>
      <c r="I63" s="42"/>
      <c r="J63" s="104">
        <f>J87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123</v>
      </c>
    </row>
    <row r="64" s="9" customFormat="1" ht="24.96" customHeight="1">
      <c r="A64" s="9"/>
      <c r="B64" s="176"/>
      <c r="C64" s="177"/>
      <c r="D64" s="178" t="s">
        <v>124</v>
      </c>
      <c r="E64" s="179"/>
      <c r="F64" s="179"/>
      <c r="G64" s="179"/>
      <c r="H64" s="179"/>
      <c r="I64" s="179"/>
      <c r="J64" s="180">
        <f>J88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125</v>
      </c>
      <c r="E65" s="184"/>
      <c r="F65" s="184"/>
      <c r="G65" s="184"/>
      <c r="H65" s="184"/>
      <c r="I65" s="184"/>
      <c r="J65" s="185">
        <f>J89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0"/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14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61"/>
      <c r="C67" s="62"/>
      <c r="D67" s="62"/>
      <c r="E67" s="62"/>
      <c r="F67" s="62"/>
      <c r="G67" s="62"/>
      <c r="H67" s="62"/>
      <c r="I67" s="62"/>
      <c r="J67" s="62"/>
      <c r="K67" s="62"/>
      <c r="L67" s="14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71" s="2" customFormat="1" ht="6.96" customHeight="1">
      <c r="A71" s="40"/>
      <c r="B71" s="63"/>
      <c r="C71" s="64"/>
      <c r="D71" s="64"/>
      <c r="E71" s="64"/>
      <c r="F71" s="64"/>
      <c r="G71" s="64"/>
      <c r="H71" s="64"/>
      <c r="I71" s="64"/>
      <c r="J71" s="64"/>
      <c r="K71" s="64"/>
      <c r="L71" s="14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24.96" customHeight="1">
      <c r="A72" s="40"/>
      <c r="B72" s="41"/>
      <c r="C72" s="25" t="s">
        <v>130</v>
      </c>
      <c r="D72" s="42"/>
      <c r="E72" s="42"/>
      <c r="F72" s="42"/>
      <c r="G72" s="42"/>
      <c r="H72" s="42"/>
      <c r="I72" s="42"/>
      <c r="J72" s="42"/>
      <c r="K72" s="42"/>
      <c r="L72" s="14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4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16</v>
      </c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171" t="str">
        <f>E7</f>
        <v>UK - právnická fakulta - oddělení strategického rozvoje - Rekonstrukce místností 23,120,220,407 a 412</v>
      </c>
      <c r="F75" s="34"/>
      <c r="G75" s="34"/>
      <c r="H75" s="34"/>
      <c r="I75" s="42"/>
      <c r="J75" s="42"/>
      <c r="K75" s="4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1" customFormat="1" ht="12" customHeight="1">
      <c r="B76" s="23"/>
      <c r="C76" s="34" t="s">
        <v>116</v>
      </c>
      <c r="D76" s="24"/>
      <c r="E76" s="24"/>
      <c r="F76" s="24"/>
      <c r="G76" s="24"/>
      <c r="H76" s="24"/>
      <c r="I76" s="24"/>
      <c r="J76" s="24"/>
      <c r="K76" s="24"/>
      <c r="L76" s="22"/>
    </row>
    <row r="77" s="2" customFormat="1" ht="16.5" customHeight="1">
      <c r="A77" s="40"/>
      <c r="B77" s="41"/>
      <c r="C77" s="42"/>
      <c r="D77" s="42"/>
      <c r="E77" s="171" t="s">
        <v>1614</v>
      </c>
      <c r="F77" s="42"/>
      <c r="G77" s="42"/>
      <c r="H77" s="42"/>
      <c r="I77" s="42"/>
      <c r="J77" s="42"/>
      <c r="K77" s="42"/>
      <c r="L77" s="14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118</v>
      </c>
      <c r="D78" s="42"/>
      <c r="E78" s="42"/>
      <c r="F78" s="42"/>
      <c r="G78" s="42"/>
      <c r="H78" s="42"/>
      <c r="I78" s="42"/>
      <c r="J78" s="42"/>
      <c r="K78" s="42"/>
      <c r="L78" s="14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E11</f>
        <v>02 - Elektroinstalace</v>
      </c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F14</f>
        <v>Nám. Curieových 901/7, Praha 1</v>
      </c>
      <c r="G81" s="42"/>
      <c r="H81" s="42"/>
      <c r="I81" s="34" t="s">
        <v>23</v>
      </c>
      <c r="J81" s="74" t="str">
        <f>IF(J14="","",J14)</f>
        <v>19. 3. 2024</v>
      </c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E17</f>
        <v>UK - právnická fakulta</v>
      </c>
      <c r="G83" s="42"/>
      <c r="H83" s="42"/>
      <c r="I83" s="34" t="s">
        <v>31</v>
      </c>
      <c r="J83" s="38" t="str">
        <f>E23</f>
        <v>ing.arch.Jiří Linhart</v>
      </c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IF(E20="","",E20)</f>
        <v>Vyplň údaj</v>
      </c>
      <c r="G84" s="42"/>
      <c r="H84" s="42"/>
      <c r="I84" s="34" t="s">
        <v>34</v>
      </c>
      <c r="J84" s="38" t="str">
        <f>E26</f>
        <v>Kateřina Bačová</v>
      </c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87"/>
      <c r="B86" s="188"/>
      <c r="C86" s="189" t="s">
        <v>131</v>
      </c>
      <c r="D86" s="190" t="s">
        <v>57</v>
      </c>
      <c r="E86" s="190" t="s">
        <v>53</v>
      </c>
      <c r="F86" s="190" t="s">
        <v>54</v>
      </c>
      <c r="G86" s="190" t="s">
        <v>132</v>
      </c>
      <c r="H86" s="190" t="s">
        <v>133</v>
      </c>
      <c r="I86" s="190" t="s">
        <v>134</v>
      </c>
      <c r="J86" s="190" t="s">
        <v>122</v>
      </c>
      <c r="K86" s="191" t="s">
        <v>135</v>
      </c>
      <c r="L86" s="192"/>
      <c r="M86" s="94" t="s">
        <v>19</v>
      </c>
      <c r="N86" s="95" t="s">
        <v>42</v>
      </c>
      <c r="O86" s="95" t="s">
        <v>136</v>
      </c>
      <c r="P86" s="95" t="s">
        <v>137</v>
      </c>
      <c r="Q86" s="95" t="s">
        <v>138</v>
      </c>
      <c r="R86" s="95" t="s">
        <v>139</v>
      </c>
      <c r="S86" s="95" t="s">
        <v>140</v>
      </c>
      <c r="T86" s="96" t="s">
        <v>141</v>
      </c>
      <c r="U86" s="187"/>
      <c r="V86" s="187"/>
      <c r="W86" s="187"/>
      <c r="X86" s="187"/>
      <c r="Y86" s="187"/>
      <c r="Z86" s="187"/>
      <c r="AA86" s="187"/>
      <c r="AB86" s="187"/>
      <c r="AC86" s="187"/>
      <c r="AD86" s="187"/>
      <c r="AE86" s="187"/>
    </row>
    <row r="87" s="2" customFormat="1" ht="22.8" customHeight="1">
      <c r="A87" s="40"/>
      <c r="B87" s="41"/>
      <c r="C87" s="101" t="s">
        <v>142</v>
      </c>
      <c r="D87" s="42"/>
      <c r="E87" s="42"/>
      <c r="F87" s="42"/>
      <c r="G87" s="42"/>
      <c r="H87" s="42"/>
      <c r="I87" s="42"/>
      <c r="J87" s="193">
        <f>BK87</f>
        <v>0</v>
      </c>
      <c r="K87" s="42"/>
      <c r="L87" s="46"/>
      <c r="M87" s="97"/>
      <c r="N87" s="194"/>
      <c r="O87" s="98"/>
      <c r="P87" s="195">
        <f>P88</f>
        <v>0</v>
      </c>
      <c r="Q87" s="98"/>
      <c r="R87" s="195">
        <f>R88</f>
        <v>0</v>
      </c>
      <c r="S87" s="98"/>
      <c r="T87" s="196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123</v>
      </c>
      <c r="BK87" s="197">
        <f>BK88</f>
        <v>0</v>
      </c>
    </row>
    <row r="88" s="12" customFormat="1" ht="25.92" customHeight="1">
      <c r="A88" s="12"/>
      <c r="B88" s="198"/>
      <c r="C88" s="199"/>
      <c r="D88" s="200" t="s">
        <v>71</v>
      </c>
      <c r="E88" s="201" t="s">
        <v>143</v>
      </c>
      <c r="F88" s="201" t="s">
        <v>144</v>
      </c>
      <c r="G88" s="199"/>
      <c r="H88" s="199"/>
      <c r="I88" s="202"/>
      <c r="J88" s="203">
        <f>BK88</f>
        <v>0</v>
      </c>
      <c r="K88" s="199"/>
      <c r="L88" s="204"/>
      <c r="M88" s="205"/>
      <c r="N88" s="206"/>
      <c r="O88" s="206"/>
      <c r="P88" s="207">
        <f>P89</f>
        <v>0</v>
      </c>
      <c r="Q88" s="206"/>
      <c r="R88" s="207">
        <f>R89</f>
        <v>0</v>
      </c>
      <c r="S88" s="206"/>
      <c r="T88" s="208">
        <f>T89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9" t="s">
        <v>81</v>
      </c>
      <c r="AT88" s="210" t="s">
        <v>71</v>
      </c>
      <c r="AU88" s="210" t="s">
        <v>72</v>
      </c>
      <c r="AY88" s="209" t="s">
        <v>145</v>
      </c>
      <c r="BK88" s="211">
        <f>BK89</f>
        <v>0</v>
      </c>
    </row>
    <row r="89" s="12" customFormat="1" ht="22.8" customHeight="1">
      <c r="A89" s="12"/>
      <c r="B89" s="198"/>
      <c r="C89" s="199"/>
      <c r="D89" s="200" t="s">
        <v>71</v>
      </c>
      <c r="E89" s="212" t="s">
        <v>146</v>
      </c>
      <c r="F89" s="212" t="s">
        <v>147</v>
      </c>
      <c r="G89" s="199"/>
      <c r="H89" s="199"/>
      <c r="I89" s="202"/>
      <c r="J89" s="213">
        <f>BK89</f>
        <v>0</v>
      </c>
      <c r="K89" s="199"/>
      <c r="L89" s="204"/>
      <c r="M89" s="205"/>
      <c r="N89" s="206"/>
      <c r="O89" s="206"/>
      <c r="P89" s="207">
        <f>SUM(P90:P141)</f>
        <v>0</v>
      </c>
      <c r="Q89" s="206"/>
      <c r="R89" s="207">
        <f>SUM(R90:R141)</f>
        <v>0</v>
      </c>
      <c r="S89" s="206"/>
      <c r="T89" s="208">
        <f>SUM(T90:T141)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9" t="s">
        <v>81</v>
      </c>
      <c r="AT89" s="210" t="s">
        <v>71</v>
      </c>
      <c r="AU89" s="210" t="s">
        <v>79</v>
      </c>
      <c r="AY89" s="209" t="s">
        <v>145</v>
      </c>
      <c r="BK89" s="211">
        <f>SUM(BK90:BK141)</f>
        <v>0</v>
      </c>
    </row>
    <row r="90" s="2" customFormat="1" ht="16.5" customHeight="1">
      <c r="A90" s="40"/>
      <c r="B90" s="41"/>
      <c r="C90" s="214" t="s">
        <v>79</v>
      </c>
      <c r="D90" s="214" t="s">
        <v>148</v>
      </c>
      <c r="E90" s="215" t="s">
        <v>1749</v>
      </c>
      <c r="F90" s="216" t="s">
        <v>1278</v>
      </c>
      <c r="G90" s="217" t="s">
        <v>156</v>
      </c>
      <c r="H90" s="218">
        <v>12</v>
      </c>
      <c r="I90" s="219"/>
      <c r="J90" s="220">
        <f>ROUND(I90*H90,2)</f>
        <v>0</v>
      </c>
      <c r="K90" s="216" t="s">
        <v>19</v>
      </c>
      <c r="L90" s="46"/>
      <c r="M90" s="221" t="s">
        <v>19</v>
      </c>
      <c r="N90" s="222" t="s">
        <v>43</v>
      </c>
      <c r="O90" s="86"/>
      <c r="P90" s="223">
        <f>O90*H90</f>
        <v>0</v>
      </c>
      <c r="Q90" s="223">
        <v>0</v>
      </c>
      <c r="R90" s="223">
        <f>Q90*H90</f>
        <v>0</v>
      </c>
      <c r="S90" s="223">
        <v>0</v>
      </c>
      <c r="T90" s="224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25" t="s">
        <v>152</v>
      </c>
      <c r="AT90" s="225" t="s">
        <v>148</v>
      </c>
      <c r="AU90" s="225" t="s">
        <v>81</v>
      </c>
      <c r="AY90" s="19" t="s">
        <v>145</v>
      </c>
      <c r="BE90" s="226">
        <f>IF(N90="základní",J90,0)</f>
        <v>0</v>
      </c>
      <c r="BF90" s="226">
        <f>IF(N90="snížená",J90,0)</f>
        <v>0</v>
      </c>
      <c r="BG90" s="226">
        <f>IF(N90="zákl. přenesená",J90,0)</f>
        <v>0</v>
      </c>
      <c r="BH90" s="226">
        <f>IF(N90="sníž. přenesená",J90,0)</f>
        <v>0</v>
      </c>
      <c r="BI90" s="226">
        <f>IF(N90="nulová",J90,0)</f>
        <v>0</v>
      </c>
      <c r="BJ90" s="19" t="s">
        <v>79</v>
      </c>
      <c r="BK90" s="226">
        <f>ROUND(I90*H90,2)</f>
        <v>0</v>
      </c>
      <c r="BL90" s="19" t="s">
        <v>152</v>
      </c>
      <c r="BM90" s="225" t="s">
        <v>1750</v>
      </c>
    </row>
    <row r="91" s="2" customFormat="1" ht="21.75" customHeight="1">
      <c r="A91" s="40"/>
      <c r="B91" s="41"/>
      <c r="C91" s="214" t="s">
        <v>81</v>
      </c>
      <c r="D91" s="214" t="s">
        <v>148</v>
      </c>
      <c r="E91" s="215" t="s">
        <v>1751</v>
      </c>
      <c r="F91" s="216" t="s">
        <v>631</v>
      </c>
      <c r="G91" s="217" t="s">
        <v>156</v>
      </c>
      <c r="H91" s="218">
        <v>1</v>
      </c>
      <c r="I91" s="219"/>
      <c r="J91" s="220">
        <f>ROUND(I91*H91,2)</f>
        <v>0</v>
      </c>
      <c r="K91" s="216" t="s">
        <v>19</v>
      </c>
      <c r="L91" s="46"/>
      <c r="M91" s="221" t="s">
        <v>19</v>
      </c>
      <c r="N91" s="222" t="s">
        <v>43</v>
      </c>
      <c r="O91" s="86"/>
      <c r="P91" s="223">
        <f>O91*H91</f>
        <v>0</v>
      </c>
      <c r="Q91" s="223">
        <v>0</v>
      </c>
      <c r="R91" s="223">
        <f>Q91*H91</f>
        <v>0</v>
      </c>
      <c r="S91" s="223">
        <v>0</v>
      </c>
      <c r="T91" s="224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25" t="s">
        <v>152</v>
      </c>
      <c r="AT91" s="225" t="s">
        <v>148</v>
      </c>
      <c r="AU91" s="225" t="s">
        <v>81</v>
      </c>
      <c r="AY91" s="19" t="s">
        <v>145</v>
      </c>
      <c r="BE91" s="226">
        <f>IF(N91="základní",J91,0)</f>
        <v>0</v>
      </c>
      <c r="BF91" s="226">
        <f>IF(N91="snížená",J91,0)</f>
        <v>0</v>
      </c>
      <c r="BG91" s="226">
        <f>IF(N91="zákl. přenesená",J91,0)</f>
        <v>0</v>
      </c>
      <c r="BH91" s="226">
        <f>IF(N91="sníž. přenesená",J91,0)</f>
        <v>0</v>
      </c>
      <c r="BI91" s="226">
        <f>IF(N91="nulová",J91,0)</f>
        <v>0</v>
      </c>
      <c r="BJ91" s="19" t="s">
        <v>79</v>
      </c>
      <c r="BK91" s="226">
        <f>ROUND(I91*H91,2)</f>
        <v>0</v>
      </c>
      <c r="BL91" s="19" t="s">
        <v>152</v>
      </c>
      <c r="BM91" s="225" t="s">
        <v>1752</v>
      </c>
    </row>
    <row r="92" s="2" customFormat="1" ht="16.5" customHeight="1">
      <c r="A92" s="40"/>
      <c r="B92" s="41"/>
      <c r="C92" s="214" t="s">
        <v>161</v>
      </c>
      <c r="D92" s="214" t="s">
        <v>148</v>
      </c>
      <c r="E92" s="215" t="s">
        <v>1753</v>
      </c>
      <c r="F92" s="216" t="s">
        <v>640</v>
      </c>
      <c r="G92" s="217" t="s">
        <v>156</v>
      </c>
      <c r="H92" s="218">
        <v>1</v>
      </c>
      <c r="I92" s="219"/>
      <c r="J92" s="220">
        <f>ROUND(I92*H92,2)</f>
        <v>0</v>
      </c>
      <c r="K92" s="216" t="s">
        <v>19</v>
      </c>
      <c r="L92" s="46"/>
      <c r="M92" s="221" t="s">
        <v>19</v>
      </c>
      <c r="N92" s="222" t="s">
        <v>43</v>
      </c>
      <c r="O92" s="86"/>
      <c r="P92" s="223">
        <f>O92*H92</f>
        <v>0</v>
      </c>
      <c r="Q92" s="223">
        <v>0</v>
      </c>
      <c r="R92" s="223">
        <f>Q92*H92</f>
        <v>0</v>
      </c>
      <c r="S92" s="223">
        <v>0</v>
      </c>
      <c r="T92" s="224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25" t="s">
        <v>152</v>
      </c>
      <c r="AT92" s="225" t="s">
        <v>148</v>
      </c>
      <c r="AU92" s="225" t="s">
        <v>81</v>
      </c>
      <c r="AY92" s="19" t="s">
        <v>145</v>
      </c>
      <c r="BE92" s="226">
        <f>IF(N92="základní",J92,0)</f>
        <v>0</v>
      </c>
      <c r="BF92" s="226">
        <f>IF(N92="snížená",J92,0)</f>
        <v>0</v>
      </c>
      <c r="BG92" s="226">
        <f>IF(N92="zákl. přenesená",J92,0)</f>
        <v>0</v>
      </c>
      <c r="BH92" s="226">
        <f>IF(N92="sníž. přenesená",J92,0)</f>
        <v>0</v>
      </c>
      <c r="BI92" s="226">
        <f>IF(N92="nulová",J92,0)</f>
        <v>0</v>
      </c>
      <c r="BJ92" s="19" t="s">
        <v>79</v>
      </c>
      <c r="BK92" s="226">
        <f>ROUND(I92*H92,2)</f>
        <v>0</v>
      </c>
      <c r="BL92" s="19" t="s">
        <v>152</v>
      </c>
      <c r="BM92" s="225" t="s">
        <v>1754</v>
      </c>
    </row>
    <row r="93" s="2" customFormat="1" ht="24.15" customHeight="1">
      <c r="A93" s="40"/>
      <c r="B93" s="41"/>
      <c r="C93" s="214" t="s">
        <v>169</v>
      </c>
      <c r="D93" s="214" t="s">
        <v>148</v>
      </c>
      <c r="E93" s="215" t="s">
        <v>1755</v>
      </c>
      <c r="F93" s="216" t="s">
        <v>643</v>
      </c>
      <c r="G93" s="217" t="s">
        <v>156</v>
      </c>
      <c r="H93" s="218">
        <v>30</v>
      </c>
      <c r="I93" s="219"/>
      <c r="J93" s="220">
        <f>ROUND(I93*H93,2)</f>
        <v>0</v>
      </c>
      <c r="K93" s="216" t="s">
        <v>19</v>
      </c>
      <c r="L93" s="46"/>
      <c r="M93" s="221" t="s">
        <v>19</v>
      </c>
      <c r="N93" s="222" t="s">
        <v>43</v>
      </c>
      <c r="O93" s="86"/>
      <c r="P93" s="223">
        <f>O93*H93</f>
        <v>0</v>
      </c>
      <c r="Q93" s="223">
        <v>0</v>
      </c>
      <c r="R93" s="223">
        <f>Q93*H93</f>
        <v>0</v>
      </c>
      <c r="S93" s="223">
        <v>0</v>
      </c>
      <c r="T93" s="224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25" t="s">
        <v>152</v>
      </c>
      <c r="AT93" s="225" t="s">
        <v>148</v>
      </c>
      <c r="AU93" s="225" t="s">
        <v>81</v>
      </c>
      <c r="AY93" s="19" t="s">
        <v>145</v>
      </c>
      <c r="BE93" s="226">
        <f>IF(N93="základní",J93,0)</f>
        <v>0</v>
      </c>
      <c r="BF93" s="226">
        <f>IF(N93="snížená",J93,0)</f>
        <v>0</v>
      </c>
      <c r="BG93" s="226">
        <f>IF(N93="zákl. přenesená",J93,0)</f>
        <v>0</v>
      </c>
      <c r="BH93" s="226">
        <f>IF(N93="sníž. přenesená",J93,0)</f>
        <v>0</v>
      </c>
      <c r="BI93" s="226">
        <f>IF(N93="nulová",J93,0)</f>
        <v>0</v>
      </c>
      <c r="BJ93" s="19" t="s">
        <v>79</v>
      </c>
      <c r="BK93" s="226">
        <f>ROUND(I93*H93,2)</f>
        <v>0</v>
      </c>
      <c r="BL93" s="19" t="s">
        <v>152</v>
      </c>
      <c r="BM93" s="225" t="s">
        <v>1756</v>
      </c>
    </row>
    <row r="94" s="2" customFormat="1" ht="33" customHeight="1">
      <c r="A94" s="40"/>
      <c r="B94" s="41"/>
      <c r="C94" s="214" t="s">
        <v>172</v>
      </c>
      <c r="D94" s="214" t="s">
        <v>148</v>
      </c>
      <c r="E94" s="215" t="s">
        <v>1757</v>
      </c>
      <c r="F94" s="216" t="s">
        <v>646</v>
      </c>
      <c r="G94" s="217" t="s">
        <v>156</v>
      </c>
      <c r="H94" s="218">
        <v>3</v>
      </c>
      <c r="I94" s="219"/>
      <c r="J94" s="220">
        <f>ROUND(I94*H94,2)</f>
        <v>0</v>
      </c>
      <c r="K94" s="216" t="s">
        <v>19</v>
      </c>
      <c r="L94" s="46"/>
      <c r="M94" s="221" t="s">
        <v>19</v>
      </c>
      <c r="N94" s="222" t="s">
        <v>43</v>
      </c>
      <c r="O94" s="86"/>
      <c r="P94" s="223">
        <f>O94*H94</f>
        <v>0</v>
      </c>
      <c r="Q94" s="223">
        <v>0</v>
      </c>
      <c r="R94" s="223">
        <f>Q94*H94</f>
        <v>0</v>
      </c>
      <c r="S94" s="223">
        <v>0</v>
      </c>
      <c r="T94" s="224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25" t="s">
        <v>152</v>
      </c>
      <c r="AT94" s="225" t="s">
        <v>148</v>
      </c>
      <c r="AU94" s="225" t="s">
        <v>81</v>
      </c>
      <c r="AY94" s="19" t="s">
        <v>145</v>
      </c>
      <c r="BE94" s="226">
        <f>IF(N94="základní",J94,0)</f>
        <v>0</v>
      </c>
      <c r="BF94" s="226">
        <f>IF(N94="snížená",J94,0)</f>
        <v>0</v>
      </c>
      <c r="BG94" s="226">
        <f>IF(N94="zákl. přenesená",J94,0)</f>
        <v>0</v>
      </c>
      <c r="BH94" s="226">
        <f>IF(N94="sníž. přenesená",J94,0)</f>
        <v>0</v>
      </c>
      <c r="BI94" s="226">
        <f>IF(N94="nulová",J94,0)</f>
        <v>0</v>
      </c>
      <c r="BJ94" s="19" t="s">
        <v>79</v>
      </c>
      <c r="BK94" s="226">
        <f>ROUND(I94*H94,2)</f>
        <v>0</v>
      </c>
      <c r="BL94" s="19" t="s">
        <v>152</v>
      </c>
      <c r="BM94" s="225" t="s">
        <v>1758</v>
      </c>
    </row>
    <row r="95" s="2" customFormat="1" ht="24.15" customHeight="1">
      <c r="A95" s="40"/>
      <c r="B95" s="41"/>
      <c r="C95" s="214" t="s">
        <v>175</v>
      </c>
      <c r="D95" s="214" t="s">
        <v>148</v>
      </c>
      <c r="E95" s="215" t="s">
        <v>1759</v>
      </c>
      <c r="F95" s="216" t="s">
        <v>649</v>
      </c>
      <c r="G95" s="217" t="s">
        <v>156</v>
      </c>
      <c r="H95" s="218">
        <v>5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152</v>
      </c>
      <c r="AT95" s="225" t="s">
        <v>148</v>
      </c>
      <c r="AU95" s="225" t="s">
        <v>81</v>
      </c>
      <c r="AY95" s="19" t="s">
        <v>145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79</v>
      </c>
      <c r="BK95" s="226">
        <f>ROUND(I95*H95,2)</f>
        <v>0</v>
      </c>
      <c r="BL95" s="19" t="s">
        <v>152</v>
      </c>
      <c r="BM95" s="225" t="s">
        <v>1760</v>
      </c>
    </row>
    <row r="96" s="2" customFormat="1" ht="37.8" customHeight="1">
      <c r="A96" s="40"/>
      <c r="B96" s="41"/>
      <c r="C96" s="214" t="s">
        <v>178</v>
      </c>
      <c r="D96" s="214" t="s">
        <v>148</v>
      </c>
      <c r="E96" s="215" t="s">
        <v>1761</v>
      </c>
      <c r="F96" s="216" t="s">
        <v>652</v>
      </c>
      <c r="G96" s="217" t="s">
        <v>156</v>
      </c>
      <c r="H96" s="218">
        <v>3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152</v>
      </c>
      <c r="AT96" s="225" t="s">
        <v>148</v>
      </c>
      <c r="AU96" s="225" t="s">
        <v>81</v>
      </c>
      <c r="AY96" s="19" t="s">
        <v>145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79</v>
      </c>
      <c r="BK96" s="226">
        <f>ROUND(I96*H96,2)</f>
        <v>0</v>
      </c>
      <c r="BL96" s="19" t="s">
        <v>152</v>
      </c>
      <c r="BM96" s="225" t="s">
        <v>1762</v>
      </c>
    </row>
    <row r="97" s="2" customFormat="1" ht="16.5" customHeight="1">
      <c r="A97" s="40"/>
      <c r="B97" s="41"/>
      <c r="C97" s="214" t="s">
        <v>182</v>
      </c>
      <c r="D97" s="214" t="s">
        <v>148</v>
      </c>
      <c r="E97" s="215" t="s">
        <v>1763</v>
      </c>
      <c r="F97" s="216" t="s">
        <v>655</v>
      </c>
      <c r="G97" s="217" t="s">
        <v>156</v>
      </c>
      <c r="H97" s="218">
        <v>6</v>
      </c>
      <c r="I97" s="219"/>
      <c r="J97" s="220">
        <f>ROUND(I97*H97,2)</f>
        <v>0</v>
      </c>
      <c r="K97" s="216" t="s">
        <v>19</v>
      </c>
      <c r="L97" s="46"/>
      <c r="M97" s="221" t="s">
        <v>19</v>
      </c>
      <c r="N97" s="222" t="s">
        <v>43</v>
      </c>
      <c r="O97" s="86"/>
      <c r="P97" s="223">
        <f>O97*H97</f>
        <v>0</v>
      </c>
      <c r="Q97" s="223">
        <v>0</v>
      </c>
      <c r="R97" s="223">
        <f>Q97*H97</f>
        <v>0</v>
      </c>
      <c r="S97" s="223">
        <v>0</v>
      </c>
      <c r="T97" s="224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25" t="s">
        <v>152</v>
      </c>
      <c r="AT97" s="225" t="s">
        <v>148</v>
      </c>
      <c r="AU97" s="225" t="s">
        <v>81</v>
      </c>
      <c r="AY97" s="19" t="s">
        <v>145</v>
      </c>
      <c r="BE97" s="226">
        <f>IF(N97="základní",J97,0)</f>
        <v>0</v>
      </c>
      <c r="BF97" s="226">
        <f>IF(N97="snížená",J97,0)</f>
        <v>0</v>
      </c>
      <c r="BG97" s="226">
        <f>IF(N97="zákl. přenesená",J97,0)</f>
        <v>0</v>
      </c>
      <c r="BH97" s="226">
        <f>IF(N97="sníž. přenesená",J97,0)</f>
        <v>0</v>
      </c>
      <c r="BI97" s="226">
        <f>IF(N97="nulová",J97,0)</f>
        <v>0</v>
      </c>
      <c r="BJ97" s="19" t="s">
        <v>79</v>
      </c>
      <c r="BK97" s="226">
        <f>ROUND(I97*H97,2)</f>
        <v>0</v>
      </c>
      <c r="BL97" s="19" t="s">
        <v>152</v>
      </c>
      <c r="BM97" s="225" t="s">
        <v>1764</v>
      </c>
    </row>
    <row r="98" s="2" customFormat="1" ht="16.5" customHeight="1">
      <c r="A98" s="40"/>
      <c r="B98" s="41"/>
      <c r="C98" s="214" t="s">
        <v>188</v>
      </c>
      <c r="D98" s="214" t="s">
        <v>148</v>
      </c>
      <c r="E98" s="215" t="s">
        <v>1765</v>
      </c>
      <c r="F98" s="216" t="s">
        <v>658</v>
      </c>
      <c r="G98" s="217" t="s">
        <v>156</v>
      </c>
      <c r="H98" s="218">
        <v>12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152</v>
      </c>
      <c r="AT98" s="225" t="s">
        <v>148</v>
      </c>
      <c r="AU98" s="225" t="s">
        <v>81</v>
      </c>
      <c r="AY98" s="19" t="s">
        <v>145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79</v>
      </c>
      <c r="BK98" s="226">
        <f>ROUND(I98*H98,2)</f>
        <v>0</v>
      </c>
      <c r="BL98" s="19" t="s">
        <v>152</v>
      </c>
      <c r="BM98" s="225" t="s">
        <v>1766</v>
      </c>
    </row>
    <row r="99" s="2" customFormat="1" ht="16.5" customHeight="1">
      <c r="A99" s="40"/>
      <c r="B99" s="41"/>
      <c r="C99" s="214" t="s">
        <v>185</v>
      </c>
      <c r="D99" s="214" t="s">
        <v>148</v>
      </c>
      <c r="E99" s="215" t="s">
        <v>1767</v>
      </c>
      <c r="F99" s="216" t="s">
        <v>661</v>
      </c>
      <c r="G99" s="217" t="s">
        <v>156</v>
      </c>
      <c r="H99" s="218">
        <v>6</v>
      </c>
      <c r="I99" s="219"/>
      <c r="J99" s="220">
        <f>ROUND(I99*H99,2)</f>
        <v>0</v>
      </c>
      <c r="K99" s="216" t="s">
        <v>19</v>
      </c>
      <c r="L99" s="46"/>
      <c r="M99" s="221" t="s">
        <v>19</v>
      </c>
      <c r="N99" s="222" t="s">
        <v>43</v>
      </c>
      <c r="O99" s="86"/>
      <c r="P99" s="223">
        <f>O99*H99</f>
        <v>0</v>
      </c>
      <c r="Q99" s="223">
        <v>0</v>
      </c>
      <c r="R99" s="223">
        <f>Q99*H99</f>
        <v>0</v>
      </c>
      <c r="S99" s="223">
        <v>0</v>
      </c>
      <c r="T99" s="224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25" t="s">
        <v>152</v>
      </c>
      <c r="AT99" s="225" t="s">
        <v>148</v>
      </c>
      <c r="AU99" s="225" t="s">
        <v>81</v>
      </c>
      <c r="AY99" s="19" t="s">
        <v>145</v>
      </c>
      <c r="BE99" s="226">
        <f>IF(N99="základní",J99,0)</f>
        <v>0</v>
      </c>
      <c r="BF99" s="226">
        <f>IF(N99="snížená",J99,0)</f>
        <v>0</v>
      </c>
      <c r="BG99" s="226">
        <f>IF(N99="zákl. přenesená",J99,0)</f>
        <v>0</v>
      </c>
      <c r="BH99" s="226">
        <f>IF(N99="sníž. přenesená",J99,0)</f>
        <v>0</v>
      </c>
      <c r="BI99" s="226">
        <f>IF(N99="nulová",J99,0)</f>
        <v>0</v>
      </c>
      <c r="BJ99" s="19" t="s">
        <v>79</v>
      </c>
      <c r="BK99" s="226">
        <f>ROUND(I99*H99,2)</f>
        <v>0</v>
      </c>
      <c r="BL99" s="19" t="s">
        <v>152</v>
      </c>
      <c r="BM99" s="225" t="s">
        <v>1768</v>
      </c>
    </row>
    <row r="100" s="2" customFormat="1" ht="16.5" customHeight="1">
      <c r="A100" s="40"/>
      <c r="B100" s="41"/>
      <c r="C100" s="214" t="s">
        <v>194</v>
      </c>
      <c r="D100" s="214" t="s">
        <v>148</v>
      </c>
      <c r="E100" s="215" t="s">
        <v>1769</v>
      </c>
      <c r="F100" s="216" t="s">
        <v>664</v>
      </c>
      <c r="G100" s="217" t="s">
        <v>156</v>
      </c>
      <c r="H100" s="218">
        <v>6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152</v>
      </c>
      <c r="AT100" s="225" t="s">
        <v>148</v>
      </c>
      <c r="AU100" s="225" t="s">
        <v>81</v>
      </c>
      <c r="AY100" s="19" t="s">
        <v>145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79</v>
      </c>
      <c r="BK100" s="226">
        <f>ROUND(I100*H100,2)</f>
        <v>0</v>
      </c>
      <c r="BL100" s="19" t="s">
        <v>152</v>
      </c>
      <c r="BM100" s="225" t="s">
        <v>1770</v>
      </c>
    </row>
    <row r="101" s="2" customFormat="1" ht="21.75" customHeight="1">
      <c r="A101" s="40"/>
      <c r="B101" s="41"/>
      <c r="C101" s="214" t="s">
        <v>8</v>
      </c>
      <c r="D101" s="214" t="s">
        <v>148</v>
      </c>
      <c r="E101" s="215" t="s">
        <v>1771</v>
      </c>
      <c r="F101" s="216" t="s">
        <v>667</v>
      </c>
      <c r="G101" s="217" t="s">
        <v>156</v>
      </c>
      <c r="H101" s="218">
        <v>3</v>
      </c>
      <c r="I101" s="219"/>
      <c r="J101" s="220">
        <f>ROUND(I101*H101,2)</f>
        <v>0</v>
      </c>
      <c r="K101" s="216" t="s">
        <v>19</v>
      </c>
      <c r="L101" s="46"/>
      <c r="M101" s="221" t="s">
        <v>19</v>
      </c>
      <c r="N101" s="222" t="s">
        <v>43</v>
      </c>
      <c r="O101" s="86"/>
      <c r="P101" s="223">
        <f>O101*H101</f>
        <v>0</v>
      </c>
      <c r="Q101" s="223">
        <v>0</v>
      </c>
      <c r="R101" s="223">
        <f>Q101*H101</f>
        <v>0</v>
      </c>
      <c r="S101" s="223">
        <v>0</v>
      </c>
      <c r="T101" s="224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25" t="s">
        <v>152</v>
      </c>
      <c r="AT101" s="225" t="s">
        <v>148</v>
      </c>
      <c r="AU101" s="225" t="s">
        <v>81</v>
      </c>
      <c r="AY101" s="19" t="s">
        <v>145</v>
      </c>
      <c r="BE101" s="226">
        <f>IF(N101="základní",J101,0)</f>
        <v>0</v>
      </c>
      <c r="BF101" s="226">
        <f>IF(N101="snížená",J101,0)</f>
        <v>0</v>
      </c>
      <c r="BG101" s="226">
        <f>IF(N101="zákl. přenesená",J101,0)</f>
        <v>0</v>
      </c>
      <c r="BH101" s="226">
        <f>IF(N101="sníž. přenesená",J101,0)</f>
        <v>0</v>
      </c>
      <c r="BI101" s="226">
        <f>IF(N101="nulová",J101,0)</f>
        <v>0</v>
      </c>
      <c r="BJ101" s="19" t="s">
        <v>79</v>
      </c>
      <c r="BK101" s="226">
        <f>ROUND(I101*H101,2)</f>
        <v>0</v>
      </c>
      <c r="BL101" s="19" t="s">
        <v>152</v>
      </c>
      <c r="BM101" s="225" t="s">
        <v>1772</v>
      </c>
    </row>
    <row r="102" s="2" customFormat="1" ht="24.15" customHeight="1">
      <c r="A102" s="40"/>
      <c r="B102" s="41"/>
      <c r="C102" s="214" t="s">
        <v>199</v>
      </c>
      <c r="D102" s="214" t="s">
        <v>148</v>
      </c>
      <c r="E102" s="215" t="s">
        <v>1773</v>
      </c>
      <c r="F102" s="216" t="s">
        <v>670</v>
      </c>
      <c r="G102" s="217" t="s">
        <v>156</v>
      </c>
      <c r="H102" s="218">
        <v>7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152</v>
      </c>
      <c r="AT102" s="225" t="s">
        <v>148</v>
      </c>
      <c r="AU102" s="225" t="s">
        <v>81</v>
      </c>
      <c r="AY102" s="19" t="s">
        <v>145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79</v>
      </c>
      <c r="BK102" s="226">
        <f>ROUND(I102*H102,2)</f>
        <v>0</v>
      </c>
      <c r="BL102" s="19" t="s">
        <v>152</v>
      </c>
      <c r="BM102" s="225" t="s">
        <v>1774</v>
      </c>
    </row>
    <row r="103" s="2" customFormat="1" ht="24.15" customHeight="1">
      <c r="A103" s="40"/>
      <c r="B103" s="41"/>
      <c r="C103" s="214" t="s">
        <v>193</v>
      </c>
      <c r="D103" s="214" t="s">
        <v>148</v>
      </c>
      <c r="E103" s="215" t="s">
        <v>1775</v>
      </c>
      <c r="F103" s="216" t="s">
        <v>1776</v>
      </c>
      <c r="G103" s="217" t="s">
        <v>156</v>
      </c>
      <c r="H103" s="218">
        <v>4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152</v>
      </c>
      <c r="AT103" s="225" t="s">
        <v>148</v>
      </c>
      <c r="AU103" s="225" t="s">
        <v>81</v>
      </c>
      <c r="AY103" s="19" t="s">
        <v>145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79</v>
      </c>
      <c r="BK103" s="226">
        <f>ROUND(I103*H103,2)</f>
        <v>0</v>
      </c>
      <c r="BL103" s="19" t="s">
        <v>152</v>
      </c>
      <c r="BM103" s="225" t="s">
        <v>1777</v>
      </c>
    </row>
    <row r="104" s="2" customFormat="1" ht="24.15" customHeight="1">
      <c r="A104" s="40"/>
      <c r="B104" s="41"/>
      <c r="C104" s="214" t="s">
        <v>204</v>
      </c>
      <c r="D104" s="214" t="s">
        <v>148</v>
      </c>
      <c r="E104" s="215" t="s">
        <v>1778</v>
      </c>
      <c r="F104" s="216" t="s">
        <v>1546</v>
      </c>
      <c r="G104" s="217" t="s">
        <v>156</v>
      </c>
      <c r="H104" s="218">
        <v>2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152</v>
      </c>
      <c r="AT104" s="225" t="s">
        <v>148</v>
      </c>
      <c r="AU104" s="225" t="s">
        <v>81</v>
      </c>
      <c r="AY104" s="19" t="s">
        <v>145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79</v>
      </c>
      <c r="BK104" s="226">
        <f>ROUND(I104*H104,2)</f>
        <v>0</v>
      </c>
      <c r="BL104" s="19" t="s">
        <v>152</v>
      </c>
      <c r="BM104" s="225" t="s">
        <v>1779</v>
      </c>
    </row>
    <row r="105" s="2" customFormat="1" ht="16.5" customHeight="1">
      <c r="A105" s="40"/>
      <c r="B105" s="41"/>
      <c r="C105" s="214" t="s">
        <v>152</v>
      </c>
      <c r="D105" s="214" t="s">
        <v>148</v>
      </c>
      <c r="E105" s="215" t="s">
        <v>1780</v>
      </c>
      <c r="F105" s="216" t="s">
        <v>679</v>
      </c>
      <c r="G105" s="217" t="s">
        <v>156</v>
      </c>
      <c r="H105" s="218">
        <v>7</v>
      </c>
      <c r="I105" s="219"/>
      <c r="J105" s="220">
        <f>ROUND(I105*H105,2)</f>
        <v>0</v>
      </c>
      <c r="K105" s="216" t="s">
        <v>19</v>
      </c>
      <c r="L105" s="46"/>
      <c r="M105" s="221" t="s">
        <v>19</v>
      </c>
      <c r="N105" s="222" t="s">
        <v>43</v>
      </c>
      <c r="O105" s="86"/>
      <c r="P105" s="223">
        <f>O105*H105</f>
        <v>0</v>
      </c>
      <c r="Q105" s="223">
        <v>0</v>
      </c>
      <c r="R105" s="223">
        <f>Q105*H105</f>
        <v>0</v>
      </c>
      <c r="S105" s="223">
        <v>0</v>
      </c>
      <c r="T105" s="224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25" t="s">
        <v>152</v>
      </c>
      <c r="AT105" s="225" t="s">
        <v>148</v>
      </c>
      <c r="AU105" s="225" t="s">
        <v>81</v>
      </c>
      <c r="AY105" s="19" t="s">
        <v>145</v>
      </c>
      <c r="BE105" s="226">
        <f>IF(N105="základní",J105,0)</f>
        <v>0</v>
      </c>
      <c r="BF105" s="226">
        <f>IF(N105="snížená",J105,0)</f>
        <v>0</v>
      </c>
      <c r="BG105" s="226">
        <f>IF(N105="zákl. přenesená",J105,0)</f>
        <v>0</v>
      </c>
      <c r="BH105" s="226">
        <f>IF(N105="sníž. přenesená",J105,0)</f>
        <v>0</v>
      </c>
      <c r="BI105" s="226">
        <f>IF(N105="nulová",J105,0)</f>
        <v>0</v>
      </c>
      <c r="BJ105" s="19" t="s">
        <v>79</v>
      </c>
      <c r="BK105" s="226">
        <f>ROUND(I105*H105,2)</f>
        <v>0</v>
      </c>
      <c r="BL105" s="19" t="s">
        <v>152</v>
      </c>
      <c r="BM105" s="225" t="s">
        <v>1781</v>
      </c>
    </row>
    <row r="106" s="2" customFormat="1" ht="16.5" customHeight="1">
      <c r="A106" s="40"/>
      <c r="B106" s="41"/>
      <c r="C106" s="214" t="s">
        <v>211</v>
      </c>
      <c r="D106" s="214" t="s">
        <v>148</v>
      </c>
      <c r="E106" s="215" t="s">
        <v>1782</v>
      </c>
      <c r="F106" s="216" t="s">
        <v>1553</v>
      </c>
      <c r="G106" s="217" t="s">
        <v>156</v>
      </c>
      <c r="H106" s="218">
        <v>10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152</v>
      </c>
      <c r="AT106" s="225" t="s">
        <v>148</v>
      </c>
      <c r="AU106" s="225" t="s">
        <v>81</v>
      </c>
      <c r="AY106" s="19" t="s">
        <v>145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79</v>
      </c>
      <c r="BK106" s="226">
        <f>ROUND(I106*H106,2)</f>
        <v>0</v>
      </c>
      <c r="BL106" s="19" t="s">
        <v>152</v>
      </c>
      <c r="BM106" s="225" t="s">
        <v>1783</v>
      </c>
    </row>
    <row r="107" s="2" customFormat="1" ht="16.5" customHeight="1">
      <c r="A107" s="40"/>
      <c r="B107" s="41"/>
      <c r="C107" s="214" t="s">
        <v>198</v>
      </c>
      <c r="D107" s="214" t="s">
        <v>148</v>
      </c>
      <c r="E107" s="215" t="s">
        <v>1784</v>
      </c>
      <c r="F107" s="216" t="s">
        <v>1785</v>
      </c>
      <c r="G107" s="217" t="s">
        <v>156</v>
      </c>
      <c r="H107" s="218">
        <v>6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152</v>
      </c>
      <c r="AT107" s="225" t="s">
        <v>148</v>
      </c>
      <c r="AU107" s="225" t="s">
        <v>81</v>
      </c>
      <c r="AY107" s="19" t="s">
        <v>145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79</v>
      </c>
      <c r="BK107" s="226">
        <f>ROUND(I107*H107,2)</f>
        <v>0</v>
      </c>
      <c r="BL107" s="19" t="s">
        <v>152</v>
      </c>
      <c r="BM107" s="225" t="s">
        <v>1786</v>
      </c>
    </row>
    <row r="108" s="2" customFormat="1" ht="16.5" customHeight="1">
      <c r="A108" s="40"/>
      <c r="B108" s="41"/>
      <c r="C108" s="214" t="s">
        <v>220</v>
      </c>
      <c r="D108" s="214" t="s">
        <v>148</v>
      </c>
      <c r="E108" s="215" t="s">
        <v>1787</v>
      </c>
      <c r="F108" s="216" t="s">
        <v>1562</v>
      </c>
      <c r="G108" s="217" t="s">
        <v>156</v>
      </c>
      <c r="H108" s="218">
        <v>16</v>
      </c>
      <c r="I108" s="219"/>
      <c r="J108" s="220">
        <f>ROUND(I108*H108,2)</f>
        <v>0</v>
      </c>
      <c r="K108" s="216" t="s">
        <v>19</v>
      </c>
      <c r="L108" s="46"/>
      <c r="M108" s="221" t="s">
        <v>19</v>
      </c>
      <c r="N108" s="222" t="s">
        <v>43</v>
      </c>
      <c r="O108" s="86"/>
      <c r="P108" s="223">
        <f>O108*H108</f>
        <v>0</v>
      </c>
      <c r="Q108" s="223">
        <v>0</v>
      </c>
      <c r="R108" s="223">
        <f>Q108*H108</f>
        <v>0</v>
      </c>
      <c r="S108" s="223">
        <v>0</v>
      </c>
      <c r="T108" s="224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25" t="s">
        <v>152</v>
      </c>
      <c r="AT108" s="225" t="s">
        <v>148</v>
      </c>
      <c r="AU108" s="225" t="s">
        <v>81</v>
      </c>
      <c r="AY108" s="19" t="s">
        <v>145</v>
      </c>
      <c r="BE108" s="226">
        <f>IF(N108="základní",J108,0)</f>
        <v>0</v>
      </c>
      <c r="BF108" s="226">
        <f>IF(N108="snížená",J108,0)</f>
        <v>0</v>
      </c>
      <c r="BG108" s="226">
        <f>IF(N108="zákl. přenesená",J108,0)</f>
        <v>0</v>
      </c>
      <c r="BH108" s="226">
        <f>IF(N108="sníž. přenesená",J108,0)</f>
        <v>0</v>
      </c>
      <c r="BI108" s="226">
        <f>IF(N108="nulová",J108,0)</f>
        <v>0</v>
      </c>
      <c r="BJ108" s="19" t="s">
        <v>79</v>
      </c>
      <c r="BK108" s="226">
        <f>ROUND(I108*H108,2)</f>
        <v>0</v>
      </c>
      <c r="BL108" s="19" t="s">
        <v>152</v>
      </c>
      <c r="BM108" s="225" t="s">
        <v>1788</v>
      </c>
    </row>
    <row r="109" s="2" customFormat="1" ht="16.5" customHeight="1">
      <c r="A109" s="40"/>
      <c r="B109" s="41"/>
      <c r="C109" s="214" t="s">
        <v>201</v>
      </c>
      <c r="D109" s="214" t="s">
        <v>148</v>
      </c>
      <c r="E109" s="215" t="s">
        <v>1789</v>
      </c>
      <c r="F109" s="216" t="s">
        <v>1790</v>
      </c>
      <c r="G109" s="217" t="s">
        <v>181</v>
      </c>
      <c r="H109" s="218">
        <v>19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152</v>
      </c>
      <c r="AT109" s="225" t="s">
        <v>148</v>
      </c>
      <c r="AU109" s="225" t="s">
        <v>81</v>
      </c>
      <c r="AY109" s="19" t="s">
        <v>145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79</v>
      </c>
      <c r="BK109" s="226">
        <f>ROUND(I109*H109,2)</f>
        <v>0</v>
      </c>
      <c r="BL109" s="19" t="s">
        <v>152</v>
      </c>
      <c r="BM109" s="225" t="s">
        <v>1791</v>
      </c>
    </row>
    <row r="110" s="2" customFormat="1" ht="16.5" customHeight="1">
      <c r="A110" s="40"/>
      <c r="B110" s="41"/>
      <c r="C110" s="214" t="s">
        <v>7</v>
      </c>
      <c r="D110" s="214" t="s">
        <v>148</v>
      </c>
      <c r="E110" s="215" t="s">
        <v>1792</v>
      </c>
      <c r="F110" s="216" t="s">
        <v>1793</v>
      </c>
      <c r="G110" s="217" t="s">
        <v>181</v>
      </c>
      <c r="H110" s="218">
        <v>19</v>
      </c>
      <c r="I110" s="219"/>
      <c r="J110" s="220">
        <f>ROUND(I110*H110,2)</f>
        <v>0</v>
      </c>
      <c r="K110" s="216" t="s">
        <v>19</v>
      </c>
      <c r="L110" s="46"/>
      <c r="M110" s="221" t="s">
        <v>19</v>
      </c>
      <c r="N110" s="222" t="s">
        <v>43</v>
      </c>
      <c r="O110" s="86"/>
      <c r="P110" s="223">
        <f>O110*H110</f>
        <v>0</v>
      </c>
      <c r="Q110" s="223">
        <v>0</v>
      </c>
      <c r="R110" s="223">
        <f>Q110*H110</f>
        <v>0</v>
      </c>
      <c r="S110" s="223">
        <v>0</v>
      </c>
      <c r="T110" s="224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25" t="s">
        <v>152</v>
      </c>
      <c r="AT110" s="225" t="s">
        <v>148</v>
      </c>
      <c r="AU110" s="225" t="s">
        <v>81</v>
      </c>
      <c r="AY110" s="19" t="s">
        <v>145</v>
      </c>
      <c r="BE110" s="226">
        <f>IF(N110="základní",J110,0)</f>
        <v>0</v>
      </c>
      <c r="BF110" s="226">
        <f>IF(N110="snížená",J110,0)</f>
        <v>0</v>
      </c>
      <c r="BG110" s="226">
        <f>IF(N110="zákl. přenesená",J110,0)</f>
        <v>0</v>
      </c>
      <c r="BH110" s="226">
        <f>IF(N110="sníž. přenesená",J110,0)</f>
        <v>0</v>
      </c>
      <c r="BI110" s="226">
        <f>IF(N110="nulová",J110,0)</f>
        <v>0</v>
      </c>
      <c r="BJ110" s="19" t="s">
        <v>79</v>
      </c>
      <c r="BK110" s="226">
        <f>ROUND(I110*H110,2)</f>
        <v>0</v>
      </c>
      <c r="BL110" s="19" t="s">
        <v>152</v>
      </c>
      <c r="BM110" s="225" t="s">
        <v>1794</v>
      </c>
    </row>
    <row r="111" s="2" customFormat="1" ht="16.5" customHeight="1">
      <c r="A111" s="40"/>
      <c r="B111" s="41"/>
      <c r="C111" s="214" t="s">
        <v>203</v>
      </c>
      <c r="D111" s="214" t="s">
        <v>148</v>
      </c>
      <c r="E111" s="215" t="s">
        <v>1795</v>
      </c>
      <c r="F111" s="216" t="s">
        <v>1796</v>
      </c>
      <c r="G111" s="217" t="s">
        <v>156</v>
      </c>
      <c r="H111" s="218">
        <v>1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152</v>
      </c>
      <c r="AT111" s="225" t="s">
        <v>148</v>
      </c>
      <c r="AU111" s="225" t="s">
        <v>81</v>
      </c>
      <c r="AY111" s="19" t="s">
        <v>145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79</v>
      </c>
      <c r="BK111" s="226">
        <f>ROUND(I111*H111,2)</f>
        <v>0</v>
      </c>
      <c r="BL111" s="19" t="s">
        <v>152</v>
      </c>
      <c r="BM111" s="225" t="s">
        <v>1797</v>
      </c>
    </row>
    <row r="112" s="2" customFormat="1" ht="16.5" customHeight="1">
      <c r="A112" s="40"/>
      <c r="B112" s="41"/>
      <c r="C112" s="214" t="s">
        <v>229</v>
      </c>
      <c r="D112" s="214" t="s">
        <v>148</v>
      </c>
      <c r="E112" s="215" t="s">
        <v>1798</v>
      </c>
      <c r="F112" s="216" t="s">
        <v>1799</v>
      </c>
      <c r="G112" s="217" t="s">
        <v>156</v>
      </c>
      <c r="H112" s="218">
        <v>3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152</v>
      </c>
      <c r="AT112" s="225" t="s">
        <v>148</v>
      </c>
      <c r="AU112" s="225" t="s">
        <v>81</v>
      </c>
      <c r="AY112" s="19" t="s">
        <v>145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79</v>
      </c>
      <c r="BK112" s="226">
        <f>ROUND(I112*H112,2)</f>
        <v>0</v>
      </c>
      <c r="BL112" s="19" t="s">
        <v>152</v>
      </c>
      <c r="BM112" s="225" t="s">
        <v>1800</v>
      </c>
    </row>
    <row r="113" s="2" customFormat="1" ht="16.5" customHeight="1">
      <c r="A113" s="40"/>
      <c r="B113" s="41"/>
      <c r="C113" s="214" t="s">
        <v>207</v>
      </c>
      <c r="D113" s="214" t="s">
        <v>148</v>
      </c>
      <c r="E113" s="215" t="s">
        <v>1801</v>
      </c>
      <c r="F113" s="216" t="s">
        <v>1802</v>
      </c>
      <c r="G113" s="217" t="s">
        <v>156</v>
      </c>
      <c r="H113" s="218">
        <v>10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152</v>
      </c>
      <c r="AT113" s="225" t="s">
        <v>148</v>
      </c>
      <c r="AU113" s="225" t="s">
        <v>81</v>
      </c>
      <c r="AY113" s="19" t="s">
        <v>145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79</v>
      </c>
      <c r="BK113" s="226">
        <f>ROUND(I113*H113,2)</f>
        <v>0</v>
      </c>
      <c r="BL113" s="19" t="s">
        <v>152</v>
      </c>
      <c r="BM113" s="225" t="s">
        <v>1803</v>
      </c>
    </row>
    <row r="114" s="2" customFormat="1" ht="16.5" customHeight="1">
      <c r="A114" s="40"/>
      <c r="B114" s="41"/>
      <c r="C114" s="214" t="s">
        <v>236</v>
      </c>
      <c r="D114" s="214" t="s">
        <v>148</v>
      </c>
      <c r="E114" s="215" t="s">
        <v>1804</v>
      </c>
      <c r="F114" s="216" t="s">
        <v>1805</v>
      </c>
      <c r="G114" s="217" t="s">
        <v>156</v>
      </c>
      <c r="H114" s="218">
        <v>10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152</v>
      </c>
      <c r="AT114" s="225" t="s">
        <v>148</v>
      </c>
      <c r="AU114" s="225" t="s">
        <v>81</v>
      </c>
      <c r="AY114" s="19" t="s">
        <v>145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79</v>
      </c>
      <c r="BK114" s="226">
        <f>ROUND(I114*H114,2)</f>
        <v>0</v>
      </c>
      <c r="BL114" s="19" t="s">
        <v>152</v>
      </c>
      <c r="BM114" s="225" t="s">
        <v>1806</v>
      </c>
    </row>
    <row r="115" s="2" customFormat="1" ht="16.5" customHeight="1">
      <c r="A115" s="40"/>
      <c r="B115" s="41"/>
      <c r="C115" s="214" t="s">
        <v>210</v>
      </c>
      <c r="D115" s="214" t="s">
        <v>148</v>
      </c>
      <c r="E115" s="215" t="s">
        <v>1807</v>
      </c>
      <c r="F115" s="216" t="s">
        <v>1587</v>
      </c>
      <c r="G115" s="217" t="s">
        <v>156</v>
      </c>
      <c r="H115" s="218">
        <v>2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152</v>
      </c>
      <c r="AT115" s="225" t="s">
        <v>148</v>
      </c>
      <c r="AU115" s="225" t="s">
        <v>81</v>
      </c>
      <c r="AY115" s="19" t="s">
        <v>145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79</v>
      </c>
      <c r="BK115" s="226">
        <f>ROUND(I115*H115,2)</f>
        <v>0</v>
      </c>
      <c r="BL115" s="19" t="s">
        <v>152</v>
      </c>
      <c r="BM115" s="225" t="s">
        <v>1808</v>
      </c>
    </row>
    <row r="116" s="2" customFormat="1" ht="16.5" customHeight="1">
      <c r="A116" s="40"/>
      <c r="B116" s="41"/>
      <c r="C116" s="214" t="s">
        <v>241</v>
      </c>
      <c r="D116" s="214" t="s">
        <v>148</v>
      </c>
      <c r="E116" s="215" t="s">
        <v>1809</v>
      </c>
      <c r="F116" s="216" t="s">
        <v>1070</v>
      </c>
      <c r="G116" s="217" t="s">
        <v>156</v>
      </c>
      <c r="H116" s="218">
        <v>22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152</v>
      </c>
      <c r="AT116" s="225" t="s">
        <v>148</v>
      </c>
      <c r="AU116" s="225" t="s">
        <v>81</v>
      </c>
      <c r="AY116" s="19" t="s">
        <v>145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79</v>
      </c>
      <c r="BK116" s="226">
        <f>ROUND(I116*H116,2)</f>
        <v>0</v>
      </c>
      <c r="BL116" s="19" t="s">
        <v>152</v>
      </c>
      <c r="BM116" s="225" t="s">
        <v>1810</v>
      </c>
    </row>
    <row r="117" s="2" customFormat="1" ht="16.5" customHeight="1">
      <c r="A117" s="40"/>
      <c r="B117" s="41"/>
      <c r="C117" s="214" t="s">
        <v>214</v>
      </c>
      <c r="D117" s="214" t="s">
        <v>148</v>
      </c>
      <c r="E117" s="215" t="s">
        <v>1811</v>
      </c>
      <c r="F117" s="216" t="s">
        <v>1065</v>
      </c>
      <c r="G117" s="217" t="s">
        <v>156</v>
      </c>
      <c r="H117" s="218">
        <v>22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152</v>
      </c>
      <c r="AT117" s="225" t="s">
        <v>148</v>
      </c>
      <c r="AU117" s="225" t="s">
        <v>81</v>
      </c>
      <c r="AY117" s="19" t="s">
        <v>145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79</v>
      </c>
      <c r="BK117" s="226">
        <f>ROUND(I117*H117,2)</f>
        <v>0</v>
      </c>
      <c r="BL117" s="19" t="s">
        <v>152</v>
      </c>
      <c r="BM117" s="225" t="s">
        <v>1812</v>
      </c>
    </row>
    <row r="118" s="2" customFormat="1" ht="16.5" customHeight="1">
      <c r="A118" s="40"/>
      <c r="B118" s="41"/>
      <c r="C118" s="214" t="s">
        <v>426</v>
      </c>
      <c r="D118" s="214" t="s">
        <v>148</v>
      </c>
      <c r="E118" s="215" t="s">
        <v>1813</v>
      </c>
      <c r="F118" s="216" t="s">
        <v>1814</v>
      </c>
      <c r="G118" s="217" t="s">
        <v>181</v>
      </c>
      <c r="H118" s="218">
        <v>16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152</v>
      </c>
      <c r="AT118" s="225" t="s">
        <v>148</v>
      </c>
      <c r="AU118" s="225" t="s">
        <v>81</v>
      </c>
      <c r="AY118" s="19" t="s">
        <v>145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79</v>
      </c>
      <c r="BK118" s="226">
        <f>ROUND(I118*H118,2)</f>
        <v>0</v>
      </c>
      <c r="BL118" s="19" t="s">
        <v>152</v>
      </c>
      <c r="BM118" s="225" t="s">
        <v>1815</v>
      </c>
    </row>
    <row r="119" s="2" customFormat="1" ht="16.5" customHeight="1">
      <c r="A119" s="40"/>
      <c r="B119" s="41"/>
      <c r="C119" s="214" t="s">
        <v>217</v>
      </c>
      <c r="D119" s="214" t="s">
        <v>148</v>
      </c>
      <c r="E119" s="215" t="s">
        <v>1816</v>
      </c>
      <c r="F119" s="216" t="s">
        <v>1817</v>
      </c>
      <c r="G119" s="217" t="s">
        <v>181</v>
      </c>
      <c r="H119" s="218">
        <v>16</v>
      </c>
      <c r="I119" s="219"/>
      <c r="J119" s="220">
        <f>ROUND(I119*H119,2)</f>
        <v>0</v>
      </c>
      <c r="K119" s="216" t="s">
        <v>19</v>
      </c>
      <c r="L119" s="46"/>
      <c r="M119" s="221" t="s">
        <v>19</v>
      </c>
      <c r="N119" s="222" t="s">
        <v>43</v>
      </c>
      <c r="O119" s="86"/>
      <c r="P119" s="223">
        <f>O119*H119</f>
        <v>0</v>
      </c>
      <c r="Q119" s="223">
        <v>0</v>
      </c>
      <c r="R119" s="223">
        <f>Q119*H119</f>
        <v>0</v>
      </c>
      <c r="S119" s="223">
        <v>0</v>
      </c>
      <c r="T119" s="224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25" t="s">
        <v>152</v>
      </c>
      <c r="AT119" s="225" t="s">
        <v>148</v>
      </c>
      <c r="AU119" s="225" t="s">
        <v>81</v>
      </c>
      <c r="AY119" s="19" t="s">
        <v>145</v>
      </c>
      <c r="BE119" s="226">
        <f>IF(N119="základní",J119,0)</f>
        <v>0</v>
      </c>
      <c r="BF119" s="226">
        <f>IF(N119="snížená",J119,0)</f>
        <v>0</v>
      </c>
      <c r="BG119" s="226">
        <f>IF(N119="zákl. přenesená",J119,0)</f>
        <v>0</v>
      </c>
      <c r="BH119" s="226">
        <f>IF(N119="sníž. přenesená",J119,0)</f>
        <v>0</v>
      </c>
      <c r="BI119" s="226">
        <f>IF(N119="nulová",J119,0)</f>
        <v>0</v>
      </c>
      <c r="BJ119" s="19" t="s">
        <v>79</v>
      </c>
      <c r="BK119" s="226">
        <f>ROUND(I119*H119,2)</f>
        <v>0</v>
      </c>
      <c r="BL119" s="19" t="s">
        <v>152</v>
      </c>
      <c r="BM119" s="225" t="s">
        <v>1818</v>
      </c>
    </row>
    <row r="120" s="2" customFormat="1" ht="16.5" customHeight="1">
      <c r="A120" s="40"/>
      <c r="B120" s="41"/>
      <c r="C120" s="214" t="s">
        <v>438</v>
      </c>
      <c r="D120" s="214" t="s">
        <v>148</v>
      </c>
      <c r="E120" s="215" t="s">
        <v>1819</v>
      </c>
      <c r="F120" s="216" t="s">
        <v>1820</v>
      </c>
      <c r="G120" s="217" t="s">
        <v>156</v>
      </c>
      <c r="H120" s="218">
        <v>1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152</v>
      </c>
      <c r="AT120" s="225" t="s">
        <v>148</v>
      </c>
      <c r="AU120" s="225" t="s">
        <v>81</v>
      </c>
      <c r="AY120" s="19" t="s">
        <v>145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79</v>
      </c>
      <c r="BK120" s="226">
        <f>ROUND(I120*H120,2)</f>
        <v>0</v>
      </c>
      <c r="BL120" s="19" t="s">
        <v>152</v>
      </c>
      <c r="BM120" s="225" t="s">
        <v>1821</v>
      </c>
    </row>
    <row r="121" s="2" customFormat="1" ht="16.5" customHeight="1">
      <c r="A121" s="40"/>
      <c r="B121" s="41"/>
      <c r="C121" s="214" t="s">
        <v>222</v>
      </c>
      <c r="D121" s="214" t="s">
        <v>148</v>
      </c>
      <c r="E121" s="215" t="s">
        <v>1822</v>
      </c>
      <c r="F121" s="216" t="s">
        <v>1823</v>
      </c>
      <c r="G121" s="217" t="s">
        <v>156</v>
      </c>
      <c r="H121" s="218">
        <v>2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152</v>
      </c>
      <c r="AT121" s="225" t="s">
        <v>148</v>
      </c>
      <c r="AU121" s="225" t="s">
        <v>81</v>
      </c>
      <c r="AY121" s="19" t="s">
        <v>145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79</v>
      </c>
      <c r="BK121" s="226">
        <f>ROUND(I121*H121,2)</f>
        <v>0</v>
      </c>
      <c r="BL121" s="19" t="s">
        <v>152</v>
      </c>
      <c r="BM121" s="225" t="s">
        <v>1824</v>
      </c>
    </row>
    <row r="122" s="2" customFormat="1" ht="16.5" customHeight="1">
      <c r="A122" s="40"/>
      <c r="B122" s="41"/>
      <c r="C122" s="214" t="s">
        <v>446</v>
      </c>
      <c r="D122" s="214" t="s">
        <v>148</v>
      </c>
      <c r="E122" s="215" t="s">
        <v>1825</v>
      </c>
      <c r="F122" s="216" t="s">
        <v>1826</v>
      </c>
      <c r="G122" s="217" t="s">
        <v>156</v>
      </c>
      <c r="H122" s="218">
        <v>9</v>
      </c>
      <c r="I122" s="219"/>
      <c r="J122" s="220">
        <f>ROUND(I122*H122,2)</f>
        <v>0</v>
      </c>
      <c r="K122" s="216" t="s">
        <v>19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152</v>
      </c>
      <c r="AT122" s="225" t="s">
        <v>148</v>
      </c>
      <c r="AU122" s="225" t="s">
        <v>81</v>
      </c>
      <c r="AY122" s="19" t="s">
        <v>145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79</v>
      </c>
      <c r="BK122" s="226">
        <f>ROUND(I122*H122,2)</f>
        <v>0</v>
      </c>
      <c r="BL122" s="19" t="s">
        <v>152</v>
      </c>
      <c r="BM122" s="225" t="s">
        <v>1827</v>
      </c>
    </row>
    <row r="123" s="2" customFormat="1" ht="16.5" customHeight="1">
      <c r="A123" s="40"/>
      <c r="B123" s="41"/>
      <c r="C123" s="214" t="s">
        <v>224</v>
      </c>
      <c r="D123" s="214" t="s">
        <v>148</v>
      </c>
      <c r="E123" s="215" t="s">
        <v>1828</v>
      </c>
      <c r="F123" s="216" t="s">
        <v>1829</v>
      </c>
      <c r="G123" s="217" t="s">
        <v>156</v>
      </c>
      <c r="H123" s="218">
        <v>8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152</v>
      </c>
      <c r="AT123" s="225" t="s">
        <v>148</v>
      </c>
      <c r="AU123" s="225" t="s">
        <v>81</v>
      </c>
      <c r="AY123" s="19" t="s">
        <v>145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79</v>
      </c>
      <c r="BK123" s="226">
        <f>ROUND(I123*H123,2)</f>
        <v>0</v>
      </c>
      <c r="BL123" s="19" t="s">
        <v>152</v>
      </c>
      <c r="BM123" s="225" t="s">
        <v>1830</v>
      </c>
    </row>
    <row r="124" s="2" customFormat="1" ht="16.5" customHeight="1">
      <c r="A124" s="40"/>
      <c r="B124" s="41"/>
      <c r="C124" s="214" t="s">
        <v>453</v>
      </c>
      <c r="D124" s="214" t="s">
        <v>148</v>
      </c>
      <c r="E124" s="215" t="s">
        <v>1831</v>
      </c>
      <c r="F124" s="216" t="s">
        <v>694</v>
      </c>
      <c r="G124" s="217" t="s">
        <v>181</v>
      </c>
      <c r="H124" s="218">
        <v>16</v>
      </c>
      <c r="I124" s="219"/>
      <c r="J124" s="220">
        <f>ROUND(I124*H124,2)</f>
        <v>0</v>
      </c>
      <c r="K124" s="216" t="s">
        <v>19</v>
      </c>
      <c r="L124" s="46"/>
      <c r="M124" s="221" t="s">
        <v>19</v>
      </c>
      <c r="N124" s="222" t="s">
        <v>43</v>
      </c>
      <c r="O124" s="86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25" t="s">
        <v>152</v>
      </c>
      <c r="AT124" s="225" t="s">
        <v>148</v>
      </c>
      <c r="AU124" s="225" t="s">
        <v>81</v>
      </c>
      <c r="AY124" s="19" t="s">
        <v>145</v>
      </c>
      <c r="BE124" s="226">
        <f>IF(N124="základní",J124,0)</f>
        <v>0</v>
      </c>
      <c r="BF124" s="226">
        <f>IF(N124="snížená",J124,0)</f>
        <v>0</v>
      </c>
      <c r="BG124" s="226">
        <f>IF(N124="zákl. přenesená",J124,0)</f>
        <v>0</v>
      </c>
      <c r="BH124" s="226">
        <f>IF(N124="sníž. přenesená",J124,0)</f>
        <v>0</v>
      </c>
      <c r="BI124" s="226">
        <f>IF(N124="nulová",J124,0)</f>
        <v>0</v>
      </c>
      <c r="BJ124" s="19" t="s">
        <v>79</v>
      </c>
      <c r="BK124" s="226">
        <f>ROUND(I124*H124,2)</f>
        <v>0</v>
      </c>
      <c r="BL124" s="19" t="s">
        <v>152</v>
      </c>
      <c r="BM124" s="225" t="s">
        <v>1832</v>
      </c>
    </row>
    <row r="125" s="2" customFormat="1" ht="16.5" customHeight="1">
      <c r="A125" s="40"/>
      <c r="B125" s="41"/>
      <c r="C125" s="214" t="s">
        <v>226</v>
      </c>
      <c r="D125" s="214" t="s">
        <v>148</v>
      </c>
      <c r="E125" s="215" t="s">
        <v>1833</v>
      </c>
      <c r="F125" s="216" t="s">
        <v>1587</v>
      </c>
      <c r="G125" s="217" t="s">
        <v>156</v>
      </c>
      <c r="H125" s="218">
        <v>2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152</v>
      </c>
      <c r="AT125" s="225" t="s">
        <v>148</v>
      </c>
      <c r="AU125" s="225" t="s">
        <v>81</v>
      </c>
      <c r="AY125" s="19" t="s">
        <v>145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79</v>
      </c>
      <c r="BK125" s="226">
        <f>ROUND(I125*H125,2)</f>
        <v>0</v>
      </c>
      <c r="BL125" s="19" t="s">
        <v>152</v>
      </c>
      <c r="BM125" s="225" t="s">
        <v>1834</v>
      </c>
    </row>
    <row r="126" s="2" customFormat="1" ht="16.5" customHeight="1">
      <c r="A126" s="40"/>
      <c r="B126" s="41"/>
      <c r="C126" s="214" t="s">
        <v>462</v>
      </c>
      <c r="D126" s="214" t="s">
        <v>148</v>
      </c>
      <c r="E126" s="215" t="s">
        <v>1835</v>
      </c>
      <c r="F126" s="216" t="s">
        <v>1070</v>
      </c>
      <c r="G126" s="217" t="s">
        <v>156</v>
      </c>
      <c r="H126" s="218">
        <v>16</v>
      </c>
      <c r="I126" s="219"/>
      <c r="J126" s="220">
        <f>ROUND(I126*H126,2)</f>
        <v>0</v>
      </c>
      <c r="K126" s="216" t="s">
        <v>19</v>
      </c>
      <c r="L126" s="46"/>
      <c r="M126" s="221" t="s">
        <v>19</v>
      </c>
      <c r="N126" s="222" t="s">
        <v>43</v>
      </c>
      <c r="O126" s="86"/>
      <c r="P126" s="223">
        <f>O126*H126</f>
        <v>0</v>
      </c>
      <c r="Q126" s="223">
        <v>0</v>
      </c>
      <c r="R126" s="223">
        <f>Q126*H126</f>
        <v>0</v>
      </c>
      <c r="S126" s="223">
        <v>0</v>
      </c>
      <c r="T126" s="224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25" t="s">
        <v>152</v>
      </c>
      <c r="AT126" s="225" t="s">
        <v>148</v>
      </c>
      <c r="AU126" s="225" t="s">
        <v>81</v>
      </c>
      <c r="AY126" s="19" t="s">
        <v>145</v>
      </c>
      <c r="BE126" s="226">
        <f>IF(N126="základní",J126,0)</f>
        <v>0</v>
      </c>
      <c r="BF126" s="226">
        <f>IF(N126="snížená",J126,0)</f>
        <v>0</v>
      </c>
      <c r="BG126" s="226">
        <f>IF(N126="zákl. přenesená",J126,0)</f>
        <v>0</v>
      </c>
      <c r="BH126" s="226">
        <f>IF(N126="sníž. přenesená",J126,0)</f>
        <v>0</v>
      </c>
      <c r="BI126" s="226">
        <f>IF(N126="nulová",J126,0)</f>
        <v>0</v>
      </c>
      <c r="BJ126" s="19" t="s">
        <v>79</v>
      </c>
      <c r="BK126" s="226">
        <f>ROUND(I126*H126,2)</f>
        <v>0</v>
      </c>
      <c r="BL126" s="19" t="s">
        <v>152</v>
      </c>
      <c r="BM126" s="225" t="s">
        <v>1836</v>
      </c>
    </row>
    <row r="127" s="2" customFormat="1" ht="16.5" customHeight="1">
      <c r="A127" s="40"/>
      <c r="B127" s="41"/>
      <c r="C127" s="214" t="s">
        <v>228</v>
      </c>
      <c r="D127" s="214" t="s">
        <v>148</v>
      </c>
      <c r="E127" s="215" t="s">
        <v>1837</v>
      </c>
      <c r="F127" s="216" t="s">
        <v>1065</v>
      </c>
      <c r="G127" s="217" t="s">
        <v>156</v>
      </c>
      <c r="H127" s="218">
        <v>16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152</v>
      </c>
      <c r="AT127" s="225" t="s">
        <v>148</v>
      </c>
      <c r="AU127" s="225" t="s">
        <v>81</v>
      </c>
      <c r="AY127" s="19" t="s">
        <v>145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79</v>
      </c>
      <c r="BK127" s="226">
        <f>ROUND(I127*H127,2)</f>
        <v>0</v>
      </c>
      <c r="BL127" s="19" t="s">
        <v>152</v>
      </c>
      <c r="BM127" s="225" t="s">
        <v>1838</v>
      </c>
    </row>
    <row r="128" s="2" customFormat="1" ht="16.5" customHeight="1">
      <c r="A128" s="40"/>
      <c r="B128" s="41"/>
      <c r="C128" s="214" t="s">
        <v>474</v>
      </c>
      <c r="D128" s="214" t="s">
        <v>148</v>
      </c>
      <c r="E128" s="215" t="s">
        <v>1839</v>
      </c>
      <c r="F128" s="216" t="s">
        <v>1316</v>
      </c>
      <c r="G128" s="217" t="s">
        <v>181</v>
      </c>
      <c r="H128" s="218">
        <v>3</v>
      </c>
      <c r="I128" s="219"/>
      <c r="J128" s="220">
        <f>ROUND(I128*H128,2)</f>
        <v>0</v>
      </c>
      <c r="K128" s="216" t="s">
        <v>19</v>
      </c>
      <c r="L128" s="46"/>
      <c r="M128" s="221" t="s">
        <v>19</v>
      </c>
      <c r="N128" s="222" t="s">
        <v>43</v>
      </c>
      <c r="O128" s="86"/>
      <c r="P128" s="223">
        <f>O128*H128</f>
        <v>0</v>
      </c>
      <c r="Q128" s="223">
        <v>0</v>
      </c>
      <c r="R128" s="223">
        <f>Q128*H128</f>
        <v>0</v>
      </c>
      <c r="S128" s="223">
        <v>0</v>
      </c>
      <c r="T128" s="224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25" t="s">
        <v>152</v>
      </c>
      <c r="AT128" s="225" t="s">
        <v>148</v>
      </c>
      <c r="AU128" s="225" t="s">
        <v>81</v>
      </c>
      <c r="AY128" s="19" t="s">
        <v>145</v>
      </c>
      <c r="BE128" s="226">
        <f>IF(N128="základní",J128,0)</f>
        <v>0</v>
      </c>
      <c r="BF128" s="226">
        <f>IF(N128="snížená",J128,0)</f>
        <v>0</v>
      </c>
      <c r="BG128" s="226">
        <f>IF(N128="zákl. přenesená",J128,0)</f>
        <v>0</v>
      </c>
      <c r="BH128" s="226">
        <f>IF(N128="sníž. přenesená",J128,0)</f>
        <v>0</v>
      </c>
      <c r="BI128" s="226">
        <f>IF(N128="nulová",J128,0)</f>
        <v>0</v>
      </c>
      <c r="BJ128" s="19" t="s">
        <v>79</v>
      </c>
      <c r="BK128" s="226">
        <f>ROUND(I128*H128,2)</f>
        <v>0</v>
      </c>
      <c r="BL128" s="19" t="s">
        <v>152</v>
      </c>
      <c r="BM128" s="225" t="s">
        <v>1840</v>
      </c>
    </row>
    <row r="129" s="2" customFormat="1" ht="16.5" customHeight="1">
      <c r="A129" s="40"/>
      <c r="B129" s="41"/>
      <c r="C129" s="214" t="s">
        <v>231</v>
      </c>
      <c r="D129" s="214" t="s">
        <v>148</v>
      </c>
      <c r="E129" s="215" t="s">
        <v>1841</v>
      </c>
      <c r="F129" s="216" t="s">
        <v>1319</v>
      </c>
      <c r="G129" s="217" t="s">
        <v>181</v>
      </c>
      <c r="H129" s="218">
        <v>50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152</v>
      </c>
      <c r="AT129" s="225" t="s">
        <v>148</v>
      </c>
      <c r="AU129" s="225" t="s">
        <v>81</v>
      </c>
      <c r="AY129" s="19" t="s">
        <v>145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79</v>
      </c>
      <c r="BK129" s="226">
        <f>ROUND(I129*H129,2)</f>
        <v>0</v>
      </c>
      <c r="BL129" s="19" t="s">
        <v>152</v>
      </c>
      <c r="BM129" s="225" t="s">
        <v>1842</v>
      </c>
    </row>
    <row r="130" s="2" customFormat="1" ht="16.5" customHeight="1">
      <c r="A130" s="40"/>
      <c r="B130" s="41"/>
      <c r="C130" s="214" t="s">
        <v>485</v>
      </c>
      <c r="D130" s="214" t="s">
        <v>148</v>
      </c>
      <c r="E130" s="215" t="s">
        <v>1843</v>
      </c>
      <c r="F130" s="216" t="s">
        <v>1322</v>
      </c>
      <c r="G130" s="217" t="s">
        <v>181</v>
      </c>
      <c r="H130" s="218">
        <v>80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152</v>
      </c>
      <c r="AT130" s="225" t="s">
        <v>148</v>
      </c>
      <c r="AU130" s="225" t="s">
        <v>81</v>
      </c>
      <c r="AY130" s="19" t="s">
        <v>145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79</v>
      </c>
      <c r="BK130" s="226">
        <f>ROUND(I130*H130,2)</f>
        <v>0</v>
      </c>
      <c r="BL130" s="19" t="s">
        <v>152</v>
      </c>
      <c r="BM130" s="225" t="s">
        <v>1844</v>
      </c>
    </row>
    <row r="131" s="2" customFormat="1" ht="16.5" customHeight="1">
      <c r="A131" s="40"/>
      <c r="B131" s="41"/>
      <c r="C131" s="214" t="s">
        <v>235</v>
      </c>
      <c r="D131" s="214" t="s">
        <v>148</v>
      </c>
      <c r="E131" s="215" t="s">
        <v>1845</v>
      </c>
      <c r="F131" s="216" t="s">
        <v>1073</v>
      </c>
      <c r="G131" s="217" t="s">
        <v>181</v>
      </c>
      <c r="H131" s="218">
        <v>15</v>
      </c>
      <c r="I131" s="219"/>
      <c r="J131" s="220">
        <f>ROUND(I131*H131,2)</f>
        <v>0</v>
      </c>
      <c r="K131" s="216" t="s">
        <v>19</v>
      </c>
      <c r="L131" s="46"/>
      <c r="M131" s="221" t="s">
        <v>19</v>
      </c>
      <c r="N131" s="222" t="s">
        <v>43</v>
      </c>
      <c r="O131" s="86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R131" s="225" t="s">
        <v>152</v>
      </c>
      <c r="AT131" s="225" t="s">
        <v>148</v>
      </c>
      <c r="AU131" s="225" t="s">
        <v>81</v>
      </c>
      <c r="AY131" s="19" t="s">
        <v>145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9" t="s">
        <v>79</v>
      </c>
      <c r="BK131" s="226">
        <f>ROUND(I131*H131,2)</f>
        <v>0</v>
      </c>
      <c r="BL131" s="19" t="s">
        <v>152</v>
      </c>
      <c r="BM131" s="225" t="s">
        <v>1846</v>
      </c>
    </row>
    <row r="132" s="2" customFormat="1" ht="16.5" customHeight="1">
      <c r="A132" s="40"/>
      <c r="B132" s="41"/>
      <c r="C132" s="214" t="s">
        <v>494</v>
      </c>
      <c r="D132" s="214" t="s">
        <v>148</v>
      </c>
      <c r="E132" s="215" t="s">
        <v>1847</v>
      </c>
      <c r="F132" s="216" t="s">
        <v>1340</v>
      </c>
      <c r="G132" s="217" t="s">
        <v>181</v>
      </c>
      <c r="H132" s="218">
        <v>25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152</v>
      </c>
      <c r="AT132" s="225" t="s">
        <v>148</v>
      </c>
      <c r="AU132" s="225" t="s">
        <v>81</v>
      </c>
      <c r="AY132" s="19" t="s">
        <v>145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79</v>
      </c>
      <c r="BK132" s="226">
        <f>ROUND(I132*H132,2)</f>
        <v>0</v>
      </c>
      <c r="BL132" s="19" t="s">
        <v>152</v>
      </c>
      <c r="BM132" s="225" t="s">
        <v>1848</v>
      </c>
    </row>
    <row r="133" s="2" customFormat="1" ht="16.5" customHeight="1">
      <c r="A133" s="40"/>
      <c r="B133" s="41"/>
      <c r="C133" s="214" t="s">
        <v>238</v>
      </c>
      <c r="D133" s="214" t="s">
        <v>148</v>
      </c>
      <c r="E133" s="215" t="s">
        <v>1849</v>
      </c>
      <c r="F133" s="216" t="s">
        <v>718</v>
      </c>
      <c r="G133" s="217" t="s">
        <v>156</v>
      </c>
      <c r="H133" s="218">
        <v>3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152</v>
      </c>
      <c r="AT133" s="225" t="s">
        <v>148</v>
      </c>
      <c r="AU133" s="225" t="s">
        <v>81</v>
      </c>
      <c r="AY133" s="19" t="s">
        <v>145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79</v>
      </c>
      <c r="BK133" s="226">
        <f>ROUND(I133*H133,2)</f>
        <v>0</v>
      </c>
      <c r="BL133" s="19" t="s">
        <v>152</v>
      </c>
      <c r="BM133" s="225" t="s">
        <v>1850</v>
      </c>
    </row>
    <row r="134" s="2" customFormat="1" ht="16.5" customHeight="1">
      <c r="A134" s="40"/>
      <c r="B134" s="41"/>
      <c r="C134" s="214" t="s">
        <v>504</v>
      </c>
      <c r="D134" s="214" t="s">
        <v>148</v>
      </c>
      <c r="E134" s="215" t="s">
        <v>1851</v>
      </c>
      <c r="F134" s="216" t="s">
        <v>1852</v>
      </c>
      <c r="G134" s="217" t="s">
        <v>181</v>
      </c>
      <c r="H134" s="218">
        <v>10</v>
      </c>
      <c r="I134" s="219"/>
      <c r="J134" s="220">
        <f>ROUND(I134*H134,2)</f>
        <v>0</v>
      </c>
      <c r="K134" s="216" t="s">
        <v>19</v>
      </c>
      <c r="L134" s="46"/>
      <c r="M134" s="221" t="s">
        <v>19</v>
      </c>
      <c r="N134" s="222" t="s">
        <v>43</v>
      </c>
      <c r="O134" s="86"/>
      <c r="P134" s="223">
        <f>O134*H134</f>
        <v>0</v>
      </c>
      <c r="Q134" s="223">
        <v>0</v>
      </c>
      <c r="R134" s="223">
        <f>Q134*H134</f>
        <v>0</v>
      </c>
      <c r="S134" s="223">
        <v>0</v>
      </c>
      <c r="T134" s="224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25" t="s">
        <v>152</v>
      </c>
      <c r="AT134" s="225" t="s">
        <v>148</v>
      </c>
      <c r="AU134" s="225" t="s">
        <v>81</v>
      </c>
      <c r="AY134" s="19" t="s">
        <v>145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9" t="s">
        <v>79</v>
      </c>
      <c r="BK134" s="226">
        <f>ROUND(I134*H134,2)</f>
        <v>0</v>
      </c>
      <c r="BL134" s="19" t="s">
        <v>152</v>
      </c>
      <c r="BM134" s="225" t="s">
        <v>1853</v>
      </c>
    </row>
    <row r="135" s="2" customFormat="1" ht="16.5" customHeight="1">
      <c r="A135" s="40"/>
      <c r="B135" s="41"/>
      <c r="C135" s="214" t="s">
        <v>240</v>
      </c>
      <c r="D135" s="214" t="s">
        <v>148</v>
      </c>
      <c r="E135" s="215" t="s">
        <v>1854</v>
      </c>
      <c r="F135" s="216" t="s">
        <v>1855</v>
      </c>
      <c r="G135" s="217" t="s">
        <v>181</v>
      </c>
      <c r="H135" s="218">
        <v>10</v>
      </c>
      <c r="I135" s="219"/>
      <c r="J135" s="220">
        <f>ROUND(I135*H135,2)</f>
        <v>0</v>
      </c>
      <c r="K135" s="216" t="s">
        <v>19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</v>
      </c>
      <c r="T135" s="224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152</v>
      </c>
      <c r="AT135" s="225" t="s">
        <v>148</v>
      </c>
      <c r="AU135" s="225" t="s">
        <v>81</v>
      </c>
      <c r="AY135" s="19" t="s">
        <v>145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79</v>
      </c>
      <c r="BK135" s="226">
        <f>ROUND(I135*H135,2)</f>
        <v>0</v>
      </c>
      <c r="BL135" s="19" t="s">
        <v>152</v>
      </c>
      <c r="BM135" s="225" t="s">
        <v>1856</v>
      </c>
    </row>
    <row r="136" s="2" customFormat="1" ht="16.5" customHeight="1">
      <c r="A136" s="40"/>
      <c r="B136" s="41"/>
      <c r="C136" s="214" t="s">
        <v>514</v>
      </c>
      <c r="D136" s="214" t="s">
        <v>148</v>
      </c>
      <c r="E136" s="215" t="s">
        <v>1857</v>
      </c>
      <c r="F136" s="216" t="s">
        <v>730</v>
      </c>
      <c r="G136" s="217" t="s">
        <v>287</v>
      </c>
      <c r="H136" s="218">
        <v>22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152</v>
      </c>
      <c r="AT136" s="225" t="s">
        <v>148</v>
      </c>
      <c r="AU136" s="225" t="s">
        <v>81</v>
      </c>
      <c r="AY136" s="19" t="s">
        <v>145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79</v>
      </c>
      <c r="BK136" s="226">
        <f>ROUND(I136*H136,2)</f>
        <v>0</v>
      </c>
      <c r="BL136" s="19" t="s">
        <v>152</v>
      </c>
      <c r="BM136" s="225" t="s">
        <v>1858</v>
      </c>
    </row>
    <row r="137" s="2" customFormat="1" ht="16.5" customHeight="1">
      <c r="A137" s="40"/>
      <c r="B137" s="41"/>
      <c r="C137" s="214" t="s">
        <v>243</v>
      </c>
      <c r="D137" s="214" t="s">
        <v>148</v>
      </c>
      <c r="E137" s="215" t="s">
        <v>1859</v>
      </c>
      <c r="F137" s="216" t="s">
        <v>733</v>
      </c>
      <c r="G137" s="217" t="s">
        <v>734</v>
      </c>
      <c r="H137" s="218">
        <v>30</v>
      </c>
      <c r="I137" s="219"/>
      <c r="J137" s="220">
        <f>ROUND(I137*H137,2)</f>
        <v>0</v>
      </c>
      <c r="K137" s="216" t="s">
        <v>19</v>
      </c>
      <c r="L137" s="46"/>
      <c r="M137" s="221" t="s">
        <v>19</v>
      </c>
      <c r="N137" s="222" t="s">
        <v>43</v>
      </c>
      <c r="O137" s="86"/>
      <c r="P137" s="223">
        <f>O137*H137</f>
        <v>0</v>
      </c>
      <c r="Q137" s="223">
        <v>0</v>
      </c>
      <c r="R137" s="223">
        <f>Q137*H137</f>
        <v>0</v>
      </c>
      <c r="S137" s="223">
        <v>0</v>
      </c>
      <c r="T137" s="224">
        <f>S137*H137</f>
        <v>0</v>
      </c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R137" s="225" t="s">
        <v>152</v>
      </c>
      <c r="AT137" s="225" t="s">
        <v>148</v>
      </c>
      <c r="AU137" s="225" t="s">
        <v>81</v>
      </c>
      <c r="AY137" s="19" t="s">
        <v>145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9" t="s">
        <v>79</v>
      </c>
      <c r="BK137" s="226">
        <f>ROUND(I137*H137,2)</f>
        <v>0</v>
      </c>
      <c r="BL137" s="19" t="s">
        <v>152</v>
      </c>
      <c r="BM137" s="225" t="s">
        <v>1860</v>
      </c>
    </row>
    <row r="138" s="2" customFormat="1" ht="24.15" customHeight="1">
      <c r="A138" s="40"/>
      <c r="B138" s="41"/>
      <c r="C138" s="214" t="s">
        <v>523</v>
      </c>
      <c r="D138" s="214" t="s">
        <v>148</v>
      </c>
      <c r="E138" s="215" t="s">
        <v>154</v>
      </c>
      <c r="F138" s="216" t="s">
        <v>155</v>
      </c>
      <c r="G138" s="217" t="s">
        <v>156</v>
      </c>
      <c r="H138" s="218">
        <v>1</v>
      </c>
      <c r="I138" s="219"/>
      <c r="J138" s="220">
        <f>ROUND(I138*H138,2)</f>
        <v>0</v>
      </c>
      <c r="K138" s="216" t="s">
        <v>157</v>
      </c>
      <c r="L138" s="46"/>
      <c r="M138" s="221" t="s">
        <v>19</v>
      </c>
      <c r="N138" s="222" t="s">
        <v>43</v>
      </c>
      <c r="O138" s="86"/>
      <c r="P138" s="223">
        <f>O138*H138</f>
        <v>0</v>
      </c>
      <c r="Q138" s="223">
        <v>0</v>
      </c>
      <c r="R138" s="223">
        <f>Q138*H138</f>
        <v>0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152</v>
      </c>
      <c r="AT138" s="225" t="s">
        <v>148</v>
      </c>
      <c r="AU138" s="225" t="s">
        <v>81</v>
      </c>
      <c r="AY138" s="19" t="s">
        <v>145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79</v>
      </c>
      <c r="BK138" s="226">
        <f>ROUND(I138*H138,2)</f>
        <v>0</v>
      </c>
      <c r="BL138" s="19" t="s">
        <v>152</v>
      </c>
      <c r="BM138" s="225" t="s">
        <v>1861</v>
      </c>
    </row>
    <row r="139" s="2" customFormat="1">
      <c r="A139" s="40"/>
      <c r="B139" s="41"/>
      <c r="C139" s="42"/>
      <c r="D139" s="227" t="s">
        <v>159</v>
      </c>
      <c r="E139" s="42"/>
      <c r="F139" s="228" t="s">
        <v>160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159</v>
      </c>
      <c r="AU139" s="19" t="s">
        <v>81</v>
      </c>
    </row>
    <row r="140" s="2" customFormat="1" ht="24.15" customHeight="1">
      <c r="A140" s="40"/>
      <c r="B140" s="41"/>
      <c r="C140" s="214" t="s">
        <v>529</v>
      </c>
      <c r="D140" s="214" t="s">
        <v>148</v>
      </c>
      <c r="E140" s="215" t="s">
        <v>162</v>
      </c>
      <c r="F140" s="216" t="s">
        <v>163</v>
      </c>
      <c r="G140" s="217" t="s">
        <v>164</v>
      </c>
      <c r="H140" s="232"/>
      <c r="I140" s="219"/>
      <c r="J140" s="220">
        <f>ROUND(I140*H140,2)</f>
        <v>0</v>
      </c>
      <c r="K140" s="216" t="s">
        <v>157</v>
      </c>
      <c r="L140" s="46"/>
      <c r="M140" s="221" t="s">
        <v>19</v>
      </c>
      <c r="N140" s="222" t="s">
        <v>43</v>
      </c>
      <c r="O140" s="86"/>
      <c r="P140" s="223">
        <f>O140*H140</f>
        <v>0</v>
      </c>
      <c r="Q140" s="223">
        <v>0</v>
      </c>
      <c r="R140" s="223">
        <f>Q140*H140</f>
        <v>0</v>
      </c>
      <c r="S140" s="223">
        <v>0</v>
      </c>
      <c r="T140" s="224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25" t="s">
        <v>152</v>
      </c>
      <c r="AT140" s="225" t="s">
        <v>148</v>
      </c>
      <c r="AU140" s="225" t="s">
        <v>81</v>
      </c>
      <c r="AY140" s="19" t="s">
        <v>145</v>
      </c>
      <c r="BE140" s="226">
        <f>IF(N140="základní",J140,0)</f>
        <v>0</v>
      </c>
      <c r="BF140" s="226">
        <f>IF(N140="snížená",J140,0)</f>
        <v>0</v>
      </c>
      <c r="BG140" s="226">
        <f>IF(N140="zákl. přenesená",J140,0)</f>
        <v>0</v>
      </c>
      <c r="BH140" s="226">
        <f>IF(N140="sníž. přenesená",J140,0)</f>
        <v>0</v>
      </c>
      <c r="BI140" s="226">
        <f>IF(N140="nulová",J140,0)</f>
        <v>0</v>
      </c>
      <c r="BJ140" s="19" t="s">
        <v>79</v>
      </c>
      <c r="BK140" s="226">
        <f>ROUND(I140*H140,2)</f>
        <v>0</v>
      </c>
      <c r="BL140" s="19" t="s">
        <v>152</v>
      </c>
      <c r="BM140" s="225" t="s">
        <v>1862</v>
      </c>
    </row>
    <row r="141" s="2" customFormat="1">
      <c r="A141" s="40"/>
      <c r="B141" s="41"/>
      <c r="C141" s="42"/>
      <c r="D141" s="227" t="s">
        <v>159</v>
      </c>
      <c r="E141" s="42"/>
      <c r="F141" s="228" t="s">
        <v>166</v>
      </c>
      <c r="G141" s="42"/>
      <c r="H141" s="42"/>
      <c r="I141" s="229"/>
      <c r="J141" s="42"/>
      <c r="K141" s="42"/>
      <c r="L141" s="46"/>
      <c r="M141" s="240"/>
      <c r="N141" s="241"/>
      <c r="O141" s="235"/>
      <c r="P141" s="235"/>
      <c r="Q141" s="235"/>
      <c r="R141" s="235"/>
      <c r="S141" s="235"/>
      <c r="T141" s="242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159</v>
      </c>
      <c r="AU141" s="19" t="s">
        <v>81</v>
      </c>
    </row>
    <row r="142" s="2" customFormat="1" ht="6.96" customHeight="1">
      <c r="A142" s="40"/>
      <c r="B142" s="61"/>
      <c r="C142" s="62"/>
      <c r="D142" s="62"/>
      <c r="E142" s="62"/>
      <c r="F142" s="62"/>
      <c r="G142" s="62"/>
      <c r="H142" s="62"/>
      <c r="I142" s="62"/>
      <c r="J142" s="62"/>
      <c r="K142" s="62"/>
      <c r="L142" s="46"/>
      <c r="M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</sheetData>
  <sheetProtection sheet="1" autoFilter="0" formatColumns="0" formatRows="0" objects="1" scenarios="1" spinCount="100000" saltValue="JnGeRwhUR4Pt0JfMnRUamYWf3gxyxOGpnXtLS9rjH87OEhqoaGO/dNR68awwBQLWcMZ3NVSac023ATP0ca3DTQ==" hashValue="dPvlRK7CEKFK+NyRVZAtISDZRzk8136OtD/qrPXujiKA8Y1SWLwkREz+ccFkHiP7P5b/zCDflU52c0FECVNWhw==" algorithmName="SHA-512" password="88A1"/>
  <autoFilter ref="C86:K14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5:H75"/>
    <mergeCell ref="E77:H77"/>
    <mergeCell ref="E79:H79"/>
    <mergeCell ref="L2:V2"/>
  </mergeCells>
  <hyperlinks>
    <hyperlink ref="F139" r:id="rId1" display="https://podminky.urs.cz/item/CS_URS_2023_01/741810002"/>
    <hyperlink ref="F141" r:id="rId2" display="https://podminky.urs.cz/item/CS_URS_2023_01/998741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85" customWidth="1"/>
    <col min="2" max="2" width="1.667969" style="285" customWidth="1"/>
    <col min="3" max="4" width="5" style="285" customWidth="1"/>
    <col min="5" max="5" width="11.66016" style="285" customWidth="1"/>
    <col min="6" max="6" width="9.160156" style="285" customWidth="1"/>
    <col min="7" max="7" width="5" style="285" customWidth="1"/>
    <col min="8" max="8" width="77.83203" style="285" customWidth="1"/>
    <col min="9" max="10" width="20" style="285" customWidth="1"/>
    <col min="11" max="11" width="1.667969" style="285" customWidth="1"/>
  </cols>
  <sheetData>
    <row r="1" s="1" customFormat="1" ht="37.5" customHeight="1"/>
    <row r="2" s="1" customFormat="1" ht="7.5" customHeight="1">
      <c r="B2" s="286"/>
      <c r="C2" s="287"/>
      <c r="D2" s="287"/>
      <c r="E2" s="287"/>
      <c r="F2" s="287"/>
      <c r="G2" s="287"/>
      <c r="H2" s="287"/>
      <c r="I2" s="287"/>
      <c r="J2" s="287"/>
      <c r="K2" s="288"/>
    </row>
    <row r="3" s="16" customFormat="1" ht="45" customHeight="1">
      <c r="B3" s="289"/>
      <c r="C3" s="290" t="s">
        <v>1863</v>
      </c>
      <c r="D3" s="290"/>
      <c r="E3" s="290"/>
      <c r="F3" s="290"/>
      <c r="G3" s="290"/>
      <c r="H3" s="290"/>
      <c r="I3" s="290"/>
      <c r="J3" s="290"/>
      <c r="K3" s="291"/>
    </row>
    <row r="4" s="1" customFormat="1" ht="25.5" customHeight="1">
      <c r="B4" s="292"/>
      <c r="C4" s="293" t="s">
        <v>1864</v>
      </c>
      <c r="D4" s="293"/>
      <c r="E4" s="293"/>
      <c r="F4" s="293"/>
      <c r="G4" s="293"/>
      <c r="H4" s="293"/>
      <c r="I4" s="293"/>
      <c r="J4" s="293"/>
      <c r="K4" s="294"/>
    </row>
    <row r="5" s="1" customFormat="1" ht="5.25" customHeight="1">
      <c r="B5" s="292"/>
      <c r="C5" s="295"/>
      <c r="D5" s="295"/>
      <c r="E5" s="295"/>
      <c r="F5" s="295"/>
      <c r="G5" s="295"/>
      <c r="H5" s="295"/>
      <c r="I5" s="295"/>
      <c r="J5" s="295"/>
      <c r="K5" s="294"/>
    </row>
    <row r="6" s="1" customFormat="1" ht="15" customHeight="1">
      <c r="B6" s="292"/>
      <c r="C6" s="296" t="s">
        <v>1865</v>
      </c>
      <c r="D6" s="296"/>
      <c r="E6" s="296"/>
      <c r="F6" s="296"/>
      <c r="G6" s="296"/>
      <c r="H6" s="296"/>
      <c r="I6" s="296"/>
      <c r="J6" s="296"/>
      <c r="K6" s="294"/>
    </row>
    <row r="7" s="1" customFormat="1" ht="15" customHeight="1">
      <c r="B7" s="297"/>
      <c r="C7" s="296" t="s">
        <v>1866</v>
      </c>
      <c r="D7" s="296"/>
      <c r="E7" s="296"/>
      <c r="F7" s="296"/>
      <c r="G7" s="296"/>
      <c r="H7" s="296"/>
      <c r="I7" s="296"/>
      <c r="J7" s="296"/>
      <c r="K7" s="294"/>
    </row>
    <row r="8" s="1" customFormat="1" ht="12.75" customHeight="1">
      <c r="B8" s="297"/>
      <c r="C8" s="296"/>
      <c r="D8" s="296"/>
      <c r="E8" s="296"/>
      <c r="F8" s="296"/>
      <c r="G8" s="296"/>
      <c r="H8" s="296"/>
      <c r="I8" s="296"/>
      <c r="J8" s="296"/>
      <c r="K8" s="294"/>
    </row>
    <row r="9" s="1" customFormat="1" ht="15" customHeight="1">
      <c r="B9" s="297"/>
      <c r="C9" s="296" t="s">
        <v>1867</v>
      </c>
      <c r="D9" s="296"/>
      <c r="E9" s="296"/>
      <c r="F9" s="296"/>
      <c r="G9" s="296"/>
      <c r="H9" s="296"/>
      <c r="I9" s="296"/>
      <c r="J9" s="296"/>
      <c r="K9" s="294"/>
    </row>
    <row r="10" s="1" customFormat="1" ht="15" customHeight="1">
      <c r="B10" s="297"/>
      <c r="C10" s="296"/>
      <c r="D10" s="296" t="s">
        <v>1868</v>
      </c>
      <c r="E10" s="296"/>
      <c r="F10" s="296"/>
      <c r="G10" s="296"/>
      <c r="H10" s="296"/>
      <c r="I10" s="296"/>
      <c r="J10" s="296"/>
      <c r="K10" s="294"/>
    </row>
    <row r="11" s="1" customFormat="1" ht="15" customHeight="1">
      <c r="B11" s="297"/>
      <c r="C11" s="298"/>
      <c r="D11" s="296" t="s">
        <v>1869</v>
      </c>
      <c r="E11" s="296"/>
      <c r="F11" s="296"/>
      <c r="G11" s="296"/>
      <c r="H11" s="296"/>
      <c r="I11" s="296"/>
      <c r="J11" s="296"/>
      <c r="K11" s="294"/>
    </row>
    <row r="12" s="1" customFormat="1" ht="15" customHeight="1">
      <c r="B12" s="297"/>
      <c r="C12" s="298"/>
      <c r="D12" s="296"/>
      <c r="E12" s="296"/>
      <c r="F12" s="296"/>
      <c r="G12" s="296"/>
      <c r="H12" s="296"/>
      <c r="I12" s="296"/>
      <c r="J12" s="296"/>
      <c r="K12" s="294"/>
    </row>
    <row r="13" s="1" customFormat="1" ht="15" customHeight="1">
      <c r="B13" s="297"/>
      <c r="C13" s="298"/>
      <c r="D13" s="299" t="s">
        <v>1870</v>
      </c>
      <c r="E13" s="296"/>
      <c r="F13" s="296"/>
      <c r="G13" s="296"/>
      <c r="H13" s="296"/>
      <c r="I13" s="296"/>
      <c r="J13" s="296"/>
      <c r="K13" s="294"/>
    </row>
    <row r="14" s="1" customFormat="1" ht="12.75" customHeight="1">
      <c r="B14" s="297"/>
      <c r="C14" s="298"/>
      <c r="D14" s="298"/>
      <c r="E14" s="298"/>
      <c r="F14" s="298"/>
      <c r="G14" s="298"/>
      <c r="H14" s="298"/>
      <c r="I14" s="298"/>
      <c r="J14" s="298"/>
      <c r="K14" s="294"/>
    </row>
    <row r="15" s="1" customFormat="1" ht="15" customHeight="1">
      <c r="B15" s="297"/>
      <c r="C15" s="298"/>
      <c r="D15" s="296" t="s">
        <v>1871</v>
      </c>
      <c r="E15" s="296"/>
      <c r="F15" s="296"/>
      <c r="G15" s="296"/>
      <c r="H15" s="296"/>
      <c r="I15" s="296"/>
      <c r="J15" s="296"/>
      <c r="K15" s="294"/>
    </row>
    <row r="16" s="1" customFormat="1" ht="15" customHeight="1">
      <c r="B16" s="297"/>
      <c r="C16" s="298"/>
      <c r="D16" s="296" t="s">
        <v>1872</v>
      </c>
      <c r="E16" s="296"/>
      <c r="F16" s="296"/>
      <c r="G16" s="296"/>
      <c r="H16" s="296"/>
      <c r="I16" s="296"/>
      <c r="J16" s="296"/>
      <c r="K16" s="294"/>
    </row>
    <row r="17" s="1" customFormat="1" ht="15" customHeight="1">
      <c r="B17" s="297"/>
      <c r="C17" s="298"/>
      <c r="D17" s="296" t="s">
        <v>1873</v>
      </c>
      <c r="E17" s="296"/>
      <c r="F17" s="296"/>
      <c r="G17" s="296"/>
      <c r="H17" s="296"/>
      <c r="I17" s="296"/>
      <c r="J17" s="296"/>
      <c r="K17" s="294"/>
    </row>
    <row r="18" s="1" customFormat="1" ht="15" customHeight="1">
      <c r="B18" s="297"/>
      <c r="C18" s="298"/>
      <c r="D18" s="298"/>
      <c r="E18" s="300" t="s">
        <v>78</v>
      </c>
      <c r="F18" s="296" t="s">
        <v>1874</v>
      </c>
      <c r="G18" s="296"/>
      <c r="H18" s="296"/>
      <c r="I18" s="296"/>
      <c r="J18" s="296"/>
      <c r="K18" s="294"/>
    </row>
    <row r="19" s="1" customFormat="1" ht="15" customHeight="1">
      <c r="B19" s="297"/>
      <c r="C19" s="298"/>
      <c r="D19" s="298"/>
      <c r="E19" s="300" t="s">
        <v>1875</v>
      </c>
      <c r="F19" s="296" t="s">
        <v>1876</v>
      </c>
      <c r="G19" s="296"/>
      <c r="H19" s="296"/>
      <c r="I19" s="296"/>
      <c r="J19" s="296"/>
      <c r="K19" s="294"/>
    </row>
    <row r="20" s="1" customFormat="1" ht="15" customHeight="1">
      <c r="B20" s="297"/>
      <c r="C20" s="298"/>
      <c r="D20" s="298"/>
      <c r="E20" s="300" t="s">
        <v>1877</v>
      </c>
      <c r="F20" s="296" t="s">
        <v>1878</v>
      </c>
      <c r="G20" s="296"/>
      <c r="H20" s="296"/>
      <c r="I20" s="296"/>
      <c r="J20" s="296"/>
      <c r="K20" s="294"/>
    </row>
    <row r="21" s="1" customFormat="1" ht="15" customHeight="1">
      <c r="B21" s="297"/>
      <c r="C21" s="298"/>
      <c r="D21" s="298"/>
      <c r="E21" s="300" t="s">
        <v>1879</v>
      </c>
      <c r="F21" s="296" t="s">
        <v>1880</v>
      </c>
      <c r="G21" s="296"/>
      <c r="H21" s="296"/>
      <c r="I21" s="296"/>
      <c r="J21" s="296"/>
      <c r="K21" s="294"/>
    </row>
    <row r="22" s="1" customFormat="1" ht="15" customHeight="1">
      <c r="B22" s="297"/>
      <c r="C22" s="298"/>
      <c r="D22" s="298"/>
      <c r="E22" s="300" t="s">
        <v>1881</v>
      </c>
      <c r="F22" s="296" t="s">
        <v>1882</v>
      </c>
      <c r="G22" s="296"/>
      <c r="H22" s="296"/>
      <c r="I22" s="296"/>
      <c r="J22" s="296"/>
      <c r="K22" s="294"/>
    </row>
    <row r="23" s="1" customFormat="1" ht="15" customHeight="1">
      <c r="B23" s="297"/>
      <c r="C23" s="298"/>
      <c r="D23" s="298"/>
      <c r="E23" s="300" t="s">
        <v>85</v>
      </c>
      <c r="F23" s="296" t="s">
        <v>1883</v>
      </c>
      <c r="G23" s="296"/>
      <c r="H23" s="296"/>
      <c r="I23" s="296"/>
      <c r="J23" s="296"/>
      <c r="K23" s="294"/>
    </row>
    <row r="24" s="1" customFormat="1" ht="12.75" customHeight="1">
      <c r="B24" s="297"/>
      <c r="C24" s="298"/>
      <c r="D24" s="298"/>
      <c r="E24" s="298"/>
      <c r="F24" s="298"/>
      <c r="G24" s="298"/>
      <c r="H24" s="298"/>
      <c r="I24" s="298"/>
      <c r="J24" s="298"/>
      <c r="K24" s="294"/>
    </row>
    <row r="25" s="1" customFormat="1" ht="15" customHeight="1">
      <c r="B25" s="297"/>
      <c r="C25" s="296" t="s">
        <v>1884</v>
      </c>
      <c r="D25" s="296"/>
      <c r="E25" s="296"/>
      <c r="F25" s="296"/>
      <c r="G25" s="296"/>
      <c r="H25" s="296"/>
      <c r="I25" s="296"/>
      <c r="J25" s="296"/>
      <c r="K25" s="294"/>
    </row>
    <row r="26" s="1" customFormat="1" ht="15" customHeight="1">
      <c r="B26" s="297"/>
      <c r="C26" s="296" t="s">
        <v>1885</v>
      </c>
      <c r="D26" s="296"/>
      <c r="E26" s="296"/>
      <c r="F26" s="296"/>
      <c r="G26" s="296"/>
      <c r="H26" s="296"/>
      <c r="I26" s="296"/>
      <c r="J26" s="296"/>
      <c r="K26" s="294"/>
    </row>
    <row r="27" s="1" customFormat="1" ht="15" customHeight="1">
      <c r="B27" s="297"/>
      <c r="C27" s="296"/>
      <c r="D27" s="296" t="s">
        <v>1886</v>
      </c>
      <c r="E27" s="296"/>
      <c r="F27" s="296"/>
      <c r="G27" s="296"/>
      <c r="H27" s="296"/>
      <c r="I27" s="296"/>
      <c r="J27" s="296"/>
      <c r="K27" s="294"/>
    </row>
    <row r="28" s="1" customFormat="1" ht="15" customHeight="1">
      <c r="B28" s="297"/>
      <c r="C28" s="298"/>
      <c r="D28" s="296" t="s">
        <v>1887</v>
      </c>
      <c r="E28" s="296"/>
      <c r="F28" s="296"/>
      <c r="G28" s="296"/>
      <c r="H28" s="296"/>
      <c r="I28" s="296"/>
      <c r="J28" s="296"/>
      <c r="K28" s="294"/>
    </row>
    <row r="29" s="1" customFormat="1" ht="12.75" customHeight="1">
      <c r="B29" s="297"/>
      <c r="C29" s="298"/>
      <c r="D29" s="298"/>
      <c r="E29" s="298"/>
      <c r="F29" s="298"/>
      <c r="G29" s="298"/>
      <c r="H29" s="298"/>
      <c r="I29" s="298"/>
      <c r="J29" s="298"/>
      <c r="K29" s="294"/>
    </row>
    <row r="30" s="1" customFormat="1" ht="15" customHeight="1">
      <c r="B30" s="297"/>
      <c r="C30" s="298"/>
      <c r="D30" s="296" t="s">
        <v>1888</v>
      </c>
      <c r="E30" s="296"/>
      <c r="F30" s="296"/>
      <c r="G30" s="296"/>
      <c r="H30" s="296"/>
      <c r="I30" s="296"/>
      <c r="J30" s="296"/>
      <c r="K30" s="294"/>
    </row>
    <row r="31" s="1" customFormat="1" ht="15" customHeight="1">
      <c r="B31" s="297"/>
      <c r="C31" s="298"/>
      <c r="D31" s="296" t="s">
        <v>1889</v>
      </c>
      <c r="E31" s="296"/>
      <c r="F31" s="296"/>
      <c r="G31" s="296"/>
      <c r="H31" s="296"/>
      <c r="I31" s="296"/>
      <c r="J31" s="296"/>
      <c r="K31" s="294"/>
    </row>
    <row r="32" s="1" customFormat="1" ht="12.75" customHeight="1">
      <c r="B32" s="297"/>
      <c r="C32" s="298"/>
      <c r="D32" s="298"/>
      <c r="E32" s="298"/>
      <c r="F32" s="298"/>
      <c r="G32" s="298"/>
      <c r="H32" s="298"/>
      <c r="I32" s="298"/>
      <c r="J32" s="298"/>
      <c r="K32" s="294"/>
    </row>
    <row r="33" s="1" customFormat="1" ht="15" customHeight="1">
      <c r="B33" s="297"/>
      <c r="C33" s="298"/>
      <c r="D33" s="296" t="s">
        <v>1890</v>
      </c>
      <c r="E33" s="296"/>
      <c r="F33" s="296"/>
      <c r="G33" s="296"/>
      <c r="H33" s="296"/>
      <c r="I33" s="296"/>
      <c r="J33" s="296"/>
      <c r="K33" s="294"/>
    </row>
    <row r="34" s="1" customFormat="1" ht="15" customHeight="1">
      <c r="B34" s="297"/>
      <c r="C34" s="298"/>
      <c r="D34" s="296" t="s">
        <v>1891</v>
      </c>
      <c r="E34" s="296"/>
      <c r="F34" s="296"/>
      <c r="G34" s="296"/>
      <c r="H34" s="296"/>
      <c r="I34" s="296"/>
      <c r="J34" s="296"/>
      <c r="K34" s="294"/>
    </row>
    <row r="35" s="1" customFormat="1" ht="15" customHeight="1">
      <c r="B35" s="297"/>
      <c r="C35" s="298"/>
      <c r="D35" s="296" t="s">
        <v>1892</v>
      </c>
      <c r="E35" s="296"/>
      <c r="F35" s="296"/>
      <c r="G35" s="296"/>
      <c r="H35" s="296"/>
      <c r="I35" s="296"/>
      <c r="J35" s="296"/>
      <c r="K35" s="294"/>
    </row>
    <row r="36" s="1" customFormat="1" ht="15" customHeight="1">
      <c r="B36" s="297"/>
      <c r="C36" s="298"/>
      <c r="D36" s="296"/>
      <c r="E36" s="299" t="s">
        <v>131</v>
      </c>
      <c r="F36" s="296"/>
      <c r="G36" s="296" t="s">
        <v>1893</v>
      </c>
      <c r="H36" s="296"/>
      <c r="I36" s="296"/>
      <c r="J36" s="296"/>
      <c r="K36" s="294"/>
    </row>
    <row r="37" s="1" customFormat="1" ht="30.75" customHeight="1">
      <c r="B37" s="297"/>
      <c r="C37" s="298"/>
      <c r="D37" s="296"/>
      <c r="E37" s="299" t="s">
        <v>1894</v>
      </c>
      <c r="F37" s="296"/>
      <c r="G37" s="296" t="s">
        <v>1895</v>
      </c>
      <c r="H37" s="296"/>
      <c r="I37" s="296"/>
      <c r="J37" s="296"/>
      <c r="K37" s="294"/>
    </row>
    <row r="38" s="1" customFormat="1" ht="15" customHeight="1">
      <c r="B38" s="297"/>
      <c r="C38" s="298"/>
      <c r="D38" s="296"/>
      <c r="E38" s="299" t="s">
        <v>53</v>
      </c>
      <c r="F38" s="296"/>
      <c r="G38" s="296" t="s">
        <v>1896</v>
      </c>
      <c r="H38" s="296"/>
      <c r="I38" s="296"/>
      <c r="J38" s="296"/>
      <c r="K38" s="294"/>
    </row>
    <row r="39" s="1" customFormat="1" ht="15" customHeight="1">
      <c r="B39" s="297"/>
      <c r="C39" s="298"/>
      <c r="D39" s="296"/>
      <c r="E39" s="299" t="s">
        <v>54</v>
      </c>
      <c r="F39" s="296"/>
      <c r="G39" s="296" t="s">
        <v>1897</v>
      </c>
      <c r="H39" s="296"/>
      <c r="I39" s="296"/>
      <c r="J39" s="296"/>
      <c r="K39" s="294"/>
    </row>
    <row r="40" s="1" customFormat="1" ht="15" customHeight="1">
      <c r="B40" s="297"/>
      <c r="C40" s="298"/>
      <c r="D40" s="296"/>
      <c r="E40" s="299" t="s">
        <v>132</v>
      </c>
      <c r="F40" s="296"/>
      <c r="G40" s="296" t="s">
        <v>1898</v>
      </c>
      <c r="H40" s="296"/>
      <c r="I40" s="296"/>
      <c r="J40" s="296"/>
      <c r="K40" s="294"/>
    </row>
    <row r="41" s="1" customFormat="1" ht="15" customHeight="1">
      <c r="B41" s="297"/>
      <c r="C41" s="298"/>
      <c r="D41" s="296"/>
      <c r="E41" s="299" t="s">
        <v>133</v>
      </c>
      <c r="F41" s="296"/>
      <c r="G41" s="296" t="s">
        <v>1899</v>
      </c>
      <c r="H41" s="296"/>
      <c r="I41" s="296"/>
      <c r="J41" s="296"/>
      <c r="K41" s="294"/>
    </row>
    <row r="42" s="1" customFormat="1" ht="15" customHeight="1">
      <c r="B42" s="297"/>
      <c r="C42" s="298"/>
      <c r="D42" s="296"/>
      <c r="E42" s="299" t="s">
        <v>1900</v>
      </c>
      <c r="F42" s="296"/>
      <c r="G42" s="296" t="s">
        <v>1901</v>
      </c>
      <c r="H42" s="296"/>
      <c r="I42" s="296"/>
      <c r="J42" s="296"/>
      <c r="K42" s="294"/>
    </row>
    <row r="43" s="1" customFormat="1" ht="15" customHeight="1">
      <c r="B43" s="297"/>
      <c r="C43" s="298"/>
      <c r="D43" s="296"/>
      <c r="E43" s="299"/>
      <c r="F43" s="296"/>
      <c r="G43" s="296" t="s">
        <v>1902</v>
      </c>
      <c r="H43" s="296"/>
      <c r="I43" s="296"/>
      <c r="J43" s="296"/>
      <c r="K43" s="294"/>
    </row>
    <row r="44" s="1" customFormat="1" ht="15" customHeight="1">
      <c r="B44" s="297"/>
      <c r="C44" s="298"/>
      <c r="D44" s="296"/>
      <c r="E44" s="299" t="s">
        <v>1903</v>
      </c>
      <c r="F44" s="296"/>
      <c r="G44" s="296" t="s">
        <v>1904</v>
      </c>
      <c r="H44" s="296"/>
      <c r="I44" s="296"/>
      <c r="J44" s="296"/>
      <c r="K44" s="294"/>
    </row>
    <row r="45" s="1" customFormat="1" ht="15" customHeight="1">
      <c r="B45" s="297"/>
      <c r="C45" s="298"/>
      <c r="D45" s="296"/>
      <c r="E45" s="299" t="s">
        <v>135</v>
      </c>
      <c r="F45" s="296"/>
      <c r="G45" s="296" t="s">
        <v>1905</v>
      </c>
      <c r="H45" s="296"/>
      <c r="I45" s="296"/>
      <c r="J45" s="296"/>
      <c r="K45" s="294"/>
    </row>
    <row r="46" s="1" customFormat="1" ht="12.75" customHeight="1">
      <c r="B46" s="297"/>
      <c r="C46" s="298"/>
      <c r="D46" s="296"/>
      <c r="E46" s="296"/>
      <c r="F46" s="296"/>
      <c r="G46" s="296"/>
      <c r="H46" s="296"/>
      <c r="I46" s="296"/>
      <c r="J46" s="296"/>
      <c r="K46" s="294"/>
    </row>
    <row r="47" s="1" customFormat="1" ht="15" customHeight="1">
      <c r="B47" s="297"/>
      <c r="C47" s="298"/>
      <c r="D47" s="296" t="s">
        <v>1906</v>
      </c>
      <c r="E47" s="296"/>
      <c r="F47" s="296"/>
      <c r="G47" s="296"/>
      <c r="H47" s="296"/>
      <c r="I47" s="296"/>
      <c r="J47" s="296"/>
      <c r="K47" s="294"/>
    </row>
    <row r="48" s="1" customFormat="1" ht="15" customHeight="1">
      <c r="B48" s="297"/>
      <c r="C48" s="298"/>
      <c r="D48" s="298"/>
      <c r="E48" s="296" t="s">
        <v>1907</v>
      </c>
      <c r="F48" s="296"/>
      <c r="G48" s="296"/>
      <c r="H48" s="296"/>
      <c r="I48" s="296"/>
      <c r="J48" s="296"/>
      <c r="K48" s="294"/>
    </row>
    <row r="49" s="1" customFormat="1" ht="15" customHeight="1">
      <c r="B49" s="297"/>
      <c r="C49" s="298"/>
      <c r="D49" s="298"/>
      <c r="E49" s="296" t="s">
        <v>1908</v>
      </c>
      <c r="F49" s="296"/>
      <c r="G49" s="296"/>
      <c r="H49" s="296"/>
      <c r="I49" s="296"/>
      <c r="J49" s="296"/>
      <c r="K49" s="294"/>
    </row>
    <row r="50" s="1" customFormat="1" ht="15" customHeight="1">
      <c r="B50" s="297"/>
      <c r="C50" s="298"/>
      <c r="D50" s="298"/>
      <c r="E50" s="296" t="s">
        <v>1909</v>
      </c>
      <c r="F50" s="296"/>
      <c r="G50" s="296"/>
      <c r="H50" s="296"/>
      <c r="I50" s="296"/>
      <c r="J50" s="296"/>
      <c r="K50" s="294"/>
    </row>
    <row r="51" s="1" customFormat="1" ht="15" customHeight="1">
      <c r="B51" s="297"/>
      <c r="C51" s="298"/>
      <c r="D51" s="296" t="s">
        <v>1910</v>
      </c>
      <c r="E51" s="296"/>
      <c r="F51" s="296"/>
      <c r="G51" s="296"/>
      <c r="H51" s="296"/>
      <c r="I51" s="296"/>
      <c r="J51" s="296"/>
      <c r="K51" s="294"/>
    </row>
    <row r="52" s="1" customFormat="1" ht="25.5" customHeight="1">
      <c r="B52" s="292"/>
      <c r="C52" s="293" t="s">
        <v>1911</v>
      </c>
      <c r="D52" s="293"/>
      <c r="E52" s="293"/>
      <c r="F52" s="293"/>
      <c r="G52" s="293"/>
      <c r="H52" s="293"/>
      <c r="I52" s="293"/>
      <c r="J52" s="293"/>
      <c r="K52" s="294"/>
    </row>
    <row r="53" s="1" customFormat="1" ht="5.25" customHeight="1">
      <c r="B53" s="292"/>
      <c r="C53" s="295"/>
      <c r="D53" s="295"/>
      <c r="E53" s="295"/>
      <c r="F53" s="295"/>
      <c r="G53" s="295"/>
      <c r="H53" s="295"/>
      <c r="I53" s="295"/>
      <c r="J53" s="295"/>
      <c r="K53" s="294"/>
    </row>
    <row r="54" s="1" customFormat="1" ht="15" customHeight="1">
      <c r="B54" s="292"/>
      <c r="C54" s="296" t="s">
        <v>1912</v>
      </c>
      <c r="D54" s="296"/>
      <c r="E54" s="296"/>
      <c r="F54" s="296"/>
      <c r="G54" s="296"/>
      <c r="H54" s="296"/>
      <c r="I54" s="296"/>
      <c r="J54" s="296"/>
      <c r="K54" s="294"/>
    </row>
    <row r="55" s="1" customFormat="1" ht="15" customHeight="1">
      <c r="B55" s="292"/>
      <c r="C55" s="296" t="s">
        <v>1913</v>
      </c>
      <c r="D55" s="296"/>
      <c r="E55" s="296"/>
      <c r="F55" s="296"/>
      <c r="G55" s="296"/>
      <c r="H55" s="296"/>
      <c r="I55" s="296"/>
      <c r="J55" s="296"/>
      <c r="K55" s="294"/>
    </row>
    <row r="56" s="1" customFormat="1" ht="12.75" customHeight="1">
      <c r="B56" s="292"/>
      <c r="C56" s="296"/>
      <c r="D56" s="296"/>
      <c r="E56" s="296"/>
      <c r="F56" s="296"/>
      <c r="G56" s="296"/>
      <c r="H56" s="296"/>
      <c r="I56" s="296"/>
      <c r="J56" s="296"/>
      <c r="K56" s="294"/>
    </row>
    <row r="57" s="1" customFormat="1" ht="15" customHeight="1">
      <c r="B57" s="292"/>
      <c r="C57" s="296" t="s">
        <v>1914</v>
      </c>
      <c r="D57" s="296"/>
      <c r="E57" s="296"/>
      <c r="F57" s="296"/>
      <c r="G57" s="296"/>
      <c r="H57" s="296"/>
      <c r="I57" s="296"/>
      <c r="J57" s="296"/>
      <c r="K57" s="294"/>
    </row>
    <row r="58" s="1" customFormat="1" ht="15" customHeight="1">
      <c r="B58" s="292"/>
      <c r="C58" s="298"/>
      <c r="D58" s="296" t="s">
        <v>1915</v>
      </c>
      <c r="E58" s="296"/>
      <c r="F58" s="296"/>
      <c r="G58" s="296"/>
      <c r="H58" s="296"/>
      <c r="I58" s="296"/>
      <c r="J58" s="296"/>
      <c r="K58" s="294"/>
    </row>
    <row r="59" s="1" customFormat="1" ht="15" customHeight="1">
      <c r="B59" s="292"/>
      <c r="C59" s="298"/>
      <c r="D59" s="296" t="s">
        <v>1916</v>
      </c>
      <c r="E59" s="296"/>
      <c r="F59" s="296"/>
      <c r="G59" s="296"/>
      <c r="H59" s="296"/>
      <c r="I59" s="296"/>
      <c r="J59" s="296"/>
      <c r="K59" s="294"/>
    </row>
    <row r="60" s="1" customFormat="1" ht="15" customHeight="1">
      <c r="B60" s="292"/>
      <c r="C60" s="298"/>
      <c r="D60" s="296" t="s">
        <v>1917</v>
      </c>
      <c r="E60" s="296"/>
      <c r="F60" s="296"/>
      <c r="G60" s="296"/>
      <c r="H60" s="296"/>
      <c r="I60" s="296"/>
      <c r="J60" s="296"/>
      <c r="K60" s="294"/>
    </row>
    <row r="61" s="1" customFormat="1" ht="15" customHeight="1">
      <c r="B61" s="292"/>
      <c r="C61" s="298"/>
      <c r="D61" s="296" t="s">
        <v>1918</v>
      </c>
      <c r="E61" s="296"/>
      <c r="F61" s="296"/>
      <c r="G61" s="296"/>
      <c r="H61" s="296"/>
      <c r="I61" s="296"/>
      <c r="J61" s="296"/>
      <c r="K61" s="294"/>
    </row>
    <row r="62" s="1" customFormat="1" ht="15" customHeight="1">
      <c r="B62" s="292"/>
      <c r="C62" s="298"/>
      <c r="D62" s="301" t="s">
        <v>1919</v>
      </c>
      <c r="E62" s="301"/>
      <c r="F62" s="301"/>
      <c r="G62" s="301"/>
      <c r="H62" s="301"/>
      <c r="I62" s="301"/>
      <c r="J62" s="301"/>
      <c r="K62" s="294"/>
    </row>
    <row r="63" s="1" customFormat="1" ht="15" customHeight="1">
      <c r="B63" s="292"/>
      <c r="C63" s="298"/>
      <c r="D63" s="296" t="s">
        <v>1920</v>
      </c>
      <c r="E63" s="296"/>
      <c r="F63" s="296"/>
      <c r="G63" s="296"/>
      <c r="H63" s="296"/>
      <c r="I63" s="296"/>
      <c r="J63" s="296"/>
      <c r="K63" s="294"/>
    </row>
    <row r="64" s="1" customFormat="1" ht="12.75" customHeight="1">
      <c r="B64" s="292"/>
      <c r="C64" s="298"/>
      <c r="D64" s="298"/>
      <c r="E64" s="302"/>
      <c r="F64" s="298"/>
      <c r="G64" s="298"/>
      <c r="H64" s="298"/>
      <c r="I64" s="298"/>
      <c r="J64" s="298"/>
      <c r="K64" s="294"/>
    </row>
    <row r="65" s="1" customFormat="1" ht="15" customHeight="1">
      <c r="B65" s="292"/>
      <c r="C65" s="298"/>
      <c r="D65" s="296" t="s">
        <v>1921</v>
      </c>
      <c r="E65" s="296"/>
      <c r="F65" s="296"/>
      <c r="G65" s="296"/>
      <c r="H65" s="296"/>
      <c r="I65" s="296"/>
      <c r="J65" s="296"/>
      <c r="K65" s="294"/>
    </row>
    <row r="66" s="1" customFormat="1" ht="15" customHeight="1">
      <c r="B66" s="292"/>
      <c r="C66" s="298"/>
      <c r="D66" s="301" t="s">
        <v>1922</v>
      </c>
      <c r="E66" s="301"/>
      <c r="F66" s="301"/>
      <c r="G66" s="301"/>
      <c r="H66" s="301"/>
      <c r="I66" s="301"/>
      <c r="J66" s="301"/>
      <c r="K66" s="294"/>
    </row>
    <row r="67" s="1" customFormat="1" ht="15" customHeight="1">
      <c r="B67" s="292"/>
      <c r="C67" s="298"/>
      <c r="D67" s="296" t="s">
        <v>1923</v>
      </c>
      <c r="E67" s="296"/>
      <c r="F67" s="296"/>
      <c r="G67" s="296"/>
      <c r="H67" s="296"/>
      <c r="I67" s="296"/>
      <c r="J67" s="296"/>
      <c r="K67" s="294"/>
    </row>
    <row r="68" s="1" customFormat="1" ht="15" customHeight="1">
      <c r="B68" s="292"/>
      <c r="C68" s="298"/>
      <c r="D68" s="296" t="s">
        <v>1924</v>
      </c>
      <c r="E68" s="296"/>
      <c r="F68" s="296"/>
      <c r="G68" s="296"/>
      <c r="H68" s="296"/>
      <c r="I68" s="296"/>
      <c r="J68" s="296"/>
      <c r="K68" s="294"/>
    </row>
    <row r="69" s="1" customFormat="1" ht="15" customHeight="1">
      <c r="B69" s="292"/>
      <c r="C69" s="298"/>
      <c r="D69" s="296" t="s">
        <v>1925</v>
      </c>
      <c r="E69" s="296"/>
      <c r="F69" s="296"/>
      <c r="G69" s="296"/>
      <c r="H69" s="296"/>
      <c r="I69" s="296"/>
      <c r="J69" s="296"/>
      <c r="K69" s="294"/>
    </row>
    <row r="70" s="1" customFormat="1" ht="15" customHeight="1">
      <c r="B70" s="292"/>
      <c r="C70" s="298"/>
      <c r="D70" s="296" t="s">
        <v>1926</v>
      </c>
      <c r="E70" s="296"/>
      <c r="F70" s="296"/>
      <c r="G70" s="296"/>
      <c r="H70" s="296"/>
      <c r="I70" s="296"/>
      <c r="J70" s="296"/>
      <c r="K70" s="294"/>
    </row>
    <row r="71" s="1" customFormat="1" ht="12.75" customHeight="1">
      <c r="B71" s="303"/>
      <c r="C71" s="304"/>
      <c r="D71" s="304"/>
      <c r="E71" s="304"/>
      <c r="F71" s="304"/>
      <c r="G71" s="304"/>
      <c r="H71" s="304"/>
      <c r="I71" s="304"/>
      <c r="J71" s="304"/>
      <c r="K71" s="305"/>
    </row>
    <row r="72" s="1" customFormat="1" ht="18.75" customHeight="1">
      <c r="B72" s="306"/>
      <c r="C72" s="306"/>
      <c r="D72" s="306"/>
      <c r="E72" s="306"/>
      <c r="F72" s="306"/>
      <c r="G72" s="306"/>
      <c r="H72" s="306"/>
      <c r="I72" s="306"/>
      <c r="J72" s="306"/>
      <c r="K72" s="307"/>
    </row>
    <row r="73" s="1" customFormat="1" ht="18.75" customHeight="1">
      <c r="B73" s="307"/>
      <c r="C73" s="307"/>
      <c r="D73" s="307"/>
      <c r="E73" s="307"/>
      <c r="F73" s="307"/>
      <c r="G73" s="307"/>
      <c r="H73" s="307"/>
      <c r="I73" s="307"/>
      <c r="J73" s="307"/>
      <c r="K73" s="307"/>
    </row>
    <row r="74" s="1" customFormat="1" ht="7.5" customHeight="1">
      <c r="B74" s="308"/>
      <c r="C74" s="309"/>
      <c r="D74" s="309"/>
      <c r="E74" s="309"/>
      <c r="F74" s="309"/>
      <c r="G74" s="309"/>
      <c r="H74" s="309"/>
      <c r="I74" s="309"/>
      <c r="J74" s="309"/>
      <c r="K74" s="310"/>
    </row>
    <row r="75" s="1" customFormat="1" ht="45" customHeight="1">
      <c r="B75" s="311"/>
      <c r="C75" s="312" t="s">
        <v>1927</v>
      </c>
      <c r="D75" s="312"/>
      <c r="E75" s="312"/>
      <c r="F75" s="312"/>
      <c r="G75" s="312"/>
      <c r="H75" s="312"/>
      <c r="I75" s="312"/>
      <c r="J75" s="312"/>
      <c r="K75" s="313"/>
    </row>
    <row r="76" s="1" customFormat="1" ht="17.25" customHeight="1">
      <c r="B76" s="311"/>
      <c r="C76" s="314" t="s">
        <v>1928</v>
      </c>
      <c r="D76" s="314"/>
      <c r="E76" s="314"/>
      <c r="F76" s="314" t="s">
        <v>1929</v>
      </c>
      <c r="G76" s="315"/>
      <c r="H76" s="314" t="s">
        <v>54</v>
      </c>
      <c r="I76" s="314" t="s">
        <v>57</v>
      </c>
      <c r="J76" s="314" t="s">
        <v>1930</v>
      </c>
      <c r="K76" s="313"/>
    </row>
    <row r="77" s="1" customFormat="1" ht="17.25" customHeight="1">
      <c r="B77" s="311"/>
      <c r="C77" s="316" t="s">
        <v>1931</v>
      </c>
      <c r="D77" s="316"/>
      <c r="E77" s="316"/>
      <c r="F77" s="317" t="s">
        <v>1932</v>
      </c>
      <c r="G77" s="318"/>
      <c r="H77" s="316"/>
      <c r="I77" s="316"/>
      <c r="J77" s="316" t="s">
        <v>1933</v>
      </c>
      <c r="K77" s="313"/>
    </row>
    <row r="78" s="1" customFormat="1" ht="5.25" customHeight="1">
      <c r="B78" s="311"/>
      <c r="C78" s="319"/>
      <c r="D78" s="319"/>
      <c r="E78" s="319"/>
      <c r="F78" s="319"/>
      <c r="G78" s="320"/>
      <c r="H78" s="319"/>
      <c r="I78" s="319"/>
      <c r="J78" s="319"/>
      <c r="K78" s="313"/>
    </row>
    <row r="79" s="1" customFormat="1" ht="15" customHeight="1">
      <c r="B79" s="311"/>
      <c r="C79" s="299" t="s">
        <v>53</v>
      </c>
      <c r="D79" s="321"/>
      <c r="E79" s="321"/>
      <c r="F79" s="322" t="s">
        <v>1934</v>
      </c>
      <c r="G79" s="323"/>
      <c r="H79" s="299" t="s">
        <v>1935</v>
      </c>
      <c r="I79" s="299" t="s">
        <v>1936</v>
      </c>
      <c r="J79" s="299">
        <v>20</v>
      </c>
      <c r="K79" s="313"/>
    </row>
    <row r="80" s="1" customFormat="1" ht="15" customHeight="1">
      <c r="B80" s="311"/>
      <c r="C80" s="299" t="s">
        <v>1937</v>
      </c>
      <c r="D80" s="299"/>
      <c r="E80" s="299"/>
      <c r="F80" s="322" t="s">
        <v>1934</v>
      </c>
      <c r="G80" s="323"/>
      <c r="H80" s="299" t="s">
        <v>1938</v>
      </c>
      <c r="I80" s="299" t="s">
        <v>1936</v>
      </c>
      <c r="J80" s="299">
        <v>120</v>
      </c>
      <c r="K80" s="313"/>
    </row>
    <row r="81" s="1" customFormat="1" ht="15" customHeight="1">
      <c r="B81" s="324"/>
      <c r="C81" s="299" t="s">
        <v>1939</v>
      </c>
      <c r="D81" s="299"/>
      <c r="E81" s="299"/>
      <c r="F81" s="322" t="s">
        <v>1940</v>
      </c>
      <c r="G81" s="323"/>
      <c r="H81" s="299" t="s">
        <v>1941</v>
      </c>
      <c r="I81" s="299" t="s">
        <v>1936</v>
      </c>
      <c r="J81" s="299">
        <v>50</v>
      </c>
      <c r="K81" s="313"/>
    </row>
    <row r="82" s="1" customFormat="1" ht="15" customHeight="1">
      <c r="B82" s="324"/>
      <c r="C82" s="299" t="s">
        <v>1942</v>
      </c>
      <c r="D82" s="299"/>
      <c r="E82" s="299"/>
      <c r="F82" s="322" t="s">
        <v>1934</v>
      </c>
      <c r="G82" s="323"/>
      <c r="H82" s="299" t="s">
        <v>1943</v>
      </c>
      <c r="I82" s="299" t="s">
        <v>1944</v>
      </c>
      <c r="J82" s="299"/>
      <c r="K82" s="313"/>
    </row>
    <row r="83" s="1" customFormat="1" ht="15" customHeight="1">
      <c r="B83" s="324"/>
      <c r="C83" s="325" t="s">
        <v>1945</v>
      </c>
      <c r="D83" s="325"/>
      <c r="E83" s="325"/>
      <c r="F83" s="326" t="s">
        <v>1940</v>
      </c>
      <c r="G83" s="325"/>
      <c r="H83" s="325" t="s">
        <v>1946</v>
      </c>
      <c r="I83" s="325" t="s">
        <v>1936</v>
      </c>
      <c r="J83" s="325">
        <v>15</v>
      </c>
      <c r="K83" s="313"/>
    </row>
    <row r="84" s="1" customFormat="1" ht="15" customHeight="1">
      <c r="B84" s="324"/>
      <c r="C84" s="325" t="s">
        <v>1947</v>
      </c>
      <c r="D84" s="325"/>
      <c r="E84" s="325"/>
      <c r="F84" s="326" t="s">
        <v>1940</v>
      </c>
      <c r="G84" s="325"/>
      <c r="H84" s="325" t="s">
        <v>1948</v>
      </c>
      <c r="I84" s="325" t="s">
        <v>1936</v>
      </c>
      <c r="J84" s="325">
        <v>15</v>
      </c>
      <c r="K84" s="313"/>
    </row>
    <row r="85" s="1" customFormat="1" ht="15" customHeight="1">
      <c r="B85" s="324"/>
      <c r="C85" s="325" t="s">
        <v>1949</v>
      </c>
      <c r="D85" s="325"/>
      <c r="E85" s="325"/>
      <c r="F85" s="326" t="s">
        <v>1940</v>
      </c>
      <c r="G85" s="325"/>
      <c r="H85" s="325" t="s">
        <v>1950</v>
      </c>
      <c r="I85" s="325" t="s">
        <v>1936</v>
      </c>
      <c r="J85" s="325">
        <v>20</v>
      </c>
      <c r="K85" s="313"/>
    </row>
    <row r="86" s="1" customFormat="1" ht="15" customHeight="1">
      <c r="B86" s="324"/>
      <c r="C86" s="325" t="s">
        <v>1951</v>
      </c>
      <c r="D86" s="325"/>
      <c r="E86" s="325"/>
      <c r="F86" s="326" t="s">
        <v>1940</v>
      </c>
      <c r="G86" s="325"/>
      <c r="H86" s="325" t="s">
        <v>1952</v>
      </c>
      <c r="I86" s="325" t="s">
        <v>1936</v>
      </c>
      <c r="J86" s="325">
        <v>20</v>
      </c>
      <c r="K86" s="313"/>
    </row>
    <row r="87" s="1" customFormat="1" ht="15" customHeight="1">
      <c r="B87" s="324"/>
      <c r="C87" s="299" t="s">
        <v>1953</v>
      </c>
      <c r="D87" s="299"/>
      <c r="E87" s="299"/>
      <c r="F87" s="322" t="s">
        <v>1940</v>
      </c>
      <c r="G87" s="323"/>
      <c r="H87" s="299" t="s">
        <v>1954</v>
      </c>
      <c r="I87" s="299" t="s">
        <v>1936</v>
      </c>
      <c r="J87" s="299">
        <v>50</v>
      </c>
      <c r="K87" s="313"/>
    </row>
    <row r="88" s="1" customFormat="1" ht="15" customHeight="1">
      <c r="B88" s="324"/>
      <c r="C88" s="299" t="s">
        <v>1955</v>
      </c>
      <c r="D88" s="299"/>
      <c r="E88" s="299"/>
      <c r="F88" s="322" t="s">
        <v>1940</v>
      </c>
      <c r="G88" s="323"/>
      <c r="H88" s="299" t="s">
        <v>1956</v>
      </c>
      <c r="I88" s="299" t="s">
        <v>1936</v>
      </c>
      <c r="J88" s="299">
        <v>20</v>
      </c>
      <c r="K88" s="313"/>
    </row>
    <row r="89" s="1" customFormat="1" ht="15" customHeight="1">
      <c r="B89" s="324"/>
      <c r="C89" s="299" t="s">
        <v>1957</v>
      </c>
      <c r="D89" s="299"/>
      <c r="E89" s="299"/>
      <c r="F89" s="322" t="s">
        <v>1940</v>
      </c>
      <c r="G89" s="323"/>
      <c r="H89" s="299" t="s">
        <v>1958</v>
      </c>
      <c r="I89" s="299" t="s">
        <v>1936</v>
      </c>
      <c r="J89" s="299">
        <v>20</v>
      </c>
      <c r="K89" s="313"/>
    </row>
    <row r="90" s="1" customFormat="1" ht="15" customHeight="1">
      <c r="B90" s="324"/>
      <c r="C90" s="299" t="s">
        <v>1959</v>
      </c>
      <c r="D90" s="299"/>
      <c r="E90" s="299"/>
      <c r="F90" s="322" t="s">
        <v>1940</v>
      </c>
      <c r="G90" s="323"/>
      <c r="H90" s="299" t="s">
        <v>1960</v>
      </c>
      <c r="I90" s="299" t="s">
        <v>1936</v>
      </c>
      <c r="J90" s="299">
        <v>50</v>
      </c>
      <c r="K90" s="313"/>
    </row>
    <row r="91" s="1" customFormat="1" ht="15" customHeight="1">
      <c r="B91" s="324"/>
      <c r="C91" s="299" t="s">
        <v>1961</v>
      </c>
      <c r="D91" s="299"/>
      <c r="E91" s="299"/>
      <c r="F91" s="322" t="s">
        <v>1940</v>
      </c>
      <c r="G91" s="323"/>
      <c r="H91" s="299" t="s">
        <v>1961</v>
      </c>
      <c r="I91" s="299" t="s">
        <v>1936</v>
      </c>
      <c r="J91" s="299">
        <v>50</v>
      </c>
      <c r="K91" s="313"/>
    </row>
    <row r="92" s="1" customFormat="1" ht="15" customHeight="1">
      <c r="B92" s="324"/>
      <c r="C92" s="299" t="s">
        <v>1962</v>
      </c>
      <c r="D92" s="299"/>
      <c r="E92" s="299"/>
      <c r="F92" s="322" t="s">
        <v>1940</v>
      </c>
      <c r="G92" s="323"/>
      <c r="H92" s="299" t="s">
        <v>1963</v>
      </c>
      <c r="I92" s="299" t="s">
        <v>1936</v>
      </c>
      <c r="J92" s="299">
        <v>255</v>
      </c>
      <c r="K92" s="313"/>
    </row>
    <row r="93" s="1" customFormat="1" ht="15" customHeight="1">
      <c r="B93" s="324"/>
      <c r="C93" s="299" t="s">
        <v>1964</v>
      </c>
      <c r="D93" s="299"/>
      <c r="E93" s="299"/>
      <c r="F93" s="322" t="s">
        <v>1934</v>
      </c>
      <c r="G93" s="323"/>
      <c r="H93" s="299" t="s">
        <v>1965</v>
      </c>
      <c r="I93" s="299" t="s">
        <v>1966</v>
      </c>
      <c r="J93" s="299"/>
      <c r="K93" s="313"/>
    </row>
    <row r="94" s="1" customFormat="1" ht="15" customHeight="1">
      <c r="B94" s="324"/>
      <c r="C94" s="299" t="s">
        <v>1967</v>
      </c>
      <c r="D94" s="299"/>
      <c r="E94" s="299"/>
      <c r="F94" s="322" t="s">
        <v>1934</v>
      </c>
      <c r="G94" s="323"/>
      <c r="H94" s="299" t="s">
        <v>1968</v>
      </c>
      <c r="I94" s="299" t="s">
        <v>1969</v>
      </c>
      <c r="J94" s="299"/>
      <c r="K94" s="313"/>
    </row>
    <row r="95" s="1" customFormat="1" ht="15" customHeight="1">
      <c r="B95" s="324"/>
      <c r="C95" s="299" t="s">
        <v>1970</v>
      </c>
      <c r="D95" s="299"/>
      <c r="E95" s="299"/>
      <c r="F95" s="322" t="s">
        <v>1934</v>
      </c>
      <c r="G95" s="323"/>
      <c r="H95" s="299" t="s">
        <v>1970</v>
      </c>
      <c r="I95" s="299" t="s">
        <v>1969</v>
      </c>
      <c r="J95" s="299"/>
      <c r="K95" s="313"/>
    </row>
    <row r="96" s="1" customFormat="1" ht="15" customHeight="1">
      <c r="B96" s="324"/>
      <c r="C96" s="299" t="s">
        <v>38</v>
      </c>
      <c r="D96" s="299"/>
      <c r="E96" s="299"/>
      <c r="F96" s="322" t="s">
        <v>1934</v>
      </c>
      <c r="G96" s="323"/>
      <c r="H96" s="299" t="s">
        <v>1971</v>
      </c>
      <c r="I96" s="299" t="s">
        <v>1969</v>
      </c>
      <c r="J96" s="299"/>
      <c r="K96" s="313"/>
    </row>
    <row r="97" s="1" customFormat="1" ht="15" customHeight="1">
      <c r="B97" s="324"/>
      <c r="C97" s="299" t="s">
        <v>48</v>
      </c>
      <c r="D97" s="299"/>
      <c r="E97" s="299"/>
      <c r="F97" s="322" t="s">
        <v>1934</v>
      </c>
      <c r="G97" s="323"/>
      <c r="H97" s="299" t="s">
        <v>1972</v>
      </c>
      <c r="I97" s="299" t="s">
        <v>1969</v>
      </c>
      <c r="J97" s="299"/>
      <c r="K97" s="313"/>
    </row>
    <row r="98" s="1" customFormat="1" ht="15" customHeight="1">
      <c r="B98" s="327"/>
      <c r="C98" s="328"/>
      <c r="D98" s="328"/>
      <c r="E98" s="328"/>
      <c r="F98" s="328"/>
      <c r="G98" s="328"/>
      <c r="H98" s="328"/>
      <c r="I98" s="328"/>
      <c r="J98" s="328"/>
      <c r="K98" s="329"/>
    </row>
    <row r="99" s="1" customFormat="1" ht="18.75" customHeight="1">
      <c r="B99" s="330"/>
      <c r="C99" s="331"/>
      <c r="D99" s="331"/>
      <c r="E99" s="331"/>
      <c r="F99" s="331"/>
      <c r="G99" s="331"/>
      <c r="H99" s="331"/>
      <c r="I99" s="331"/>
      <c r="J99" s="331"/>
      <c r="K99" s="330"/>
    </row>
    <row r="100" s="1" customFormat="1" ht="18.75" customHeight="1">
      <c r="B100" s="307"/>
      <c r="C100" s="307"/>
      <c r="D100" s="307"/>
      <c r="E100" s="307"/>
      <c r="F100" s="307"/>
      <c r="G100" s="307"/>
      <c r="H100" s="307"/>
      <c r="I100" s="307"/>
      <c r="J100" s="307"/>
      <c r="K100" s="307"/>
    </row>
    <row r="101" s="1" customFormat="1" ht="7.5" customHeight="1">
      <c r="B101" s="308"/>
      <c r="C101" s="309"/>
      <c r="D101" s="309"/>
      <c r="E101" s="309"/>
      <c r="F101" s="309"/>
      <c r="G101" s="309"/>
      <c r="H101" s="309"/>
      <c r="I101" s="309"/>
      <c r="J101" s="309"/>
      <c r="K101" s="310"/>
    </row>
    <row r="102" s="1" customFormat="1" ht="45" customHeight="1">
      <c r="B102" s="311"/>
      <c r="C102" s="312" t="s">
        <v>1973</v>
      </c>
      <c r="D102" s="312"/>
      <c r="E102" s="312"/>
      <c r="F102" s="312"/>
      <c r="G102" s="312"/>
      <c r="H102" s="312"/>
      <c r="I102" s="312"/>
      <c r="J102" s="312"/>
      <c r="K102" s="313"/>
    </row>
    <row r="103" s="1" customFormat="1" ht="17.25" customHeight="1">
      <c r="B103" s="311"/>
      <c r="C103" s="314" t="s">
        <v>1928</v>
      </c>
      <c r="D103" s="314"/>
      <c r="E103" s="314"/>
      <c r="F103" s="314" t="s">
        <v>1929</v>
      </c>
      <c r="G103" s="315"/>
      <c r="H103" s="314" t="s">
        <v>54</v>
      </c>
      <c r="I103" s="314" t="s">
        <v>57</v>
      </c>
      <c r="J103" s="314" t="s">
        <v>1930</v>
      </c>
      <c r="K103" s="313"/>
    </row>
    <row r="104" s="1" customFormat="1" ht="17.25" customHeight="1">
      <c r="B104" s="311"/>
      <c r="C104" s="316" t="s">
        <v>1931</v>
      </c>
      <c r="D104" s="316"/>
      <c r="E104" s="316"/>
      <c r="F104" s="317" t="s">
        <v>1932</v>
      </c>
      <c r="G104" s="318"/>
      <c r="H104" s="316"/>
      <c r="I104" s="316"/>
      <c r="J104" s="316" t="s">
        <v>1933</v>
      </c>
      <c r="K104" s="313"/>
    </row>
    <row r="105" s="1" customFormat="1" ht="5.25" customHeight="1">
      <c r="B105" s="311"/>
      <c r="C105" s="314"/>
      <c r="D105" s="314"/>
      <c r="E105" s="314"/>
      <c r="F105" s="314"/>
      <c r="G105" s="332"/>
      <c r="H105" s="314"/>
      <c r="I105" s="314"/>
      <c r="J105" s="314"/>
      <c r="K105" s="313"/>
    </row>
    <row r="106" s="1" customFormat="1" ht="15" customHeight="1">
      <c r="B106" s="311"/>
      <c r="C106" s="299" t="s">
        <v>53</v>
      </c>
      <c r="D106" s="321"/>
      <c r="E106" s="321"/>
      <c r="F106" s="322" t="s">
        <v>1934</v>
      </c>
      <c r="G106" s="299"/>
      <c r="H106" s="299" t="s">
        <v>1974</v>
      </c>
      <c r="I106" s="299" t="s">
        <v>1936</v>
      </c>
      <c r="J106" s="299">
        <v>20</v>
      </c>
      <c r="K106" s="313"/>
    </row>
    <row r="107" s="1" customFormat="1" ht="15" customHeight="1">
      <c r="B107" s="311"/>
      <c r="C107" s="299" t="s">
        <v>1937</v>
      </c>
      <c r="D107" s="299"/>
      <c r="E107" s="299"/>
      <c r="F107" s="322" t="s">
        <v>1934</v>
      </c>
      <c r="G107" s="299"/>
      <c r="H107" s="299" t="s">
        <v>1974</v>
      </c>
      <c r="I107" s="299" t="s">
        <v>1936</v>
      </c>
      <c r="J107" s="299">
        <v>120</v>
      </c>
      <c r="K107" s="313"/>
    </row>
    <row r="108" s="1" customFormat="1" ht="15" customHeight="1">
      <c r="B108" s="324"/>
      <c r="C108" s="299" t="s">
        <v>1939</v>
      </c>
      <c r="D108" s="299"/>
      <c r="E108" s="299"/>
      <c r="F108" s="322" t="s">
        <v>1940</v>
      </c>
      <c r="G108" s="299"/>
      <c r="H108" s="299" t="s">
        <v>1974</v>
      </c>
      <c r="I108" s="299" t="s">
        <v>1936</v>
      </c>
      <c r="J108" s="299">
        <v>50</v>
      </c>
      <c r="K108" s="313"/>
    </row>
    <row r="109" s="1" customFormat="1" ht="15" customHeight="1">
      <c r="B109" s="324"/>
      <c r="C109" s="299" t="s">
        <v>1942</v>
      </c>
      <c r="D109" s="299"/>
      <c r="E109" s="299"/>
      <c r="F109" s="322" t="s">
        <v>1934</v>
      </c>
      <c r="G109" s="299"/>
      <c r="H109" s="299" t="s">
        <v>1974</v>
      </c>
      <c r="I109" s="299" t="s">
        <v>1944</v>
      </c>
      <c r="J109" s="299"/>
      <c r="K109" s="313"/>
    </row>
    <row r="110" s="1" customFormat="1" ht="15" customHeight="1">
      <c r="B110" s="324"/>
      <c r="C110" s="299" t="s">
        <v>1953</v>
      </c>
      <c r="D110" s="299"/>
      <c r="E110" s="299"/>
      <c r="F110" s="322" t="s">
        <v>1940</v>
      </c>
      <c r="G110" s="299"/>
      <c r="H110" s="299" t="s">
        <v>1974</v>
      </c>
      <c r="I110" s="299" t="s">
        <v>1936</v>
      </c>
      <c r="J110" s="299">
        <v>50</v>
      </c>
      <c r="K110" s="313"/>
    </row>
    <row r="111" s="1" customFormat="1" ht="15" customHeight="1">
      <c r="B111" s="324"/>
      <c r="C111" s="299" t="s">
        <v>1961</v>
      </c>
      <c r="D111" s="299"/>
      <c r="E111" s="299"/>
      <c r="F111" s="322" t="s">
        <v>1940</v>
      </c>
      <c r="G111" s="299"/>
      <c r="H111" s="299" t="s">
        <v>1974</v>
      </c>
      <c r="I111" s="299" t="s">
        <v>1936</v>
      </c>
      <c r="J111" s="299">
        <v>50</v>
      </c>
      <c r="K111" s="313"/>
    </row>
    <row r="112" s="1" customFormat="1" ht="15" customHeight="1">
      <c r="B112" s="324"/>
      <c r="C112" s="299" t="s">
        <v>1959</v>
      </c>
      <c r="D112" s="299"/>
      <c r="E112" s="299"/>
      <c r="F112" s="322" t="s">
        <v>1940</v>
      </c>
      <c r="G112" s="299"/>
      <c r="H112" s="299" t="s">
        <v>1974</v>
      </c>
      <c r="I112" s="299" t="s">
        <v>1936</v>
      </c>
      <c r="J112" s="299">
        <v>50</v>
      </c>
      <c r="K112" s="313"/>
    </row>
    <row r="113" s="1" customFormat="1" ht="15" customHeight="1">
      <c r="B113" s="324"/>
      <c r="C113" s="299" t="s">
        <v>53</v>
      </c>
      <c r="D113" s="299"/>
      <c r="E113" s="299"/>
      <c r="F113" s="322" t="s">
        <v>1934</v>
      </c>
      <c r="G113" s="299"/>
      <c r="H113" s="299" t="s">
        <v>1975</v>
      </c>
      <c r="I113" s="299" t="s">
        <v>1936</v>
      </c>
      <c r="J113" s="299">
        <v>20</v>
      </c>
      <c r="K113" s="313"/>
    </row>
    <row r="114" s="1" customFormat="1" ht="15" customHeight="1">
      <c r="B114" s="324"/>
      <c r="C114" s="299" t="s">
        <v>1976</v>
      </c>
      <c r="D114" s="299"/>
      <c r="E114" s="299"/>
      <c r="F114" s="322" t="s">
        <v>1934</v>
      </c>
      <c r="G114" s="299"/>
      <c r="H114" s="299" t="s">
        <v>1977</v>
      </c>
      <c r="I114" s="299" t="s">
        <v>1936</v>
      </c>
      <c r="J114" s="299">
        <v>120</v>
      </c>
      <c r="K114" s="313"/>
    </row>
    <row r="115" s="1" customFormat="1" ht="15" customHeight="1">
      <c r="B115" s="324"/>
      <c r="C115" s="299" t="s">
        <v>38</v>
      </c>
      <c r="D115" s="299"/>
      <c r="E115" s="299"/>
      <c r="F115" s="322" t="s">
        <v>1934</v>
      </c>
      <c r="G115" s="299"/>
      <c r="H115" s="299" t="s">
        <v>1978</v>
      </c>
      <c r="I115" s="299" t="s">
        <v>1969</v>
      </c>
      <c r="J115" s="299"/>
      <c r="K115" s="313"/>
    </row>
    <row r="116" s="1" customFormat="1" ht="15" customHeight="1">
      <c r="B116" s="324"/>
      <c r="C116" s="299" t="s">
        <v>48</v>
      </c>
      <c r="D116" s="299"/>
      <c r="E116" s="299"/>
      <c r="F116" s="322" t="s">
        <v>1934</v>
      </c>
      <c r="G116" s="299"/>
      <c r="H116" s="299" t="s">
        <v>1979</v>
      </c>
      <c r="I116" s="299" t="s">
        <v>1969</v>
      </c>
      <c r="J116" s="299"/>
      <c r="K116" s="313"/>
    </row>
    <row r="117" s="1" customFormat="1" ht="15" customHeight="1">
      <c r="B117" s="324"/>
      <c r="C117" s="299" t="s">
        <v>57</v>
      </c>
      <c r="D117" s="299"/>
      <c r="E117" s="299"/>
      <c r="F117" s="322" t="s">
        <v>1934</v>
      </c>
      <c r="G117" s="299"/>
      <c r="H117" s="299" t="s">
        <v>1980</v>
      </c>
      <c r="I117" s="299" t="s">
        <v>1981</v>
      </c>
      <c r="J117" s="299"/>
      <c r="K117" s="313"/>
    </row>
    <row r="118" s="1" customFormat="1" ht="15" customHeight="1">
      <c r="B118" s="327"/>
      <c r="C118" s="333"/>
      <c r="D118" s="333"/>
      <c r="E118" s="333"/>
      <c r="F118" s="333"/>
      <c r="G118" s="333"/>
      <c r="H118" s="333"/>
      <c r="I118" s="333"/>
      <c r="J118" s="333"/>
      <c r="K118" s="329"/>
    </row>
    <row r="119" s="1" customFormat="1" ht="18.75" customHeight="1">
      <c r="B119" s="334"/>
      <c r="C119" s="335"/>
      <c r="D119" s="335"/>
      <c r="E119" s="335"/>
      <c r="F119" s="336"/>
      <c r="G119" s="335"/>
      <c r="H119" s="335"/>
      <c r="I119" s="335"/>
      <c r="J119" s="335"/>
      <c r="K119" s="334"/>
    </row>
    <row r="120" s="1" customFormat="1" ht="18.75" customHeight="1">
      <c r="B120" s="307"/>
      <c r="C120" s="307"/>
      <c r="D120" s="307"/>
      <c r="E120" s="307"/>
      <c r="F120" s="307"/>
      <c r="G120" s="307"/>
      <c r="H120" s="307"/>
      <c r="I120" s="307"/>
      <c r="J120" s="307"/>
      <c r="K120" s="307"/>
    </row>
    <row r="121" s="1" customFormat="1" ht="7.5" customHeight="1">
      <c r="B121" s="337"/>
      <c r="C121" s="338"/>
      <c r="D121" s="338"/>
      <c r="E121" s="338"/>
      <c r="F121" s="338"/>
      <c r="G121" s="338"/>
      <c r="H121" s="338"/>
      <c r="I121" s="338"/>
      <c r="J121" s="338"/>
      <c r="K121" s="339"/>
    </row>
    <row r="122" s="1" customFormat="1" ht="45" customHeight="1">
      <c r="B122" s="340"/>
      <c r="C122" s="290" t="s">
        <v>1982</v>
      </c>
      <c r="D122" s="290"/>
      <c r="E122" s="290"/>
      <c r="F122" s="290"/>
      <c r="G122" s="290"/>
      <c r="H122" s="290"/>
      <c r="I122" s="290"/>
      <c r="J122" s="290"/>
      <c r="K122" s="341"/>
    </row>
    <row r="123" s="1" customFormat="1" ht="17.25" customHeight="1">
      <c r="B123" s="342"/>
      <c r="C123" s="314" t="s">
        <v>1928</v>
      </c>
      <c r="D123" s="314"/>
      <c r="E123" s="314"/>
      <c r="F123" s="314" t="s">
        <v>1929</v>
      </c>
      <c r="G123" s="315"/>
      <c r="H123" s="314" t="s">
        <v>54</v>
      </c>
      <c r="I123" s="314" t="s">
        <v>57</v>
      </c>
      <c r="J123" s="314" t="s">
        <v>1930</v>
      </c>
      <c r="K123" s="343"/>
    </row>
    <row r="124" s="1" customFormat="1" ht="17.25" customHeight="1">
      <c r="B124" s="342"/>
      <c r="C124" s="316" t="s">
        <v>1931</v>
      </c>
      <c r="D124" s="316"/>
      <c r="E124" s="316"/>
      <c r="F124" s="317" t="s">
        <v>1932</v>
      </c>
      <c r="G124" s="318"/>
      <c r="H124" s="316"/>
      <c r="I124" s="316"/>
      <c r="J124" s="316" t="s">
        <v>1933</v>
      </c>
      <c r="K124" s="343"/>
    </row>
    <row r="125" s="1" customFormat="1" ht="5.25" customHeight="1">
      <c r="B125" s="344"/>
      <c r="C125" s="319"/>
      <c r="D125" s="319"/>
      <c r="E125" s="319"/>
      <c r="F125" s="319"/>
      <c r="G125" s="345"/>
      <c r="H125" s="319"/>
      <c r="I125" s="319"/>
      <c r="J125" s="319"/>
      <c r="K125" s="346"/>
    </row>
    <row r="126" s="1" customFormat="1" ht="15" customHeight="1">
      <c r="B126" s="344"/>
      <c r="C126" s="299" t="s">
        <v>1937</v>
      </c>
      <c r="D126" s="321"/>
      <c r="E126" s="321"/>
      <c r="F126" s="322" t="s">
        <v>1934</v>
      </c>
      <c r="G126" s="299"/>
      <c r="H126" s="299" t="s">
        <v>1974</v>
      </c>
      <c r="I126" s="299" t="s">
        <v>1936</v>
      </c>
      <c r="J126" s="299">
        <v>120</v>
      </c>
      <c r="K126" s="347"/>
    </row>
    <row r="127" s="1" customFormat="1" ht="15" customHeight="1">
      <c r="B127" s="344"/>
      <c r="C127" s="299" t="s">
        <v>1983</v>
      </c>
      <c r="D127" s="299"/>
      <c r="E127" s="299"/>
      <c r="F127" s="322" t="s">
        <v>1934</v>
      </c>
      <c r="G127" s="299"/>
      <c r="H127" s="299" t="s">
        <v>1984</v>
      </c>
      <c r="I127" s="299" t="s">
        <v>1936</v>
      </c>
      <c r="J127" s="299" t="s">
        <v>1985</v>
      </c>
      <c r="K127" s="347"/>
    </row>
    <row r="128" s="1" customFormat="1" ht="15" customHeight="1">
      <c r="B128" s="344"/>
      <c r="C128" s="299" t="s">
        <v>85</v>
      </c>
      <c r="D128" s="299"/>
      <c r="E128" s="299"/>
      <c r="F128" s="322" t="s">
        <v>1934</v>
      </c>
      <c r="G128" s="299"/>
      <c r="H128" s="299" t="s">
        <v>1986</v>
      </c>
      <c r="I128" s="299" t="s">
        <v>1936</v>
      </c>
      <c r="J128" s="299" t="s">
        <v>1985</v>
      </c>
      <c r="K128" s="347"/>
    </row>
    <row r="129" s="1" customFormat="1" ht="15" customHeight="1">
      <c r="B129" s="344"/>
      <c r="C129" s="299" t="s">
        <v>1945</v>
      </c>
      <c r="D129" s="299"/>
      <c r="E129" s="299"/>
      <c r="F129" s="322" t="s">
        <v>1940</v>
      </c>
      <c r="G129" s="299"/>
      <c r="H129" s="299" t="s">
        <v>1946</v>
      </c>
      <c r="I129" s="299" t="s">
        <v>1936</v>
      </c>
      <c r="J129" s="299">
        <v>15</v>
      </c>
      <c r="K129" s="347"/>
    </row>
    <row r="130" s="1" customFormat="1" ht="15" customHeight="1">
      <c r="B130" s="344"/>
      <c r="C130" s="325" t="s">
        <v>1947</v>
      </c>
      <c r="D130" s="325"/>
      <c r="E130" s="325"/>
      <c r="F130" s="326" t="s">
        <v>1940</v>
      </c>
      <c r="G130" s="325"/>
      <c r="H130" s="325" t="s">
        <v>1948</v>
      </c>
      <c r="I130" s="325" t="s">
        <v>1936</v>
      </c>
      <c r="J130" s="325">
        <v>15</v>
      </c>
      <c r="K130" s="347"/>
    </row>
    <row r="131" s="1" customFormat="1" ht="15" customHeight="1">
      <c r="B131" s="344"/>
      <c r="C131" s="325" t="s">
        <v>1949</v>
      </c>
      <c r="D131" s="325"/>
      <c r="E131" s="325"/>
      <c r="F131" s="326" t="s">
        <v>1940</v>
      </c>
      <c r="G131" s="325"/>
      <c r="H131" s="325" t="s">
        <v>1950</v>
      </c>
      <c r="I131" s="325" t="s">
        <v>1936</v>
      </c>
      <c r="J131" s="325">
        <v>20</v>
      </c>
      <c r="K131" s="347"/>
    </row>
    <row r="132" s="1" customFormat="1" ht="15" customHeight="1">
      <c r="B132" s="344"/>
      <c r="C132" s="325" t="s">
        <v>1951</v>
      </c>
      <c r="D132" s="325"/>
      <c r="E132" s="325"/>
      <c r="F132" s="326" t="s">
        <v>1940</v>
      </c>
      <c r="G132" s="325"/>
      <c r="H132" s="325" t="s">
        <v>1952</v>
      </c>
      <c r="I132" s="325" t="s">
        <v>1936</v>
      </c>
      <c r="J132" s="325">
        <v>20</v>
      </c>
      <c r="K132" s="347"/>
    </row>
    <row r="133" s="1" customFormat="1" ht="15" customHeight="1">
      <c r="B133" s="344"/>
      <c r="C133" s="299" t="s">
        <v>1939</v>
      </c>
      <c r="D133" s="299"/>
      <c r="E133" s="299"/>
      <c r="F133" s="322" t="s">
        <v>1940</v>
      </c>
      <c r="G133" s="299"/>
      <c r="H133" s="299" t="s">
        <v>1974</v>
      </c>
      <c r="I133" s="299" t="s">
        <v>1936</v>
      </c>
      <c r="J133" s="299">
        <v>50</v>
      </c>
      <c r="K133" s="347"/>
    </row>
    <row r="134" s="1" customFormat="1" ht="15" customHeight="1">
      <c r="B134" s="344"/>
      <c r="C134" s="299" t="s">
        <v>1953</v>
      </c>
      <c r="D134" s="299"/>
      <c r="E134" s="299"/>
      <c r="F134" s="322" t="s">
        <v>1940</v>
      </c>
      <c r="G134" s="299"/>
      <c r="H134" s="299" t="s">
        <v>1974</v>
      </c>
      <c r="I134" s="299" t="s">
        <v>1936</v>
      </c>
      <c r="J134" s="299">
        <v>50</v>
      </c>
      <c r="K134" s="347"/>
    </row>
    <row r="135" s="1" customFormat="1" ht="15" customHeight="1">
      <c r="B135" s="344"/>
      <c r="C135" s="299" t="s">
        <v>1959</v>
      </c>
      <c r="D135" s="299"/>
      <c r="E135" s="299"/>
      <c r="F135" s="322" t="s">
        <v>1940</v>
      </c>
      <c r="G135" s="299"/>
      <c r="H135" s="299" t="s">
        <v>1974</v>
      </c>
      <c r="I135" s="299" t="s">
        <v>1936</v>
      </c>
      <c r="J135" s="299">
        <v>50</v>
      </c>
      <c r="K135" s="347"/>
    </row>
    <row r="136" s="1" customFormat="1" ht="15" customHeight="1">
      <c r="B136" s="344"/>
      <c r="C136" s="299" t="s">
        <v>1961</v>
      </c>
      <c r="D136" s="299"/>
      <c r="E136" s="299"/>
      <c r="F136" s="322" t="s">
        <v>1940</v>
      </c>
      <c r="G136" s="299"/>
      <c r="H136" s="299" t="s">
        <v>1974</v>
      </c>
      <c r="I136" s="299" t="s">
        <v>1936</v>
      </c>
      <c r="J136" s="299">
        <v>50</v>
      </c>
      <c r="K136" s="347"/>
    </row>
    <row r="137" s="1" customFormat="1" ht="15" customHeight="1">
      <c r="B137" s="344"/>
      <c r="C137" s="299" t="s">
        <v>1962</v>
      </c>
      <c r="D137" s="299"/>
      <c r="E137" s="299"/>
      <c r="F137" s="322" t="s">
        <v>1940</v>
      </c>
      <c r="G137" s="299"/>
      <c r="H137" s="299" t="s">
        <v>1987</v>
      </c>
      <c r="I137" s="299" t="s">
        <v>1936</v>
      </c>
      <c r="J137" s="299">
        <v>255</v>
      </c>
      <c r="K137" s="347"/>
    </row>
    <row r="138" s="1" customFormat="1" ht="15" customHeight="1">
      <c r="B138" s="344"/>
      <c r="C138" s="299" t="s">
        <v>1964</v>
      </c>
      <c r="D138" s="299"/>
      <c r="E138" s="299"/>
      <c r="F138" s="322" t="s">
        <v>1934</v>
      </c>
      <c r="G138" s="299"/>
      <c r="H138" s="299" t="s">
        <v>1988</v>
      </c>
      <c r="I138" s="299" t="s">
        <v>1966</v>
      </c>
      <c r="J138" s="299"/>
      <c r="K138" s="347"/>
    </row>
    <row r="139" s="1" customFormat="1" ht="15" customHeight="1">
      <c r="B139" s="344"/>
      <c r="C139" s="299" t="s">
        <v>1967</v>
      </c>
      <c r="D139" s="299"/>
      <c r="E139" s="299"/>
      <c r="F139" s="322" t="s">
        <v>1934</v>
      </c>
      <c r="G139" s="299"/>
      <c r="H139" s="299" t="s">
        <v>1989</v>
      </c>
      <c r="I139" s="299" t="s">
        <v>1969</v>
      </c>
      <c r="J139" s="299"/>
      <c r="K139" s="347"/>
    </row>
    <row r="140" s="1" customFormat="1" ht="15" customHeight="1">
      <c r="B140" s="344"/>
      <c r="C140" s="299" t="s">
        <v>1970</v>
      </c>
      <c r="D140" s="299"/>
      <c r="E140" s="299"/>
      <c r="F140" s="322" t="s">
        <v>1934</v>
      </c>
      <c r="G140" s="299"/>
      <c r="H140" s="299" t="s">
        <v>1970</v>
      </c>
      <c r="I140" s="299" t="s">
        <v>1969</v>
      </c>
      <c r="J140" s="299"/>
      <c r="K140" s="347"/>
    </row>
    <row r="141" s="1" customFormat="1" ht="15" customHeight="1">
      <c r="B141" s="344"/>
      <c r="C141" s="299" t="s">
        <v>38</v>
      </c>
      <c r="D141" s="299"/>
      <c r="E141" s="299"/>
      <c r="F141" s="322" t="s">
        <v>1934</v>
      </c>
      <c r="G141" s="299"/>
      <c r="H141" s="299" t="s">
        <v>1990</v>
      </c>
      <c r="I141" s="299" t="s">
        <v>1969</v>
      </c>
      <c r="J141" s="299"/>
      <c r="K141" s="347"/>
    </row>
    <row r="142" s="1" customFormat="1" ht="15" customHeight="1">
      <c r="B142" s="344"/>
      <c r="C142" s="299" t="s">
        <v>1991</v>
      </c>
      <c r="D142" s="299"/>
      <c r="E142" s="299"/>
      <c r="F142" s="322" t="s">
        <v>1934</v>
      </c>
      <c r="G142" s="299"/>
      <c r="H142" s="299" t="s">
        <v>1992</v>
      </c>
      <c r="I142" s="299" t="s">
        <v>1969</v>
      </c>
      <c r="J142" s="299"/>
      <c r="K142" s="347"/>
    </row>
    <row r="143" s="1" customFormat="1" ht="15" customHeight="1">
      <c r="B143" s="348"/>
      <c r="C143" s="349"/>
      <c r="D143" s="349"/>
      <c r="E143" s="349"/>
      <c r="F143" s="349"/>
      <c r="G143" s="349"/>
      <c r="H143" s="349"/>
      <c r="I143" s="349"/>
      <c r="J143" s="349"/>
      <c r="K143" s="350"/>
    </row>
    <row r="144" s="1" customFormat="1" ht="18.75" customHeight="1">
      <c r="B144" s="335"/>
      <c r="C144" s="335"/>
      <c r="D144" s="335"/>
      <c r="E144" s="335"/>
      <c r="F144" s="336"/>
      <c r="G144" s="335"/>
      <c r="H144" s="335"/>
      <c r="I144" s="335"/>
      <c r="J144" s="335"/>
      <c r="K144" s="335"/>
    </row>
    <row r="145" s="1" customFormat="1" ht="18.75" customHeight="1">
      <c r="B145" s="307"/>
      <c r="C145" s="307"/>
      <c r="D145" s="307"/>
      <c r="E145" s="307"/>
      <c r="F145" s="307"/>
      <c r="G145" s="307"/>
      <c r="H145" s="307"/>
      <c r="I145" s="307"/>
      <c r="J145" s="307"/>
      <c r="K145" s="307"/>
    </row>
    <row r="146" s="1" customFormat="1" ht="7.5" customHeight="1">
      <c r="B146" s="308"/>
      <c r="C146" s="309"/>
      <c r="D146" s="309"/>
      <c r="E146" s="309"/>
      <c r="F146" s="309"/>
      <c r="G146" s="309"/>
      <c r="H146" s="309"/>
      <c r="I146" s="309"/>
      <c r="J146" s="309"/>
      <c r="K146" s="310"/>
    </row>
    <row r="147" s="1" customFormat="1" ht="45" customHeight="1">
      <c r="B147" s="311"/>
      <c r="C147" s="312" t="s">
        <v>1993</v>
      </c>
      <c r="D147" s="312"/>
      <c r="E147" s="312"/>
      <c r="F147" s="312"/>
      <c r="G147" s="312"/>
      <c r="H147" s="312"/>
      <c r="I147" s="312"/>
      <c r="J147" s="312"/>
      <c r="K147" s="313"/>
    </row>
    <row r="148" s="1" customFormat="1" ht="17.25" customHeight="1">
      <c r="B148" s="311"/>
      <c r="C148" s="314" t="s">
        <v>1928</v>
      </c>
      <c r="D148" s="314"/>
      <c r="E148" s="314"/>
      <c r="F148" s="314" t="s">
        <v>1929</v>
      </c>
      <c r="G148" s="315"/>
      <c r="H148" s="314" t="s">
        <v>54</v>
      </c>
      <c r="I148" s="314" t="s">
        <v>57</v>
      </c>
      <c r="J148" s="314" t="s">
        <v>1930</v>
      </c>
      <c r="K148" s="313"/>
    </row>
    <row r="149" s="1" customFormat="1" ht="17.25" customHeight="1">
      <c r="B149" s="311"/>
      <c r="C149" s="316" t="s">
        <v>1931</v>
      </c>
      <c r="D149" s="316"/>
      <c r="E149" s="316"/>
      <c r="F149" s="317" t="s">
        <v>1932</v>
      </c>
      <c r="G149" s="318"/>
      <c r="H149" s="316"/>
      <c r="I149" s="316"/>
      <c r="J149" s="316" t="s">
        <v>1933</v>
      </c>
      <c r="K149" s="313"/>
    </row>
    <row r="150" s="1" customFormat="1" ht="5.25" customHeight="1">
      <c r="B150" s="324"/>
      <c r="C150" s="319"/>
      <c r="D150" s="319"/>
      <c r="E150" s="319"/>
      <c r="F150" s="319"/>
      <c r="G150" s="320"/>
      <c r="H150" s="319"/>
      <c r="I150" s="319"/>
      <c r="J150" s="319"/>
      <c r="K150" s="347"/>
    </row>
    <row r="151" s="1" customFormat="1" ht="15" customHeight="1">
      <c r="B151" s="324"/>
      <c r="C151" s="351" t="s">
        <v>1937</v>
      </c>
      <c r="D151" s="299"/>
      <c r="E151" s="299"/>
      <c r="F151" s="352" t="s">
        <v>1934</v>
      </c>
      <c r="G151" s="299"/>
      <c r="H151" s="351" t="s">
        <v>1974</v>
      </c>
      <c r="I151" s="351" t="s">
        <v>1936</v>
      </c>
      <c r="J151" s="351">
        <v>120</v>
      </c>
      <c r="K151" s="347"/>
    </row>
    <row r="152" s="1" customFormat="1" ht="15" customHeight="1">
      <c r="B152" s="324"/>
      <c r="C152" s="351" t="s">
        <v>1983</v>
      </c>
      <c r="D152" s="299"/>
      <c r="E152" s="299"/>
      <c r="F152" s="352" t="s">
        <v>1934</v>
      </c>
      <c r="G152" s="299"/>
      <c r="H152" s="351" t="s">
        <v>1994</v>
      </c>
      <c r="I152" s="351" t="s">
        <v>1936</v>
      </c>
      <c r="J152" s="351" t="s">
        <v>1985</v>
      </c>
      <c r="K152" s="347"/>
    </row>
    <row r="153" s="1" customFormat="1" ht="15" customHeight="1">
      <c r="B153" s="324"/>
      <c r="C153" s="351" t="s">
        <v>85</v>
      </c>
      <c r="D153" s="299"/>
      <c r="E153" s="299"/>
      <c r="F153" s="352" t="s">
        <v>1934</v>
      </c>
      <c r="G153" s="299"/>
      <c r="H153" s="351" t="s">
        <v>1995</v>
      </c>
      <c r="I153" s="351" t="s">
        <v>1936</v>
      </c>
      <c r="J153" s="351" t="s">
        <v>1985</v>
      </c>
      <c r="K153" s="347"/>
    </row>
    <row r="154" s="1" customFormat="1" ht="15" customHeight="1">
      <c r="B154" s="324"/>
      <c r="C154" s="351" t="s">
        <v>1939</v>
      </c>
      <c r="D154" s="299"/>
      <c r="E154" s="299"/>
      <c r="F154" s="352" t="s">
        <v>1940</v>
      </c>
      <c r="G154" s="299"/>
      <c r="H154" s="351" t="s">
        <v>1974</v>
      </c>
      <c r="I154" s="351" t="s">
        <v>1936</v>
      </c>
      <c r="J154" s="351">
        <v>50</v>
      </c>
      <c r="K154" s="347"/>
    </row>
    <row r="155" s="1" customFormat="1" ht="15" customHeight="1">
      <c r="B155" s="324"/>
      <c r="C155" s="351" t="s">
        <v>1942</v>
      </c>
      <c r="D155" s="299"/>
      <c r="E155" s="299"/>
      <c r="F155" s="352" t="s">
        <v>1934</v>
      </c>
      <c r="G155" s="299"/>
      <c r="H155" s="351" t="s">
        <v>1974</v>
      </c>
      <c r="I155" s="351" t="s">
        <v>1944</v>
      </c>
      <c r="J155" s="351"/>
      <c r="K155" s="347"/>
    </row>
    <row r="156" s="1" customFormat="1" ht="15" customHeight="1">
      <c r="B156" s="324"/>
      <c r="C156" s="351" t="s">
        <v>1953</v>
      </c>
      <c r="D156" s="299"/>
      <c r="E156" s="299"/>
      <c r="F156" s="352" t="s">
        <v>1940</v>
      </c>
      <c r="G156" s="299"/>
      <c r="H156" s="351" t="s">
        <v>1974</v>
      </c>
      <c r="I156" s="351" t="s">
        <v>1936</v>
      </c>
      <c r="J156" s="351">
        <v>50</v>
      </c>
      <c r="K156" s="347"/>
    </row>
    <row r="157" s="1" customFormat="1" ht="15" customHeight="1">
      <c r="B157" s="324"/>
      <c r="C157" s="351" t="s">
        <v>1961</v>
      </c>
      <c r="D157" s="299"/>
      <c r="E157" s="299"/>
      <c r="F157" s="352" t="s">
        <v>1940</v>
      </c>
      <c r="G157" s="299"/>
      <c r="H157" s="351" t="s">
        <v>1974</v>
      </c>
      <c r="I157" s="351" t="s">
        <v>1936</v>
      </c>
      <c r="J157" s="351">
        <v>50</v>
      </c>
      <c r="K157" s="347"/>
    </row>
    <row r="158" s="1" customFormat="1" ht="15" customHeight="1">
      <c r="B158" s="324"/>
      <c r="C158" s="351" t="s">
        <v>1959</v>
      </c>
      <c r="D158" s="299"/>
      <c r="E158" s="299"/>
      <c r="F158" s="352" t="s">
        <v>1940</v>
      </c>
      <c r="G158" s="299"/>
      <c r="H158" s="351" t="s">
        <v>1974</v>
      </c>
      <c r="I158" s="351" t="s">
        <v>1936</v>
      </c>
      <c r="J158" s="351">
        <v>50</v>
      </c>
      <c r="K158" s="347"/>
    </row>
    <row r="159" s="1" customFormat="1" ht="15" customHeight="1">
      <c r="B159" s="324"/>
      <c r="C159" s="351" t="s">
        <v>121</v>
      </c>
      <c r="D159" s="299"/>
      <c r="E159" s="299"/>
      <c r="F159" s="352" t="s">
        <v>1934</v>
      </c>
      <c r="G159" s="299"/>
      <c r="H159" s="351" t="s">
        <v>1996</v>
      </c>
      <c r="I159" s="351" t="s">
        <v>1936</v>
      </c>
      <c r="J159" s="351" t="s">
        <v>1997</v>
      </c>
      <c r="K159" s="347"/>
    </row>
    <row r="160" s="1" customFormat="1" ht="15" customHeight="1">
      <c r="B160" s="324"/>
      <c r="C160" s="351" t="s">
        <v>1998</v>
      </c>
      <c r="D160" s="299"/>
      <c r="E160" s="299"/>
      <c r="F160" s="352" t="s">
        <v>1934</v>
      </c>
      <c r="G160" s="299"/>
      <c r="H160" s="351" t="s">
        <v>1999</v>
      </c>
      <c r="I160" s="351" t="s">
        <v>1969</v>
      </c>
      <c r="J160" s="351"/>
      <c r="K160" s="347"/>
    </row>
    <row r="161" s="1" customFormat="1" ht="15" customHeight="1">
      <c r="B161" s="353"/>
      <c r="C161" s="333"/>
      <c r="D161" s="333"/>
      <c r="E161" s="333"/>
      <c r="F161" s="333"/>
      <c r="G161" s="333"/>
      <c r="H161" s="333"/>
      <c r="I161" s="333"/>
      <c r="J161" s="333"/>
      <c r="K161" s="354"/>
    </row>
    <row r="162" s="1" customFormat="1" ht="18.75" customHeight="1">
      <c r="B162" s="335"/>
      <c r="C162" s="345"/>
      <c r="D162" s="345"/>
      <c r="E162" s="345"/>
      <c r="F162" s="355"/>
      <c r="G162" s="345"/>
      <c r="H162" s="345"/>
      <c r="I162" s="345"/>
      <c r="J162" s="345"/>
      <c r="K162" s="335"/>
    </row>
    <row r="163" s="1" customFormat="1" ht="18.75" customHeight="1">
      <c r="B163" s="307"/>
      <c r="C163" s="307"/>
      <c r="D163" s="307"/>
      <c r="E163" s="307"/>
      <c r="F163" s="307"/>
      <c r="G163" s="307"/>
      <c r="H163" s="307"/>
      <c r="I163" s="307"/>
      <c r="J163" s="307"/>
      <c r="K163" s="307"/>
    </row>
    <row r="164" s="1" customFormat="1" ht="7.5" customHeight="1">
      <c r="B164" s="286"/>
      <c r="C164" s="287"/>
      <c r="D164" s="287"/>
      <c r="E164" s="287"/>
      <c r="F164" s="287"/>
      <c r="G164" s="287"/>
      <c r="H164" s="287"/>
      <c r="I164" s="287"/>
      <c r="J164" s="287"/>
      <c r="K164" s="288"/>
    </row>
    <row r="165" s="1" customFormat="1" ht="45" customHeight="1">
      <c r="B165" s="289"/>
      <c r="C165" s="290" t="s">
        <v>2000</v>
      </c>
      <c r="D165" s="290"/>
      <c r="E165" s="290"/>
      <c r="F165" s="290"/>
      <c r="G165" s="290"/>
      <c r="H165" s="290"/>
      <c r="I165" s="290"/>
      <c r="J165" s="290"/>
      <c r="K165" s="291"/>
    </row>
    <row r="166" s="1" customFormat="1" ht="17.25" customHeight="1">
      <c r="B166" s="289"/>
      <c r="C166" s="314" t="s">
        <v>1928</v>
      </c>
      <c r="D166" s="314"/>
      <c r="E166" s="314"/>
      <c r="F166" s="314" t="s">
        <v>1929</v>
      </c>
      <c r="G166" s="356"/>
      <c r="H166" s="357" t="s">
        <v>54</v>
      </c>
      <c r="I166" s="357" t="s">
        <v>57</v>
      </c>
      <c r="J166" s="314" t="s">
        <v>1930</v>
      </c>
      <c r="K166" s="291"/>
    </row>
    <row r="167" s="1" customFormat="1" ht="17.25" customHeight="1">
      <c r="B167" s="292"/>
      <c r="C167" s="316" t="s">
        <v>1931</v>
      </c>
      <c r="D167" s="316"/>
      <c r="E167" s="316"/>
      <c r="F167" s="317" t="s">
        <v>1932</v>
      </c>
      <c r="G167" s="358"/>
      <c r="H167" s="359"/>
      <c r="I167" s="359"/>
      <c r="J167" s="316" t="s">
        <v>1933</v>
      </c>
      <c r="K167" s="294"/>
    </row>
    <row r="168" s="1" customFormat="1" ht="5.25" customHeight="1">
      <c r="B168" s="324"/>
      <c r="C168" s="319"/>
      <c r="D168" s="319"/>
      <c r="E168" s="319"/>
      <c r="F168" s="319"/>
      <c r="G168" s="320"/>
      <c r="H168" s="319"/>
      <c r="I168" s="319"/>
      <c r="J168" s="319"/>
      <c r="K168" s="347"/>
    </row>
    <row r="169" s="1" customFormat="1" ht="15" customHeight="1">
      <c r="B169" s="324"/>
      <c r="C169" s="299" t="s">
        <v>1937</v>
      </c>
      <c r="D169" s="299"/>
      <c r="E169" s="299"/>
      <c r="F169" s="322" t="s">
        <v>1934</v>
      </c>
      <c r="G169" s="299"/>
      <c r="H169" s="299" t="s">
        <v>1974</v>
      </c>
      <c r="I169" s="299" t="s">
        <v>1936</v>
      </c>
      <c r="J169" s="299">
        <v>120</v>
      </c>
      <c r="K169" s="347"/>
    </row>
    <row r="170" s="1" customFormat="1" ht="15" customHeight="1">
      <c r="B170" s="324"/>
      <c r="C170" s="299" t="s">
        <v>1983</v>
      </c>
      <c r="D170" s="299"/>
      <c r="E170" s="299"/>
      <c r="F170" s="322" t="s">
        <v>1934</v>
      </c>
      <c r="G170" s="299"/>
      <c r="H170" s="299" t="s">
        <v>1984</v>
      </c>
      <c r="I170" s="299" t="s">
        <v>1936</v>
      </c>
      <c r="J170" s="299" t="s">
        <v>1985</v>
      </c>
      <c r="K170" s="347"/>
    </row>
    <row r="171" s="1" customFormat="1" ht="15" customHeight="1">
      <c r="B171" s="324"/>
      <c r="C171" s="299" t="s">
        <v>85</v>
      </c>
      <c r="D171" s="299"/>
      <c r="E171" s="299"/>
      <c r="F171" s="322" t="s">
        <v>1934</v>
      </c>
      <c r="G171" s="299"/>
      <c r="H171" s="299" t="s">
        <v>2001</v>
      </c>
      <c r="I171" s="299" t="s">
        <v>1936</v>
      </c>
      <c r="J171" s="299" t="s">
        <v>1985</v>
      </c>
      <c r="K171" s="347"/>
    </row>
    <row r="172" s="1" customFormat="1" ht="15" customHeight="1">
      <c r="B172" s="324"/>
      <c r="C172" s="299" t="s">
        <v>1939</v>
      </c>
      <c r="D172" s="299"/>
      <c r="E172" s="299"/>
      <c r="F172" s="322" t="s">
        <v>1940</v>
      </c>
      <c r="G172" s="299"/>
      <c r="H172" s="299" t="s">
        <v>2001</v>
      </c>
      <c r="I172" s="299" t="s">
        <v>1936</v>
      </c>
      <c r="J172" s="299">
        <v>50</v>
      </c>
      <c r="K172" s="347"/>
    </row>
    <row r="173" s="1" customFormat="1" ht="15" customHeight="1">
      <c r="B173" s="324"/>
      <c r="C173" s="299" t="s">
        <v>1942</v>
      </c>
      <c r="D173" s="299"/>
      <c r="E173" s="299"/>
      <c r="F173" s="322" t="s">
        <v>1934</v>
      </c>
      <c r="G173" s="299"/>
      <c r="H173" s="299" t="s">
        <v>2001</v>
      </c>
      <c r="I173" s="299" t="s">
        <v>1944</v>
      </c>
      <c r="J173" s="299"/>
      <c r="K173" s="347"/>
    </row>
    <row r="174" s="1" customFormat="1" ht="15" customHeight="1">
      <c r="B174" s="324"/>
      <c r="C174" s="299" t="s">
        <v>1953</v>
      </c>
      <c r="D174" s="299"/>
      <c r="E174" s="299"/>
      <c r="F174" s="322" t="s">
        <v>1940</v>
      </c>
      <c r="G174" s="299"/>
      <c r="H174" s="299" t="s">
        <v>2001</v>
      </c>
      <c r="I174" s="299" t="s">
        <v>1936</v>
      </c>
      <c r="J174" s="299">
        <v>50</v>
      </c>
      <c r="K174" s="347"/>
    </row>
    <row r="175" s="1" customFormat="1" ht="15" customHeight="1">
      <c r="B175" s="324"/>
      <c r="C175" s="299" t="s">
        <v>1961</v>
      </c>
      <c r="D175" s="299"/>
      <c r="E175" s="299"/>
      <c r="F175" s="322" t="s">
        <v>1940</v>
      </c>
      <c r="G175" s="299"/>
      <c r="H175" s="299" t="s">
        <v>2001</v>
      </c>
      <c r="I175" s="299" t="s">
        <v>1936</v>
      </c>
      <c r="J175" s="299">
        <v>50</v>
      </c>
      <c r="K175" s="347"/>
    </row>
    <row r="176" s="1" customFormat="1" ht="15" customHeight="1">
      <c r="B176" s="324"/>
      <c r="C176" s="299" t="s">
        <v>1959</v>
      </c>
      <c r="D176" s="299"/>
      <c r="E176" s="299"/>
      <c r="F176" s="322" t="s">
        <v>1940</v>
      </c>
      <c r="G176" s="299"/>
      <c r="H176" s="299" t="s">
        <v>2001</v>
      </c>
      <c r="I176" s="299" t="s">
        <v>1936</v>
      </c>
      <c r="J176" s="299">
        <v>50</v>
      </c>
      <c r="K176" s="347"/>
    </row>
    <row r="177" s="1" customFormat="1" ht="15" customHeight="1">
      <c r="B177" s="324"/>
      <c r="C177" s="299" t="s">
        <v>131</v>
      </c>
      <c r="D177" s="299"/>
      <c r="E177" s="299"/>
      <c r="F177" s="322" t="s">
        <v>1934</v>
      </c>
      <c r="G177" s="299"/>
      <c r="H177" s="299" t="s">
        <v>2002</v>
      </c>
      <c r="I177" s="299" t="s">
        <v>2003</v>
      </c>
      <c r="J177" s="299"/>
      <c r="K177" s="347"/>
    </row>
    <row r="178" s="1" customFormat="1" ht="15" customHeight="1">
      <c r="B178" s="324"/>
      <c r="C178" s="299" t="s">
        <v>57</v>
      </c>
      <c r="D178" s="299"/>
      <c r="E178" s="299"/>
      <c r="F178" s="322" t="s">
        <v>1934</v>
      </c>
      <c r="G178" s="299"/>
      <c r="H178" s="299" t="s">
        <v>2004</v>
      </c>
      <c r="I178" s="299" t="s">
        <v>2005</v>
      </c>
      <c r="J178" s="299">
        <v>1</v>
      </c>
      <c r="K178" s="347"/>
    </row>
    <row r="179" s="1" customFormat="1" ht="15" customHeight="1">
      <c r="B179" s="324"/>
      <c r="C179" s="299" t="s">
        <v>53</v>
      </c>
      <c r="D179" s="299"/>
      <c r="E179" s="299"/>
      <c r="F179" s="322" t="s">
        <v>1934</v>
      </c>
      <c r="G179" s="299"/>
      <c r="H179" s="299" t="s">
        <v>2006</v>
      </c>
      <c r="I179" s="299" t="s">
        <v>1936</v>
      </c>
      <c r="J179" s="299">
        <v>20</v>
      </c>
      <c r="K179" s="347"/>
    </row>
    <row r="180" s="1" customFormat="1" ht="15" customHeight="1">
      <c r="B180" s="324"/>
      <c r="C180" s="299" t="s">
        <v>54</v>
      </c>
      <c r="D180" s="299"/>
      <c r="E180" s="299"/>
      <c r="F180" s="322" t="s">
        <v>1934</v>
      </c>
      <c r="G180" s="299"/>
      <c r="H180" s="299" t="s">
        <v>2007</v>
      </c>
      <c r="I180" s="299" t="s">
        <v>1936</v>
      </c>
      <c r="J180" s="299">
        <v>255</v>
      </c>
      <c r="K180" s="347"/>
    </row>
    <row r="181" s="1" customFormat="1" ht="15" customHeight="1">
      <c r="B181" s="324"/>
      <c r="C181" s="299" t="s">
        <v>132</v>
      </c>
      <c r="D181" s="299"/>
      <c r="E181" s="299"/>
      <c r="F181" s="322" t="s">
        <v>1934</v>
      </c>
      <c r="G181" s="299"/>
      <c r="H181" s="299" t="s">
        <v>1898</v>
      </c>
      <c r="I181" s="299" t="s">
        <v>1936</v>
      </c>
      <c r="J181" s="299">
        <v>10</v>
      </c>
      <c r="K181" s="347"/>
    </row>
    <row r="182" s="1" customFormat="1" ht="15" customHeight="1">
      <c r="B182" s="324"/>
      <c r="C182" s="299" t="s">
        <v>133</v>
      </c>
      <c r="D182" s="299"/>
      <c r="E182" s="299"/>
      <c r="F182" s="322" t="s">
        <v>1934</v>
      </c>
      <c r="G182" s="299"/>
      <c r="H182" s="299" t="s">
        <v>2008</v>
      </c>
      <c r="I182" s="299" t="s">
        <v>1969</v>
      </c>
      <c r="J182" s="299"/>
      <c r="K182" s="347"/>
    </row>
    <row r="183" s="1" customFormat="1" ht="15" customHeight="1">
      <c r="B183" s="324"/>
      <c r="C183" s="299" t="s">
        <v>2009</v>
      </c>
      <c r="D183" s="299"/>
      <c r="E183" s="299"/>
      <c r="F183" s="322" t="s">
        <v>1934</v>
      </c>
      <c r="G183" s="299"/>
      <c r="H183" s="299" t="s">
        <v>2010</v>
      </c>
      <c r="I183" s="299" t="s">
        <v>1969</v>
      </c>
      <c r="J183" s="299"/>
      <c r="K183" s="347"/>
    </row>
    <row r="184" s="1" customFormat="1" ht="15" customHeight="1">
      <c r="B184" s="324"/>
      <c r="C184" s="299" t="s">
        <v>1998</v>
      </c>
      <c r="D184" s="299"/>
      <c r="E184" s="299"/>
      <c r="F184" s="322" t="s">
        <v>1934</v>
      </c>
      <c r="G184" s="299"/>
      <c r="H184" s="299" t="s">
        <v>2011</v>
      </c>
      <c r="I184" s="299" t="s">
        <v>1969</v>
      </c>
      <c r="J184" s="299"/>
      <c r="K184" s="347"/>
    </row>
    <row r="185" s="1" customFormat="1" ht="15" customHeight="1">
      <c r="B185" s="324"/>
      <c r="C185" s="299" t="s">
        <v>135</v>
      </c>
      <c r="D185" s="299"/>
      <c r="E185" s="299"/>
      <c r="F185" s="322" t="s">
        <v>1940</v>
      </c>
      <c r="G185" s="299"/>
      <c r="H185" s="299" t="s">
        <v>2012</v>
      </c>
      <c r="I185" s="299" t="s">
        <v>1936</v>
      </c>
      <c r="J185" s="299">
        <v>50</v>
      </c>
      <c r="K185" s="347"/>
    </row>
    <row r="186" s="1" customFormat="1" ht="15" customHeight="1">
      <c r="B186" s="324"/>
      <c r="C186" s="299" t="s">
        <v>2013</v>
      </c>
      <c r="D186" s="299"/>
      <c r="E186" s="299"/>
      <c r="F186" s="322" t="s">
        <v>1940</v>
      </c>
      <c r="G186" s="299"/>
      <c r="H186" s="299" t="s">
        <v>2014</v>
      </c>
      <c r="I186" s="299" t="s">
        <v>2015</v>
      </c>
      <c r="J186" s="299"/>
      <c r="K186" s="347"/>
    </row>
    <row r="187" s="1" customFormat="1" ht="15" customHeight="1">
      <c r="B187" s="324"/>
      <c r="C187" s="299" t="s">
        <v>2016</v>
      </c>
      <c r="D187" s="299"/>
      <c r="E187" s="299"/>
      <c r="F187" s="322" t="s">
        <v>1940</v>
      </c>
      <c r="G187" s="299"/>
      <c r="H187" s="299" t="s">
        <v>2017</v>
      </c>
      <c r="I187" s="299" t="s">
        <v>2015</v>
      </c>
      <c r="J187" s="299"/>
      <c r="K187" s="347"/>
    </row>
    <row r="188" s="1" customFormat="1" ht="15" customHeight="1">
      <c r="B188" s="324"/>
      <c r="C188" s="299" t="s">
        <v>2018</v>
      </c>
      <c r="D188" s="299"/>
      <c r="E188" s="299"/>
      <c r="F188" s="322" t="s">
        <v>1940</v>
      </c>
      <c r="G188" s="299"/>
      <c r="H188" s="299" t="s">
        <v>2019</v>
      </c>
      <c r="I188" s="299" t="s">
        <v>2015</v>
      </c>
      <c r="J188" s="299"/>
      <c r="K188" s="347"/>
    </row>
    <row r="189" s="1" customFormat="1" ht="15" customHeight="1">
      <c r="B189" s="324"/>
      <c r="C189" s="360" t="s">
        <v>2020</v>
      </c>
      <c r="D189" s="299"/>
      <c r="E189" s="299"/>
      <c r="F189" s="322" t="s">
        <v>1940</v>
      </c>
      <c r="G189" s="299"/>
      <c r="H189" s="299" t="s">
        <v>2021</v>
      </c>
      <c r="I189" s="299" t="s">
        <v>2022</v>
      </c>
      <c r="J189" s="361" t="s">
        <v>2023</v>
      </c>
      <c r="K189" s="347"/>
    </row>
    <row r="190" s="17" customFormat="1" ht="15" customHeight="1">
      <c r="B190" s="362"/>
      <c r="C190" s="363" t="s">
        <v>2024</v>
      </c>
      <c r="D190" s="364"/>
      <c r="E190" s="364"/>
      <c r="F190" s="365" t="s">
        <v>1940</v>
      </c>
      <c r="G190" s="364"/>
      <c r="H190" s="364" t="s">
        <v>2025</v>
      </c>
      <c r="I190" s="364" t="s">
        <v>2022</v>
      </c>
      <c r="J190" s="366" t="s">
        <v>2023</v>
      </c>
      <c r="K190" s="367"/>
    </row>
    <row r="191" s="1" customFormat="1" ht="15" customHeight="1">
      <c r="B191" s="324"/>
      <c r="C191" s="360" t="s">
        <v>42</v>
      </c>
      <c r="D191" s="299"/>
      <c r="E191" s="299"/>
      <c r="F191" s="322" t="s">
        <v>1934</v>
      </c>
      <c r="G191" s="299"/>
      <c r="H191" s="296" t="s">
        <v>2026</v>
      </c>
      <c r="I191" s="299" t="s">
        <v>2027</v>
      </c>
      <c r="J191" s="299"/>
      <c r="K191" s="347"/>
    </row>
    <row r="192" s="1" customFormat="1" ht="15" customHeight="1">
      <c r="B192" s="324"/>
      <c r="C192" s="360" t="s">
        <v>2028</v>
      </c>
      <c r="D192" s="299"/>
      <c r="E192" s="299"/>
      <c r="F192" s="322" t="s">
        <v>1934</v>
      </c>
      <c r="G192" s="299"/>
      <c r="H192" s="299" t="s">
        <v>2029</v>
      </c>
      <c r="I192" s="299" t="s">
        <v>1969</v>
      </c>
      <c r="J192" s="299"/>
      <c r="K192" s="347"/>
    </row>
    <row r="193" s="1" customFormat="1" ht="15" customHeight="1">
      <c r="B193" s="324"/>
      <c r="C193" s="360" t="s">
        <v>2030</v>
      </c>
      <c r="D193" s="299"/>
      <c r="E193" s="299"/>
      <c r="F193" s="322" t="s">
        <v>1934</v>
      </c>
      <c r="G193" s="299"/>
      <c r="H193" s="299" t="s">
        <v>2031</v>
      </c>
      <c r="I193" s="299" t="s">
        <v>1969</v>
      </c>
      <c r="J193" s="299"/>
      <c r="K193" s="347"/>
    </row>
    <row r="194" s="1" customFormat="1" ht="15" customHeight="1">
      <c r="B194" s="324"/>
      <c r="C194" s="360" t="s">
        <v>2032</v>
      </c>
      <c r="D194" s="299"/>
      <c r="E194" s="299"/>
      <c r="F194" s="322" t="s">
        <v>1940</v>
      </c>
      <c r="G194" s="299"/>
      <c r="H194" s="299" t="s">
        <v>2033</v>
      </c>
      <c r="I194" s="299" t="s">
        <v>1969</v>
      </c>
      <c r="J194" s="299"/>
      <c r="K194" s="347"/>
    </row>
    <row r="195" s="1" customFormat="1" ht="15" customHeight="1">
      <c r="B195" s="353"/>
      <c r="C195" s="368"/>
      <c r="D195" s="333"/>
      <c r="E195" s="333"/>
      <c r="F195" s="333"/>
      <c r="G195" s="333"/>
      <c r="H195" s="333"/>
      <c r="I195" s="333"/>
      <c r="J195" s="333"/>
      <c r="K195" s="354"/>
    </row>
    <row r="196" s="1" customFormat="1" ht="18.75" customHeight="1">
      <c r="B196" s="335"/>
      <c r="C196" s="345"/>
      <c r="D196" s="345"/>
      <c r="E196" s="345"/>
      <c r="F196" s="355"/>
      <c r="G196" s="345"/>
      <c r="H196" s="345"/>
      <c r="I196" s="345"/>
      <c r="J196" s="345"/>
      <c r="K196" s="335"/>
    </row>
    <row r="197" s="1" customFormat="1" ht="18.75" customHeight="1">
      <c r="B197" s="335"/>
      <c r="C197" s="345"/>
      <c r="D197" s="345"/>
      <c r="E197" s="345"/>
      <c r="F197" s="355"/>
      <c r="G197" s="345"/>
      <c r="H197" s="345"/>
      <c r="I197" s="345"/>
      <c r="J197" s="345"/>
      <c r="K197" s="335"/>
    </row>
    <row r="198" s="1" customFormat="1" ht="18.75" customHeight="1">
      <c r="B198" s="307"/>
      <c r="C198" s="307"/>
      <c r="D198" s="307"/>
      <c r="E198" s="307"/>
      <c r="F198" s="307"/>
      <c r="G198" s="307"/>
      <c r="H198" s="307"/>
      <c r="I198" s="307"/>
      <c r="J198" s="307"/>
      <c r="K198" s="307"/>
    </row>
    <row r="199" s="1" customFormat="1" ht="13.5">
      <c r="B199" s="286"/>
      <c r="C199" s="287"/>
      <c r="D199" s="287"/>
      <c r="E199" s="287"/>
      <c r="F199" s="287"/>
      <c r="G199" s="287"/>
      <c r="H199" s="287"/>
      <c r="I199" s="287"/>
      <c r="J199" s="287"/>
      <c r="K199" s="288"/>
    </row>
    <row r="200" s="1" customFormat="1" ht="21">
      <c r="B200" s="289"/>
      <c r="C200" s="290" t="s">
        <v>2034</v>
      </c>
      <c r="D200" s="290"/>
      <c r="E200" s="290"/>
      <c r="F200" s="290"/>
      <c r="G200" s="290"/>
      <c r="H200" s="290"/>
      <c r="I200" s="290"/>
      <c r="J200" s="290"/>
      <c r="K200" s="291"/>
    </row>
    <row r="201" s="1" customFormat="1" ht="25.5" customHeight="1">
      <c r="B201" s="289"/>
      <c r="C201" s="369" t="s">
        <v>2035</v>
      </c>
      <c r="D201" s="369"/>
      <c r="E201" s="369"/>
      <c r="F201" s="369" t="s">
        <v>2036</v>
      </c>
      <c r="G201" s="370"/>
      <c r="H201" s="369" t="s">
        <v>2037</v>
      </c>
      <c r="I201" s="369"/>
      <c r="J201" s="369"/>
      <c r="K201" s="291"/>
    </row>
    <row r="202" s="1" customFormat="1" ht="5.25" customHeight="1">
      <c r="B202" s="324"/>
      <c r="C202" s="319"/>
      <c r="D202" s="319"/>
      <c r="E202" s="319"/>
      <c r="F202" s="319"/>
      <c r="G202" s="345"/>
      <c r="H202" s="319"/>
      <c r="I202" s="319"/>
      <c r="J202" s="319"/>
      <c r="K202" s="347"/>
    </row>
    <row r="203" s="1" customFormat="1" ht="15" customHeight="1">
      <c r="B203" s="324"/>
      <c r="C203" s="299" t="s">
        <v>2027</v>
      </c>
      <c r="D203" s="299"/>
      <c r="E203" s="299"/>
      <c r="F203" s="322" t="s">
        <v>43</v>
      </c>
      <c r="G203" s="299"/>
      <c r="H203" s="299" t="s">
        <v>2038</v>
      </c>
      <c r="I203" s="299"/>
      <c r="J203" s="299"/>
      <c r="K203" s="347"/>
    </row>
    <row r="204" s="1" customFormat="1" ht="15" customHeight="1">
      <c r="B204" s="324"/>
      <c r="C204" s="299"/>
      <c r="D204" s="299"/>
      <c r="E204" s="299"/>
      <c r="F204" s="322" t="s">
        <v>44</v>
      </c>
      <c r="G204" s="299"/>
      <c r="H204" s="299" t="s">
        <v>2039</v>
      </c>
      <c r="I204" s="299"/>
      <c r="J204" s="299"/>
      <c r="K204" s="347"/>
    </row>
    <row r="205" s="1" customFormat="1" ht="15" customHeight="1">
      <c r="B205" s="324"/>
      <c r="C205" s="299"/>
      <c r="D205" s="299"/>
      <c r="E205" s="299"/>
      <c r="F205" s="322" t="s">
        <v>47</v>
      </c>
      <c r="G205" s="299"/>
      <c r="H205" s="299" t="s">
        <v>2040</v>
      </c>
      <c r="I205" s="299"/>
      <c r="J205" s="299"/>
      <c r="K205" s="347"/>
    </row>
    <row r="206" s="1" customFormat="1" ht="15" customHeight="1">
      <c r="B206" s="324"/>
      <c r="C206" s="299"/>
      <c r="D206" s="299"/>
      <c r="E206" s="299"/>
      <c r="F206" s="322" t="s">
        <v>45</v>
      </c>
      <c r="G206" s="299"/>
      <c r="H206" s="299" t="s">
        <v>2041</v>
      </c>
      <c r="I206" s="299"/>
      <c r="J206" s="299"/>
      <c r="K206" s="347"/>
    </row>
    <row r="207" s="1" customFormat="1" ht="15" customHeight="1">
      <c r="B207" s="324"/>
      <c r="C207" s="299"/>
      <c r="D207" s="299"/>
      <c r="E207" s="299"/>
      <c r="F207" s="322" t="s">
        <v>46</v>
      </c>
      <c r="G207" s="299"/>
      <c r="H207" s="299" t="s">
        <v>2042</v>
      </c>
      <c r="I207" s="299"/>
      <c r="J207" s="299"/>
      <c r="K207" s="347"/>
    </row>
    <row r="208" s="1" customFormat="1" ht="15" customHeight="1">
      <c r="B208" s="324"/>
      <c r="C208" s="299"/>
      <c r="D208" s="299"/>
      <c r="E208" s="299"/>
      <c r="F208" s="322"/>
      <c r="G208" s="299"/>
      <c r="H208" s="299"/>
      <c r="I208" s="299"/>
      <c r="J208" s="299"/>
      <c r="K208" s="347"/>
    </row>
    <row r="209" s="1" customFormat="1" ht="15" customHeight="1">
      <c r="B209" s="324"/>
      <c r="C209" s="299" t="s">
        <v>1981</v>
      </c>
      <c r="D209" s="299"/>
      <c r="E209" s="299"/>
      <c r="F209" s="322" t="s">
        <v>78</v>
      </c>
      <c r="G209" s="299"/>
      <c r="H209" s="299" t="s">
        <v>2043</v>
      </c>
      <c r="I209" s="299"/>
      <c r="J209" s="299"/>
      <c r="K209" s="347"/>
    </row>
    <row r="210" s="1" customFormat="1" ht="15" customHeight="1">
      <c r="B210" s="324"/>
      <c r="C210" s="299"/>
      <c r="D210" s="299"/>
      <c r="E210" s="299"/>
      <c r="F210" s="322" t="s">
        <v>1877</v>
      </c>
      <c r="G210" s="299"/>
      <c r="H210" s="299" t="s">
        <v>1878</v>
      </c>
      <c r="I210" s="299"/>
      <c r="J210" s="299"/>
      <c r="K210" s="347"/>
    </row>
    <row r="211" s="1" customFormat="1" ht="15" customHeight="1">
      <c r="B211" s="324"/>
      <c r="C211" s="299"/>
      <c r="D211" s="299"/>
      <c r="E211" s="299"/>
      <c r="F211" s="322" t="s">
        <v>1875</v>
      </c>
      <c r="G211" s="299"/>
      <c r="H211" s="299" t="s">
        <v>2044</v>
      </c>
      <c r="I211" s="299"/>
      <c r="J211" s="299"/>
      <c r="K211" s="347"/>
    </row>
    <row r="212" s="1" customFormat="1" ht="15" customHeight="1">
      <c r="B212" s="371"/>
      <c r="C212" s="299"/>
      <c r="D212" s="299"/>
      <c r="E212" s="299"/>
      <c r="F212" s="322" t="s">
        <v>1879</v>
      </c>
      <c r="G212" s="360"/>
      <c r="H212" s="351" t="s">
        <v>1880</v>
      </c>
      <c r="I212" s="351"/>
      <c r="J212" s="351"/>
      <c r="K212" s="372"/>
    </row>
    <row r="213" s="1" customFormat="1" ht="15" customHeight="1">
      <c r="B213" s="371"/>
      <c r="C213" s="299"/>
      <c r="D213" s="299"/>
      <c r="E213" s="299"/>
      <c r="F213" s="322" t="s">
        <v>1881</v>
      </c>
      <c r="G213" s="360"/>
      <c r="H213" s="351" t="s">
        <v>2045</v>
      </c>
      <c r="I213" s="351"/>
      <c r="J213" s="351"/>
      <c r="K213" s="372"/>
    </row>
    <row r="214" s="1" customFormat="1" ht="15" customHeight="1">
      <c r="B214" s="371"/>
      <c r="C214" s="299"/>
      <c r="D214" s="299"/>
      <c r="E214" s="299"/>
      <c r="F214" s="322"/>
      <c r="G214" s="360"/>
      <c r="H214" s="351"/>
      <c r="I214" s="351"/>
      <c r="J214" s="351"/>
      <c r="K214" s="372"/>
    </row>
    <row r="215" s="1" customFormat="1" ht="15" customHeight="1">
      <c r="B215" s="371"/>
      <c r="C215" s="299" t="s">
        <v>2005</v>
      </c>
      <c r="D215" s="299"/>
      <c r="E215" s="299"/>
      <c r="F215" s="322">
        <v>1</v>
      </c>
      <c r="G215" s="360"/>
      <c r="H215" s="351" t="s">
        <v>2046</v>
      </c>
      <c r="I215" s="351"/>
      <c r="J215" s="351"/>
      <c r="K215" s="372"/>
    </row>
    <row r="216" s="1" customFormat="1" ht="15" customHeight="1">
      <c r="B216" s="371"/>
      <c r="C216" s="299"/>
      <c r="D216" s="299"/>
      <c r="E216" s="299"/>
      <c r="F216" s="322">
        <v>2</v>
      </c>
      <c r="G216" s="360"/>
      <c r="H216" s="351" t="s">
        <v>2047</v>
      </c>
      <c r="I216" s="351"/>
      <c r="J216" s="351"/>
      <c r="K216" s="372"/>
    </row>
    <row r="217" s="1" customFormat="1" ht="15" customHeight="1">
      <c r="B217" s="371"/>
      <c r="C217" s="299"/>
      <c r="D217" s="299"/>
      <c r="E217" s="299"/>
      <c r="F217" s="322">
        <v>3</v>
      </c>
      <c r="G217" s="360"/>
      <c r="H217" s="351" t="s">
        <v>2048</v>
      </c>
      <c r="I217" s="351"/>
      <c r="J217" s="351"/>
      <c r="K217" s="372"/>
    </row>
    <row r="218" s="1" customFormat="1" ht="15" customHeight="1">
      <c r="B218" s="371"/>
      <c r="C218" s="299"/>
      <c r="D218" s="299"/>
      <c r="E218" s="299"/>
      <c r="F218" s="322">
        <v>4</v>
      </c>
      <c r="G218" s="360"/>
      <c r="H218" s="351" t="s">
        <v>2049</v>
      </c>
      <c r="I218" s="351"/>
      <c r="J218" s="351"/>
      <c r="K218" s="372"/>
    </row>
    <row r="219" s="1" customFormat="1" ht="12.75" customHeight="1">
      <c r="B219" s="373"/>
      <c r="C219" s="374"/>
      <c r="D219" s="374"/>
      <c r="E219" s="374"/>
      <c r="F219" s="374"/>
      <c r="G219" s="374"/>
      <c r="H219" s="374"/>
      <c r="I219" s="374"/>
      <c r="J219" s="374"/>
      <c r="K219" s="375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9F33136523C44449F78ECEFA977186E" ma:contentTypeVersion="18" ma:contentTypeDescription="Vytvoří nový dokument" ma:contentTypeScope="" ma:versionID="dfef5b3416cd525245a8a95da8984a31">
  <xsd:schema xmlns:xsd="http://www.w3.org/2001/XMLSchema" xmlns:xs="http://www.w3.org/2001/XMLSchema" xmlns:p="http://schemas.microsoft.com/office/2006/metadata/properties" xmlns:ns2="dd509b1e-24c3-45f6-8020-4738a5745bd1" xmlns:ns3="e63fa77f-99fb-4d0f-98f1-4d1be0b4a96b" targetNamespace="http://schemas.microsoft.com/office/2006/metadata/properties" ma:root="true" ma:fieldsID="ca112fcad9ff64605df29498952b1b69" ns2:_="" ns3:_="">
    <xsd:import namespace="dd509b1e-24c3-45f6-8020-4738a5745bd1"/>
    <xsd:import namespace="e63fa77f-99fb-4d0f-98f1-4d1be0b4a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09b1e-24c3-45f6-8020-4738a5745b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3fa77f-99fb-4d0f-98f1-4d1be0b4a96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fbbe50e3-f655-4906-8481-a0247569d7d0}" ma:internalName="TaxCatchAll" ma:showField="CatchAllData" ma:web="e63fa77f-99fb-4d0f-98f1-4d1be0b4a9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3fa77f-99fb-4d0f-98f1-4d1be0b4a96b" xsi:nil="true"/>
    <lcf76f155ced4ddcb4097134ff3c332f xmlns="dd509b1e-24c3-45f6-8020-4738a5745bd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F69D7D-8E01-4A2F-BBC7-FAA44E3BAFCB}"/>
</file>

<file path=customXml/itemProps2.xml><?xml version="1.0" encoding="utf-8"?>
<ds:datastoreItem xmlns:ds="http://schemas.openxmlformats.org/officeDocument/2006/customXml" ds:itemID="{62A8E040-15EB-4141-92C1-6C536838E0B8}"/>
</file>

<file path=customXml/itemProps3.xml><?xml version="1.0" encoding="utf-8"?>
<ds:datastoreItem xmlns:ds="http://schemas.openxmlformats.org/officeDocument/2006/customXml" ds:itemID="{2BF9ACB7-D170-4CEC-BE59-E8B7DA44E773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DESKTOP-K7KKSBJ\Kateřina</dc:creator>
  <cp:lastModifiedBy>DESKTOP-K7KKSBJ\Kateřina</cp:lastModifiedBy>
  <dcterms:created xsi:type="dcterms:W3CDTF">2024-03-21T09:46:58Z</dcterms:created>
  <dcterms:modified xsi:type="dcterms:W3CDTF">2024-03-21T09:47:15Z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0x01010009F33136523C44449F78ECEFA977186E</vt:lpwstr>
  </property>
</Properties>
</file>