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zpočty 2024\Linhart UK\"/>
    </mc:Choice>
  </mc:AlternateContent>
  <xr:revisionPtr revIDLastSave="0" documentId="11_505025A3EFCCEDBF92ECAF7BCB2863F0882E1DF5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02 - Vedlejší rozpočtové ..." sheetId="2" r:id="rId2"/>
    <sheet name="01 - Mobiliář" sheetId="3" r:id="rId3"/>
    <sheet name="01 - Mobiliář_01" sheetId="4" r:id="rId4"/>
    <sheet name="01 - Mobiliář_02" sheetId="5" r:id="rId5"/>
    <sheet name="01 - Mobiliář_03" sheetId="6" r:id="rId6"/>
    <sheet name="01 - Mobiliář_04" sheetId="7" r:id="rId7"/>
    <sheet name="Pokyny pro vyplnění" sheetId="8" r:id="rId8"/>
  </sheets>
  <definedNames>
    <definedName name="_xlnm._FilterDatabase" localSheetId="1" hidden="1">'02 - Vedlejší rozpočtové ...'!$C$85:$K$96</definedName>
    <definedName name="_xlnm._FilterDatabase" localSheetId="2" hidden="1">'01 - Mobiliář'!$C$87:$K$102</definedName>
    <definedName name="_xlnm._FilterDatabase" localSheetId="3" hidden="1">'01 - Mobiliář_01'!$C$87:$K$97</definedName>
    <definedName name="_xlnm._FilterDatabase" localSheetId="4" hidden="1">'01 - Mobiliář_02'!$C$87:$K$98</definedName>
    <definedName name="_xlnm._FilterDatabase" localSheetId="5" hidden="1">'01 - Mobiliář_03'!$C$87:$K$98</definedName>
    <definedName name="_xlnm._FilterDatabase" localSheetId="6" hidden="1">'01 - Mobiliář_04'!$C$87:$K$99</definedName>
    <definedName name="_xlnm.Print_Titles" localSheetId="0">'Rekapitulace stavby'!$52:$52</definedName>
    <definedName name="_xlnm.Print_Titles" localSheetId="1">'02 - Vedlejší rozpočtové ...'!$85:$85</definedName>
    <definedName name="_xlnm.Print_Titles" localSheetId="2">'01 - Mobiliář'!$87:$87</definedName>
    <definedName name="_xlnm.Print_Titles" localSheetId="3">'01 - Mobiliář_01'!$87:$87</definedName>
    <definedName name="_xlnm.Print_Titles" localSheetId="4">'01 - Mobiliář_02'!$87:$87</definedName>
    <definedName name="_xlnm.Print_Titles" localSheetId="5">'01 - Mobiliář_03'!$87:$87</definedName>
    <definedName name="_xlnm.Print_Titles" localSheetId="6">'01 - Mobiliář_04'!$87:$87</definedName>
    <definedName name="_xlnm.Print_Area" localSheetId="0">'Rekapitulace stavby'!$D$4:$AO$36,'Rekapitulace stavby'!$C$42:$AQ$67</definedName>
    <definedName name="_xlnm.Print_Area" localSheetId="1">'02 - Vedlejší rozpočtové ...'!$C$4:$J$41,'02 - Vedlejší rozpočtové ...'!$C$47:$J$65,'02 - Vedlejší rozpočtové ...'!$C$71:$K$96</definedName>
    <definedName name="_xlnm.Print_Area" localSheetId="2">'01 - Mobiliář'!$C$4:$J$41,'01 - Mobiliář'!$C$47:$J$67,'01 - Mobiliář'!$C$73:$K$102</definedName>
    <definedName name="_xlnm.Print_Area" localSheetId="3">'01 - Mobiliář_01'!$C$4:$J$41,'01 - Mobiliář_01'!$C$47:$J$67,'01 - Mobiliář_01'!$C$73:$K$97</definedName>
    <definedName name="_xlnm.Print_Area" localSheetId="4">'01 - Mobiliář_02'!$C$4:$J$41,'01 - Mobiliář_02'!$C$47:$J$67,'01 - Mobiliář_02'!$C$73:$K$98</definedName>
    <definedName name="_xlnm.Print_Area" localSheetId="5">'01 - Mobiliář_03'!$C$4:$J$41,'01 - Mobiliář_03'!$C$47:$J$67,'01 - Mobiliář_03'!$C$73:$K$98</definedName>
    <definedName name="_xlnm.Print_Area" localSheetId="6">'01 - Mobiliář_04'!$C$4:$J$41,'01 - Mobiliář_04'!$C$47:$J$67,'01 - Mobiliář_04'!$C$73:$K$99</definedName>
    <definedName name="_xlnm.Print_Area" localSheetId="7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7" l="1"/>
  <c r="J38" i="7"/>
  <c r="AY66" i="1"/>
  <c r="J37" i="7"/>
  <c r="AX66" i="1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J85" i="7"/>
  <c r="J84" i="7"/>
  <c r="F84" i="7"/>
  <c r="F82" i="7"/>
  <c r="E80" i="7"/>
  <c r="J59" i="7"/>
  <c r="J58" i="7"/>
  <c r="F58" i="7"/>
  <c r="F56" i="7"/>
  <c r="E54" i="7"/>
  <c r="J20" i="7"/>
  <c r="E20" i="7"/>
  <c r="F85" i="7"/>
  <c r="J19" i="7"/>
  <c r="J14" i="7"/>
  <c r="J82" i="7"/>
  <c r="E7" i="7"/>
  <c r="E76" i="7"/>
  <c r="J39" i="6"/>
  <c r="J38" i="6"/>
  <c r="AY64" i="1"/>
  <c r="J37" i="6"/>
  <c r="AX64" i="1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J85" i="6"/>
  <c r="J84" i="6"/>
  <c r="F84" i="6"/>
  <c r="F82" i="6"/>
  <c r="E80" i="6"/>
  <c r="J59" i="6"/>
  <c r="J58" i="6"/>
  <c r="F58" i="6"/>
  <c r="F56" i="6"/>
  <c r="E54" i="6"/>
  <c r="J20" i="6"/>
  <c r="E20" i="6"/>
  <c r="F59" i="6"/>
  <c r="J19" i="6"/>
  <c r="J14" i="6"/>
  <c r="J56" i="6"/>
  <c r="E7" i="6"/>
  <c r="E50" i="6"/>
  <c r="J39" i="5"/>
  <c r="J38" i="5"/>
  <c r="AY62" i="1"/>
  <c r="J37" i="5"/>
  <c r="AX62" i="1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T90" i="5"/>
  <c r="R91" i="5"/>
  <c r="R90" i="5"/>
  <c r="P91" i="5"/>
  <c r="P90" i="5"/>
  <c r="J85" i="5"/>
  <c r="J84" i="5"/>
  <c r="F84" i="5"/>
  <c r="F82" i="5"/>
  <c r="E80" i="5"/>
  <c r="J59" i="5"/>
  <c r="J58" i="5"/>
  <c r="F58" i="5"/>
  <c r="F56" i="5"/>
  <c r="E54" i="5"/>
  <c r="J20" i="5"/>
  <c r="E20" i="5"/>
  <c r="F85" i="5"/>
  <c r="J19" i="5"/>
  <c r="J14" i="5"/>
  <c r="J56" i="5"/>
  <c r="E7" i="5"/>
  <c r="E76" i="5"/>
  <c r="J39" i="4"/>
  <c r="J38" i="4"/>
  <c r="AY60" i="1"/>
  <c r="J37" i="4"/>
  <c r="AX60" i="1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J85" i="4"/>
  <c r="J84" i="4"/>
  <c r="F84" i="4"/>
  <c r="F82" i="4"/>
  <c r="E80" i="4"/>
  <c r="J59" i="4"/>
  <c r="J58" i="4"/>
  <c r="F58" i="4"/>
  <c r="F56" i="4"/>
  <c r="E54" i="4"/>
  <c r="J20" i="4"/>
  <c r="E20" i="4"/>
  <c r="F85" i="4"/>
  <c r="J19" i="4"/>
  <c r="J14" i="4"/>
  <c r="J82" i="4"/>
  <c r="E7" i="4"/>
  <c r="E50" i="4"/>
  <c r="J39" i="3"/>
  <c r="J38" i="3"/>
  <c r="AY58" i="1"/>
  <c r="J37" i="3"/>
  <c r="AX58" i="1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J85" i="3"/>
  <c r="J84" i="3"/>
  <c r="F84" i="3"/>
  <c r="F82" i="3"/>
  <c r="E80" i="3"/>
  <c r="J59" i="3"/>
  <c r="J58" i="3"/>
  <c r="F58" i="3"/>
  <c r="F56" i="3"/>
  <c r="E54" i="3"/>
  <c r="J20" i="3"/>
  <c r="E20" i="3"/>
  <c r="F85" i="3"/>
  <c r="J19" i="3"/>
  <c r="J14" i="3"/>
  <c r="J82" i="3"/>
  <c r="E7" i="3"/>
  <c r="E76" i="3"/>
  <c r="J39" i="2"/>
  <c r="J38" i="2"/>
  <c r="AY56" i="1"/>
  <c r="J37" i="2"/>
  <c r="AX56" i="1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83" i="2"/>
  <c r="J82" i="2"/>
  <c r="F82" i="2"/>
  <c r="F80" i="2"/>
  <c r="E78" i="2"/>
  <c r="J59" i="2"/>
  <c r="J58" i="2"/>
  <c r="F58" i="2"/>
  <c r="F56" i="2"/>
  <c r="E54" i="2"/>
  <c r="J20" i="2"/>
  <c r="E20" i="2"/>
  <c r="F59" i="2"/>
  <c r="J19" i="2"/>
  <c r="J14" i="2"/>
  <c r="J80" i="2"/>
  <c r="E7" i="2"/>
  <c r="E50" i="2"/>
  <c r="L50" i="1"/>
  <c r="AM50" i="1"/>
  <c r="AM49" i="1"/>
  <c r="L49" i="1"/>
  <c r="AM47" i="1"/>
  <c r="L47" i="1"/>
  <c r="L45" i="1"/>
  <c r="L44" i="1"/>
  <c r="BK100" i="3"/>
  <c r="J36" i="4"/>
  <c r="J95" i="5"/>
  <c r="BK97" i="7"/>
  <c r="J98" i="5"/>
  <c r="J93" i="6"/>
  <c r="BK92" i="7"/>
  <c r="BK92" i="2"/>
  <c r="J98" i="3"/>
  <c r="J97" i="4"/>
  <c r="BK99" i="7"/>
  <c r="J90" i="2"/>
  <c r="BK97" i="4"/>
  <c r="J91" i="4"/>
  <c r="J93" i="5"/>
  <c r="AS59" i="1"/>
  <c r="BK96" i="5"/>
  <c r="J36" i="2"/>
  <c r="J92" i="2"/>
  <c r="BK93" i="3"/>
  <c r="J96" i="7"/>
  <c r="J100" i="3"/>
  <c r="BK95" i="4"/>
  <c r="J96" i="6"/>
  <c r="AS55" i="1"/>
  <c r="J93" i="3"/>
  <c r="BK96" i="4"/>
  <c r="J96" i="5"/>
  <c r="BK91" i="6"/>
  <c r="BK90" i="2"/>
  <c r="BK99" i="3"/>
  <c r="J98" i="6"/>
  <c r="BK91" i="7"/>
  <c r="BK88" i="2"/>
  <c r="J92" i="3"/>
  <c r="J96" i="4"/>
  <c r="J98" i="7"/>
  <c r="F37" i="2"/>
  <c r="J88" i="2"/>
  <c r="BK92" i="6"/>
  <c r="J97" i="7"/>
  <c r="J95" i="4"/>
  <c r="J91" i="5"/>
  <c r="BK95" i="7"/>
  <c r="J95" i="7"/>
  <c r="F36" i="2"/>
  <c r="J92" i="7"/>
  <c r="AS57" i="1"/>
  <c r="J94" i="4"/>
  <c r="BK93" i="6"/>
  <c r="J91" i="7"/>
  <c r="BK101" i="3"/>
  <c r="BK97" i="5"/>
  <c r="BK95" i="6"/>
  <c r="J95" i="3"/>
  <c r="BK93" i="7"/>
  <c r="BK102" i="3"/>
  <c r="BK94" i="4"/>
  <c r="BK96" i="6"/>
  <c r="J93" i="7"/>
  <c r="J101" i="3"/>
  <c r="J92" i="4"/>
  <c r="J91" i="6"/>
  <c r="J95" i="2"/>
  <c r="BK94" i="3"/>
  <c r="J91" i="3"/>
  <c r="BK93" i="5"/>
  <c r="BK98" i="6"/>
  <c r="AS65" i="1"/>
  <c r="BK92" i="3"/>
  <c r="J97" i="3"/>
  <c r="J94" i="5"/>
  <c r="BK95" i="2"/>
  <c r="BK95" i="3"/>
  <c r="BK91" i="4"/>
  <c r="BK95" i="5"/>
  <c r="J92" i="6"/>
  <c r="J94" i="3"/>
  <c r="BK97" i="6"/>
  <c r="J99" i="3"/>
  <c r="BK97" i="3"/>
  <c r="BK94" i="5"/>
  <c r="J95" i="6"/>
  <c r="J99" i="7"/>
  <c r="AS63" i="1"/>
  <c r="BK91" i="3"/>
  <c r="BK92" i="4"/>
  <c r="BK91" i="5"/>
  <c r="AS61" i="1"/>
  <c r="BK98" i="3"/>
  <c r="F39" i="4"/>
  <c r="J97" i="5"/>
  <c r="BK98" i="7"/>
  <c r="J102" i="3"/>
  <c r="BK98" i="5"/>
  <c r="J97" i="6"/>
  <c r="BK96" i="7"/>
  <c r="R96" i="3" l="1"/>
  <c r="R90" i="4"/>
  <c r="R92" i="5"/>
  <c r="R89" i="5"/>
  <c r="R88" i="5"/>
  <c r="R94" i="6"/>
  <c r="T87" i="2"/>
  <c r="T86" i="2"/>
  <c r="T90" i="3"/>
  <c r="P93" i="4"/>
  <c r="T92" i="5"/>
  <c r="T89" i="5"/>
  <c r="T88" i="5"/>
  <c r="P90" i="6"/>
  <c r="BK94" i="7"/>
  <c r="J94" i="7"/>
  <c r="J66" i="7"/>
  <c r="R87" i="2"/>
  <c r="R86" i="2"/>
  <c r="P90" i="3"/>
  <c r="T96" i="3"/>
  <c r="P90" i="4"/>
  <c r="P89" i="4"/>
  <c r="P88" i="4"/>
  <c r="AU60" i="1"/>
  <c r="R93" i="4"/>
  <c r="P92" i="5"/>
  <c r="P89" i="5"/>
  <c r="P88" i="5"/>
  <c r="AU62" i="1"/>
  <c r="BK90" i="6"/>
  <c r="J90" i="6"/>
  <c r="J65" i="6"/>
  <c r="P94" i="6"/>
  <c r="P94" i="7"/>
  <c r="P87" i="2"/>
  <c r="P86" i="2"/>
  <c r="AU56" i="1"/>
  <c r="R90" i="3"/>
  <c r="R89" i="3"/>
  <c r="R88" i="3"/>
  <c r="BK90" i="4"/>
  <c r="J90" i="4"/>
  <c r="J65" i="4"/>
  <c r="T93" i="4"/>
  <c r="BK94" i="6"/>
  <c r="J94" i="6"/>
  <c r="J66" i="6"/>
  <c r="T90" i="7"/>
  <c r="BK87" i="2"/>
  <c r="J87" i="2"/>
  <c r="J64" i="2"/>
  <c r="BK90" i="3"/>
  <c r="J90" i="3"/>
  <c r="J65" i="3"/>
  <c r="P96" i="3"/>
  <c r="T90" i="4"/>
  <c r="T89" i="4"/>
  <c r="T88" i="4"/>
  <c r="BK92" i="5"/>
  <c r="J92" i="5"/>
  <c r="J66" i="5"/>
  <c r="R90" i="6"/>
  <c r="R89" i="6"/>
  <c r="R88" i="6"/>
  <c r="T94" i="6"/>
  <c r="P90" i="7"/>
  <c r="P89" i="7"/>
  <c r="P88" i="7"/>
  <c r="AU66" i="1"/>
  <c r="R94" i="7"/>
  <c r="BK96" i="3"/>
  <c r="J96" i="3"/>
  <c r="J66" i="3"/>
  <c r="BK93" i="4"/>
  <c r="J93" i="4"/>
  <c r="J66" i="4"/>
  <c r="T90" i="6"/>
  <c r="T89" i="6"/>
  <c r="T88" i="6"/>
  <c r="BK90" i="7"/>
  <c r="J90" i="7"/>
  <c r="J65" i="7"/>
  <c r="R90" i="7"/>
  <c r="R89" i="7"/>
  <c r="R88" i="7"/>
  <c r="T94" i="7"/>
  <c r="BK90" i="5"/>
  <c r="J90" i="5"/>
  <c r="J65" i="5"/>
  <c r="E50" i="7"/>
  <c r="BE92" i="7"/>
  <c r="BE93" i="7"/>
  <c r="F59" i="7"/>
  <c r="BE96" i="7"/>
  <c r="BE98" i="7"/>
  <c r="BE99" i="7"/>
  <c r="BK89" i="6"/>
  <c r="BK88" i="6"/>
  <c r="J88" i="6"/>
  <c r="J63" i="6"/>
  <c r="J56" i="7"/>
  <c r="BE95" i="7"/>
  <c r="BE97" i="7"/>
  <c r="BE91" i="7"/>
  <c r="J82" i="6"/>
  <c r="F85" i="6"/>
  <c r="BE97" i="6"/>
  <c r="E76" i="6"/>
  <c r="BE92" i="6"/>
  <c r="BE95" i="6"/>
  <c r="BE98" i="6"/>
  <c r="BE91" i="6"/>
  <c r="BE93" i="6"/>
  <c r="BE96" i="6"/>
  <c r="E50" i="5"/>
  <c r="F59" i="5"/>
  <c r="BE96" i="5"/>
  <c r="BE91" i="5"/>
  <c r="BE94" i="5"/>
  <c r="BE97" i="5"/>
  <c r="J82" i="5"/>
  <c r="BE93" i="5"/>
  <c r="BE95" i="5"/>
  <c r="BE98" i="5"/>
  <c r="J56" i="4"/>
  <c r="E76" i="4"/>
  <c r="BE92" i="4"/>
  <c r="BE94" i="4"/>
  <c r="F59" i="4"/>
  <c r="BE96" i="4"/>
  <c r="BE91" i="4"/>
  <c r="BE95" i="4"/>
  <c r="BE97" i="4"/>
  <c r="AW60" i="1"/>
  <c r="BD60" i="1"/>
  <c r="BE94" i="3"/>
  <c r="BE98" i="3"/>
  <c r="E50" i="3"/>
  <c r="F59" i="3"/>
  <c r="BE92" i="3"/>
  <c r="BE95" i="3"/>
  <c r="BE101" i="3"/>
  <c r="BK86" i="2"/>
  <c r="J86" i="2"/>
  <c r="J63" i="2"/>
  <c r="BE93" i="3"/>
  <c r="BE97" i="3"/>
  <c r="BE100" i="3"/>
  <c r="BE91" i="3"/>
  <c r="J56" i="3"/>
  <c r="BE99" i="3"/>
  <c r="BE102" i="3"/>
  <c r="E74" i="2"/>
  <c r="F83" i="2"/>
  <c r="BE88" i="2"/>
  <c r="BE95" i="2"/>
  <c r="J56" i="2"/>
  <c r="BE90" i="2"/>
  <c r="BE92" i="2"/>
  <c r="AW56" i="1"/>
  <c r="BA56" i="1"/>
  <c r="BB56" i="1"/>
  <c r="J36" i="3"/>
  <c r="AW58" i="1"/>
  <c r="F36" i="7"/>
  <c r="BA66" i="1"/>
  <c r="BA65" i="1"/>
  <c r="AW65" i="1"/>
  <c r="F39" i="5"/>
  <c r="BD62" i="1"/>
  <c r="BD61" i="1"/>
  <c r="F38" i="4"/>
  <c r="BC60" i="1"/>
  <c r="BC59" i="1"/>
  <c r="AY59" i="1"/>
  <c r="F39" i="3"/>
  <c r="BD58" i="1"/>
  <c r="BD57" i="1"/>
  <c r="F37" i="7"/>
  <c r="BB66" i="1"/>
  <c r="BB65" i="1"/>
  <c r="AX65" i="1"/>
  <c r="F36" i="6"/>
  <c r="BA64" i="1"/>
  <c r="BA63" i="1"/>
  <c r="AW63" i="1"/>
  <c r="AS54" i="1"/>
  <c r="AU65" i="1"/>
  <c r="BA55" i="1"/>
  <c r="AW55" i="1"/>
  <c r="F36" i="3"/>
  <c r="BA58" i="1"/>
  <c r="BA57" i="1"/>
  <c r="AW57" i="1"/>
  <c r="F39" i="2"/>
  <c r="BD56" i="1"/>
  <c r="BD55" i="1"/>
  <c r="J36" i="7"/>
  <c r="AW66" i="1"/>
  <c r="F37" i="4"/>
  <c r="BB60" i="1"/>
  <c r="BB59" i="1"/>
  <c r="AX59" i="1"/>
  <c r="F38" i="3"/>
  <c r="BC58" i="1"/>
  <c r="BC57" i="1"/>
  <c r="AY57" i="1"/>
  <c r="F37" i="6"/>
  <c r="BB64" i="1"/>
  <c r="BB63" i="1"/>
  <c r="AX63" i="1"/>
  <c r="F39" i="7"/>
  <c r="BD66" i="1"/>
  <c r="BD65" i="1"/>
  <c r="J36" i="6"/>
  <c r="AW64" i="1"/>
  <c r="F36" i="5"/>
  <c r="BA62" i="1"/>
  <c r="BA61" i="1"/>
  <c r="AW61" i="1"/>
  <c r="J36" i="5"/>
  <c r="AW62" i="1"/>
  <c r="F37" i="3"/>
  <c r="BB58" i="1"/>
  <c r="BB57" i="1"/>
  <c r="AX57" i="1"/>
  <c r="F37" i="5"/>
  <c r="BB62" i="1"/>
  <c r="BB61" i="1"/>
  <c r="AX61" i="1"/>
  <c r="F36" i="4"/>
  <c r="BA60" i="1"/>
  <c r="BA59" i="1"/>
  <c r="AW59" i="1"/>
  <c r="AU61" i="1"/>
  <c r="AU55" i="1"/>
  <c r="F38" i="6"/>
  <c r="BC64" i="1"/>
  <c r="BC63" i="1"/>
  <c r="AY63" i="1"/>
  <c r="F38" i="2"/>
  <c r="BC56" i="1"/>
  <c r="BC55" i="1"/>
  <c r="AY55" i="1"/>
  <c r="AU59" i="1"/>
  <c r="BD59" i="1"/>
  <c r="F38" i="7"/>
  <c r="BC66" i="1"/>
  <c r="BC65" i="1"/>
  <c r="AY65" i="1"/>
  <c r="F39" i="6"/>
  <c r="BD64" i="1"/>
  <c r="BD63" i="1"/>
  <c r="F38" i="5"/>
  <c r="BC62" i="1"/>
  <c r="BC61" i="1"/>
  <c r="AY61" i="1"/>
  <c r="BB55" i="1"/>
  <c r="P89" i="6" l="1"/>
  <c r="P88" i="6"/>
  <c r="AU64" i="1"/>
  <c r="T89" i="7"/>
  <c r="T88" i="7"/>
  <c r="P89" i="3"/>
  <c r="P88" i="3"/>
  <c r="AU58" i="1"/>
  <c r="T89" i="3"/>
  <c r="T88" i="3"/>
  <c r="R89" i="4"/>
  <c r="R88" i="4"/>
  <c r="BK89" i="3"/>
  <c r="J89" i="3"/>
  <c r="J64" i="3"/>
  <c r="BK89" i="7"/>
  <c r="J89" i="7"/>
  <c r="J64" i="7"/>
  <c r="BK89" i="4"/>
  <c r="J89" i="4"/>
  <c r="J64" i="4"/>
  <c r="BK89" i="5"/>
  <c r="J89" i="5"/>
  <c r="J64" i="5"/>
  <c r="J89" i="6"/>
  <c r="J64" i="6"/>
  <c r="F35" i="2"/>
  <c r="AZ56" i="1"/>
  <c r="AZ55" i="1"/>
  <c r="AV55" i="1"/>
  <c r="AT55" i="1"/>
  <c r="F35" i="6"/>
  <c r="AZ64" i="1"/>
  <c r="AZ63" i="1"/>
  <c r="AV63" i="1"/>
  <c r="AT63" i="1"/>
  <c r="BA54" i="1"/>
  <c r="W30" i="1"/>
  <c r="F35" i="7"/>
  <c r="AZ66" i="1"/>
  <c r="AZ65" i="1"/>
  <c r="AV65" i="1"/>
  <c r="AT65" i="1"/>
  <c r="F35" i="5"/>
  <c r="AZ62" i="1"/>
  <c r="AZ61" i="1"/>
  <c r="AV61" i="1"/>
  <c r="AT61" i="1"/>
  <c r="J35" i="5"/>
  <c r="AV62" i="1"/>
  <c r="AT62" i="1"/>
  <c r="AX55" i="1"/>
  <c r="BB54" i="1"/>
  <c r="AX54" i="1"/>
  <c r="AU63" i="1"/>
  <c r="J32" i="6"/>
  <c r="AG64" i="1"/>
  <c r="AG63" i="1"/>
  <c r="J32" i="2"/>
  <c r="AG56" i="1"/>
  <c r="AG55" i="1"/>
  <c r="J35" i="6"/>
  <c r="AV64" i="1"/>
  <c r="AT64" i="1"/>
  <c r="F35" i="3"/>
  <c r="AZ58" i="1"/>
  <c r="AZ57" i="1"/>
  <c r="AV57" i="1"/>
  <c r="AT57" i="1"/>
  <c r="BC54" i="1"/>
  <c r="W32" i="1"/>
  <c r="BD54" i="1"/>
  <c r="W33" i="1"/>
  <c r="AU57" i="1"/>
  <c r="J35" i="3"/>
  <c r="AV58" i="1"/>
  <c r="AT58" i="1"/>
  <c r="F35" i="4"/>
  <c r="AZ60" i="1"/>
  <c r="AZ59" i="1"/>
  <c r="AV59" i="1"/>
  <c r="AT59" i="1"/>
  <c r="J35" i="4"/>
  <c r="AV60" i="1"/>
  <c r="AT60" i="1"/>
  <c r="J35" i="7"/>
  <c r="AV66" i="1"/>
  <c r="AT66" i="1"/>
  <c r="J35" i="2"/>
  <c r="AV56" i="1"/>
  <c r="AT56" i="1"/>
  <c r="BK88" i="4" l="1"/>
  <c r="J88" i="4"/>
  <c r="J63" i="4"/>
  <c r="BK88" i="5"/>
  <c r="J88" i="5"/>
  <c r="J63" i="5"/>
  <c r="BK88" i="7"/>
  <c r="J88" i="7"/>
  <c r="J63" i="7"/>
  <c r="BK88" i="3"/>
  <c r="J88" i="3"/>
  <c r="J63" i="3"/>
  <c r="AN63" i="1"/>
  <c r="AN64" i="1"/>
  <c r="J41" i="6"/>
  <c r="AN55" i="1"/>
  <c r="AN56" i="1"/>
  <c r="J41" i="2"/>
  <c r="AU54" i="1"/>
  <c r="AZ54" i="1"/>
  <c r="W29" i="1"/>
  <c r="AY54" i="1"/>
  <c r="W31" i="1"/>
  <c r="AW54" i="1"/>
  <c r="AK30" i="1"/>
  <c r="J32" i="7" l="1"/>
  <c r="AG66" i="1"/>
  <c r="AG65" i="1"/>
  <c r="J32" i="4"/>
  <c r="AG60" i="1"/>
  <c r="AG59" i="1"/>
  <c r="AN59" i="1"/>
  <c r="J32" i="5"/>
  <c r="AG62" i="1"/>
  <c r="AG61" i="1"/>
  <c r="AN61" i="1"/>
  <c r="J32" i="3"/>
  <c r="AG58" i="1"/>
  <c r="AG57" i="1"/>
  <c r="AN57" i="1"/>
  <c r="AV54" i="1"/>
  <c r="AK29" i="1"/>
  <c r="J41" i="5" l="1"/>
  <c r="J41" i="4"/>
  <c r="J41" i="7"/>
  <c r="J41" i="3"/>
  <c r="AN60" i="1"/>
  <c r="AN58" i="1"/>
  <c r="AN62" i="1"/>
  <c r="AN66" i="1"/>
  <c r="AN65" i="1"/>
  <c r="AT54" i="1"/>
  <c r="AG54" i="1"/>
  <c r="AK26" i="1"/>
  <c r="AK35" i="1" l="1"/>
  <c r="AN54" i="1"/>
</calcChain>
</file>

<file path=xl/sharedStrings.xml><?xml version="1.0" encoding="utf-8"?>
<sst xmlns="http://schemas.openxmlformats.org/spreadsheetml/2006/main" count="2119" uniqueCount="442">
  <si>
    <t>Export Komplet</t>
  </si>
  <si>
    <t>VZ</t>
  </si>
  <si>
    <t>2.0</t>
  </si>
  <si>
    <t>ZAMOK</t>
  </si>
  <si>
    <t>False</t>
  </si>
  <si>
    <t>{5df8feb5-1acc-43f5-acb4-622cd0a71390}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</si>
  <si>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</si>
  <si>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</si>
  <si>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</si>
  <si>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</si>
  <si>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</si>
  <si>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</si>
  <si>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</si>
  <si>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</si>
  <si>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2023/005-02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</si>
  <si>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</si>
  <si>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</si>
  <si>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UK - právnická fakulta - oddělení strategického rozvoje Mobiliář rekonstruovaných místností 23,120,220,407 a 412</t>
  </si>
  <si>
    <t>KSO:</t>
  </si>
  <si>
    <t/>
  </si>
  <si>
    <t>CC-CZ:</t>
  </si>
  <si>
    <t>Místo:</t>
  </si>
  <si>
    <t>Nám. Curieových 901/7, Praha 1</t>
  </si>
  <si>
    <t>Datum:</t>
  </si>
  <si>
    <t>19. 3. 2024</t>
  </si>
  <si>
    <t>Zadavatel:</t>
  </si>
  <si>
    <t>IČ:</t>
  </si>
  <si>
    <t>UK - právnická fakulta</t>
  </si>
  <si>
    <t>DIČ:</t>
  </si>
  <si>
    <t>Uchazeč:</t>
  </si>
  <si>
    <t>Vyplň údaj</t>
  </si>
  <si>
    <t>Projektant:</t>
  </si>
  <si>
    <t>ing.arch.Jiří Linhart</t>
  </si>
  <si>
    <t>True</t>
  </si>
  <si>
    <t>Zpracovatel:</t>
  </si>
  <si>
    <t>Kateřina Bačová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</si>
  <si>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</si>
  <si>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</si>
  <si>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</si>
  <si>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</si>
  <si>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</si>
  <si>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</si>
  <si>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</si>
  <si>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</si>
  <si>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</si>
  <si>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</si>
  <si>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</si>
  <si>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</si>
  <si>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</si>
  <si>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</si>
  <si>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</si>
  <si>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</si>
  <si>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</si>
  <si>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</si>
  <si>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</si>
  <si>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</si>
  <si>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</si>
  <si>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</si>
  <si>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</si>
  <si>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</si>
  <si>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</si>
  <si>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</si>
  <si>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</si>
  <si>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</si>
  <si>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</si>
  <si>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</si>
  <si>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</si>
  <si>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</si>
  <si>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</si>
  <si>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</si>
  <si>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</si>
  <si>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</si>
  <si>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</si>
  <si>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</si>
  <si>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</si>
  <si>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</si>
  <si>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</si>
  <si>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Společné</t>
  </si>
  <si>
    <t>STA</t>
  </si>
  <si>
    <t>1</t>
  </si>
  <si>
    <t>{18ab3898-710b-4c28-a2cb-d8a5dd5866a2}</t>
  </si>
  <si>
    <t>2</t>
  </si>
  <si>
    <t>/</t>
  </si>
  <si>
    <t>02</t>
  </si>
  <si>
    <t>Vedlejší rozpočtové náklady</t>
  </si>
  <si>
    <t>Soupis</t>
  </si>
  <si>
    <t>{6ecb5dc2-62d1-4b71-b3ff-d117765053a3}</t>
  </si>
  <si>
    <t>Rekonstrukce místnosti č.23</t>
  </si>
  <si>
    <t>{846ad023-3712-485c-8b33-9a2e3bdb6eaa}</t>
  </si>
  <si>
    <t>01</t>
  </si>
  <si>
    <t>Mobiliář</t>
  </si>
  <si>
    <t>{315d75a0-3a8b-4c06-88ff-488832979164}</t>
  </si>
  <si>
    <t>03</t>
  </si>
  <si>
    <t>Rekonstrukce místnosti č.120</t>
  </si>
  <si>
    <t>{9f4f477f-8de7-463b-87f6-333aa8a310f0}</t>
  </si>
  <si>
    <t>{d5036ecb-b8ce-417a-88a8-8480378e20ba}</t>
  </si>
  <si>
    <t>04</t>
  </si>
  <si>
    <t>Rekonstrukce místnosti č.220</t>
  </si>
  <si>
    <t>{23dd936e-1bfa-486b-9025-9ed549eb851e}</t>
  </si>
  <si>
    <t>{cc6b47b7-796d-4cec-9dc6-277fd8a90eef}</t>
  </si>
  <si>
    <t>05</t>
  </si>
  <si>
    <t>Rekonstrukce místnosti č.407</t>
  </si>
  <si>
    <t>{309ba3f6-4231-4aee-8a60-b44cd856e880}</t>
  </si>
  <si>
    <t>{94ad27e0-0798-461d-8f56-e754dadd13d1}</t>
  </si>
  <si>
    <t>06</t>
  </si>
  <si>
    <t>Rekonstrukce místnosti č.412</t>
  </si>
  <si>
    <t>{89780f1a-54da-4a88-a5d6-196d6a5756b2}</t>
  </si>
  <si>
    <t>{da94aa4b-67f8-4071-ac54-10d2e30dc12b}</t>
  </si>
  <si>
    <t>KRYCÍ LIST SOUPISU PRACÍ</t>
  </si>
  <si>
    <t>Objekt:</t>
  </si>
  <si>
    <t>00 - Společné</t>
  </si>
  <si>
    <t>Soupis:</t>
  </si>
  <si>
    <t>02 -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</si>
  <si>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</si>
  <si>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</si>
  <si>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</si>
  <si>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</si>
  <si>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</si>
  <si>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</si>
  <si>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</si>
  <si>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</si>
  <si>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</si>
  <si>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</si>
  <si>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</si>
  <si>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</si>
  <si>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</si>
  <si>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</si>
  <si>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</si>
  <si>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</si>
  <si>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</si>
  <si>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</si>
  <si>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</si>
  <si>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</si>
  <si>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</si>
  <si>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K</t>
  </si>
  <si>
    <t>030001000</t>
  </si>
  <si>
    <t>Zařízení staveniště</t>
  </si>
  <si>
    <t>kompl</t>
  </si>
  <si>
    <t>CS ÚRS 2023 01</t>
  </si>
  <si>
    <t>1024</t>
  </si>
  <si>
    <t>-527856461</t>
  </si>
  <si>
    <t>Online PSC</t>
  </si>
  <si>
    <t>https://podminky.urs.cz/item/CS_URS_2023_01/030001000</t>
  </si>
  <si>
    <t>045002000</t>
  </si>
  <si>
    <t>Kompletační a koordinační činnost</t>
  </si>
  <si>
    <t>238124069</t>
  </si>
  <si>
    <t>https://podminky.urs.cz/item/CS_URS_2023_01/045002000</t>
  </si>
  <si>
    <t>3</t>
  </si>
  <si>
    <t>071002000</t>
  </si>
  <si>
    <t>Provozní vlivy, třetích osob</t>
  </si>
  <si>
    <t>654833134</t>
  </si>
  <si>
    <t>https://podminky.urs.cz/item/CS_URS_2023_01/071002000</t>
  </si>
  <si>
    <t>P</t>
  </si>
  <si>
    <t>Poznámka k položce:_x000D_
Práce za provozu školy</t>
  </si>
  <si>
    <t>4</t>
  </si>
  <si>
    <t>091704000</t>
  </si>
  <si>
    <t>Náklady na údržbu - úklid společných prostor během výstavby</t>
  </si>
  <si>
    <t>-6953374</t>
  </si>
  <si>
    <t>https://podminky.urs.cz/item/CS_URS_2023_01/091704000</t>
  </si>
  <si>
    <t>02 - Rekonstrukce místnosti č.23</t>
  </si>
  <si>
    <t>01 - Mobiliář</t>
  </si>
  <si>
    <t>PSV - Práce a dodávky PSV</t>
  </si>
  <si>
    <t xml:space="preserve">    N01 - Atypický mobiliář</t>
  </si>
  <si>
    <t xml:space="preserve">    N02 - Typový mobiliář</t>
  </si>
  <si>
    <t>PSV</t>
  </si>
  <si>
    <t>Práce a dodávky PSV</t>
  </si>
  <si>
    <t>N01</t>
  </si>
  <si>
    <t>Atypický mobiliář</t>
  </si>
  <si>
    <t>N1</t>
  </si>
  <si>
    <t>Pracovní stolek 600/500/750 - ozn.N1 - viz .specifikace PD</t>
  </si>
  <si>
    <t>kus</t>
  </si>
  <si>
    <t>16</t>
  </si>
  <si>
    <t>379084249</t>
  </si>
  <si>
    <t>N2</t>
  </si>
  <si>
    <t>Pracovní stůl 1200/500/750 - ozn.N2 - viz .specifikace PD</t>
  </si>
  <si>
    <t>279056907</t>
  </si>
  <si>
    <t>N3</t>
  </si>
  <si>
    <t>Skříňka nízká s plnými dvířky, 2x police, uzamykatelná - ozn.N3 - viz .specifikace PD</t>
  </si>
  <si>
    <t>1968167248</t>
  </si>
  <si>
    <t>N4</t>
  </si>
  <si>
    <t>Skříňka vysoká s plnými dvířky, 4x police, uzamykatelná - ozn.N4 - viz .specifikace PD</t>
  </si>
  <si>
    <t>-1817543592</t>
  </si>
  <si>
    <t>NK2</t>
  </si>
  <si>
    <t>Kuchyňská linka s dřezem, ledničkou, vestavným košem, mikrovlnkou a svítidlem, sokl 60mm - ozn.NK2 - viz .specifikace PD</t>
  </si>
  <si>
    <t>-1455439838</t>
  </si>
  <si>
    <t>N02</t>
  </si>
  <si>
    <t>Typový mobiliář</t>
  </si>
  <si>
    <t>6</t>
  </si>
  <si>
    <t>C</t>
  </si>
  <si>
    <t>Nástěnné analogované hodiny řízené rádiem - ozn.C - viz .specifikace PD</t>
  </si>
  <si>
    <t>-918681706</t>
  </si>
  <si>
    <t>7</t>
  </si>
  <si>
    <t>K1</t>
  </si>
  <si>
    <t>Konferenční židle stohovatelná - ozn.K1 - viz .specifikace PD</t>
  </si>
  <si>
    <t>99379384</t>
  </si>
  <si>
    <t>8</t>
  </si>
  <si>
    <t>NZa</t>
  </si>
  <si>
    <t>Látkové vertikální žaluzie 2100/2650mm - ozn.NZa - viz .specifikace PD</t>
  </si>
  <si>
    <t>-1588840568</t>
  </si>
  <si>
    <t>9</t>
  </si>
  <si>
    <t>PK1</t>
  </si>
  <si>
    <t>Koš na tříděný odpad nerezový, dloudílný, otevřený - ozn.PK1 - viz .specifikace PD</t>
  </si>
  <si>
    <t>72161739</t>
  </si>
  <si>
    <t>10</t>
  </si>
  <si>
    <t>T1</t>
  </si>
  <si>
    <t>Nástěnná tabule 2000/1200mm - ozn.T1 - viz .specifikace PD</t>
  </si>
  <si>
    <t>-901881138</t>
  </si>
  <si>
    <t>11</t>
  </si>
  <si>
    <t>T3</t>
  </si>
  <si>
    <t>Mobilní flipchart s magnetickým povrchem, bílý s možností nastavení výšky - ozn.T3 - viz .specifikace PD</t>
  </si>
  <si>
    <t>-1232123748</t>
  </si>
  <si>
    <t>03 - Rekonstrukce místnosti č.120</t>
  </si>
  <si>
    <t>507985571</t>
  </si>
  <si>
    <t>NR</t>
  </si>
  <si>
    <t>Otevřený regál lichoběžníkový tvar 650-900/400/2200mm - ozn.NR - viz .specifikace PD</t>
  </si>
  <si>
    <t>555119155</t>
  </si>
  <si>
    <t>2004013007</t>
  </si>
  <si>
    <t>445063647</t>
  </si>
  <si>
    <t>K2</t>
  </si>
  <si>
    <t>Nízké celočalouněné otočné křeslo - ozn.K2 - viz .specifikace PD</t>
  </si>
  <si>
    <t>1112796889</t>
  </si>
  <si>
    <t>PK2</t>
  </si>
  <si>
    <t>Koš na tříděný odpad nerezový , trojdílný pedálový - ozn.PK2 - viz .specifikace PD</t>
  </si>
  <si>
    <t>-1224886385</t>
  </si>
  <si>
    <t>04 - Rekonstrukce místnosti č.220</t>
  </si>
  <si>
    <t>2057723156</t>
  </si>
  <si>
    <t>242558396</t>
  </si>
  <si>
    <t>147762724</t>
  </si>
  <si>
    <t>589080691</t>
  </si>
  <si>
    <t>NZb</t>
  </si>
  <si>
    <t>Látkové vertikální žaluzie 2200/2800mm - ozn.NZb - viz .specifikace PD</t>
  </si>
  <si>
    <t>2010768415</t>
  </si>
  <si>
    <t>-1577081728</t>
  </si>
  <si>
    <t>T2</t>
  </si>
  <si>
    <t>Nástěnná tabule 3000/1200mm - ozn.T2 - viz .specifikace PD</t>
  </si>
  <si>
    <t>-1899249171</t>
  </si>
  <si>
    <t>05 - Rekonstrukce místnosti č.407</t>
  </si>
  <si>
    <t>-994718783</t>
  </si>
  <si>
    <t>1177414789</t>
  </si>
  <si>
    <t>588736399</t>
  </si>
  <si>
    <t>373581930</t>
  </si>
  <si>
    <t>-667591446</t>
  </si>
  <si>
    <t>163593747</t>
  </si>
  <si>
    <t>1501908749</t>
  </si>
  <si>
    <t>06 - Rekonstrukce místnosti č.412</t>
  </si>
  <si>
    <t>1144313216</t>
  </si>
  <si>
    <t>-225098150</t>
  </si>
  <si>
    <t>-499019459</t>
  </si>
  <si>
    <t>-929442604</t>
  </si>
  <si>
    <t>-943749032</t>
  </si>
  <si>
    <t>NZc</t>
  </si>
  <si>
    <t>Látkové vertikální žaluzie 2250/1400mm - ozn.NZc - viz .specifikace PD</t>
  </si>
  <si>
    <t>1531062757</t>
  </si>
  <si>
    <t>256622708</t>
  </si>
  <si>
    <t>673332934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</si>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</sst>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/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7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9" fillId="0" borderId="31" xfId="0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9" fillId="4" borderId="8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1002000" TargetMode="External"/><Relationship Id="rId2" Type="http://schemas.openxmlformats.org/officeDocument/2006/relationships/hyperlink" Target="https://podminky.urs.cz/item/CS_URS_2023_01/045002000" TargetMode="External"/><Relationship Id="rId1" Type="http://schemas.openxmlformats.org/officeDocument/2006/relationships/hyperlink" Target="https://podminky.urs.cz/item/CS_URS_2023_01/030001000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091704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59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R5" s="17"/>
      <c r="BE5" s="256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60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R6" s="17"/>
      <c r="BE6" s="257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19</v>
      </c>
      <c r="AR7" s="17"/>
      <c r="BE7" s="257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257"/>
      <c r="BS8" s="14" t="s">
        <v>6</v>
      </c>
    </row>
    <row r="9" spans="1:74" ht="14.45" customHeight="1">
      <c r="B9" s="17"/>
      <c r="AR9" s="17"/>
      <c r="BE9" s="257"/>
      <c r="BS9" s="14" t="s">
        <v>6</v>
      </c>
    </row>
    <row r="10" spans="1:74" ht="12" customHeight="1">
      <c r="B10" s="17"/>
      <c r="D10" s="24" t="s">
        <v>25</v>
      </c>
      <c r="AK10" s="24" t="s">
        <v>26</v>
      </c>
      <c r="AN10" s="22" t="s">
        <v>19</v>
      </c>
      <c r="AR10" s="17"/>
      <c r="BE10" s="257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19</v>
      </c>
      <c r="AR11" s="17"/>
      <c r="BE11" s="257"/>
      <c r="BS11" s="14" t="s">
        <v>6</v>
      </c>
    </row>
    <row r="12" spans="1:74" ht="6.95" customHeight="1">
      <c r="B12" s="17"/>
      <c r="AR12" s="17"/>
      <c r="BE12" s="257"/>
      <c r="BS12" s="14" t="s">
        <v>6</v>
      </c>
    </row>
    <row r="13" spans="1:74" ht="12" customHeight="1">
      <c r="B13" s="17"/>
      <c r="D13" s="24" t="s">
        <v>29</v>
      </c>
      <c r="AK13" s="24" t="s">
        <v>26</v>
      </c>
      <c r="AN13" s="26" t="s">
        <v>30</v>
      </c>
      <c r="AR13" s="17"/>
      <c r="BE13" s="257"/>
      <c r="BS13" s="14" t="s">
        <v>6</v>
      </c>
    </row>
    <row r="14" spans="1:74">
      <c r="B14" s="17"/>
      <c r="E14" s="261" t="s">
        <v>30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4" t="s">
        <v>28</v>
      </c>
      <c r="AN14" s="26" t="s">
        <v>30</v>
      </c>
      <c r="AR14" s="17"/>
      <c r="BE14" s="257"/>
      <c r="BS14" s="14" t="s">
        <v>6</v>
      </c>
    </row>
    <row r="15" spans="1:74" ht="6.95" customHeight="1">
      <c r="B15" s="17"/>
      <c r="AR15" s="17"/>
      <c r="BE15" s="257"/>
      <c r="BS15" s="14" t="s">
        <v>4</v>
      </c>
    </row>
    <row r="16" spans="1:74" ht="12" customHeight="1">
      <c r="B16" s="17"/>
      <c r="D16" s="24" t="s">
        <v>31</v>
      </c>
      <c r="AK16" s="24" t="s">
        <v>26</v>
      </c>
      <c r="AN16" s="22" t="s">
        <v>19</v>
      </c>
      <c r="AR16" s="17"/>
      <c r="BE16" s="257"/>
      <c r="BS16" s="14" t="s">
        <v>4</v>
      </c>
    </row>
    <row r="17" spans="2:71" ht="18.399999999999999" customHeight="1">
      <c r="B17" s="17"/>
      <c r="E17" s="22" t="s">
        <v>32</v>
      </c>
      <c r="AK17" s="24" t="s">
        <v>28</v>
      </c>
      <c r="AN17" s="22" t="s">
        <v>19</v>
      </c>
      <c r="AR17" s="17"/>
      <c r="BE17" s="257"/>
      <c r="BS17" s="14" t="s">
        <v>33</v>
      </c>
    </row>
    <row r="18" spans="2:71" ht="6.95" customHeight="1">
      <c r="B18" s="17"/>
      <c r="AR18" s="17"/>
      <c r="BE18" s="257"/>
      <c r="BS18" s="14" t="s">
        <v>6</v>
      </c>
    </row>
    <row r="19" spans="2:71" ht="12" customHeight="1">
      <c r="B19" s="17"/>
      <c r="D19" s="24" t="s">
        <v>34</v>
      </c>
      <c r="AK19" s="24" t="s">
        <v>26</v>
      </c>
      <c r="AN19" s="22" t="s">
        <v>19</v>
      </c>
      <c r="AR19" s="17"/>
      <c r="BE19" s="257"/>
      <c r="BS19" s="14" t="s">
        <v>6</v>
      </c>
    </row>
    <row r="20" spans="2:71" ht="18.399999999999999" customHeight="1">
      <c r="B20" s="17"/>
      <c r="E20" s="22" t="s">
        <v>35</v>
      </c>
      <c r="AK20" s="24" t="s">
        <v>28</v>
      </c>
      <c r="AN20" s="22" t="s">
        <v>19</v>
      </c>
      <c r="AR20" s="17"/>
      <c r="BE20" s="257"/>
      <c r="BS20" s="14" t="s">
        <v>4</v>
      </c>
    </row>
    <row r="21" spans="2:71" ht="6.95" customHeight="1">
      <c r="B21" s="17"/>
      <c r="AR21" s="17"/>
      <c r="BE21" s="257"/>
    </row>
    <row r="22" spans="2:71" ht="12" customHeight="1">
      <c r="B22" s="17"/>
      <c r="D22" s="24" t="s">
        <v>36</v>
      </c>
      <c r="AR22" s="17"/>
      <c r="BE22" s="257"/>
    </row>
    <row r="23" spans="2:71" ht="47.25" customHeight="1">
      <c r="B23" s="17"/>
      <c r="E23" s="263" t="s">
        <v>37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R23" s="17"/>
      <c r="BE23" s="257"/>
    </row>
    <row r="24" spans="2:71" ht="6.95" customHeight="1">
      <c r="B24" s="17"/>
      <c r="AR24" s="17"/>
      <c r="BE24" s="257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7"/>
    </row>
    <row r="26" spans="2:71" s="1" customFormat="1" ht="25.9" customHeight="1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4">
        <f>ROUND(AG54,2)</f>
        <v>0</v>
      </c>
      <c r="AL26" s="265"/>
      <c r="AM26" s="265"/>
      <c r="AN26" s="265"/>
      <c r="AO26" s="265"/>
      <c r="AR26" s="29"/>
      <c r="BE26" s="257"/>
    </row>
    <row r="27" spans="2:71" s="1" customFormat="1" ht="6.95" customHeight="1">
      <c r="B27" s="29"/>
      <c r="AR27" s="29"/>
      <c r="BE27" s="257"/>
    </row>
    <row r="28" spans="2:71" s="1" customFormat="1">
      <c r="B28" s="29"/>
      <c r="L28" s="266" t="s">
        <v>39</v>
      </c>
      <c r="M28" s="266"/>
      <c r="N28" s="266"/>
      <c r="O28" s="266"/>
      <c r="P28" s="266"/>
      <c r="W28" s="266" t="s">
        <v>40</v>
      </c>
      <c r="X28" s="266"/>
      <c r="Y28" s="266"/>
      <c r="Z28" s="266"/>
      <c r="AA28" s="266"/>
      <c r="AB28" s="266"/>
      <c r="AC28" s="266"/>
      <c r="AD28" s="266"/>
      <c r="AE28" s="266"/>
      <c r="AK28" s="266" t="s">
        <v>41</v>
      </c>
      <c r="AL28" s="266"/>
      <c r="AM28" s="266"/>
      <c r="AN28" s="266"/>
      <c r="AO28" s="266"/>
      <c r="AR28" s="29"/>
      <c r="BE28" s="257"/>
    </row>
    <row r="29" spans="2:71" s="2" customFormat="1" ht="14.45" customHeight="1">
      <c r="B29" s="33"/>
      <c r="D29" s="24" t="s">
        <v>42</v>
      </c>
      <c r="F29" s="24" t="s">
        <v>43</v>
      </c>
      <c r="L29" s="249">
        <v>0.21</v>
      </c>
      <c r="M29" s="250"/>
      <c r="N29" s="250"/>
      <c r="O29" s="250"/>
      <c r="P29" s="250"/>
      <c r="W29" s="251">
        <f>ROUND(AZ54,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51">
        <f>ROUND(AV54, 2)</f>
        <v>0</v>
      </c>
      <c r="AL29" s="250"/>
      <c r="AM29" s="250"/>
      <c r="AN29" s="250"/>
      <c r="AO29" s="250"/>
      <c r="AR29" s="33"/>
      <c r="BE29" s="258"/>
    </row>
    <row r="30" spans="2:71" s="2" customFormat="1" ht="14.45" customHeight="1">
      <c r="B30" s="33"/>
      <c r="F30" s="24" t="s">
        <v>44</v>
      </c>
      <c r="L30" s="249">
        <v>0.12</v>
      </c>
      <c r="M30" s="250"/>
      <c r="N30" s="250"/>
      <c r="O30" s="250"/>
      <c r="P30" s="250"/>
      <c r="W30" s="251">
        <f>ROUND(BA54,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51">
        <f>ROUND(AW54, 2)</f>
        <v>0</v>
      </c>
      <c r="AL30" s="250"/>
      <c r="AM30" s="250"/>
      <c r="AN30" s="250"/>
      <c r="AO30" s="250"/>
      <c r="AR30" s="33"/>
      <c r="BE30" s="258"/>
    </row>
    <row r="31" spans="2:71" s="2" customFormat="1" ht="14.45" hidden="1" customHeight="1">
      <c r="B31" s="33"/>
      <c r="F31" s="24" t="s">
        <v>45</v>
      </c>
      <c r="L31" s="249">
        <v>0.21</v>
      </c>
      <c r="M31" s="250"/>
      <c r="N31" s="250"/>
      <c r="O31" s="250"/>
      <c r="P31" s="250"/>
      <c r="W31" s="251">
        <f>ROUND(BB54,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51">
        <v>0</v>
      </c>
      <c r="AL31" s="250"/>
      <c r="AM31" s="250"/>
      <c r="AN31" s="250"/>
      <c r="AO31" s="250"/>
      <c r="AR31" s="33"/>
      <c r="BE31" s="258"/>
    </row>
    <row r="32" spans="2:71" s="2" customFormat="1" ht="14.45" hidden="1" customHeight="1">
      <c r="B32" s="33"/>
      <c r="F32" s="24" t="s">
        <v>46</v>
      </c>
      <c r="L32" s="249">
        <v>0.12</v>
      </c>
      <c r="M32" s="250"/>
      <c r="N32" s="250"/>
      <c r="O32" s="250"/>
      <c r="P32" s="250"/>
      <c r="W32" s="251">
        <f>ROUND(BC54,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51">
        <v>0</v>
      </c>
      <c r="AL32" s="250"/>
      <c r="AM32" s="250"/>
      <c r="AN32" s="250"/>
      <c r="AO32" s="250"/>
      <c r="AR32" s="33"/>
      <c r="BE32" s="258"/>
    </row>
    <row r="33" spans="2:44" s="2" customFormat="1" ht="14.45" hidden="1" customHeight="1">
      <c r="B33" s="33"/>
      <c r="F33" s="24" t="s">
        <v>47</v>
      </c>
      <c r="L33" s="249">
        <v>0</v>
      </c>
      <c r="M33" s="250"/>
      <c r="N33" s="250"/>
      <c r="O33" s="250"/>
      <c r="P33" s="250"/>
      <c r="W33" s="251">
        <f>ROUND(BD54,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51">
        <v>0</v>
      </c>
      <c r="AL33" s="250"/>
      <c r="AM33" s="250"/>
      <c r="AN33" s="250"/>
      <c r="AO33" s="250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255" t="s">
        <v>50</v>
      </c>
      <c r="Y35" s="253"/>
      <c r="Z35" s="253"/>
      <c r="AA35" s="253"/>
      <c r="AB35" s="253"/>
      <c r="AC35" s="36"/>
      <c r="AD35" s="36"/>
      <c r="AE35" s="36"/>
      <c r="AF35" s="36"/>
      <c r="AG35" s="36"/>
      <c r="AH35" s="36"/>
      <c r="AI35" s="36"/>
      <c r="AJ35" s="36"/>
      <c r="AK35" s="252">
        <f>SUM(AK26:AK33)</f>
        <v>0</v>
      </c>
      <c r="AL35" s="253"/>
      <c r="AM35" s="253"/>
      <c r="AN35" s="253"/>
      <c r="AO35" s="254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51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2023/005-02</v>
      </c>
      <c r="AR44" s="42"/>
    </row>
    <row r="45" spans="2:44" s="4" customFormat="1" ht="36.950000000000003" customHeight="1">
      <c r="B45" s="43"/>
      <c r="C45" s="44" t="s">
        <v>16</v>
      </c>
      <c r="L45" s="267" t="str">
        <f>K6</f>
        <v>UK - právnická fakulta - oddělení strategického rozvoje Mobiliář rekonstruovaných místností 23,120,220,407 a 412</v>
      </c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21</v>
      </c>
      <c r="L47" s="45" t="str">
        <f>IF(K8="","",K8)</f>
        <v>Nám. Curieových 901/7, Praha 1</v>
      </c>
      <c r="AI47" s="24" t="s">
        <v>23</v>
      </c>
      <c r="AM47" s="247" t="str">
        <f>IF(AN8= "","",AN8)</f>
        <v>19. 3. 2024</v>
      </c>
      <c r="AN47" s="247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25</v>
      </c>
      <c r="L49" s="3" t="str">
        <f>IF(E11= "","",E11)</f>
        <v>UK - právnická fakulta</v>
      </c>
      <c r="AI49" s="24" t="s">
        <v>31</v>
      </c>
      <c r="AM49" s="245" t="str">
        <f>IF(E17="","",E17)</f>
        <v>ing.arch.Jiří Linhart</v>
      </c>
      <c r="AN49" s="246"/>
      <c r="AO49" s="246"/>
      <c r="AP49" s="246"/>
      <c r="AR49" s="29"/>
      <c r="AS49" s="233" t="s">
        <v>52</v>
      </c>
      <c r="AT49" s="234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29</v>
      </c>
      <c r="L50" s="3" t="str">
        <f>IF(E14= "Vyplň údaj","",E14)</f>
        <v/>
      </c>
      <c r="AI50" s="24" t="s">
        <v>34</v>
      </c>
      <c r="AM50" s="245" t="str">
        <f>IF(E20="","",E20)</f>
        <v>Kateřina Bačová</v>
      </c>
      <c r="AN50" s="246"/>
      <c r="AO50" s="246"/>
      <c r="AP50" s="246"/>
      <c r="AR50" s="29"/>
      <c r="AS50" s="235"/>
      <c r="AT50" s="236"/>
      <c r="BD50" s="50"/>
    </row>
    <row r="51" spans="1:91" s="1" customFormat="1" ht="10.9" customHeight="1">
      <c r="B51" s="29"/>
      <c r="AR51" s="29"/>
      <c r="AS51" s="235"/>
      <c r="AT51" s="236"/>
      <c r="BD51" s="50"/>
    </row>
    <row r="52" spans="1:91" s="1" customFormat="1" ht="29.25" customHeight="1">
      <c r="B52" s="29"/>
      <c r="C52" s="272" t="s">
        <v>53</v>
      </c>
      <c r="D52" s="244"/>
      <c r="E52" s="244"/>
      <c r="F52" s="244"/>
      <c r="G52" s="244"/>
      <c r="H52" s="51"/>
      <c r="I52" s="248" t="s">
        <v>54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3" t="s">
        <v>55</v>
      </c>
      <c r="AH52" s="244"/>
      <c r="AI52" s="244"/>
      <c r="AJ52" s="244"/>
      <c r="AK52" s="244"/>
      <c r="AL52" s="244"/>
      <c r="AM52" s="244"/>
      <c r="AN52" s="248" t="s">
        <v>56</v>
      </c>
      <c r="AO52" s="244"/>
      <c r="AP52" s="244"/>
      <c r="AQ52" s="52" t="s">
        <v>57</v>
      </c>
      <c r="AR52" s="29"/>
      <c r="AS52" s="53" t="s">
        <v>58</v>
      </c>
      <c r="AT52" s="54" t="s">
        <v>59</v>
      </c>
      <c r="AU52" s="54" t="s">
        <v>60</v>
      </c>
      <c r="AV52" s="54" t="s">
        <v>61</v>
      </c>
      <c r="AW52" s="54" t="s">
        <v>62</v>
      </c>
      <c r="AX52" s="54" t="s">
        <v>63</v>
      </c>
      <c r="AY52" s="54" t="s">
        <v>64</v>
      </c>
      <c r="AZ52" s="54" t="s">
        <v>65</v>
      </c>
      <c r="BA52" s="54" t="s">
        <v>66</v>
      </c>
      <c r="BB52" s="54" t="s">
        <v>67</v>
      </c>
      <c r="BC52" s="54" t="s">
        <v>68</v>
      </c>
      <c r="BD52" s="55" t="s">
        <v>69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71">
        <f>ROUND(AG55+AG57+AG59+AG61+AG63+AG65,2)</f>
        <v>0</v>
      </c>
      <c r="AH54" s="271"/>
      <c r="AI54" s="271"/>
      <c r="AJ54" s="271"/>
      <c r="AK54" s="271"/>
      <c r="AL54" s="271"/>
      <c r="AM54" s="271"/>
      <c r="AN54" s="242">
        <f>SUM(AG54,AT54)</f>
        <v>0</v>
      </c>
      <c r="AO54" s="242"/>
      <c r="AP54" s="242"/>
      <c r="AQ54" s="61" t="s">
        <v>19</v>
      </c>
      <c r="AR54" s="57"/>
      <c r="AS54" s="62">
        <f>ROUND(AS55+AS57+AS59+AS61+AS63+AS65,2)</f>
        <v>0</v>
      </c>
      <c r="AT54" s="63">
        <f>ROUND(SUM(AV54:AW54),2)</f>
        <v>0</v>
      </c>
      <c r="AU54" s="64">
        <f>ROUND(AU55+AU57+AU59+AU61+AU63+AU65,5)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ROUND(AZ55+AZ57+AZ59+AZ61+AZ63+AZ65,2)</f>
        <v>0</v>
      </c>
      <c r="BA54" s="63">
        <f>ROUND(BA55+BA57+BA59+BA61+BA63+BA65,2)</f>
        <v>0</v>
      </c>
      <c r="BB54" s="63">
        <f>ROUND(BB55+BB57+BB59+BB61+BB63+BB65,2)</f>
        <v>0</v>
      </c>
      <c r="BC54" s="63">
        <f>ROUND(BC55+BC57+BC59+BC61+BC63+BC65,2)</f>
        <v>0</v>
      </c>
      <c r="BD54" s="65">
        <f>ROUND(BD55+BD57+BD59+BD61+BD63+BD65,2)</f>
        <v>0</v>
      </c>
      <c r="BS54" s="66" t="s">
        <v>71</v>
      </c>
      <c r="BT54" s="66" t="s">
        <v>72</v>
      </c>
      <c r="BU54" s="67" t="s">
        <v>73</v>
      </c>
      <c r="BV54" s="66" t="s">
        <v>74</v>
      </c>
      <c r="BW54" s="66" t="s">
        <v>5</v>
      </c>
      <c r="BX54" s="66" t="s">
        <v>75</v>
      </c>
      <c r="CL54" s="66" t="s">
        <v>19</v>
      </c>
    </row>
    <row r="55" spans="1:91" s="6" customFormat="1" ht="16.5" customHeight="1">
      <c r="B55" s="68"/>
      <c r="C55" s="69"/>
      <c r="D55" s="269" t="s">
        <v>76</v>
      </c>
      <c r="E55" s="269"/>
      <c r="F55" s="269"/>
      <c r="G55" s="269"/>
      <c r="H55" s="269"/>
      <c r="I55" s="70"/>
      <c r="J55" s="269" t="s">
        <v>77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39">
        <f>ROUND(AG56,2)</f>
        <v>0</v>
      </c>
      <c r="AH55" s="238"/>
      <c r="AI55" s="238"/>
      <c r="AJ55" s="238"/>
      <c r="AK55" s="238"/>
      <c r="AL55" s="238"/>
      <c r="AM55" s="238"/>
      <c r="AN55" s="237">
        <f>SUM(AG55,AT55)</f>
        <v>0</v>
      </c>
      <c r="AO55" s="238"/>
      <c r="AP55" s="238"/>
      <c r="AQ55" s="71" t="s">
        <v>78</v>
      </c>
      <c r="AR55" s="68"/>
      <c r="AS55" s="72">
        <f>ROUND(AS56,2)</f>
        <v>0</v>
      </c>
      <c r="AT55" s="73">
        <f>ROUND(SUM(AV55:AW55),2)</f>
        <v>0</v>
      </c>
      <c r="AU55" s="74">
        <f>ROUND(AU56,5)</f>
        <v>0</v>
      </c>
      <c r="AV55" s="73">
        <f>ROUND(AZ55*L29,2)</f>
        <v>0</v>
      </c>
      <c r="AW55" s="73">
        <f>ROUND(BA55*L30,2)</f>
        <v>0</v>
      </c>
      <c r="AX55" s="73">
        <f>ROUND(BB55*L29,2)</f>
        <v>0</v>
      </c>
      <c r="AY55" s="73">
        <f>ROUND(BC55*L30,2)</f>
        <v>0</v>
      </c>
      <c r="AZ55" s="73">
        <f>ROUND(AZ56,2)</f>
        <v>0</v>
      </c>
      <c r="BA55" s="73">
        <f>ROUND(BA56,2)</f>
        <v>0</v>
      </c>
      <c r="BB55" s="73">
        <f>ROUND(BB56,2)</f>
        <v>0</v>
      </c>
      <c r="BC55" s="73">
        <f>ROUND(BC56,2)</f>
        <v>0</v>
      </c>
      <c r="BD55" s="75">
        <f>ROUND(BD56,2)</f>
        <v>0</v>
      </c>
      <c r="BS55" s="76" t="s">
        <v>71</v>
      </c>
      <c r="BT55" s="76" t="s">
        <v>79</v>
      </c>
      <c r="BU55" s="76" t="s">
        <v>73</v>
      </c>
      <c r="BV55" s="76" t="s">
        <v>74</v>
      </c>
      <c r="BW55" s="76" t="s">
        <v>80</v>
      </c>
      <c r="BX55" s="76" t="s">
        <v>5</v>
      </c>
      <c r="CL55" s="76" t="s">
        <v>19</v>
      </c>
      <c r="CM55" s="76" t="s">
        <v>81</v>
      </c>
    </row>
    <row r="56" spans="1:91" s="3" customFormat="1" ht="16.5" customHeight="1">
      <c r="A56" s="77" t="s">
        <v>82</v>
      </c>
      <c r="B56" s="42"/>
      <c r="C56" s="11"/>
      <c r="D56" s="11"/>
      <c r="E56" s="270" t="s">
        <v>83</v>
      </c>
      <c r="F56" s="270"/>
      <c r="G56" s="270"/>
      <c r="H56" s="270"/>
      <c r="I56" s="270"/>
      <c r="J56" s="11"/>
      <c r="K56" s="270" t="s">
        <v>84</v>
      </c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40">
        <f>'02 - Vedlejší rozpočtové ...'!J32</f>
        <v>0</v>
      </c>
      <c r="AH56" s="241"/>
      <c r="AI56" s="241"/>
      <c r="AJ56" s="241"/>
      <c r="AK56" s="241"/>
      <c r="AL56" s="241"/>
      <c r="AM56" s="241"/>
      <c r="AN56" s="240">
        <f>SUM(AG56,AT56)</f>
        <v>0</v>
      </c>
      <c r="AO56" s="241"/>
      <c r="AP56" s="241"/>
      <c r="AQ56" s="78" t="s">
        <v>85</v>
      </c>
      <c r="AR56" s="42"/>
      <c r="AS56" s="79">
        <v>0</v>
      </c>
      <c r="AT56" s="80">
        <f>ROUND(SUM(AV56:AW56),2)</f>
        <v>0</v>
      </c>
      <c r="AU56" s="81">
        <f>'02 - Vedlejší rozpočtové ...'!P86</f>
        <v>0</v>
      </c>
      <c r="AV56" s="80">
        <f>'02 - Vedlejší rozpočtové ...'!J35</f>
        <v>0</v>
      </c>
      <c r="AW56" s="80">
        <f>'02 - Vedlejší rozpočtové ...'!J36</f>
        <v>0</v>
      </c>
      <c r="AX56" s="80">
        <f>'02 - Vedlejší rozpočtové ...'!J37</f>
        <v>0</v>
      </c>
      <c r="AY56" s="80">
        <f>'02 - Vedlejší rozpočtové ...'!J38</f>
        <v>0</v>
      </c>
      <c r="AZ56" s="80">
        <f>'02 - Vedlejší rozpočtové ...'!F35</f>
        <v>0</v>
      </c>
      <c r="BA56" s="80">
        <f>'02 - Vedlejší rozpočtové ...'!F36</f>
        <v>0</v>
      </c>
      <c r="BB56" s="80">
        <f>'02 - Vedlejší rozpočtové ...'!F37</f>
        <v>0</v>
      </c>
      <c r="BC56" s="80">
        <f>'02 - Vedlejší rozpočtové ...'!F38</f>
        <v>0</v>
      </c>
      <c r="BD56" s="82">
        <f>'02 - Vedlejší rozpočtové ...'!F39</f>
        <v>0</v>
      </c>
      <c r="BT56" s="22" t="s">
        <v>81</v>
      </c>
      <c r="BV56" s="22" t="s">
        <v>74</v>
      </c>
      <c r="BW56" s="22" t="s">
        <v>86</v>
      </c>
      <c r="BX56" s="22" t="s">
        <v>80</v>
      </c>
      <c r="CL56" s="22" t="s">
        <v>19</v>
      </c>
    </row>
    <row r="57" spans="1:91" s="6" customFormat="1" ht="16.5" customHeight="1">
      <c r="B57" s="68"/>
      <c r="C57" s="69"/>
      <c r="D57" s="269" t="s">
        <v>83</v>
      </c>
      <c r="E57" s="269"/>
      <c r="F57" s="269"/>
      <c r="G57" s="269"/>
      <c r="H57" s="269"/>
      <c r="I57" s="70"/>
      <c r="J57" s="269" t="s">
        <v>87</v>
      </c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39">
        <f>ROUND(AG58,2)</f>
        <v>0</v>
      </c>
      <c r="AH57" s="238"/>
      <c r="AI57" s="238"/>
      <c r="AJ57" s="238"/>
      <c r="AK57" s="238"/>
      <c r="AL57" s="238"/>
      <c r="AM57" s="238"/>
      <c r="AN57" s="237">
        <f>SUM(AG57,AT57)</f>
        <v>0</v>
      </c>
      <c r="AO57" s="238"/>
      <c r="AP57" s="238"/>
      <c r="AQ57" s="71" t="s">
        <v>78</v>
      </c>
      <c r="AR57" s="68"/>
      <c r="AS57" s="72">
        <f>ROUND(AS58,2)</f>
        <v>0</v>
      </c>
      <c r="AT57" s="73">
        <f>ROUND(SUM(AV57:AW57),2)</f>
        <v>0</v>
      </c>
      <c r="AU57" s="74">
        <f>ROUND(AU58,5)</f>
        <v>0</v>
      </c>
      <c r="AV57" s="73">
        <f>ROUND(AZ57*L29,2)</f>
        <v>0</v>
      </c>
      <c r="AW57" s="73">
        <f>ROUND(BA57*L30,2)</f>
        <v>0</v>
      </c>
      <c r="AX57" s="73">
        <f>ROUND(BB57*L29,2)</f>
        <v>0</v>
      </c>
      <c r="AY57" s="73">
        <f>ROUND(BC57*L30,2)</f>
        <v>0</v>
      </c>
      <c r="AZ57" s="73">
        <f>ROUND(AZ58,2)</f>
        <v>0</v>
      </c>
      <c r="BA57" s="73">
        <f>ROUND(BA58,2)</f>
        <v>0</v>
      </c>
      <c r="BB57" s="73">
        <f>ROUND(BB58,2)</f>
        <v>0</v>
      </c>
      <c r="BC57" s="73">
        <f>ROUND(BC58,2)</f>
        <v>0</v>
      </c>
      <c r="BD57" s="75">
        <f>ROUND(BD58,2)</f>
        <v>0</v>
      </c>
      <c r="BS57" s="76" t="s">
        <v>71</v>
      </c>
      <c r="BT57" s="76" t="s">
        <v>79</v>
      </c>
      <c r="BU57" s="76" t="s">
        <v>73</v>
      </c>
      <c r="BV57" s="76" t="s">
        <v>74</v>
      </c>
      <c r="BW57" s="76" t="s">
        <v>88</v>
      </c>
      <c r="BX57" s="76" t="s">
        <v>5</v>
      </c>
      <c r="CL57" s="76" t="s">
        <v>19</v>
      </c>
      <c r="CM57" s="76" t="s">
        <v>81</v>
      </c>
    </row>
    <row r="58" spans="1:91" s="3" customFormat="1" ht="16.5" customHeight="1">
      <c r="A58" s="77" t="s">
        <v>82</v>
      </c>
      <c r="B58" s="42"/>
      <c r="C58" s="11"/>
      <c r="D58" s="11"/>
      <c r="E58" s="270" t="s">
        <v>89</v>
      </c>
      <c r="F58" s="270"/>
      <c r="G58" s="270"/>
      <c r="H58" s="270"/>
      <c r="I58" s="270"/>
      <c r="J58" s="11"/>
      <c r="K58" s="270" t="s">
        <v>90</v>
      </c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40">
        <f>'01 - Mobiliář'!J32</f>
        <v>0</v>
      </c>
      <c r="AH58" s="241"/>
      <c r="AI58" s="241"/>
      <c r="AJ58" s="241"/>
      <c r="AK58" s="241"/>
      <c r="AL58" s="241"/>
      <c r="AM58" s="241"/>
      <c r="AN58" s="240">
        <f>SUM(AG58,AT58)</f>
        <v>0</v>
      </c>
      <c r="AO58" s="241"/>
      <c r="AP58" s="241"/>
      <c r="AQ58" s="78" t="s">
        <v>85</v>
      </c>
      <c r="AR58" s="42"/>
      <c r="AS58" s="79">
        <v>0</v>
      </c>
      <c r="AT58" s="80">
        <f>ROUND(SUM(AV58:AW58),2)</f>
        <v>0</v>
      </c>
      <c r="AU58" s="81">
        <f>'01 - Mobiliář'!P88</f>
        <v>0</v>
      </c>
      <c r="AV58" s="80">
        <f>'01 - Mobiliář'!J35</f>
        <v>0</v>
      </c>
      <c r="AW58" s="80">
        <f>'01 - Mobiliář'!J36</f>
        <v>0</v>
      </c>
      <c r="AX58" s="80">
        <f>'01 - Mobiliář'!J37</f>
        <v>0</v>
      </c>
      <c r="AY58" s="80">
        <f>'01 - Mobiliář'!J38</f>
        <v>0</v>
      </c>
      <c r="AZ58" s="80">
        <f>'01 - Mobiliář'!F35</f>
        <v>0</v>
      </c>
      <c r="BA58" s="80">
        <f>'01 - Mobiliář'!F36</f>
        <v>0</v>
      </c>
      <c r="BB58" s="80">
        <f>'01 - Mobiliář'!F37</f>
        <v>0</v>
      </c>
      <c r="BC58" s="80">
        <f>'01 - Mobiliář'!F38</f>
        <v>0</v>
      </c>
      <c r="BD58" s="82">
        <f>'01 - Mobiliář'!F39</f>
        <v>0</v>
      </c>
      <c r="BT58" s="22" t="s">
        <v>81</v>
      </c>
      <c r="BV58" s="22" t="s">
        <v>74</v>
      </c>
      <c r="BW58" s="22" t="s">
        <v>91</v>
      </c>
      <c r="BX58" s="22" t="s">
        <v>88</v>
      </c>
      <c r="CL58" s="22" t="s">
        <v>19</v>
      </c>
    </row>
    <row r="59" spans="1:91" s="6" customFormat="1" ht="16.5" customHeight="1">
      <c r="B59" s="68"/>
      <c r="C59" s="69"/>
      <c r="D59" s="269" t="s">
        <v>92</v>
      </c>
      <c r="E59" s="269"/>
      <c r="F59" s="269"/>
      <c r="G59" s="269"/>
      <c r="H59" s="269"/>
      <c r="I59" s="70"/>
      <c r="J59" s="269" t="s">
        <v>93</v>
      </c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39">
        <f>ROUND(AG60,2)</f>
        <v>0</v>
      </c>
      <c r="AH59" s="238"/>
      <c r="AI59" s="238"/>
      <c r="AJ59" s="238"/>
      <c r="AK59" s="238"/>
      <c r="AL59" s="238"/>
      <c r="AM59" s="238"/>
      <c r="AN59" s="237">
        <f>SUM(AG59,AT59)</f>
        <v>0</v>
      </c>
      <c r="AO59" s="238"/>
      <c r="AP59" s="238"/>
      <c r="AQ59" s="71" t="s">
        <v>78</v>
      </c>
      <c r="AR59" s="68"/>
      <c r="AS59" s="72">
        <f>ROUND(AS60,2)</f>
        <v>0</v>
      </c>
      <c r="AT59" s="73">
        <f>ROUND(SUM(AV59:AW59),2)</f>
        <v>0</v>
      </c>
      <c r="AU59" s="74">
        <f>ROUND(AU60,5)</f>
        <v>0</v>
      </c>
      <c r="AV59" s="73">
        <f>ROUND(AZ59*L29,2)</f>
        <v>0</v>
      </c>
      <c r="AW59" s="73">
        <f>ROUND(BA59*L30,2)</f>
        <v>0</v>
      </c>
      <c r="AX59" s="73">
        <f>ROUND(BB59*L29,2)</f>
        <v>0</v>
      </c>
      <c r="AY59" s="73">
        <f>ROUND(BC59*L30,2)</f>
        <v>0</v>
      </c>
      <c r="AZ59" s="73">
        <f>ROUND(AZ60,2)</f>
        <v>0</v>
      </c>
      <c r="BA59" s="73">
        <f>ROUND(BA60,2)</f>
        <v>0</v>
      </c>
      <c r="BB59" s="73">
        <f>ROUND(BB60,2)</f>
        <v>0</v>
      </c>
      <c r="BC59" s="73">
        <f>ROUND(BC60,2)</f>
        <v>0</v>
      </c>
      <c r="BD59" s="75">
        <f>ROUND(BD60,2)</f>
        <v>0</v>
      </c>
      <c r="BS59" s="76" t="s">
        <v>71</v>
      </c>
      <c r="BT59" s="76" t="s">
        <v>79</v>
      </c>
      <c r="BU59" s="76" t="s">
        <v>73</v>
      </c>
      <c r="BV59" s="76" t="s">
        <v>74</v>
      </c>
      <c r="BW59" s="76" t="s">
        <v>94</v>
      </c>
      <c r="BX59" s="76" t="s">
        <v>5</v>
      </c>
      <c r="CL59" s="76" t="s">
        <v>19</v>
      </c>
      <c r="CM59" s="76" t="s">
        <v>81</v>
      </c>
    </row>
    <row r="60" spans="1:91" s="3" customFormat="1" ht="16.5" customHeight="1">
      <c r="A60" s="77" t="s">
        <v>82</v>
      </c>
      <c r="B60" s="42"/>
      <c r="C60" s="11"/>
      <c r="D60" s="11"/>
      <c r="E60" s="270" t="s">
        <v>89</v>
      </c>
      <c r="F60" s="270"/>
      <c r="G60" s="270"/>
      <c r="H60" s="270"/>
      <c r="I60" s="270"/>
      <c r="J60" s="11"/>
      <c r="K60" s="270" t="s">
        <v>90</v>
      </c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40">
        <f>'01 - Mobiliář_01'!J32</f>
        <v>0</v>
      </c>
      <c r="AH60" s="241"/>
      <c r="AI60" s="241"/>
      <c r="AJ60" s="241"/>
      <c r="AK60" s="241"/>
      <c r="AL60" s="241"/>
      <c r="AM60" s="241"/>
      <c r="AN60" s="240">
        <f>SUM(AG60,AT60)</f>
        <v>0</v>
      </c>
      <c r="AO60" s="241"/>
      <c r="AP60" s="241"/>
      <c r="AQ60" s="78" t="s">
        <v>85</v>
      </c>
      <c r="AR60" s="42"/>
      <c r="AS60" s="79">
        <v>0</v>
      </c>
      <c r="AT60" s="80">
        <f>ROUND(SUM(AV60:AW60),2)</f>
        <v>0</v>
      </c>
      <c r="AU60" s="81">
        <f>'01 - Mobiliář_01'!P88</f>
        <v>0</v>
      </c>
      <c r="AV60" s="80">
        <f>'01 - Mobiliář_01'!J35</f>
        <v>0</v>
      </c>
      <c r="AW60" s="80">
        <f>'01 - Mobiliář_01'!J36</f>
        <v>0</v>
      </c>
      <c r="AX60" s="80">
        <f>'01 - Mobiliář_01'!J37</f>
        <v>0</v>
      </c>
      <c r="AY60" s="80">
        <f>'01 - Mobiliář_01'!J38</f>
        <v>0</v>
      </c>
      <c r="AZ60" s="80">
        <f>'01 - Mobiliář_01'!F35</f>
        <v>0</v>
      </c>
      <c r="BA60" s="80">
        <f>'01 - Mobiliář_01'!F36</f>
        <v>0</v>
      </c>
      <c r="BB60" s="80">
        <f>'01 - Mobiliář_01'!F37</f>
        <v>0</v>
      </c>
      <c r="BC60" s="80">
        <f>'01 - Mobiliář_01'!F38</f>
        <v>0</v>
      </c>
      <c r="BD60" s="82">
        <f>'01 - Mobiliář_01'!F39</f>
        <v>0</v>
      </c>
      <c r="BT60" s="22" t="s">
        <v>81</v>
      </c>
      <c r="BV60" s="22" t="s">
        <v>74</v>
      </c>
      <c r="BW60" s="22" t="s">
        <v>95</v>
      </c>
      <c r="BX60" s="22" t="s">
        <v>94</v>
      </c>
      <c r="CL60" s="22" t="s">
        <v>19</v>
      </c>
    </row>
    <row r="61" spans="1:91" s="6" customFormat="1" ht="16.5" customHeight="1">
      <c r="B61" s="68"/>
      <c r="C61" s="69"/>
      <c r="D61" s="269" t="s">
        <v>96</v>
      </c>
      <c r="E61" s="269"/>
      <c r="F61" s="269"/>
      <c r="G61" s="269"/>
      <c r="H61" s="269"/>
      <c r="I61" s="70"/>
      <c r="J61" s="269" t="s">
        <v>97</v>
      </c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39">
        <f>ROUND(AG62,2)</f>
        <v>0</v>
      </c>
      <c r="AH61" s="238"/>
      <c r="AI61" s="238"/>
      <c r="AJ61" s="238"/>
      <c r="AK61" s="238"/>
      <c r="AL61" s="238"/>
      <c r="AM61" s="238"/>
      <c r="AN61" s="237">
        <f>SUM(AG61,AT61)</f>
        <v>0</v>
      </c>
      <c r="AO61" s="238"/>
      <c r="AP61" s="238"/>
      <c r="AQ61" s="71" t="s">
        <v>78</v>
      </c>
      <c r="AR61" s="68"/>
      <c r="AS61" s="72">
        <f>ROUND(AS62,2)</f>
        <v>0</v>
      </c>
      <c r="AT61" s="73">
        <f>ROUND(SUM(AV61:AW61),2)</f>
        <v>0</v>
      </c>
      <c r="AU61" s="74">
        <f>ROUND(AU62,5)</f>
        <v>0</v>
      </c>
      <c r="AV61" s="73">
        <f>ROUND(AZ61*L29,2)</f>
        <v>0</v>
      </c>
      <c r="AW61" s="73">
        <f>ROUND(BA61*L30,2)</f>
        <v>0</v>
      </c>
      <c r="AX61" s="73">
        <f>ROUND(BB61*L29,2)</f>
        <v>0</v>
      </c>
      <c r="AY61" s="73">
        <f>ROUND(BC61*L30,2)</f>
        <v>0</v>
      </c>
      <c r="AZ61" s="73">
        <f>ROUND(AZ62,2)</f>
        <v>0</v>
      </c>
      <c r="BA61" s="73">
        <f>ROUND(BA62,2)</f>
        <v>0</v>
      </c>
      <c r="BB61" s="73">
        <f>ROUND(BB62,2)</f>
        <v>0</v>
      </c>
      <c r="BC61" s="73">
        <f>ROUND(BC62,2)</f>
        <v>0</v>
      </c>
      <c r="BD61" s="75">
        <f>ROUND(BD62,2)</f>
        <v>0</v>
      </c>
      <c r="BS61" s="76" t="s">
        <v>71</v>
      </c>
      <c r="BT61" s="76" t="s">
        <v>79</v>
      </c>
      <c r="BU61" s="76" t="s">
        <v>73</v>
      </c>
      <c r="BV61" s="76" t="s">
        <v>74</v>
      </c>
      <c r="BW61" s="76" t="s">
        <v>98</v>
      </c>
      <c r="BX61" s="76" t="s">
        <v>5</v>
      </c>
      <c r="CL61" s="76" t="s">
        <v>19</v>
      </c>
      <c r="CM61" s="76" t="s">
        <v>81</v>
      </c>
    </row>
    <row r="62" spans="1:91" s="3" customFormat="1" ht="16.5" customHeight="1">
      <c r="A62" s="77" t="s">
        <v>82</v>
      </c>
      <c r="B62" s="42"/>
      <c r="C62" s="11"/>
      <c r="D62" s="11"/>
      <c r="E62" s="270" t="s">
        <v>89</v>
      </c>
      <c r="F62" s="270"/>
      <c r="G62" s="270"/>
      <c r="H62" s="270"/>
      <c r="I62" s="270"/>
      <c r="J62" s="11"/>
      <c r="K62" s="270" t="s">
        <v>90</v>
      </c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40">
        <f>'01 - Mobiliář_02'!J32</f>
        <v>0</v>
      </c>
      <c r="AH62" s="241"/>
      <c r="AI62" s="241"/>
      <c r="AJ62" s="241"/>
      <c r="AK62" s="241"/>
      <c r="AL62" s="241"/>
      <c r="AM62" s="241"/>
      <c r="AN62" s="240">
        <f>SUM(AG62,AT62)</f>
        <v>0</v>
      </c>
      <c r="AO62" s="241"/>
      <c r="AP62" s="241"/>
      <c r="AQ62" s="78" t="s">
        <v>85</v>
      </c>
      <c r="AR62" s="42"/>
      <c r="AS62" s="79">
        <v>0</v>
      </c>
      <c r="AT62" s="80">
        <f>ROUND(SUM(AV62:AW62),2)</f>
        <v>0</v>
      </c>
      <c r="AU62" s="81">
        <f>'01 - Mobiliář_02'!P88</f>
        <v>0</v>
      </c>
      <c r="AV62" s="80">
        <f>'01 - Mobiliář_02'!J35</f>
        <v>0</v>
      </c>
      <c r="AW62" s="80">
        <f>'01 - Mobiliář_02'!J36</f>
        <v>0</v>
      </c>
      <c r="AX62" s="80">
        <f>'01 - Mobiliář_02'!J37</f>
        <v>0</v>
      </c>
      <c r="AY62" s="80">
        <f>'01 - Mobiliář_02'!J38</f>
        <v>0</v>
      </c>
      <c r="AZ62" s="80">
        <f>'01 - Mobiliář_02'!F35</f>
        <v>0</v>
      </c>
      <c r="BA62" s="80">
        <f>'01 - Mobiliář_02'!F36</f>
        <v>0</v>
      </c>
      <c r="BB62" s="80">
        <f>'01 - Mobiliář_02'!F37</f>
        <v>0</v>
      </c>
      <c r="BC62" s="80">
        <f>'01 - Mobiliář_02'!F38</f>
        <v>0</v>
      </c>
      <c r="BD62" s="82">
        <f>'01 - Mobiliář_02'!F39</f>
        <v>0</v>
      </c>
      <c r="BT62" s="22" t="s">
        <v>81</v>
      </c>
      <c r="BV62" s="22" t="s">
        <v>74</v>
      </c>
      <c r="BW62" s="22" t="s">
        <v>99</v>
      </c>
      <c r="BX62" s="22" t="s">
        <v>98</v>
      </c>
      <c r="CL62" s="22" t="s">
        <v>19</v>
      </c>
    </row>
    <row r="63" spans="1:91" s="6" customFormat="1" ht="16.5" customHeight="1">
      <c r="B63" s="68"/>
      <c r="C63" s="69"/>
      <c r="D63" s="269" t="s">
        <v>100</v>
      </c>
      <c r="E63" s="269"/>
      <c r="F63" s="269"/>
      <c r="G63" s="269"/>
      <c r="H63" s="269"/>
      <c r="I63" s="70"/>
      <c r="J63" s="269" t="s">
        <v>101</v>
      </c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39">
        <f>ROUND(AG64,2)</f>
        <v>0</v>
      </c>
      <c r="AH63" s="238"/>
      <c r="AI63" s="238"/>
      <c r="AJ63" s="238"/>
      <c r="AK63" s="238"/>
      <c r="AL63" s="238"/>
      <c r="AM63" s="238"/>
      <c r="AN63" s="237">
        <f>SUM(AG63,AT63)</f>
        <v>0</v>
      </c>
      <c r="AO63" s="238"/>
      <c r="AP63" s="238"/>
      <c r="AQ63" s="71" t="s">
        <v>78</v>
      </c>
      <c r="AR63" s="68"/>
      <c r="AS63" s="72">
        <f>ROUND(AS64,2)</f>
        <v>0</v>
      </c>
      <c r="AT63" s="73">
        <f>ROUND(SUM(AV63:AW63),2)</f>
        <v>0</v>
      </c>
      <c r="AU63" s="74">
        <f>ROUND(AU64,5)</f>
        <v>0</v>
      </c>
      <c r="AV63" s="73">
        <f>ROUND(AZ63*L29,2)</f>
        <v>0</v>
      </c>
      <c r="AW63" s="73">
        <f>ROUND(BA63*L30,2)</f>
        <v>0</v>
      </c>
      <c r="AX63" s="73">
        <f>ROUND(BB63*L29,2)</f>
        <v>0</v>
      </c>
      <c r="AY63" s="73">
        <f>ROUND(BC63*L30,2)</f>
        <v>0</v>
      </c>
      <c r="AZ63" s="73">
        <f>ROUND(AZ64,2)</f>
        <v>0</v>
      </c>
      <c r="BA63" s="73">
        <f>ROUND(BA64,2)</f>
        <v>0</v>
      </c>
      <c r="BB63" s="73">
        <f>ROUND(BB64,2)</f>
        <v>0</v>
      </c>
      <c r="BC63" s="73">
        <f>ROUND(BC64,2)</f>
        <v>0</v>
      </c>
      <c r="BD63" s="75">
        <f>ROUND(BD64,2)</f>
        <v>0</v>
      </c>
      <c r="BS63" s="76" t="s">
        <v>71</v>
      </c>
      <c r="BT63" s="76" t="s">
        <v>79</v>
      </c>
      <c r="BU63" s="76" t="s">
        <v>73</v>
      </c>
      <c r="BV63" s="76" t="s">
        <v>74</v>
      </c>
      <c r="BW63" s="76" t="s">
        <v>102</v>
      </c>
      <c r="BX63" s="76" t="s">
        <v>5</v>
      </c>
      <c r="CL63" s="76" t="s">
        <v>19</v>
      </c>
      <c r="CM63" s="76" t="s">
        <v>81</v>
      </c>
    </row>
    <row r="64" spans="1:91" s="3" customFormat="1" ht="16.5" customHeight="1">
      <c r="A64" s="77" t="s">
        <v>82</v>
      </c>
      <c r="B64" s="42"/>
      <c r="C64" s="11"/>
      <c r="D64" s="11"/>
      <c r="E64" s="270" t="s">
        <v>89</v>
      </c>
      <c r="F64" s="270"/>
      <c r="G64" s="270"/>
      <c r="H64" s="270"/>
      <c r="I64" s="270"/>
      <c r="J64" s="11"/>
      <c r="K64" s="270" t="s">
        <v>90</v>
      </c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40">
        <f>'01 - Mobiliář_03'!J32</f>
        <v>0</v>
      </c>
      <c r="AH64" s="241"/>
      <c r="AI64" s="241"/>
      <c r="AJ64" s="241"/>
      <c r="AK64" s="241"/>
      <c r="AL64" s="241"/>
      <c r="AM64" s="241"/>
      <c r="AN64" s="240">
        <f>SUM(AG64,AT64)</f>
        <v>0</v>
      </c>
      <c r="AO64" s="241"/>
      <c r="AP64" s="241"/>
      <c r="AQ64" s="78" t="s">
        <v>85</v>
      </c>
      <c r="AR64" s="42"/>
      <c r="AS64" s="79">
        <v>0</v>
      </c>
      <c r="AT64" s="80">
        <f>ROUND(SUM(AV64:AW64),2)</f>
        <v>0</v>
      </c>
      <c r="AU64" s="81">
        <f>'01 - Mobiliář_03'!P88</f>
        <v>0</v>
      </c>
      <c r="AV64" s="80">
        <f>'01 - Mobiliář_03'!J35</f>
        <v>0</v>
      </c>
      <c r="AW64" s="80">
        <f>'01 - Mobiliář_03'!J36</f>
        <v>0</v>
      </c>
      <c r="AX64" s="80">
        <f>'01 - Mobiliář_03'!J37</f>
        <v>0</v>
      </c>
      <c r="AY64" s="80">
        <f>'01 - Mobiliář_03'!J38</f>
        <v>0</v>
      </c>
      <c r="AZ64" s="80">
        <f>'01 - Mobiliář_03'!F35</f>
        <v>0</v>
      </c>
      <c r="BA64" s="80">
        <f>'01 - Mobiliář_03'!F36</f>
        <v>0</v>
      </c>
      <c r="BB64" s="80">
        <f>'01 - Mobiliář_03'!F37</f>
        <v>0</v>
      </c>
      <c r="BC64" s="80">
        <f>'01 - Mobiliář_03'!F38</f>
        <v>0</v>
      </c>
      <c r="BD64" s="82">
        <f>'01 - Mobiliář_03'!F39</f>
        <v>0</v>
      </c>
      <c r="BT64" s="22" t="s">
        <v>81</v>
      </c>
      <c r="BV64" s="22" t="s">
        <v>74</v>
      </c>
      <c r="BW64" s="22" t="s">
        <v>103</v>
      </c>
      <c r="BX64" s="22" t="s">
        <v>102</v>
      </c>
      <c r="CL64" s="22" t="s">
        <v>19</v>
      </c>
    </row>
    <row r="65" spans="1:91" s="6" customFormat="1" ht="16.5" customHeight="1">
      <c r="B65" s="68"/>
      <c r="C65" s="69"/>
      <c r="D65" s="269" t="s">
        <v>104</v>
      </c>
      <c r="E65" s="269"/>
      <c r="F65" s="269"/>
      <c r="G65" s="269"/>
      <c r="H65" s="269"/>
      <c r="I65" s="70"/>
      <c r="J65" s="269" t="s">
        <v>105</v>
      </c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39">
        <f>ROUND(AG66,2)</f>
        <v>0</v>
      </c>
      <c r="AH65" s="238"/>
      <c r="AI65" s="238"/>
      <c r="AJ65" s="238"/>
      <c r="AK65" s="238"/>
      <c r="AL65" s="238"/>
      <c r="AM65" s="238"/>
      <c r="AN65" s="237">
        <f>SUM(AG65,AT65)</f>
        <v>0</v>
      </c>
      <c r="AO65" s="238"/>
      <c r="AP65" s="238"/>
      <c r="AQ65" s="71" t="s">
        <v>78</v>
      </c>
      <c r="AR65" s="68"/>
      <c r="AS65" s="72">
        <f>ROUND(AS66,2)</f>
        <v>0</v>
      </c>
      <c r="AT65" s="73">
        <f>ROUND(SUM(AV65:AW65),2)</f>
        <v>0</v>
      </c>
      <c r="AU65" s="74">
        <f>ROUND(AU66,5)</f>
        <v>0</v>
      </c>
      <c r="AV65" s="73">
        <f>ROUND(AZ65*L29,2)</f>
        <v>0</v>
      </c>
      <c r="AW65" s="73">
        <f>ROUND(BA65*L30,2)</f>
        <v>0</v>
      </c>
      <c r="AX65" s="73">
        <f>ROUND(BB65*L29,2)</f>
        <v>0</v>
      </c>
      <c r="AY65" s="73">
        <f>ROUND(BC65*L30,2)</f>
        <v>0</v>
      </c>
      <c r="AZ65" s="73">
        <f>ROUND(AZ66,2)</f>
        <v>0</v>
      </c>
      <c r="BA65" s="73">
        <f>ROUND(BA66,2)</f>
        <v>0</v>
      </c>
      <c r="BB65" s="73">
        <f>ROUND(BB66,2)</f>
        <v>0</v>
      </c>
      <c r="BC65" s="73">
        <f>ROUND(BC66,2)</f>
        <v>0</v>
      </c>
      <c r="BD65" s="75">
        <f>ROUND(BD66,2)</f>
        <v>0</v>
      </c>
      <c r="BS65" s="76" t="s">
        <v>71</v>
      </c>
      <c r="BT65" s="76" t="s">
        <v>79</v>
      </c>
      <c r="BU65" s="76" t="s">
        <v>73</v>
      </c>
      <c r="BV65" s="76" t="s">
        <v>74</v>
      </c>
      <c r="BW65" s="76" t="s">
        <v>106</v>
      </c>
      <c r="BX65" s="76" t="s">
        <v>5</v>
      </c>
      <c r="CL65" s="76" t="s">
        <v>19</v>
      </c>
      <c r="CM65" s="76" t="s">
        <v>81</v>
      </c>
    </row>
    <row r="66" spans="1:91" s="3" customFormat="1" ht="16.5" customHeight="1">
      <c r="A66" s="77" t="s">
        <v>82</v>
      </c>
      <c r="B66" s="42"/>
      <c r="C66" s="11"/>
      <c r="D66" s="11"/>
      <c r="E66" s="270" t="s">
        <v>89</v>
      </c>
      <c r="F66" s="270"/>
      <c r="G66" s="270"/>
      <c r="H66" s="270"/>
      <c r="I66" s="270"/>
      <c r="J66" s="11"/>
      <c r="K66" s="270" t="s">
        <v>90</v>
      </c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40">
        <f>'01 - Mobiliář_04'!J32</f>
        <v>0</v>
      </c>
      <c r="AH66" s="241"/>
      <c r="AI66" s="241"/>
      <c r="AJ66" s="241"/>
      <c r="AK66" s="241"/>
      <c r="AL66" s="241"/>
      <c r="AM66" s="241"/>
      <c r="AN66" s="240">
        <f>SUM(AG66,AT66)</f>
        <v>0</v>
      </c>
      <c r="AO66" s="241"/>
      <c r="AP66" s="241"/>
      <c r="AQ66" s="78" t="s">
        <v>85</v>
      </c>
      <c r="AR66" s="42"/>
      <c r="AS66" s="83">
        <v>0</v>
      </c>
      <c r="AT66" s="84">
        <f>ROUND(SUM(AV66:AW66),2)</f>
        <v>0</v>
      </c>
      <c r="AU66" s="85">
        <f>'01 - Mobiliář_04'!P88</f>
        <v>0</v>
      </c>
      <c r="AV66" s="84">
        <f>'01 - Mobiliář_04'!J35</f>
        <v>0</v>
      </c>
      <c r="AW66" s="84">
        <f>'01 - Mobiliář_04'!J36</f>
        <v>0</v>
      </c>
      <c r="AX66" s="84">
        <f>'01 - Mobiliář_04'!J37</f>
        <v>0</v>
      </c>
      <c r="AY66" s="84">
        <f>'01 - Mobiliář_04'!J38</f>
        <v>0</v>
      </c>
      <c r="AZ66" s="84">
        <f>'01 - Mobiliář_04'!F35</f>
        <v>0</v>
      </c>
      <c r="BA66" s="84">
        <f>'01 - Mobiliář_04'!F36</f>
        <v>0</v>
      </c>
      <c r="BB66" s="84">
        <f>'01 - Mobiliář_04'!F37</f>
        <v>0</v>
      </c>
      <c r="BC66" s="84">
        <f>'01 - Mobiliář_04'!F38</f>
        <v>0</v>
      </c>
      <c r="BD66" s="86">
        <f>'01 - Mobiliář_04'!F39</f>
        <v>0</v>
      </c>
      <c r="BT66" s="22" t="s">
        <v>81</v>
      </c>
      <c r="BV66" s="22" t="s">
        <v>74</v>
      </c>
      <c r="BW66" s="22" t="s">
        <v>107</v>
      </c>
      <c r="BX66" s="22" t="s">
        <v>106</v>
      </c>
      <c r="CL66" s="22" t="s">
        <v>19</v>
      </c>
    </row>
    <row r="67" spans="1:91" s="1" customFormat="1" ht="30" customHeight="1">
      <c r="B67" s="29"/>
      <c r="AR67" s="29"/>
    </row>
    <row r="68" spans="1:91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29"/>
    </row>
  </sheetData>
  <sheetProtection algorithmName="SHA-512" hashValue="3gpGSQAnf9pzwzOU+e935djM7Da0pJL+2HEL0teLkEBB9D5njdw73SaoMSHBhTWvR7NCBVG3zuWudWxaJT6ShQ==" saltValue="OmbfF/to56mnMvXppAHXTeOT+ER2l8/Cr4j44t/IM8JHnF3JkxGbtgHZbmab6Cso+EMJVP4N7ty6aSx2HBIe3g==" spinCount="100000" sheet="1" objects="1" scenarios="1" formatColumns="0" formatRows="0"/>
  <mergeCells count="86">
    <mergeCell ref="D59:H59"/>
    <mergeCell ref="D55:H55"/>
    <mergeCell ref="D61:H61"/>
    <mergeCell ref="E58:I58"/>
    <mergeCell ref="E56:I56"/>
    <mergeCell ref="E60:I60"/>
    <mergeCell ref="E64:I64"/>
    <mergeCell ref="E62:I62"/>
    <mergeCell ref="I52:AF52"/>
    <mergeCell ref="J57:AF57"/>
    <mergeCell ref="J61:AF61"/>
    <mergeCell ref="J55:AF55"/>
    <mergeCell ref="J59:AF59"/>
    <mergeCell ref="J63:AF63"/>
    <mergeCell ref="K62:AF62"/>
    <mergeCell ref="K56:AF56"/>
    <mergeCell ref="K58:AF58"/>
    <mergeCell ref="K64:AF64"/>
    <mergeCell ref="K60:AF60"/>
    <mergeCell ref="C52:G52"/>
    <mergeCell ref="D57:H57"/>
    <mergeCell ref="D63:H63"/>
    <mergeCell ref="L45:AO45"/>
    <mergeCell ref="D65:H65"/>
    <mergeCell ref="J65:AF65"/>
    <mergeCell ref="E66:I66"/>
    <mergeCell ref="K66:AF66"/>
    <mergeCell ref="AG54:AM54"/>
    <mergeCell ref="AG64:AM64"/>
    <mergeCell ref="AN58:AP58"/>
    <mergeCell ref="AN61:AP61"/>
    <mergeCell ref="AN57:AP57"/>
    <mergeCell ref="AN60:AP60"/>
    <mergeCell ref="AN55:AP55"/>
    <mergeCell ref="AN56:AP56"/>
    <mergeCell ref="AN59:AP59"/>
    <mergeCell ref="AN62:AP62"/>
    <mergeCell ref="AN64:AP6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2:AM52"/>
    <mergeCell ref="AG61:AM61"/>
    <mergeCell ref="AG63:AM63"/>
    <mergeCell ref="AG62:AM62"/>
    <mergeCell ref="AG55:AM55"/>
    <mergeCell ref="AG60:AM60"/>
    <mergeCell ref="AG59:AM59"/>
    <mergeCell ref="AG56:AM56"/>
    <mergeCell ref="AG57:AM57"/>
    <mergeCell ref="AG58:AM58"/>
    <mergeCell ref="AM49:AP49"/>
    <mergeCell ref="AM50:AP50"/>
    <mergeCell ref="AM47:AN47"/>
    <mergeCell ref="AN63:AP63"/>
    <mergeCell ref="AN52:AP52"/>
    <mergeCell ref="AS49:AT51"/>
    <mergeCell ref="AN65:AP65"/>
    <mergeCell ref="AG65:AM65"/>
    <mergeCell ref="AN66:AP66"/>
    <mergeCell ref="AG66:AM66"/>
    <mergeCell ref="AN54:AP54"/>
  </mergeCells>
  <hyperlinks>
    <hyperlink ref="A56" location="'02 - Vedlejší rozpočtové ...'!C2" display="/" xr:uid="{00000000-0004-0000-0000-000000000000}"/>
    <hyperlink ref="A58" location="'01 - Mobiliář'!C2" display="/" xr:uid="{00000000-0004-0000-0000-000001000000}"/>
    <hyperlink ref="A60" location="'01 - Mobiliář_01'!C2" display="/" xr:uid="{00000000-0004-0000-0000-000002000000}"/>
    <hyperlink ref="A62" location="'01 - Mobiliář_02'!C2" display="/" xr:uid="{00000000-0004-0000-0000-000003000000}"/>
    <hyperlink ref="A64" location="'01 - Mobiliář_03'!C2" display="/" xr:uid="{00000000-0004-0000-0000-000004000000}"/>
    <hyperlink ref="A66" location="'01 - Mobiliář_04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108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74" t="str">
        <f>'Rekapitulace stavby'!K6</f>
        <v>UK - právnická fakulta - oddělení strategického rozvoje Mobiliář rekonstruovaných místností 23,120,220,407 a 412</v>
      </c>
      <c r="F7" s="275"/>
      <c r="G7" s="275"/>
      <c r="H7" s="275"/>
      <c r="L7" s="17"/>
    </row>
    <row r="8" spans="2:46" ht="12" customHeight="1">
      <c r="B8" s="17"/>
      <c r="D8" s="24" t="s">
        <v>109</v>
      </c>
      <c r="L8" s="17"/>
    </row>
    <row r="9" spans="2:46" s="1" customFormat="1" ht="16.5" customHeight="1">
      <c r="B9" s="29"/>
      <c r="E9" s="274" t="s">
        <v>110</v>
      </c>
      <c r="F9" s="273"/>
      <c r="G9" s="273"/>
      <c r="H9" s="273"/>
      <c r="L9" s="29"/>
    </row>
    <row r="10" spans="2:46" s="1" customFormat="1" ht="12" customHeight="1">
      <c r="B10" s="29"/>
      <c r="D10" s="24" t="s">
        <v>111</v>
      </c>
      <c r="L10" s="29"/>
    </row>
    <row r="11" spans="2:46" s="1" customFormat="1" ht="16.5" customHeight="1">
      <c r="B11" s="29"/>
      <c r="E11" s="267" t="s">
        <v>112</v>
      </c>
      <c r="F11" s="273"/>
      <c r="G11" s="273"/>
      <c r="H11" s="27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19. 3. 2024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76" t="str">
        <f>'Rekapitulace stavby'!E14</f>
        <v>Vyplň údaj</v>
      </c>
      <c r="F20" s="259"/>
      <c r="G20" s="259"/>
      <c r="H20" s="259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">
        <v>19</v>
      </c>
      <c r="L22" s="29"/>
    </row>
    <row r="23" spans="2:12" s="1" customFormat="1" ht="18" customHeight="1">
      <c r="B23" s="29"/>
      <c r="E23" s="22" t="s">
        <v>32</v>
      </c>
      <c r="I23" s="24" t="s">
        <v>28</v>
      </c>
      <c r="J23" s="22" t="s">
        <v>19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">
        <v>19</v>
      </c>
      <c r="L25" s="29"/>
    </row>
    <row r="26" spans="2:12" s="1" customFormat="1" ht="18" customHeight="1">
      <c r="B26" s="29"/>
      <c r="E26" s="22" t="s">
        <v>35</v>
      </c>
      <c r="I26" s="24" t="s">
        <v>28</v>
      </c>
      <c r="J26" s="22" t="s">
        <v>19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36</v>
      </c>
      <c r="L28" s="29"/>
    </row>
    <row r="29" spans="2:12" s="7" customFormat="1" ht="16.5" customHeight="1">
      <c r="B29" s="88"/>
      <c r="E29" s="263" t="s">
        <v>19</v>
      </c>
      <c r="F29" s="263"/>
      <c r="G29" s="263"/>
      <c r="H29" s="263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38</v>
      </c>
      <c r="J32" s="60">
        <f>ROUND(J86,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5" customHeight="1">
      <c r="B35" s="29"/>
      <c r="D35" s="49" t="s">
        <v>42</v>
      </c>
      <c r="E35" s="24" t="s">
        <v>43</v>
      </c>
      <c r="F35" s="80">
        <f>ROUND((SUM(BE86:BE96)),  2)</f>
        <v>0</v>
      </c>
      <c r="I35" s="90">
        <v>0.21</v>
      </c>
      <c r="J35" s="80">
        <f>ROUND(((SUM(BE86:BE96))*I35),  2)</f>
        <v>0</v>
      </c>
      <c r="L35" s="29"/>
    </row>
    <row r="36" spans="2:12" s="1" customFormat="1" ht="14.45" customHeight="1">
      <c r="B36" s="29"/>
      <c r="E36" s="24" t="s">
        <v>44</v>
      </c>
      <c r="F36" s="80">
        <f>ROUND((SUM(BF86:BF96)),  2)</f>
        <v>0</v>
      </c>
      <c r="I36" s="90">
        <v>0.12</v>
      </c>
      <c r="J36" s="80">
        <f>ROUND(((SUM(BF86:BF96))*I36),  2)</f>
        <v>0</v>
      </c>
      <c r="L36" s="29"/>
    </row>
    <row r="37" spans="2:12" s="1" customFormat="1" ht="14.45" hidden="1" customHeight="1">
      <c r="B37" s="29"/>
      <c r="E37" s="24" t="s">
        <v>45</v>
      </c>
      <c r="F37" s="80">
        <f>ROUND((SUM(BG86:BG96)),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46</v>
      </c>
      <c r="F38" s="80">
        <f>ROUND((SUM(BH86:BH96)),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47</v>
      </c>
      <c r="F39" s="80">
        <f>ROUND((SUM(BI86:BI96)),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48</v>
      </c>
      <c r="E41" s="51"/>
      <c r="F41" s="51"/>
      <c r="G41" s="93" t="s">
        <v>49</v>
      </c>
      <c r="H41" s="94" t="s">
        <v>50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113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26.25" customHeight="1">
      <c r="B50" s="29"/>
      <c r="E50" s="274" t="str">
        <f>E7</f>
        <v>UK - právnická fakulta - oddělení strategického rozvoje Mobiliář rekonstruovaných místností 23,120,220,407 a 412</v>
      </c>
      <c r="F50" s="275"/>
      <c r="G50" s="275"/>
      <c r="H50" s="275"/>
      <c r="L50" s="29"/>
    </row>
    <row r="51" spans="2:47" ht="12" customHeight="1">
      <c r="B51" s="17"/>
      <c r="C51" s="24" t="s">
        <v>109</v>
      </c>
      <c r="L51" s="17"/>
    </row>
    <row r="52" spans="2:47" s="1" customFormat="1" ht="16.5" customHeight="1">
      <c r="B52" s="29"/>
      <c r="E52" s="274" t="s">
        <v>110</v>
      </c>
      <c r="F52" s="273"/>
      <c r="G52" s="273"/>
      <c r="H52" s="273"/>
      <c r="L52" s="29"/>
    </row>
    <row r="53" spans="2:47" s="1" customFormat="1" ht="12" customHeight="1">
      <c r="B53" s="29"/>
      <c r="C53" s="24" t="s">
        <v>111</v>
      </c>
      <c r="L53" s="29"/>
    </row>
    <row r="54" spans="2:47" s="1" customFormat="1" ht="16.5" customHeight="1">
      <c r="B54" s="29"/>
      <c r="E54" s="267" t="str">
        <f>E11</f>
        <v>02 - Vedlejší rozpočtové náklady</v>
      </c>
      <c r="F54" s="273"/>
      <c r="G54" s="273"/>
      <c r="H54" s="273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Nám. Curieových 901/7, Praha 1</v>
      </c>
      <c r="I56" s="24" t="s">
        <v>23</v>
      </c>
      <c r="J56" s="46" t="str">
        <f>IF(J14="","",J14)</f>
        <v>19. 3. 2024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UK - právnická fakulta</v>
      </c>
      <c r="I58" s="24" t="s">
        <v>31</v>
      </c>
      <c r="J58" s="27" t="str">
        <f>E23</f>
        <v>ing.arch.Jiří Linhart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>Kateřina Bačová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114</v>
      </c>
      <c r="D61" s="91"/>
      <c r="E61" s="91"/>
      <c r="F61" s="91"/>
      <c r="G61" s="91"/>
      <c r="H61" s="91"/>
      <c r="I61" s="91"/>
      <c r="J61" s="98" t="s">
        <v>115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70</v>
      </c>
      <c r="J63" s="60">
        <f>J86</f>
        <v>0</v>
      </c>
      <c r="L63" s="29"/>
      <c r="AU63" s="14" t="s">
        <v>116</v>
      </c>
    </row>
    <row r="64" spans="2:47" s="8" customFormat="1" ht="24.95" customHeight="1">
      <c r="B64" s="100"/>
      <c r="D64" s="101" t="s">
        <v>117</v>
      </c>
      <c r="E64" s="102"/>
      <c r="F64" s="102"/>
      <c r="G64" s="102"/>
      <c r="H64" s="102"/>
      <c r="I64" s="102"/>
      <c r="J64" s="103">
        <f>J87</f>
        <v>0</v>
      </c>
      <c r="L64" s="100"/>
    </row>
    <row r="65" spans="2:12" s="1" customFormat="1" ht="21.75" customHeight="1">
      <c r="B65" s="29"/>
      <c r="L65" s="29"/>
    </row>
    <row r="66" spans="2:12" s="1" customFormat="1" ht="6.95" customHeight="1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29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29"/>
    </row>
    <row r="71" spans="2:12" s="1" customFormat="1" ht="24.95" customHeight="1">
      <c r="B71" s="29"/>
      <c r="C71" s="18" t="s">
        <v>118</v>
      </c>
      <c r="L71" s="29"/>
    </row>
    <row r="72" spans="2:12" s="1" customFormat="1" ht="6.95" customHeight="1">
      <c r="B72" s="29"/>
      <c r="L72" s="29"/>
    </row>
    <row r="73" spans="2:12" s="1" customFormat="1" ht="12" customHeight="1">
      <c r="B73" s="29"/>
      <c r="C73" s="24" t="s">
        <v>16</v>
      </c>
      <c r="L73" s="29"/>
    </row>
    <row r="74" spans="2:12" s="1" customFormat="1" ht="26.25" customHeight="1">
      <c r="B74" s="29"/>
      <c r="E74" s="274" t="str">
        <f>E7</f>
        <v>UK - právnická fakulta - oddělení strategického rozvoje Mobiliář rekonstruovaných místností 23,120,220,407 a 412</v>
      </c>
      <c r="F74" s="275"/>
      <c r="G74" s="275"/>
      <c r="H74" s="275"/>
      <c r="L74" s="29"/>
    </row>
    <row r="75" spans="2:12" ht="12" customHeight="1">
      <c r="B75" s="17"/>
      <c r="C75" s="24" t="s">
        <v>109</v>
      </c>
      <c r="L75" s="17"/>
    </row>
    <row r="76" spans="2:12" s="1" customFormat="1" ht="16.5" customHeight="1">
      <c r="B76" s="29"/>
      <c r="E76" s="274" t="s">
        <v>110</v>
      </c>
      <c r="F76" s="273"/>
      <c r="G76" s="273"/>
      <c r="H76" s="273"/>
      <c r="L76" s="29"/>
    </row>
    <row r="77" spans="2:12" s="1" customFormat="1" ht="12" customHeight="1">
      <c r="B77" s="29"/>
      <c r="C77" s="24" t="s">
        <v>111</v>
      </c>
      <c r="L77" s="29"/>
    </row>
    <row r="78" spans="2:12" s="1" customFormat="1" ht="16.5" customHeight="1">
      <c r="B78" s="29"/>
      <c r="E78" s="267" t="str">
        <f>E11</f>
        <v>02 - Vedlejší rozpočtové náklady</v>
      </c>
      <c r="F78" s="273"/>
      <c r="G78" s="273"/>
      <c r="H78" s="273"/>
      <c r="L78" s="29"/>
    </row>
    <row r="79" spans="2:12" s="1" customFormat="1" ht="6.95" customHeight="1">
      <c r="B79" s="29"/>
      <c r="L79" s="29"/>
    </row>
    <row r="80" spans="2:12" s="1" customFormat="1" ht="12" customHeight="1">
      <c r="B80" s="29"/>
      <c r="C80" s="24" t="s">
        <v>21</v>
      </c>
      <c r="F80" s="22" t="str">
        <f>F14</f>
        <v>Nám. Curieových 901/7, Praha 1</v>
      </c>
      <c r="I80" s="24" t="s">
        <v>23</v>
      </c>
      <c r="J80" s="46" t="str">
        <f>IF(J14="","",J14)</f>
        <v>19. 3. 2024</v>
      </c>
      <c r="L80" s="29"/>
    </row>
    <row r="81" spans="2:65" s="1" customFormat="1" ht="6.95" customHeight="1">
      <c r="B81" s="29"/>
      <c r="L81" s="29"/>
    </row>
    <row r="82" spans="2:65" s="1" customFormat="1" ht="15.2" customHeight="1">
      <c r="B82" s="29"/>
      <c r="C82" s="24" t="s">
        <v>25</v>
      </c>
      <c r="F82" s="22" t="str">
        <f>E17</f>
        <v>UK - právnická fakulta</v>
      </c>
      <c r="I82" s="24" t="s">
        <v>31</v>
      </c>
      <c r="J82" s="27" t="str">
        <f>E23</f>
        <v>ing.arch.Jiří Linhart</v>
      </c>
      <c r="L82" s="29"/>
    </row>
    <row r="83" spans="2:65" s="1" customFormat="1" ht="15.2" customHeight="1">
      <c r="B83" s="29"/>
      <c r="C83" s="24" t="s">
        <v>29</v>
      </c>
      <c r="F83" s="22" t="str">
        <f>IF(E20="","",E20)</f>
        <v>Vyplň údaj</v>
      </c>
      <c r="I83" s="24" t="s">
        <v>34</v>
      </c>
      <c r="J83" s="27" t="str">
        <f>E26</f>
        <v>Kateřina Bačová</v>
      </c>
      <c r="L83" s="29"/>
    </row>
    <row r="84" spans="2:65" s="1" customFormat="1" ht="10.35" customHeight="1">
      <c r="B84" s="29"/>
      <c r="L84" s="29"/>
    </row>
    <row r="85" spans="2:65" s="9" customFormat="1" ht="29.25" customHeight="1">
      <c r="B85" s="104"/>
      <c r="C85" s="105" t="s">
        <v>119</v>
      </c>
      <c r="D85" s="106" t="s">
        <v>57</v>
      </c>
      <c r="E85" s="106" t="s">
        <v>53</v>
      </c>
      <c r="F85" s="106" t="s">
        <v>54</v>
      </c>
      <c r="G85" s="106" t="s">
        <v>120</v>
      </c>
      <c r="H85" s="106" t="s">
        <v>121</v>
      </c>
      <c r="I85" s="106" t="s">
        <v>122</v>
      </c>
      <c r="J85" s="106" t="s">
        <v>115</v>
      </c>
      <c r="K85" s="107" t="s">
        <v>123</v>
      </c>
      <c r="L85" s="104"/>
      <c r="M85" s="53" t="s">
        <v>19</v>
      </c>
      <c r="N85" s="54" t="s">
        <v>42</v>
      </c>
      <c r="O85" s="54" t="s">
        <v>124</v>
      </c>
      <c r="P85" s="54" t="s">
        <v>125</v>
      </c>
      <c r="Q85" s="54" t="s">
        <v>126</v>
      </c>
      <c r="R85" s="54" t="s">
        <v>127</v>
      </c>
      <c r="S85" s="54" t="s">
        <v>128</v>
      </c>
      <c r="T85" s="55" t="s">
        <v>129</v>
      </c>
    </row>
    <row r="86" spans="2:65" s="1" customFormat="1" ht="22.9" customHeight="1">
      <c r="B86" s="29"/>
      <c r="C86" s="58" t="s">
        <v>130</v>
      </c>
      <c r="J86" s="108">
        <f>BK86</f>
        <v>0</v>
      </c>
      <c r="L86" s="29"/>
      <c r="M86" s="56"/>
      <c r="N86" s="47"/>
      <c r="O86" s="47"/>
      <c r="P86" s="109">
        <f>P87</f>
        <v>0</v>
      </c>
      <c r="Q86" s="47"/>
      <c r="R86" s="109">
        <f>R87</f>
        <v>0</v>
      </c>
      <c r="S86" s="47"/>
      <c r="T86" s="110">
        <f>T87</f>
        <v>0</v>
      </c>
      <c r="AT86" s="14" t="s">
        <v>71</v>
      </c>
      <c r="AU86" s="14" t="s">
        <v>116</v>
      </c>
      <c r="BK86" s="111">
        <f>BK87</f>
        <v>0</v>
      </c>
    </row>
    <row r="87" spans="2:65" s="10" customFormat="1" ht="25.9" customHeight="1">
      <c r="B87" s="112"/>
      <c r="D87" s="113" t="s">
        <v>71</v>
      </c>
      <c r="E87" s="114" t="s">
        <v>131</v>
      </c>
      <c r="F87" s="114" t="s">
        <v>84</v>
      </c>
      <c r="I87" s="115"/>
      <c r="J87" s="116">
        <f>BK87</f>
        <v>0</v>
      </c>
      <c r="L87" s="112"/>
      <c r="M87" s="117"/>
      <c r="P87" s="118">
        <f>SUM(P88:P96)</f>
        <v>0</v>
      </c>
      <c r="R87" s="118">
        <f>SUM(R88:R96)</f>
        <v>0</v>
      </c>
      <c r="T87" s="119">
        <f>SUM(T88:T96)</f>
        <v>0</v>
      </c>
      <c r="AR87" s="113" t="s">
        <v>132</v>
      </c>
      <c r="AT87" s="120" t="s">
        <v>71</v>
      </c>
      <c r="AU87" s="120" t="s">
        <v>72</v>
      </c>
      <c r="AY87" s="113" t="s">
        <v>133</v>
      </c>
      <c r="BK87" s="121">
        <f>SUM(BK88:BK96)</f>
        <v>0</v>
      </c>
    </row>
    <row r="88" spans="2:65" s="1" customFormat="1" ht="16.5" customHeight="1">
      <c r="B88" s="29"/>
      <c r="C88" s="122" t="s">
        <v>79</v>
      </c>
      <c r="D88" s="122" t="s">
        <v>134</v>
      </c>
      <c r="E88" s="123" t="s">
        <v>135</v>
      </c>
      <c r="F88" s="124" t="s">
        <v>136</v>
      </c>
      <c r="G88" s="125" t="s">
        <v>137</v>
      </c>
      <c r="H88" s="126">
        <v>1</v>
      </c>
      <c r="I88" s="127"/>
      <c r="J88" s="128">
        <f>ROUND(I88*H88,2)</f>
        <v>0</v>
      </c>
      <c r="K88" s="124" t="s">
        <v>138</v>
      </c>
      <c r="L88" s="29"/>
      <c r="M88" s="129" t="s">
        <v>19</v>
      </c>
      <c r="N88" s="130" t="s">
        <v>43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139</v>
      </c>
      <c r="AT88" s="133" t="s">
        <v>134</v>
      </c>
      <c r="AU88" s="133" t="s">
        <v>79</v>
      </c>
      <c r="AY88" s="14" t="s">
        <v>133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4" t="s">
        <v>79</v>
      </c>
      <c r="BK88" s="134">
        <f>ROUND(I88*H88,2)</f>
        <v>0</v>
      </c>
      <c r="BL88" s="14" t="s">
        <v>139</v>
      </c>
      <c r="BM88" s="133" t="s">
        <v>140</v>
      </c>
    </row>
    <row r="89" spans="2:65" s="1" customFormat="1">
      <c r="B89" s="29"/>
      <c r="D89" s="135" t="s">
        <v>141</v>
      </c>
      <c r="F89" s="136" t="s">
        <v>142</v>
      </c>
      <c r="I89" s="137"/>
      <c r="L89" s="29"/>
      <c r="M89" s="138"/>
      <c r="T89" s="50"/>
      <c r="AT89" s="14" t="s">
        <v>141</v>
      </c>
      <c r="AU89" s="14" t="s">
        <v>79</v>
      </c>
    </row>
    <row r="90" spans="2:65" s="1" customFormat="1" ht="16.5" customHeight="1">
      <c r="B90" s="29"/>
      <c r="C90" s="122" t="s">
        <v>81</v>
      </c>
      <c r="D90" s="122" t="s">
        <v>134</v>
      </c>
      <c r="E90" s="123" t="s">
        <v>143</v>
      </c>
      <c r="F90" s="124" t="s">
        <v>144</v>
      </c>
      <c r="G90" s="125" t="s">
        <v>137</v>
      </c>
      <c r="H90" s="126">
        <v>1</v>
      </c>
      <c r="I90" s="127"/>
      <c r="J90" s="128">
        <f>ROUND(I90*H90,2)</f>
        <v>0</v>
      </c>
      <c r="K90" s="124" t="s">
        <v>138</v>
      </c>
      <c r="L90" s="29"/>
      <c r="M90" s="129" t="s">
        <v>19</v>
      </c>
      <c r="N90" s="130" t="s">
        <v>43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139</v>
      </c>
      <c r="AT90" s="133" t="s">
        <v>134</v>
      </c>
      <c r="AU90" s="133" t="s">
        <v>79</v>
      </c>
      <c r="AY90" s="14" t="s">
        <v>133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4" t="s">
        <v>79</v>
      </c>
      <c r="BK90" s="134">
        <f>ROUND(I90*H90,2)</f>
        <v>0</v>
      </c>
      <c r="BL90" s="14" t="s">
        <v>139</v>
      </c>
      <c r="BM90" s="133" t="s">
        <v>145</v>
      </c>
    </row>
    <row r="91" spans="2:65" s="1" customFormat="1">
      <c r="B91" s="29"/>
      <c r="D91" s="135" t="s">
        <v>141</v>
      </c>
      <c r="F91" s="136" t="s">
        <v>146</v>
      </c>
      <c r="I91" s="137"/>
      <c r="L91" s="29"/>
      <c r="M91" s="138"/>
      <c r="T91" s="50"/>
      <c r="AT91" s="14" t="s">
        <v>141</v>
      </c>
      <c r="AU91" s="14" t="s">
        <v>79</v>
      </c>
    </row>
    <row r="92" spans="2:65" s="1" customFormat="1" ht="16.5" customHeight="1">
      <c r="B92" s="29"/>
      <c r="C92" s="122" t="s">
        <v>147</v>
      </c>
      <c r="D92" s="122" t="s">
        <v>134</v>
      </c>
      <c r="E92" s="123" t="s">
        <v>148</v>
      </c>
      <c r="F92" s="124" t="s">
        <v>149</v>
      </c>
      <c r="G92" s="125" t="s">
        <v>137</v>
      </c>
      <c r="H92" s="126">
        <v>1</v>
      </c>
      <c r="I92" s="127"/>
      <c r="J92" s="128">
        <f>ROUND(I92*H92,2)</f>
        <v>0</v>
      </c>
      <c r="K92" s="124" t="s">
        <v>138</v>
      </c>
      <c r="L92" s="29"/>
      <c r="M92" s="129" t="s">
        <v>19</v>
      </c>
      <c r="N92" s="130" t="s">
        <v>43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139</v>
      </c>
      <c r="AT92" s="133" t="s">
        <v>134</v>
      </c>
      <c r="AU92" s="133" t="s">
        <v>79</v>
      </c>
      <c r="AY92" s="14" t="s">
        <v>133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4" t="s">
        <v>79</v>
      </c>
      <c r="BK92" s="134">
        <f>ROUND(I92*H92,2)</f>
        <v>0</v>
      </c>
      <c r="BL92" s="14" t="s">
        <v>139</v>
      </c>
      <c r="BM92" s="133" t="s">
        <v>150</v>
      </c>
    </row>
    <row r="93" spans="2:65" s="1" customFormat="1">
      <c r="B93" s="29"/>
      <c r="D93" s="135" t="s">
        <v>141</v>
      </c>
      <c r="F93" s="136" t="s">
        <v>151</v>
      </c>
      <c r="I93" s="137"/>
      <c r="L93" s="29"/>
      <c r="M93" s="138"/>
      <c r="T93" s="50"/>
      <c r="AT93" s="14" t="s">
        <v>141</v>
      </c>
      <c r="AU93" s="14" t="s">
        <v>79</v>
      </c>
    </row>
    <row r="94" spans="2:65" s="1" customFormat="1">
      <c r="B94" s="29"/>
      <c r="D94" s="139" t="s">
        <v>152</v>
      </c>
      <c r="F94" s="140" t="s">
        <v>153</v>
      </c>
      <c r="I94" s="137"/>
      <c r="L94" s="29"/>
      <c r="M94" s="138"/>
      <c r="T94" s="50"/>
      <c r="AT94" s="14" t="s">
        <v>152</v>
      </c>
      <c r="AU94" s="14" t="s">
        <v>79</v>
      </c>
    </row>
    <row r="95" spans="2:65" s="1" customFormat="1" ht="16.5" customHeight="1">
      <c r="B95" s="29"/>
      <c r="C95" s="122" t="s">
        <v>154</v>
      </c>
      <c r="D95" s="122" t="s">
        <v>134</v>
      </c>
      <c r="E95" s="123" t="s">
        <v>155</v>
      </c>
      <c r="F95" s="124" t="s">
        <v>156</v>
      </c>
      <c r="G95" s="125" t="s">
        <v>137</v>
      </c>
      <c r="H95" s="126">
        <v>1</v>
      </c>
      <c r="I95" s="127"/>
      <c r="J95" s="128">
        <f>ROUND(I95*H95,2)</f>
        <v>0</v>
      </c>
      <c r="K95" s="124" t="s">
        <v>138</v>
      </c>
      <c r="L95" s="29"/>
      <c r="M95" s="129" t="s">
        <v>19</v>
      </c>
      <c r="N95" s="130" t="s">
        <v>43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139</v>
      </c>
      <c r="AT95" s="133" t="s">
        <v>134</v>
      </c>
      <c r="AU95" s="133" t="s">
        <v>79</v>
      </c>
      <c r="AY95" s="14" t="s">
        <v>133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4" t="s">
        <v>79</v>
      </c>
      <c r="BK95" s="134">
        <f>ROUND(I95*H95,2)</f>
        <v>0</v>
      </c>
      <c r="BL95" s="14" t="s">
        <v>139</v>
      </c>
      <c r="BM95" s="133" t="s">
        <v>157</v>
      </c>
    </row>
    <row r="96" spans="2:65" s="1" customFormat="1">
      <c r="B96" s="29"/>
      <c r="D96" s="135" t="s">
        <v>141</v>
      </c>
      <c r="F96" s="136" t="s">
        <v>158</v>
      </c>
      <c r="I96" s="137"/>
      <c r="L96" s="29"/>
      <c r="M96" s="141"/>
      <c r="N96" s="142"/>
      <c r="O96" s="142"/>
      <c r="P96" s="142"/>
      <c r="Q96" s="142"/>
      <c r="R96" s="142"/>
      <c r="S96" s="142"/>
      <c r="T96" s="143"/>
      <c r="AT96" s="14" t="s">
        <v>141</v>
      </c>
      <c r="AU96" s="14" t="s">
        <v>79</v>
      </c>
    </row>
    <row r="97" spans="2:12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29"/>
    </row>
  </sheetData>
  <sheetProtection algorithmName="SHA-512" hashValue="s19cnksvEKZNPVXSRPqKyWjJd+rvSS9bFk6Z1cAQqSMJnm7/Yk3CiQlf9ABMxDmd5I74jU3+Kip1y+ePxq40ug==" saltValue="iOHDEBgyuaKRfgjc3b99Q6cTW/i5GY7zONcShENEEAyVSh2FstiYKrkq0wO3LzUv7sma9u3tejXdgu5gUbReOg==" spinCount="100000" sheet="1" objects="1" scenarios="1" formatColumns="0" formatRows="0" autoFilter="0"/>
  <autoFilter ref="C85:K96" xr:uid="{00000000-0009-0000-0000-00000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89" r:id="rId1" xr:uid="{00000000-0004-0000-0100-000000000000}"/>
    <hyperlink ref="F91" r:id="rId2" xr:uid="{00000000-0004-0000-0100-000001000000}"/>
    <hyperlink ref="F93" r:id="rId3" xr:uid="{00000000-0004-0000-0100-000002000000}"/>
    <hyperlink ref="F96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4" t="s">
        <v>91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108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74" t="str">
        <f>'Rekapitulace stavby'!K6</f>
        <v>UK - právnická fakulta - oddělení strategického rozvoje Mobiliář rekonstruovaných místností 23,120,220,407 a 412</v>
      </c>
      <c r="F7" s="275"/>
      <c r="G7" s="275"/>
      <c r="H7" s="275"/>
      <c r="L7" s="17"/>
    </row>
    <row r="8" spans="2:46" ht="12" customHeight="1">
      <c r="B8" s="17"/>
      <c r="D8" s="24" t="s">
        <v>109</v>
      </c>
      <c r="L8" s="17"/>
    </row>
    <row r="9" spans="2:46" s="1" customFormat="1" ht="16.5" customHeight="1">
      <c r="B9" s="29"/>
      <c r="E9" s="274" t="s">
        <v>159</v>
      </c>
      <c r="F9" s="273"/>
      <c r="G9" s="273"/>
      <c r="H9" s="273"/>
      <c r="L9" s="29"/>
    </row>
    <row r="10" spans="2:46" s="1" customFormat="1" ht="12" customHeight="1">
      <c r="B10" s="29"/>
      <c r="D10" s="24" t="s">
        <v>111</v>
      </c>
      <c r="L10" s="29"/>
    </row>
    <row r="11" spans="2:46" s="1" customFormat="1" ht="16.5" customHeight="1">
      <c r="B11" s="29"/>
      <c r="E11" s="267" t="s">
        <v>160</v>
      </c>
      <c r="F11" s="273"/>
      <c r="G11" s="273"/>
      <c r="H11" s="27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19. 3. 2024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76" t="str">
        <f>'Rekapitulace stavby'!E14</f>
        <v>Vyplň údaj</v>
      </c>
      <c r="F20" s="259"/>
      <c r="G20" s="259"/>
      <c r="H20" s="259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">
        <v>19</v>
      </c>
      <c r="L22" s="29"/>
    </row>
    <row r="23" spans="2:12" s="1" customFormat="1" ht="18" customHeight="1">
      <c r="B23" s="29"/>
      <c r="E23" s="22" t="s">
        <v>32</v>
      </c>
      <c r="I23" s="24" t="s">
        <v>28</v>
      </c>
      <c r="J23" s="22" t="s">
        <v>19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">
        <v>19</v>
      </c>
      <c r="L25" s="29"/>
    </row>
    <row r="26" spans="2:12" s="1" customFormat="1" ht="18" customHeight="1">
      <c r="B26" s="29"/>
      <c r="E26" s="22" t="s">
        <v>35</v>
      </c>
      <c r="I26" s="24" t="s">
        <v>28</v>
      </c>
      <c r="J26" s="22" t="s">
        <v>19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36</v>
      </c>
      <c r="L28" s="29"/>
    </row>
    <row r="29" spans="2:12" s="7" customFormat="1" ht="16.5" customHeight="1">
      <c r="B29" s="88"/>
      <c r="E29" s="263" t="s">
        <v>19</v>
      </c>
      <c r="F29" s="263"/>
      <c r="G29" s="263"/>
      <c r="H29" s="263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38</v>
      </c>
      <c r="J32" s="60">
        <f>ROUND(J88,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5" customHeight="1">
      <c r="B35" s="29"/>
      <c r="D35" s="49" t="s">
        <v>42</v>
      </c>
      <c r="E35" s="24" t="s">
        <v>43</v>
      </c>
      <c r="F35" s="80">
        <f>ROUND((SUM(BE88:BE102)),  2)</f>
        <v>0</v>
      </c>
      <c r="I35" s="90">
        <v>0.21</v>
      </c>
      <c r="J35" s="80">
        <f>ROUND(((SUM(BE88:BE102))*I35),  2)</f>
        <v>0</v>
      </c>
      <c r="L35" s="29"/>
    </row>
    <row r="36" spans="2:12" s="1" customFormat="1" ht="14.45" customHeight="1">
      <c r="B36" s="29"/>
      <c r="E36" s="24" t="s">
        <v>44</v>
      </c>
      <c r="F36" s="80">
        <f>ROUND((SUM(BF88:BF102)),  2)</f>
        <v>0</v>
      </c>
      <c r="I36" s="90">
        <v>0.12</v>
      </c>
      <c r="J36" s="80">
        <f>ROUND(((SUM(BF88:BF102))*I36),  2)</f>
        <v>0</v>
      </c>
      <c r="L36" s="29"/>
    </row>
    <row r="37" spans="2:12" s="1" customFormat="1" ht="14.45" hidden="1" customHeight="1">
      <c r="B37" s="29"/>
      <c r="E37" s="24" t="s">
        <v>45</v>
      </c>
      <c r="F37" s="80">
        <f>ROUND((SUM(BG88:BG102)),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46</v>
      </c>
      <c r="F38" s="80">
        <f>ROUND((SUM(BH88:BH102)),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47</v>
      </c>
      <c r="F39" s="80">
        <f>ROUND((SUM(BI88:BI102)),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48</v>
      </c>
      <c r="E41" s="51"/>
      <c r="F41" s="51"/>
      <c r="G41" s="93" t="s">
        <v>49</v>
      </c>
      <c r="H41" s="94" t="s">
        <v>50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113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26.25" customHeight="1">
      <c r="B50" s="29"/>
      <c r="E50" s="274" t="str">
        <f>E7</f>
        <v>UK - právnická fakulta - oddělení strategického rozvoje Mobiliář rekonstruovaných místností 23,120,220,407 a 412</v>
      </c>
      <c r="F50" s="275"/>
      <c r="G50" s="275"/>
      <c r="H50" s="275"/>
      <c r="L50" s="29"/>
    </row>
    <row r="51" spans="2:47" ht="12" customHeight="1">
      <c r="B51" s="17"/>
      <c r="C51" s="24" t="s">
        <v>109</v>
      </c>
      <c r="L51" s="17"/>
    </row>
    <row r="52" spans="2:47" s="1" customFormat="1" ht="16.5" customHeight="1">
      <c r="B52" s="29"/>
      <c r="E52" s="274" t="s">
        <v>159</v>
      </c>
      <c r="F52" s="273"/>
      <c r="G52" s="273"/>
      <c r="H52" s="273"/>
      <c r="L52" s="29"/>
    </row>
    <row r="53" spans="2:47" s="1" customFormat="1" ht="12" customHeight="1">
      <c r="B53" s="29"/>
      <c r="C53" s="24" t="s">
        <v>111</v>
      </c>
      <c r="L53" s="29"/>
    </row>
    <row r="54" spans="2:47" s="1" customFormat="1" ht="16.5" customHeight="1">
      <c r="B54" s="29"/>
      <c r="E54" s="267" t="str">
        <f>E11</f>
        <v>01 - Mobiliář</v>
      </c>
      <c r="F54" s="273"/>
      <c r="G54" s="273"/>
      <c r="H54" s="273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Nám. Curieových 901/7, Praha 1</v>
      </c>
      <c r="I56" s="24" t="s">
        <v>23</v>
      </c>
      <c r="J56" s="46" t="str">
        <f>IF(J14="","",J14)</f>
        <v>19. 3. 2024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UK - právnická fakulta</v>
      </c>
      <c r="I58" s="24" t="s">
        <v>31</v>
      </c>
      <c r="J58" s="27" t="str">
        <f>E23</f>
        <v>ing.arch.Jiří Linhart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>Kateřina Bačová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114</v>
      </c>
      <c r="D61" s="91"/>
      <c r="E61" s="91"/>
      <c r="F61" s="91"/>
      <c r="G61" s="91"/>
      <c r="H61" s="91"/>
      <c r="I61" s="91"/>
      <c r="J61" s="98" t="s">
        <v>115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70</v>
      </c>
      <c r="J63" s="60">
        <f>J88</f>
        <v>0</v>
      </c>
      <c r="L63" s="29"/>
      <c r="AU63" s="14" t="s">
        <v>116</v>
      </c>
    </row>
    <row r="64" spans="2:47" s="8" customFormat="1" ht="24.95" customHeight="1">
      <c r="B64" s="100"/>
      <c r="D64" s="101" t="s">
        <v>161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11" customFormat="1" ht="19.899999999999999" customHeight="1">
      <c r="B65" s="144"/>
      <c r="D65" s="145" t="s">
        <v>162</v>
      </c>
      <c r="E65" s="146"/>
      <c r="F65" s="146"/>
      <c r="G65" s="146"/>
      <c r="H65" s="146"/>
      <c r="I65" s="146"/>
      <c r="J65" s="147">
        <f>J90</f>
        <v>0</v>
      </c>
      <c r="L65" s="144"/>
    </row>
    <row r="66" spans="2:12" s="11" customFormat="1" ht="19.899999999999999" customHeight="1">
      <c r="B66" s="144"/>
      <c r="D66" s="145" t="s">
        <v>163</v>
      </c>
      <c r="E66" s="146"/>
      <c r="F66" s="146"/>
      <c r="G66" s="146"/>
      <c r="H66" s="146"/>
      <c r="I66" s="146"/>
      <c r="J66" s="147">
        <f>J96</f>
        <v>0</v>
      </c>
      <c r="L66" s="144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118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16</v>
      </c>
      <c r="L75" s="29"/>
    </row>
    <row r="76" spans="2:12" s="1" customFormat="1" ht="26.25" customHeight="1">
      <c r="B76" s="29"/>
      <c r="E76" s="274" t="str">
        <f>E7</f>
        <v>UK - právnická fakulta - oddělení strategického rozvoje Mobiliář rekonstruovaných místností 23,120,220,407 a 412</v>
      </c>
      <c r="F76" s="275"/>
      <c r="G76" s="275"/>
      <c r="H76" s="275"/>
      <c r="L76" s="29"/>
    </row>
    <row r="77" spans="2:12" ht="12" customHeight="1">
      <c r="B77" s="17"/>
      <c r="C77" s="24" t="s">
        <v>109</v>
      </c>
      <c r="L77" s="17"/>
    </row>
    <row r="78" spans="2:12" s="1" customFormat="1" ht="16.5" customHeight="1">
      <c r="B78" s="29"/>
      <c r="E78" s="274" t="s">
        <v>159</v>
      </c>
      <c r="F78" s="273"/>
      <c r="G78" s="273"/>
      <c r="H78" s="273"/>
      <c r="L78" s="29"/>
    </row>
    <row r="79" spans="2:12" s="1" customFormat="1" ht="12" customHeight="1">
      <c r="B79" s="29"/>
      <c r="C79" s="24" t="s">
        <v>111</v>
      </c>
      <c r="L79" s="29"/>
    </row>
    <row r="80" spans="2:12" s="1" customFormat="1" ht="16.5" customHeight="1">
      <c r="B80" s="29"/>
      <c r="E80" s="267" t="str">
        <f>E11</f>
        <v>01 - Mobiliář</v>
      </c>
      <c r="F80" s="273"/>
      <c r="G80" s="273"/>
      <c r="H80" s="273"/>
      <c r="L80" s="29"/>
    </row>
    <row r="81" spans="2:65" s="1" customFormat="1" ht="6.95" customHeight="1">
      <c r="B81" s="29"/>
      <c r="L81" s="29"/>
    </row>
    <row r="82" spans="2:65" s="1" customFormat="1" ht="12" customHeight="1">
      <c r="B82" s="29"/>
      <c r="C82" s="24" t="s">
        <v>21</v>
      </c>
      <c r="F82" s="22" t="str">
        <f>F14</f>
        <v>Nám. Curieových 901/7, Praha 1</v>
      </c>
      <c r="I82" s="24" t="s">
        <v>23</v>
      </c>
      <c r="J82" s="46" t="str">
        <f>IF(J14="","",J14)</f>
        <v>19. 3. 2024</v>
      </c>
      <c r="L82" s="29"/>
    </row>
    <row r="83" spans="2:65" s="1" customFormat="1" ht="6.95" customHeight="1">
      <c r="B83" s="29"/>
      <c r="L83" s="29"/>
    </row>
    <row r="84" spans="2:65" s="1" customFormat="1" ht="15.2" customHeight="1">
      <c r="B84" s="29"/>
      <c r="C84" s="24" t="s">
        <v>25</v>
      </c>
      <c r="F84" s="22" t="str">
        <f>E17</f>
        <v>UK - právnická fakulta</v>
      </c>
      <c r="I84" s="24" t="s">
        <v>31</v>
      </c>
      <c r="J84" s="27" t="str">
        <f>E23</f>
        <v>ing.arch.Jiří Linhart</v>
      </c>
      <c r="L84" s="29"/>
    </row>
    <row r="85" spans="2:65" s="1" customFormat="1" ht="15.2" customHeight="1">
      <c r="B85" s="29"/>
      <c r="C85" s="24" t="s">
        <v>29</v>
      </c>
      <c r="F85" s="22" t="str">
        <f>IF(E20="","",E20)</f>
        <v>Vyplň údaj</v>
      </c>
      <c r="I85" s="24" t="s">
        <v>34</v>
      </c>
      <c r="J85" s="27" t="str">
        <f>E26</f>
        <v>Kateřina Bačová</v>
      </c>
      <c r="L85" s="29"/>
    </row>
    <row r="86" spans="2:65" s="1" customFormat="1" ht="10.35" customHeight="1">
      <c r="B86" s="29"/>
      <c r="L86" s="29"/>
    </row>
    <row r="87" spans="2:65" s="9" customFormat="1" ht="29.25" customHeight="1">
      <c r="B87" s="104"/>
      <c r="C87" s="105" t="s">
        <v>119</v>
      </c>
      <c r="D87" s="106" t="s">
        <v>57</v>
      </c>
      <c r="E87" s="106" t="s">
        <v>53</v>
      </c>
      <c r="F87" s="106" t="s">
        <v>54</v>
      </c>
      <c r="G87" s="106" t="s">
        <v>120</v>
      </c>
      <c r="H87" s="106" t="s">
        <v>121</v>
      </c>
      <c r="I87" s="106" t="s">
        <v>122</v>
      </c>
      <c r="J87" s="106" t="s">
        <v>115</v>
      </c>
      <c r="K87" s="107" t="s">
        <v>123</v>
      </c>
      <c r="L87" s="104"/>
      <c r="M87" s="53" t="s">
        <v>19</v>
      </c>
      <c r="N87" s="54" t="s">
        <v>42</v>
      </c>
      <c r="O87" s="54" t="s">
        <v>124</v>
      </c>
      <c r="P87" s="54" t="s">
        <v>125</v>
      </c>
      <c r="Q87" s="54" t="s">
        <v>126</v>
      </c>
      <c r="R87" s="54" t="s">
        <v>127</v>
      </c>
      <c r="S87" s="54" t="s">
        <v>128</v>
      </c>
      <c r="T87" s="55" t="s">
        <v>129</v>
      </c>
    </row>
    <row r="88" spans="2:65" s="1" customFormat="1" ht="22.9" customHeight="1">
      <c r="B88" s="29"/>
      <c r="C88" s="58" t="s">
        <v>130</v>
      </c>
      <c r="J88" s="108">
        <f>BK88</f>
        <v>0</v>
      </c>
      <c r="L88" s="29"/>
      <c r="M88" s="56"/>
      <c r="N88" s="47"/>
      <c r="O88" s="47"/>
      <c r="P88" s="109">
        <f>P89</f>
        <v>0</v>
      </c>
      <c r="Q88" s="47"/>
      <c r="R88" s="109">
        <f>R89</f>
        <v>0</v>
      </c>
      <c r="S88" s="47"/>
      <c r="T88" s="110">
        <f>T89</f>
        <v>0</v>
      </c>
      <c r="AT88" s="14" t="s">
        <v>71</v>
      </c>
      <c r="AU88" s="14" t="s">
        <v>116</v>
      </c>
      <c r="BK88" s="111">
        <f>BK89</f>
        <v>0</v>
      </c>
    </row>
    <row r="89" spans="2:65" s="10" customFormat="1" ht="25.9" customHeight="1">
      <c r="B89" s="112"/>
      <c r="D89" s="113" t="s">
        <v>71</v>
      </c>
      <c r="E89" s="114" t="s">
        <v>164</v>
      </c>
      <c r="F89" s="114" t="s">
        <v>165</v>
      </c>
      <c r="I89" s="115"/>
      <c r="J89" s="116">
        <f>BK89</f>
        <v>0</v>
      </c>
      <c r="L89" s="112"/>
      <c r="M89" s="117"/>
      <c r="P89" s="118">
        <f>P90+P96</f>
        <v>0</v>
      </c>
      <c r="R89" s="118">
        <f>R90+R96</f>
        <v>0</v>
      </c>
      <c r="T89" s="119">
        <f>T90+T96</f>
        <v>0</v>
      </c>
      <c r="AR89" s="113" t="s">
        <v>154</v>
      </c>
      <c r="AT89" s="120" t="s">
        <v>71</v>
      </c>
      <c r="AU89" s="120" t="s">
        <v>72</v>
      </c>
      <c r="AY89" s="113" t="s">
        <v>133</v>
      </c>
      <c r="BK89" s="121">
        <f>BK90+BK96</f>
        <v>0</v>
      </c>
    </row>
    <row r="90" spans="2:65" s="10" customFormat="1" ht="22.9" customHeight="1">
      <c r="B90" s="112"/>
      <c r="D90" s="113" t="s">
        <v>71</v>
      </c>
      <c r="E90" s="148" t="s">
        <v>166</v>
      </c>
      <c r="F90" s="148" t="s">
        <v>167</v>
      </c>
      <c r="I90" s="115"/>
      <c r="J90" s="149">
        <f>BK90</f>
        <v>0</v>
      </c>
      <c r="L90" s="112"/>
      <c r="M90" s="117"/>
      <c r="P90" s="118">
        <f>SUM(P91:P95)</f>
        <v>0</v>
      </c>
      <c r="R90" s="118">
        <f>SUM(R91:R95)</f>
        <v>0</v>
      </c>
      <c r="T90" s="119">
        <f>SUM(T91:T95)</f>
        <v>0</v>
      </c>
      <c r="AR90" s="113" t="s">
        <v>154</v>
      </c>
      <c r="AT90" s="120" t="s">
        <v>71</v>
      </c>
      <c r="AU90" s="120" t="s">
        <v>79</v>
      </c>
      <c r="AY90" s="113" t="s">
        <v>133</v>
      </c>
      <c r="BK90" s="121">
        <f>SUM(BK91:BK95)</f>
        <v>0</v>
      </c>
    </row>
    <row r="91" spans="2:65" s="1" customFormat="1" ht="16.5" customHeight="1">
      <c r="B91" s="29"/>
      <c r="C91" s="122" t="s">
        <v>79</v>
      </c>
      <c r="D91" s="122" t="s">
        <v>134</v>
      </c>
      <c r="E91" s="123" t="s">
        <v>168</v>
      </c>
      <c r="F91" s="124" t="s">
        <v>169</v>
      </c>
      <c r="G91" s="125" t="s">
        <v>170</v>
      </c>
      <c r="H91" s="126">
        <v>16</v>
      </c>
      <c r="I91" s="127"/>
      <c r="J91" s="128">
        <f>ROUND(I91*H91,2)</f>
        <v>0</v>
      </c>
      <c r="K91" s="124" t="s">
        <v>19</v>
      </c>
      <c r="L91" s="29"/>
      <c r="M91" s="129" t="s">
        <v>19</v>
      </c>
      <c r="N91" s="130" t="s">
        <v>43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171</v>
      </c>
      <c r="AT91" s="133" t="s">
        <v>134</v>
      </c>
      <c r="AU91" s="133" t="s">
        <v>81</v>
      </c>
      <c r="AY91" s="14" t="s">
        <v>133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4" t="s">
        <v>79</v>
      </c>
      <c r="BK91" s="134">
        <f>ROUND(I91*H91,2)</f>
        <v>0</v>
      </c>
      <c r="BL91" s="14" t="s">
        <v>171</v>
      </c>
      <c r="BM91" s="133" t="s">
        <v>172</v>
      </c>
    </row>
    <row r="92" spans="2:65" s="1" customFormat="1" ht="16.5" customHeight="1">
      <c r="B92" s="29"/>
      <c r="C92" s="122" t="s">
        <v>81</v>
      </c>
      <c r="D92" s="122" t="s">
        <v>134</v>
      </c>
      <c r="E92" s="123" t="s">
        <v>173</v>
      </c>
      <c r="F92" s="124" t="s">
        <v>174</v>
      </c>
      <c r="G92" s="125" t="s">
        <v>170</v>
      </c>
      <c r="H92" s="126">
        <v>1</v>
      </c>
      <c r="I92" s="127"/>
      <c r="J92" s="128">
        <f>ROUND(I92*H92,2)</f>
        <v>0</v>
      </c>
      <c r="K92" s="124" t="s">
        <v>19</v>
      </c>
      <c r="L92" s="29"/>
      <c r="M92" s="129" t="s">
        <v>19</v>
      </c>
      <c r="N92" s="130" t="s">
        <v>43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171</v>
      </c>
      <c r="AT92" s="133" t="s">
        <v>134</v>
      </c>
      <c r="AU92" s="133" t="s">
        <v>81</v>
      </c>
      <c r="AY92" s="14" t="s">
        <v>133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4" t="s">
        <v>79</v>
      </c>
      <c r="BK92" s="134">
        <f>ROUND(I92*H92,2)</f>
        <v>0</v>
      </c>
      <c r="BL92" s="14" t="s">
        <v>171</v>
      </c>
      <c r="BM92" s="133" t="s">
        <v>175</v>
      </c>
    </row>
    <row r="93" spans="2:65" s="1" customFormat="1" ht="16.5" customHeight="1">
      <c r="B93" s="29"/>
      <c r="C93" s="122" t="s">
        <v>147</v>
      </c>
      <c r="D93" s="122" t="s">
        <v>134</v>
      </c>
      <c r="E93" s="123" t="s">
        <v>176</v>
      </c>
      <c r="F93" s="124" t="s">
        <v>177</v>
      </c>
      <c r="G93" s="125" t="s">
        <v>170</v>
      </c>
      <c r="H93" s="126">
        <v>2</v>
      </c>
      <c r="I93" s="127"/>
      <c r="J93" s="128">
        <f>ROUND(I93*H93,2)</f>
        <v>0</v>
      </c>
      <c r="K93" s="124" t="s">
        <v>19</v>
      </c>
      <c r="L93" s="29"/>
      <c r="M93" s="129" t="s">
        <v>19</v>
      </c>
      <c r="N93" s="130" t="s">
        <v>43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171</v>
      </c>
      <c r="AT93" s="133" t="s">
        <v>134</v>
      </c>
      <c r="AU93" s="133" t="s">
        <v>81</v>
      </c>
      <c r="AY93" s="14" t="s">
        <v>133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79</v>
      </c>
      <c r="BK93" s="134">
        <f>ROUND(I93*H93,2)</f>
        <v>0</v>
      </c>
      <c r="BL93" s="14" t="s">
        <v>171</v>
      </c>
      <c r="BM93" s="133" t="s">
        <v>178</v>
      </c>
    </row>
    <row r="94" spans="2:65" s="1" customFormat="1" ht="16.5" customHeight="1">
      <c r="B94" s="29"/>
      <c r="C94" s="122" t="s">
        <v>154</v>
      </c>
      <c r="D94" s="122" t="s">
        <v>134</v>
      </c>
      <c r="E94" s="123" t="s">
        <v>179</v>
      </c>
      <c r="F94" s="124" t="s">
        <v>180</v>
      </c>
      <c r="G94" s="125" t="s">
        <v>170</v>
      </c>
      <c r="H94" s="126">
        <v>2</v>
      </c>
      <c r="I94" s="127"/>
      <c r="J94" s="128">
        <f>ROUND(I94*H94,2)</f>
        <v>0</v>
      </c>
      <c r="K94" s="124" t="s">
        <v>19</v>
      </c>
      <c r="L94" s="29"/>
      <c r="M94" s="129" t="s">
        <v>19</v>
      </c>
      <c r="N94" s="130" t="s">
        <v>43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171</v>
      </c>
      <c r="AT94" s="133" t="s">
        <v>134</v>
      </c>
      <c r="AU94" s="133" t="s">
        <v>81</v>
      </c>
      <c r="AY94" s="14" t="s">
        <v>133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4" t="s">
        <v>79</v>
      </c>
      <c r="BK94" s="134">
        <f>ROUND(I94*H94,2)</f>
        <v>0</v>
      </c>
      <c r="BL94" s="14" t="s">
        <v>171</v>
      </c>
      <c r="BM94" s="133" t="s">
        <v>181</v>
      </c>
    </row>
    <row r="95" spans="2:65" s="1" customFormat="1" ht="24.2" customHeight="1">
      <c r="B95" s="29"/>
      <c r="C95" s="122" t="s">
        <v>132</v>
      </c>
      <c r="D95" s="122" t="s">
        <v>134</v>
      </c>
      <c r="E95" s="123" t="s">
        <v>182</v>
      </c>
      <c r="F95" s="124" t="s">
        <v>183</v>
      </c>
      <c r="G95" s="125" t="s">
        <v>170</v>
      </c>
      <c r="H95" s="126">
        <v>1</v>
      </c>
      <c r="I95" s="127"/>
      <c r="J95" s="128">
        <f>ROUND(I95*H95,2)</f>
        <v>0</v>
      </c>
      <c r="K95" s="124" t="s">
        <v>19</v>
      </c>
      <c r="L95" s="29"/>
      <c r="M95" s="129" t="s">
        <v>19</v>
      </c>
      <c r="N95" s="130" t="s">
        <v>43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171</v>
      </c>
      <c r="AT95" s="133" t="s">
        <v>134</v>
      </c>
      <c r="AU95" s="133" t="s">
        <v>81</v>
      </c>
      <c r="AY95" s="14" t="s">
        <v>133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4" t="s">
        <v>79</v>
      </c>
      <c r="BK95" s="134">
        <f>ROUND(I95*H95,2)</f>
        <v>0</v>
      </c>
      <c r="BL95" s="14" t="s">
        <v>171</v>
      </c>
      <c r="BM95" s="133" t="s">
        <v>184</v>
      </c>
    </row>
    <row r="96" spans="2:65" s="10" customFormat="1" ht="22.9" customHeight="1">
      <c r="B96" s="112"/>
      <c r="D96" s="113" t="s">
        <v>71</v>
      </c>
      <c r="E96" s="148" t="s">
        <v>185</v>
      </c>
      <c r="F96" s="148" t="s">
        <v>186</v>
      </c>
      <c r="I96" s="115"/>
      <c r="J96" s="149">
        <f>BK96</f>
        <v>0</v>
      </c>
      <c r="L96" s="112"/>
      <c r="M96" s="117"/>
      <c r="P96" s="118">
        <f>SUM(P97:P102)</f>
        <v>0</v>
      </c>
      <c r="R96" s="118">
        <f>SUM(R97:R102)</f>
        <v>0</v>
      </c>
      <c r="T96" s="119">
        <f>SUM(T97:T102)</f>
        <v>0</v>
      </c>
      <c r="AR96" s="113" t="s">
        <v>154</v>
      </c>
      <c r="AT96" s="120" t="s">
        <v>71</v>
      </c>
      <c r="AU96" s="120" t="s">
        <v>79</v>
      </c>
      <c r="AY96" s="113" t="s">
        <v>133</v>
      </c>
      <c r="BK96" s="121">
        <f>SUM(BK97:BK102)</f>
        <v>0</v>
      </c>
    </row>
    <row r="97" spans="2:65" s="1" customFormat="1" ht="16.5" customHeight="1">
      <c r="B97" s="29"/>
      <c r="C97" s="122" t="s">
        <v>187</v>
      </c>
      <c r="D97" s="122" t="s">
        <v>134</v>
      </c>
      <c r="E97" s="123" t="s">
        <v>188</v>
      </c>
      <c r="F97" s="124" t="s">
        <v>189</v>
      </c>
      <c r="G97" s="125" t="s">
        <v>170</v>
      </c>
      <c r="H97" s="126">
        <v>1</v>
      </c>
      <c r="I97" s="127"/>
      <c r="J97" s="128">
        <f>ROUND(I97*H97,2)</f>
        <v>0</v>
      </c>
      <c r="K97" s="124" t="s">
        <v>19</v>
      </c>
      <c r="L97" s="29"/>
      <c r="M97" s="129" t="s">
        <v>19</v>
      </c>
      <c r="N97" s="130" t="s">
        <v>43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171</v>
      </c>
      <c r="AT97" s="133" t="s">
        <v>134</v>
      </c>
      <c r="AU97" s="133" t="s">
        <v>81</v>
      </c>
      <c r="AY97" s="14" t="s">
        <v>133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4" t="s">
        <v>79</v>
      </c>
      <c r="BK97" s="134">
        <f>ROUND(I97*H97,2)</f>
        <v>0</v>
      </c>
      <c r="BL97" s="14" t="s">
        <v>171</v>
      </c>
      <c r="BM97" s="133" t="s">
        <v>190</v>
      </c>
    </row>
    <row r="98" spans="2:65" s="1" customFormat="1" ht="16.5" customHeight="1">
      <c r="B98" s="29"/>
      <c r="C98" s="122" t="s">
        <v>191</v>
      </c>
      <c r="D98" s="122" t="s">
        <v>134</v>
      </c>
      <c r="E98" s="123" t="s">
        <v>192</v>
      </c>
      <c r="F98" s="124" t="s">
        <v>193</v>
      </c>
      <c r="G98" s="125" t="s">
        <v>170</v>
      </c>
      <c r="H98" s="126">
        <v>18</v>
      </c>
      <c r="I98" s="127"/>
      <c r="J98" s="128">
        <f>ROUND(I98*H98,2)</f>
        <v>0</v>
      </c>
      <c r="K98" s="124" t="s">
        <v>19</v>
      </c>
      <c r="L98" s="29"/>
      <c r="M98" s="129" t="s">
        <v>19</v>
      </c>
      <c r="N98" s="130" t="s">
        <v>43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171</v>
      </c>
      <c r="AT98" s="133" t="s">
        <v>134</v>
      </c>
      <c r="AU98" s="133" t="s">
        <v>81</v>
      </c>
      <c r="AY98" s="14" t="s">
        <v>133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4" t="s">
        <v>79</v>
      </c>
      <c r="BK98" s="134">
        <f>ROUND(I98*H98,2)</f>
        <v>0</v>
      </c>
      <c r="BL98" s="14" t="s">
        <v>171</v>
      </c>
      <c r="BM98" s="133" t="s">
        <v>194</v>
      </c>
    </row>
    <row r="99" spans="2:65" s="1" customFormat="1" ht="16.5" customHeight="1">
      <c r="B99" s="29"/>
      <c r="C99" s="122" t="s">
        <v>195</v>
      </c>
      <c r="D99" s="122" t="s">
        <v>134</v>
      </c>
      <c r="E99" s="123" t="s">
        <v>196</v>
      </c>
      <c r="F99" s="124" t="s">
        <v>197</v>
      </c>
      <c r="G99" s="125" t="s">
        <v>170</v>
      </c>
      <c r="H99" s="126">
        <v>1</v>
      </c>
      <c r="I99" s="127"/>
      <c r="J99" s="128">
        <f>ROUND(I99*H99,2)</f>
        <v>0</v>
      </c>
      <c r="K99" s="124" t="s">
        <v>19</v>
      </c>
      <c r="L99" s="29"/>
      <c r="M99" s="129" t="s">
        <v>19</v>
      </c>
      <c r="N99" s="130" t="s">
        <v>43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171</v>
      </c>
      <c r="AT99" s="133" t="s">
        <v>134</v>
      </c>
      <c r="AU99" s="133" t="s">
        <v>81</v>
      </c>
      <c r="AY99" s="14" t="s">
        <v>133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4" t="s">
        <v>79</v>
      </c>
      <c r="BK99" s="134">
        <f>ROUND(I99*H99,2)</f>
        <v>0</v>
      </c>
      <c r="BL99" s="14" t="s">
        <v>171</v>
      </c>
      <c r="BM99" s="133" t="s">
        <v>198</v>
      </c>
    </row>
    <row r="100" spans="2:65" s="1" customFormat="1" ht="16.5" customHeight="1">
      <c r="B100" s="29"/>
      <c r="C100" s="122" t="s">
        <v>199</v>
      </c>
      <c r="D100" s="122" t="s">
        <v>134</v>
      </c>
      <c r="E100" s="123" t="s">
        <v>200</v>
      </c>
      <c r="F100" s="124" t="s">
        <v>201</v>
      </c>
      <c r="G100" s="125" t="s">
        <v>170</v>
      </c>
      <c r="H100" s="126">
        <v>1</v>
      </c>
      <c r="I100" s="127"/>
      <c r="J100" s="128">
        <f>ROUND(I100*H100,2)</f>
        <v>0</v>
      </c>
      <c r="K100" s="124" t="s">
        <v>19</v>
      </c>
      <c r="L100" s="29"/>
      <c r="M100" s="129" t="s">
        <v>19</v>
      </c>
      <c r="N100" s="130" t="s">
        <v>43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171</v>
      </c>
      <c r="AT100" s="133" t="s">
        <v>134</v>
      </c>
      <c r="AU100" s="133" t="s">
        <v>81</v>
      </c>
      <c r="AY100" s="14" t="s">
        <v>133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4" t="s">
        <v>79</v>
      </c>
      <c r="BK100" s="134">
        <f>ROUND(I100*H100,2)</f>
        <v>0</v>
      </c>
      <c r="BL100" s="14" t="s">
        <v>171</v>
      </c>
      <c r="BM100" s="133" t="s">
        <v>202</v>
      </c>
    </row>
    <row r="101" spans="2:65" s="1" customFormat="1" ht="16.5" customHeight="1">
      <c r="B101" s="29"/>
      <c r="C101" s="122" t="s">
        <v>203</v>
      </c>
      <c r="D101" s="122" t="s">
        <v>134</v>
      </c>
      <c r="E101" s="123" t="s">
        <v>204</v>
      </c>
      <c r="F101" s="124" t="s">
        <v>205</v>
      </c>
      <c r="G101" s="125" t="s">
        <v>170</v>
      </c>
      <c r="H101" s="126">
        <v>1</v>
      </c>
      <c r="I101" s="127"/>
      <c r="J101" s="128">
        <f>ROUND(I101*H101,2)</f>
        <v>0</v>
      </c>
      <c r="K101" s="124" t="s">
        <v>19</v>
      </c>
      <c r="L101" s="29"/>
      <c r="M101" s="129" t="s">
        <v>19</v>
      </c>
      <c r="N101" s="130" t="s">
        <v>43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171</v>
      </c>
      <c r="AT101" s="133" t="s">
        <v>134</v>
      </c>
      <c r="AU101" s="133" t="s">
        <v>81</v>
      </c>
      <c r="AY101" s="14" t="s">
        <v>133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4" t="s">
        <v>79</v>
      </c>
      <c r="BK101" s="134">
        <f>ROUND(I101*H101,2)</f>
        <v>0</v>
      </c>
      <c r="BL101" s="14" t="s">
        <v>171</v>
      </c>
      <c r="BM101" s="133" t="s">
        <v>206</v>
      </c>
    </row>
    <row r="102" spans="2:65" s="1" customFormat="1" ht="21.75" customHeight="1">
      <c r="B102" s="29"/>
      <c r="C102" s="122" t="s">
        <v>207</v>
      </c>
      <c r="D102" s="122" t="s">
        <v>134</v>
      </c>
      <c r="E102" s="123" t="s">
        <v>208</v>
      </c>
      <c r="F102" s="124" t="s">
        <v>209</v>
      </c>
      <c r="G102" s="125" t="s">
        <v>170</v>
      </c>
      <c r="H102" s="126">
        <v>1</v>
      </c>
      <c r="I102" s="127"/>
      <c r="J102" s="128">
        <f>ROUND(I102*H102,2)</f>
        <v>0</v>
      </c>
      <c r="K102" s="124" t="s">
        <v>19</v>
      </c>
      <c r="L102" s="29"/>
      <c r="M102" s="150" t="s">
        <v>19</v>
      </c>
      <c r="N102" s="151" t="s">
        <v>43</v>
      </c>
      <c r="O102" s="142"/>
      <c r="P102" s="152">
        <f>O102*H102</f>
        <v>0</v>
      </c>
      <c r="Q102" s="152">
        <v>0</v>
      </c>
      <c r="R102" s="152">
        <f>Q102*H102</f>
        <v>0</v>
      </c>
      <c r="S102" s="152">
        <v>0</v>
      </c>
      <c r="T102" s="153">
        <f>S102*H102</f>
        <v>0</v>
      </c>
      <c r="AR102" s="133" t="s">
        <v>171</v>
      </c>
      <c r="AT102" s="133" t="s">
        <v>134</v>
      </c>
      <c r="AU102" s="133" t="s">
        <v>81</v>
      </c>
      <c r="AY102" s="14" t="s">
        <v>133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4" t="s">
        <v>79</v>
      </c>
      <c r="BK102" s="134">
        <f>ROUND(I102*H102,2)</f>
        <v>0</v>
      </c>
      <c r="BL102" s="14" t="s">
        <v>171</v>
      </c>
      <c r="BM102" s="133" t="s">
        <v>210</v>
      </c>
    </row>
    <row r="103" spans="2:65" s="1" customFormat="1" ht="6.95" customHeight="1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29"/>
    </row>
  </sheetData>
  <sheetProtection algorithmName="SHA-512" hashValue="g6L+xPKuDKMO6t4a6RLnvtfZT7w/OqeD4uBw3lEeLPLRnqtDfHVeC/2JS0ENUI7lDR2L7o4HQXn+lZ80UQUqJw==" saltValue="FzNaEQXeozYcfdGKwx9Uk+XU/PCP5g2+63zl9zKL6295E3ySlOsMfAkZYfqk7mJGLo4aEQGNTDaYoIbLPiREqg==" spinCount="100000" sheet="1" objects="1" scenarios="1" formatColumns="0" formatRows="0" autoFilter="0"/>
  <autoFilter ref="C87:K102" xr:uid="{00000000-0009-0000-0000-000002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4" t="s">
        <v>95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108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74" t="str">
        <f>'Rekapitulace stavby'!K6</f>
        <v>UK - právnická fakulta - oddělení strategického rozvoje Mobiliář rekonstruovaných místností 23,120,220,407 a 412</v>
      </c>
      <c r="F7" s="275"/>
      <c r="G7" s="275"/>
      <c r="H7" s="275"/>
      <c r="L7" s="17"/>
    </row>
    <row r="8" spans="2:46" ht="12" customHeight="1">
      <c r="B8" s="17"/>
      <c r="D8" s="24" t="s">
        <v>109</v>
      </c>
      <c r="L8" s="17"/>
    </row>
    <row r="9" spans="2:46" s="1" customFormat="1" ht="16.5" customHeight="1">
      <c r="B9" s="29"/>
      <c r="E9" s="274" t="s">
        <v>211</v>
      </c>
      <c r="F9" s="273"/>
      <c r="G9" s="273"/>
      <c r="H9" s="273"/>
      <c r="L9" s="29"/>
    </row>
    <row r="10" spans="2:46" s="1" customFormat="1" ht="12" customHeight="1">
      <c r="B10" s="29"/>
      <c r="D10" s="24" t="s">
        <v>111</v>
      </c>
      <c r="L10" s="29"/>
    </row>
    <row r="11" spans="2:46" s="1" customFormat="1" ht="16.5" customHeight="1">
      <c r="B11" s="29"/>
      <c r="E11" s="267" t="s">
        <v>160</v>
      </c>
      <c r="F11" s="273"/>
      <c r="G11" s="273"/>
      <c r="H11" s="27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19. 3. 2024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76" t="str">
        <f>'Rekapitulace stavby'!E14</f>
        <v>Vyplň údaj</v>
      </c>
      <c r="F20" s="259"/>
      <c r="G20" s="259"/>
      <c r="H20" s="259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">
        <v>19</v>
      </c>
      <c r="L22" s="29"/>
    </row>
    <row r="23" spans="2:12" s="1" customFormat="1" ht="18" customHeight="1">
      <c r="B23" s="29"/>
      <c r="E23" s="22" t="s">
        <v>32</v>
      </c>
      <c r="I23" s="24" t="s">
        <v>28</v>
      </c>
      <c r="J23" s="22" t="s">
        <v>19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">
        <v>19</v>
      </c>
      <c r="L25" s="29"/>
    </row>
    <row r="26" spans="2:12" s="1" customFormat="1" ht="18" customHeight="1">
      <c r="B26" s="29"/>
      <c r="E26" s="22" t="s">
        <v>35</v>
      </c>
      <c r="I26" s="24" t="s">
        <v>28</v>
      </c>
      <c r="J26" s="22" t="s">
        <v>19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36</v>
      </c>
      <c r="L28" s="29"/>
    </row>
    <row r="29" spans="2:12" s="7" customFormat="1" ht="16.5" customHeight="1">
      <c r="B29" s="88"/>
      <c r="E29" s="263" t="s">
        <v>19</v>
      </c>
      <c r="F29" s="263"/>
      <c r="G29" s="263"/>
      <c r="H29" s="263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38</v>
      </c>
      <c r="J32" s="60">
        <f>ROUND(J88,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5" customHeight="1">
      <c r="B35" s="29"/>
      <c r="D35" s="49" t="s">
        <v>42</v>
      </c>
      <c r="E35" s="24" t="s">
        <v>43</v>
      </c>
      <c r="F35" s="80">
        <f>ROUND((SUM(BE88:BE97)),  2)</f>
        <v>0</v>
      </c>
      <c r="I35" s="90">
        <v>0.21</v>
      </c>
      <c r="J35" s="80">
        <f>ROUND(((SUM(BE88:BE97))*I35),  2)</f>
        <v>0</v>
      </c>
      <c r="L35" s="29"/>
    </row>
    <row r="36" spans="2:12" s="1" customFormat="1" ht="14.45" customHeight="1">
      <c r="B36" s="29"/>
      <c r="E36" s="24" t="s">
        <v>44</v>
      </c>
      <c r="F36" s="80">
        <f>ROUND((SUM(BF88:BF97)),  2)</f>
        <v>0</v>
      </c>
      <c r="I36" s="90">
        <v>0.12</v>
      </c>
      <c r="J36" s="80">
        <f>ROUND(((SUM(BF88:BF97))*I36),  2)</f>
        <v>0</v>
      </c>
      <c r="L36" s="29"/>
    </row>
    <row r="37" spans="2:12" s="1" customFormat="1" ht="14.45" hidden="1" customHeight="1">
      <c r="B37" s="29"/>
      <c r="E37" s="24" t="s">
        <v>45</v>
      </c>
      <c r="F37" s="80">
        <f>ROUND((SUM(BG88:BG97)),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46</v>
      </c>
      <c r="F38" s="80">
        <f>ROUND((SUM(BH88:BH97)),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47</v>
      </c>
      <c r="F39" s="80">
        <f>ROUND((SUM(BI88:BI97)),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48</v>
      </c>
      <c r="E41" s="51"/>
      <c r="F41" s="51"/>
      <c r="G41" s="93" t="s">
        <v>49</v>
      </c>
      <c r="H41" s="94" t="s">
        <v>50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113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26.25" customHeight="1">
      <c r="B50" s="29"/>
      <c r="E50" s="274" t="str">
        <f>E7</f>
        <v>UK - právnická fakulta - oddělení strategického rozvoje Mobiliář rekonstruovaných místností 23,120,220,407 a 412</v>
      </c>
      <c r="F50" s="275"/>
      <c r="G50" s="275"/>
      <c r="H50" s="275"/>
      <c r="L50" s="29"/>
    </row>
    <row r="51" spans="2:47" ht="12" customHeight="1">
      <c r="B51" s="17"/>
      <c r="C51" s="24" t="s">
        <v>109</v>
      </c>
      <c r="L51" s="17"/>
    </row>
    <row r="52" spans="2:47" s="1" customFormat="1" ht="16.5" customHeight="1">
      <c r="B52" s="29"/>
      <c r="E52" s="274" t="s">
        <v>211</v>
      </c>
      <c r="F52" s="273"/>
      <c r="G52" s="273"/>
      <c r="H52" s="273"/>
      <c r="L52" s="29"/>
    </row>
    <row r="53" spans="2:47" s="1" customFormat="1" ht="12" customHeight="1">
      <c r="B53" s="29"/>
      <c r="C53" s="24" t="s">
        <v>111</v>
      </c>
      <c r="L53" s="29"/>
    </row>
    <row r="54" spans="2:47" s="1" customFormat="1" ht="16.5" customHeight="1">
      <c r="B54" s="29"/>
      <c r="E54" s="267" t="str">
        <f>E11</f>
        <v>01 - Mobiliář</v>
      </c>
      <c r="F54" s="273"/>
      <c r="G54" s="273"/>
      <c r="H54" s="273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Nám. Curieových 901/7, Praha 1</v>
      </c>
      <c r="I56" s="24" t="s">
        <v>23</v>
      </c>
      <c r="J56" s="46" t="str">
        <f>IF(J14="","",J14)</f>
        <v>19. 3. 2024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UK - právnická fakulta</v>
      </c>
      <c r="I58" s="24" t="s">
        <v>31</v>
      </c>
      <c r="J58" s="27" t="str">
        <f>E23</f>
        <v>ing.arch.Jiří Linhart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>Kateřina Bačová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114</v>
      </c>
      <c r="D61" s="91"/>
      <c r="E61" s="91"/>
      <c r="F61" s="91"/>
      <c r="G61" s="91"/>
      <c r="H61" s="91"/>
      <c r="I61" s="91"/>
      <c r="J61" s="98" t="s">
        <v>115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70</v>
      </c>
      <c r="J63" s="60">
        <f>J88</f>
        <v>0</v>
      </c>
      <c r="L63" s="29"/>
      <c r="AU63" s="14" t="s">
        <v>116</v>
      </c>
    </row>
    <row r="64" spans="2:47" s="8" customFormat="1" ht="24.95" customHeight="1">
      <c r="B64" s="100"/>
      <c r="D64" s="101" t="s">
        <v>161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11" customFormat="1" ht="19.899999999999999" customHeight="1">
      <c r="B65" s="144"/>
      <c r="D65" s="145" t="s">
        <v>162</v>
      </c>
      <c r="E65" s="146"/>
      <c r="F65" s="146"/>
      <c r="G65" s="146"/>
      <c r="H65" s="146"/>
      <c r="I65" s="146"/>
      <c r="J65" s="147">
        <f>J90</f>
        <v>0</v>
      </c>
      <c r="L65" s="144"/>
    </row>
    <row r="66" spans="2:12" s="11" customFormat="1" ht="19.899999999999999" customHeight="1">
      <c r="B66" s="144"/>
      <c r="D66" s="145" t="s">
        <v>163</v>
      </c>
      <c r="E66" s="146"/>
      <c r="F66" s="146"/>
      <c r="G66" s="146"/>
      <c r="H66" s="146"/>
      <c r="I66" s="146"/>
      <c r="J66" s="147">
        <f>J93</f>
        <v>0</v>
      </c>
      <c r="L66" s="144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118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16</v>
      </c>
      <c r="L75" s="29"/>
    </row>
    <row r="76" spans="2:12" s="1" customFormat="1" ht="26.25" customHeight="1">
      <c r="B76" s="29"/>
      <c r="E76" s="274" t="str">
        <f>E7</f>
        <v>UK - právnická fakulta - oddělení strategického rozvoje Mobiliář rekonstruovaných místností 23,120,220,407 a 412</v>
      </c>
      <c r="F76" s="275"/>
      <c r="G76" s="275"/>
      <c r="H76" s="275"/>
      <c r="L76" s="29"/>
    </row>
    <row r="77" spans="2:12" ht="12" customHeight="1">
      <c r="B77" s="17"/>
      <c r="C77" s="24" t="s">
        <v>109</v>
      </c>
      <c r="L77" s="17"/>
    </row>
    <row r="78" spans="2:12" s="1" customFormat="1" ht="16.5" customHeight="1">
      <c r="B78" s="29"/>
      <c r="E78" s="274" t="s">
        <v>211</v>
      </c>
      <c r="F78" s="273"/>
      <c r="G78" s="273"/>
      <c r="H78" s="273"/>
      <c r="L78" s="29"/>
    </row>
    <row r="79" spans="2:12" s="1" customFormat="1" ht="12" customHeight="1">
      <c r="B79" s="29"/>
      <c r="C79" s="24" t="s">
        <v>111</v>
      </c>
      <c r="L79" s="29"/>
    </row>
    <row r="80" spans="2:12" s="1" customFormat="1" ht="16.5" customHeight="1">
      <c r="B80" s="29"/>
      <c r="E80" s="267" t="str">
        <f>E11</f>
        <v>01 - Mobiliář</v>
      </c>
      <c r="F80" s="273"/>
      <c r="G80" s="273"/>
      <c r="H80" s="273"/>
      <c r="L80" s="29"/>
    </row>
    <row r="81" spans="2:65" s="1" customFormat="1" ht="6.95" customHeight="1">
      <c r="B81" s="29"/>
      <c r="L81" s="29"/>
    </row>
    <row r="82" spans="2:65" s="1" customFormat="1" ht="12" customHeight="1">
      <c r="B82" s="29"/>
      <c r="C82" s="24" t="s">
        <v>21</v>
      </c>
      <c r="F82" s="22" t="str">
        <f>F14</f>
        <v>Nám. Curieových 901/7, Praha 1</v>
      </c>
      <c r="I82" s="24" t="s">
        <v>23</v>
      </c>
      <c r="J82" s="46" t="str">
        <f>IF(J14="","",J14)</f>
        <v>19. 3. 2024</v>
      </c>
      <c r="L82" s="29"/>
    </row>
    <row r="83" spans="2:65" s="1" customFormat="1" ht="6.95" customHeight="1">
      <c r="B83" s="29"/>
      <c r="L83" s="29"/>
    </row>
    <row r="84" spans="2:65" s="1" customFormat="1" ht="15.2" customHeight="1">
      <c r="B84" s="29"/>
      <c r="C84" s="24" t="s">
        <v>25</v>
      </c>
      <c r="F84" s="22" t="str">
        <f>E17</f>
        <v>UK - právnická fakulta</v>
      </c>
      <c r="I84" s="24" t="s">
        <v>31</v>
      </c>
      <c r="J84" s="27" t="str">
        <f>E23</f>
        <v>ing.arch.Jiří Linhart</v>
      </c>
      <c r="L84" s="29"/>
    </row>
    <row r="85" spans="2:65" s="1" customFormat="1" ht="15.2" customHeight="1">
      <c r="B85" s="29"/>
      <c r="C85" s="24" t="s">
        <v>29</v>
      </c>
      <c r="F85" s="22" t="str">
        <f>IF(E20="","",E20)</f>
        <v>Vyplň údaj</v>
      </c>
      <c r="I85" s="24" t="s">
        <v>34</v>
      </c>
      <c r="J85" s="27" t="str">
        <f>E26</f>
        <v>Kateřina Bačová</v>
      </c>
      <c r="L85" s="29"/>
    </row>
    <row r="86" spans="2:65" s="1" customFormat="1" ht="10.35" customHeight="1">
      <c r="B86" s="29"/>
      <c r="L86" s="29"/>
    </row>
    <row r="87" spans="2:65" s="9" customFormat="1" ht="29.25" customHeight="1">
      <c r="B87" s="104"/>
      <c r="C87" s="105" t="s">
        <v>119</v>
      </c>
      <c r="D87" s="106" t="s">
        <v>57</v>
      </c>
      <c r="E87" s="106" t="s">
        <v>53</v>
      </c>
      <c r="F87" s="106" t="s">
        <v>54</v>
      </c>
      <c r="G87" s="106" t="s">
        <v>120</v>
      </c>
      <c r="H87" s="106" t="s">
        <v>121</v>
      </c>
      <c r="I87" s="106" t="s">
        <v>122</v>
      </c>
      <c r="J87" s="106" t="s">
        <v>115</v>
      </c>
      <c r="K87" s="107" t="s">
        <v>123</v>
      </c>
      <c r="L87" s="104"/>
      <c r="M87" s="53" t="s">
        <v>19</v>
      </c>
      <c r="N87" s="54" t="s">
        <v>42</v>
      </c>
      <c r="O87" s="54" t="s">
        <v>124</v>
      </c>
      <c r="P87" s="54" t="s">
        <v>125</v>
      </c>
      <c r="Q87" s="54" t="s">
        <v>126</v>
      </c>
      <c r="R87" s="54" t="s">
        <v>127</v>
      </c>
      <c r="S87" s="54" t="s">
        <v>128</v>
      </c>
      <c r="T87" s="55" t="s">
        <v>129</v>
      </c>
    </row>
    <row r="88" spans="2:65" s="1" customFormat="1" ht="22.9" customHeight="1">
      <c r="B88" s="29"/>
      <c r="C88" s="58" t="s">
        <v>130</v>
      </c>
      <c r="J88" s="108">
        <f>BK88</f>
        <v>0</v>
      </c>
      <c r="L88" s="29"/>
      <c r="M88" s="56"/>
      <c r="N88" s="47"/>
      <c r="O88" s="47"/>
      <c r="P88" s="109">
        <f>P89</f>
        <v>0</v>
      </c>
      <c r="Q88" s="47"/>
      <c r="R88" s="109">
        <f>R89</f>
        <v>0</v>
      </c>
      <c r="S88" s="47"/>
      <c r="T88" s="110">
        <f>T89</f>
        <v>0</v>
      </c>
      <c r="AT88" s="14" t="s">
        <v>71</v>
      </c>
      <c r="AU88" s="14" t="s">
        <v>116</v>
      </c>
      <c r="BK88" s="111">
        <f>BK89</f>
        <v>0</v>
      </c>
    </row>
    <row r="89" spans="2:65" s="10" customFormat="1" ht="25.9" customHeight="1">
      <c r="B89" s="112"/>
      <c r="D89" s="113" t="s">
        <v>71</v>
      </c>
      <c r="E89" s="114" t="s">
        <v>164</v>
      </c>
      <c r="F89" s="114" t="s">
        <v>165</v>
      </c>
      <c r="I89" s="115"/>
      <c r="J89" s="116">
        <f>BK89</f>
        <v>0</v>
      </c>
      <c r="L89" s="112"/>
      <c r="M89" s="117"/>
      <c r="P89" s="118">
        <f>P90+P93</f>
        <v>0</v>
      </c>
      <c r="R89" s="118">
        <f>R90+R93</f>
        <v>0</v>
      </c>
      <c r="T89" s="119">
        <f>T90+T93</f>
        <v>0</v>
      </c>
      <c r="AR89" s="113" t="s">
        <v>154</v>
      </c>
      <c r="AT89" s="120" t="s">
        <v>71</v>
      </c>
      <c r="AU89" s="120" t="s">
        <v>72</v>
      </c>
      <c r="AY89" s="113" t="s">
        <v>133</v>
      </c>
      <c r="BK89" s="121">
        <f>BK90+BK93</f>
        <v>0</v>
      </c>
    </row>
    <row r="90" spans="2:65" s="10" customFormat="1" ht="22.9" customHeight="1">
      <c r="B90" s="112"/>
      <c r="D90" s="113" t="s">
        <v>71</v>
      </c>
      <c r="E90" s="148" t="s">
        <v>166</v>
      </c>
      <c r="F90" s="148" t="s">
        <v>167</v>
      </c>
      <c r="I90" s="115"/>
      <c r="J90" s="149">
        <f>BK90</f>
        <v>0</v>
      </c>
      <c r="L90" s="112"/>
      <c r="M90" s="117"/>
      <c r="P90" s="118">
        <f>SUM(P91:P92)</f>
        <v>0</v>
      </c>
      <c r="R90" s="118">
        <f>SUM(R91:R92)</f>
        <v>0</v>
      </c>
      <c r="T90" s="119">
        <f>SUM(T91:T92)</f>
        <v>0</v>
      </c>
      <c r="AR90" s="113" t="s">
        <v>154</v>
      </c>
      <c r="AT90" s="120" t="s">
        <v>71</v>
      </c>
      <c r="AU90" s="120" t="s">
        <v>79</v>
      </c>
      <c r="AY90" s="113" t="s">
        <v>133</v>
      </c>
      <c r="BK90" s="121">
        <f>SUM(BK91:BK92)</f>
        <v>0</v>
      </c>
    </row>
    <row r="91" spans="2:65" s="1" customFormat="1" ht="16.5" customHeight="1">
      <c r="B91" s="29"/>
      <c r="C91" s="122" t="s">
        <v>79</v>
      </c>
      <c r="D91" s="122" t="s">
        <v>134</v>
      </c>
      <c r="E91" s="123" t="s">
        <v>173</v>
      </c>
      <c r="F91" s="124" t="s">
        <v>174</v>
      </c>
      <c r="G91" s="125" t="s">
        <v>170</v>
      </c>
      <c r="H91" s="126">
        <v>2</v>
      </c>
      <c r="I91" s="127"/>
      <c r="J91" s="128">
        <f>ROUND(I91*H91,2)</f>
        <v>0</v>
      </c>
      <c r="K91" s="124" t="s">
        <v>19</v>
      </c>
      <c r="L91" s="29"/>
      <c r="M91" s="129" t="s">
        <v>19</v>
      </c>
      <c r="N91" s="130" t="s">
        <v>43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171</v>
      </c>
      <c r="AT91" s="133" t="s">
        <v>134</v>
      </c>
      <c r="AU91" s="133" t="s">
        <v>81</v>
      </c>
      <c r="AY91" s="14" t="s">
        <v>133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4" t="s">
        <v>79</v>
      </c>
      <c r="BK91" s="134">
        <f>ROUND(I91*H91,2)</f>
        <v>0</v>
      </c>
      <c r="BL91" s="14" t="s">
        <v>171</v>
      </c>
      <c r="BM91" s="133" t="s">
        <v>212</v>
      </c>
    </row>
    <row r="92" spans="2:65" s="1" customFormat="1" ht="16.5" customHeight="1">
      <c r="B92" s="29"/>
      <c r="C92" s="122" t="s">
        <v>81</v>
      </c>
      <c r="D92" s="122" t="s">
        <v>134</v>
      </c>
      <c r="E92" s="123" t="s">
        <v>213</v>
      </c>
      <c r="F92" s="124" t="s">
        <v>214</v>
      </c>
      <c r="G92" s="125" t="s">
        <v>170</v>
      </c>
      <c r="H92" s="126">
        <v>1</v>
      </c>
      <c r="I92" s="127"/>
      <c r="J92" s="128">
        <f>ROUND(I92*H92,2)</f>
        <v>0</v>
      </c>
      <c r="K92" s="124" t="s">
        <v>19</v>
      </c>
      <c r="L92" s="29"/>
      <c r="M92" s="129" t="s">
        <v>19</v>
      </c>
      <c r="N92" s="130" t="s">
        <v>43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171</v>
      </c>
      <c r="AT92" s="133" t="s">
        <v>134</v>
      </c>
      <c r="AU92" s="133" t="s">
        <v>81</v>
      </c>
      <c r="AY92" s="14" t="s">
        <v>133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4" t="s">
        <v>79</v>
      </c>
      <c r="BK92" s="134">
        <f>ROUND(I92*H92,2)</f>
        <v>0</v>
      </c>
      <c r="BL92" s="14" t="s">
        <v>171</v>
      </c>
      <c r="BM92" s="133" t="s">
        <v>215</v>
      </c>
    </row>
    <row r="93" spans="2:65" s="10" customFormat="1" ht="22.9" customHeight="1">
      <c r="B93" s="112"/>
      <c r="D93" s="113" t="s">
        <v>71</v>
      </c>
      <c r="E93" s="148" t="s">
        <v>185</v>
      </c>
      <c r="F93" s="148" t="s">
        <v>186</v>
      </c>
      <c r="I93" s="115"/>
      <c r="J93" s="149">
        <f>BK93</f>
        <v>0</v>
      </c>
      <c r="L93" s="112"/>
      <c r="M93" s="117"/>
      <c r="P93" s="118">
        <f>SUM(P94:P97)</f>
        <v>0</v>
      </c>
      <c r="R93" s="118">
        <f>SUM(R94:R97)</f>
        <v>0</v>
      </c>
      <c r="T93" s="119">
        <f>SUM(T94:T97)</f>
        <v>0</v>
      </c>
      <c r="AR93" s="113" t="s">
        <v>154</v>
      </c>
      <c r="AT93" s="120" t="s">
        <v>71</v>
      </c>
      <c r="AU93" s="120" t="s">
        <v>79</v>
      </c>
      <c r="AY93" s="113" t="s">
        <v>133</v>
      </c>
      <c r="BK93" s="121">
        <f>SUM(BK94:BK97)</f>
        <v>0</v>
      </c>
    </row>
    <row r="94" spans="2:65" s="1" customFormat="1" ht="16.5" customHeight="1">
      <c r="B94" s="29"/>
      <c r="C94" s="122" t="s">
        <v>147</v>
      </c>
      <c r="D94" s="122" t="s">
        <v>134</v>
      </c>
      <c r="E94" s="123" t="s">
        <v>188</v>
      </c>
      <c r="F94" s="124" t="s">
        <v>189</v>
      </c>
      <c r="G94" s="125" t="s">
        <v>170</v>
      </c>
      <c r="H94" s="126">
        <v>1</v>
      </c>
      <c r="I94" s="127"/>
      <c r="J94" s="128">
        <f>ROUND(I94*H94,2)</f>
        <v>0</v>
      </c>
      <c r="K94" s="124" t="s">
        <v>19</v>
      </c>
      <c r="L94" s="29"/>
      <c r="M94" s="129" t="s">
        <v>19</v>
      </c>
      <c r="N94" s="130" t="s">
        <v>43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171</v>
      </c>
      <c r="AT94" s="133" t="s">
        <v>134</v>
      </c>
      <c r="AU94" s="133" t="s">
        <v>81</v>
      </c>
      <c r="AY94" s="14" t="s">
        <v>133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4" t="s">
        <v>79</v>
      </c>
      <c r="BK94" s="134">
        <f>ROUND(I94*H94,2)</f>
        <v>0</v>
      </c>
      <c r="BL94" s="14" t="s">
        <v>171</v>
      </c>
      <c r="BM94" s="133" t="s">
        <v>216</v>
      </c>
    </row>
    <row r="95" spans="2:65" s="1" customFormat="1" ht="16.5" customHeight="1">
      <c r="B95" s="29"/>
      <c r="C95" s="122" t="s">
        <v>154</v>
      </c>
      <c r="D95" s="122" t="s">
        <v>134</v>
      </c>
      <c r="E95" s="123" t="s">
        <v>192</v>
      </c>
      <c r="F95" s="124" t="s">
        <v>193</v>
      </c>
      <c r="G95" s="125" t="s">
        <v>170</v>
      </c>
      <c r="H95" s="126">
        <v>4</v>
      </c>
      <c r="I95" s="127"/>
      <c r="J95" s="128">
        <f>ROUND(I95*H95,2)</f>
        <v>0</v>
      </c>
      <c r="K95" s="124" t="s">
        <v>19</v>
      </c>
      <c r="L95" s="29"/>
      <c r="M95" s="129" t="s">
        <v>19</v>
      </c>
      <c r="N95" s="130" t="s">
        <v>43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171</v>
      </c>
      <c r="AT95" s="133" t="s">
        <v>134</v>
      </c>
      <c r="AU95" s="133" t="s">
        <v>81</v>
      </c>
      <c r="AY95" s="14" t="s">
        <v>133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4" t="s">
        <v>79</v>
      </c>
      <c r="BK95" s="134">
        <f>ROUND(I95*H95,2)</f>
        <v>0</v>
      </c>
      <c r="BL95" s="14" t="s">
        <v>171</v>
      </c>
      <c r="BM95" s="133" t="s">
        <v>217</v>
      </c>
    </row>
    <row r="96" spans="2:65" s="1" customFormat="1" ht="16.5" customHeight="1">
      <c r="B96" s="29"/>
      <c r="C96" s="122" t="s">
        <v>132</v>
      </c>
      <c r="D96" s="122" t="s">
        <v>134</v>
      </c>
      <c r="E96" s="123" t="s">
        <v>218</v>
      </c>
      <c r="F96" s="124" t="s">
        <v>219</v>
      </c>
      <c r="G96" s="125" t="s">
        <v>170</v>
      </c>
      <c r="H96" s="126">
        <v>5</v>
      </c>
      <c r="I96" s="127"/>
      <c r="J96" s="128">
        <f>ROUND(I96*H96,2)</f>
        <v>0</v>
      </c>
      <c r="K96" s="124" t="s">
        <v>19</v>
      </c>
      <c r="L96" s="29"/>
      <c r="M96" s="129" t="s">
        <v>19</v>
      </c>
      <c r="N96" s="130" t="s">
        <v>43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171</v>
      </c>
      <c r="AT96" s="133" t="s">
        <v>134</v>
      </c>
      <c r="AU96" s="133" t="s">
        <v>81</v>
      </c>
      <c r="AY96" s="14" t="s">
        <v>133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4" t="s">
        <v>79</v>
      </c>
      <c r="BK96" s="134">
        <f>ROUND(I96*H96,2)</f>
        <v>0</v>
      </c>
      <c r="BL96" s="14" t="s">
        <v>171</v>
      </c>
      <c r="BM96" s="133" t="s">
        <v>220</v>
      </c>
    </row>
    <row r="97" spans="2:65" s="1" customFormat="1" ht="16.5" customHeight="1">
      <c r="B97" s="29"/>
      <c r="C97" s="122" t="s">
        <v>187</v>
      </c>
      <c r="D97" s="122" t="s">
        <v>134</v>
      </c>
      <c r="E97" s="123" t="s">
        <v>221</v>
      </c>
      <c r="F97" s="124" t="s">
        <v>222</v>
      </c>
      <c r="G97" s="125" t="s">
        <v>170</v>
      </c>
      <c r="H97" s="126">
        <v>1</v>
      </c>
      <c r="I97" s="127"/>
      <c r="J97" s="128">
        <f>ROUND(I97*H97,2)</f>
        <v>0</v>
      </c>
      <c r="K97" s="124" t="s">
        <v>19</v>
      </c>
      <c r="L97" s="29"/>
      <c r="M97" s="150" t="s">
        <v>19</v>
      </c>
      <c r="N97" s="151" t="s">
        <v>43</v>
      </c>
      <c r="O97" s="142"/>
      <c r="P97" s="152">
        <f>O97*H97</f>
        <v>0</v>
      </c>
      <c r="Q97" s="152">
        <v>0</v>
      </c>
      <c r="R97" s="152">
        <f>Q97*H97</f>
        <v>0</v>
      </c>
      <c r="S97" s="152">
        <v>0</v>
      </c>
      <c r="T97" s="153">
        <f>S97*H97</f>
        <v>0</v>
      </c>
      <c r="AR97" s="133" t="s">
        <v>171</v>
      </c>
      <c r="AT97" s="133" t="s">
        <v>134</v>
      </c>
      <c r="AU97" s="133" t="s">
        <v>81</v>
      </c>
      <c r="AY97" s="14" t="s">
        <v>133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4" t="s">
        <v>79</v>
      </c>
      <c r="BK97" s="134">
        <f>ROUND(I97*H97,2)</f>
        <v>0</v>
      </c>
      <c r="BL97" s="14" t="s">
        <v>171</v>
      </c>
      <c r="BM97" s="133" t="s">
        <v>223</v>
      </c>
    </row>
    <row r="98" spans="2:65" s="1" customFormat="1" ht="6.9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29"/>
    </row>
  </sheetData>
  <sheetProtection algorithmName="SHA-512" hashValue="c3Lr5XsJ/OCgdBmJE0zCi4tdUZ/bHaivNZh9kw3eiBfB4qrgKKLi1pevm92FxfWdkodq7fIbA9fcA3Z89WcPMw==" saltValue="a1BeciNfViubv/KUWF8dcBHbl7L/9WmPhVv6o5ydHNM1eO5i/SeUHPiu7PqOboMb/jjSFAcdRXOhfHaq3cHvVw==" spinCount="100000" sheet="1" objects="1" scenarios="1" formatColumns="0" formatRows="0" autoFilter="0"/>
  <autoFilter ref="C87:K97" xr:uid="{00000000-0009-0000-0000-000003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4" t="s">
        <v>99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108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74" t="str">
        <f>'Rekapitulace stavby'!K6</f>
        <v>UK - právnická fakulta - oddělení strategického rozvoje Mobiliář rekonstruovaných místností 23,120,220,407 a 412</v>
      </c>
      <c r="F7" s="275"/>
      <c r="G7" s="275"/>
      <c r="H7" s="275"/>
      <c r="L7" s="17"/>
    </row>
    <row r="8" spans="2:46" ht="12" customHeight="1">
      <c r="B8" s="17"/>
      <c r="D8" s="24" t="s">
        <v>109</v>
      </c>
      <c r="L8" s="17"/>
    </row>
    <row r="9" spans="2:46" s="1" customFormat="1" ht="16.5" customHeight="1">
      <c r="B9" s="29"/>
      <c r="E9" s="274" t="s">
        <v>224</v>
      </c>
      <c r="F9" s="273"/>
      <c r="G9" s="273"/>
      <c r="H9" s="273"/>
      <c r="L9" s="29"/>
    </row>
    <row r="10" spans="2:46" s="1" customFormat="1" ht="12" customHeight="1">
      <c r="B10" s="29"/>
      <c r="D10" s="24" t="s">
        <v>111</v>
      </c>
      <c r="L10" s="29"/>
    </row>
    <row r="11" spans="2:46" s="1" customFormat="1" ht="16.5" customHeight="1">
      <c r="B11" s="29"/>
      <c r="E11" s="267" t="s">
        <v>160</v>
      </c>
      <c r="F11" s="273"/>
      <c r="G11" s="273"/>
      <c r="H11" s="27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19. 3. 2024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76" t="str">
        <f>'Rekapitulace stavby'!E14</f>
        <v>Vyplň údaj</v>
      </c>
      <c r="F20" s="259"/>
      <c r="G20" s="259"/>
      <c r="H20" s="259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">
        <v>19</v>
      </c>
      <c r="L22" s="29"/>
    </row>
    <row r="23" spans="2:12" s="1" customFormat="1" ht="18" customHeight="1">
      <c r="B23" s="29"/>
      <c r="E23" s="22" t="s">
        <v>32</v>
      </c>
      <c r="I23" s="24" t="s">
        <v>28</v>
      </c>
      <c r="J23" s="22" t="s">
        <v>19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">
        <v>19</v>
      </c>
      <c r="L25" s="29"/>
    </row>
    <row r="26" spans="2:12" s="1" customFormat="1" ht="18" customHeight="1">
      <c r="B26" s="29"/>
      <c r="E26" s="22" t="s">
        <v>35</v>
      </c>
      <c r="I26" s="24" t="s">
        <v>28</v>
      </c>
      <c r="J26" s="22" t="s">
        <v>19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36</v>
      </c>
      <c r="L28" s="29"/>
    </row>
    <row r="29" spans="2:12" s="7" customFormat="1" ht="16.5" customHeight="1">
      <c r="B29" s="88"/>
      <c r="E29" s="263" t="s">
        <v>19</v>
      </c>
      <c r="F29" s="263"/>
      <c r="G29" s="263"/>
      <c r="H29" s="263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38</v>
      </c>
      <c r="J32" s="60">
        <f>ROUND(J88,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5" customHeight="1">
      <c r="B35" s="29"/>
      <c r="D35" s="49" t="s">
        <v>42</v>
      </c>
      <c r="E35" s="24" t="s">
        <v>43</v>
      </c>
      <c r="F35" s="80">
        <f>ROUND((SUM(BE88:BE98)),  2)</f>
        <v>0</v>
      </c>
      <c r="I35" s="90">
        <v>0.21</v>
      </c>
      <c r="J35" s="80">
        <f>ROUND(((SUM(BE88:BE98))*I35),  2)</f>
        <v>0</v>
      </c>
      <c r="L35" s="29"/>
    </row>
    <row r="36" spans="2:12" s="1" customFormat="1" ht="14.45" customHeight="1">
      <c r="B36" s="29"/>
      <c r="E36" s="24" t="s">
        <v>44</v>
      </c>
      <c r="F36" s="80">
        <f>ROUND((SUM(BF88:BF98)),  2)</f>
        <v>0</v>
      </c>
      <c r="I36" s="90">
        <v>0.12</v>
      </c>
      <c r="J36" s="80">
        <f>ROUND(((SUM(BF88:BF98))*I36),  2)</f>
        <v>0</v>
      </c>
      <c r="L36" s="29"/>
    </row>
    <row r="37" spans="2:12" s="1" customFormat="1" ht="14.45" hidden="1" customHeight="1">
      <c r="B37" s="29"/>
      <c r="E37" s="24" t="s">
        <v>45</v>
      </c>
      <c r="F37" s="80">
        <f>ROUND((SUM(BG88:BG98)),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46</v>
      </c>
      <c r="F38" s="80">
        <f>ROUND((SUM(BH88:BH98)),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47</v>
      </c>
      <c r="F39" s="80">
        <f>ROUND((SUM(BI88:BI98)),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48</v>
      </c>
      <c r="E41" s="51"/>
      <c r="F41" s="51"/>
      <c r="G41" s="93" t="s">
        <v>49</v>
      </c>
      <c r="H41" s="94" t="s">
        <v>50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113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26.25" customHeight="1">
      <c r="B50" s="29"/>
      <c r="E50" s="274" t="str">
        <f>E7</f>
        <v>UK - právnická fakulta - oddělení strategického rozvoje Mobiliář rekonstruovaných místností 23,120,220,407 a 412</v>
      </c>
      <c r="F50" s="275"/>
      <c r="G50" s="275"/>
      <c r="H50" s="275"/>
      <c r="L50" s="29"/>
    </row>
    <row r="51" spans="2:47" ht="12" customHeight="1">
      <c r="B51" s="17"/>
      <c r="C51" s="24" t="s">
        <v>109</v>
      </c>
      <c r="L51" s="17"/>
    </row>
    <row r="52" spans="2:47" s="1" customFormat="1" ht="16.5" customHeight="1">
      <c r="B52" s="29"/>
      <c r="E52" s="274" t="s">
        <v>224</v>
      </c>
      <c r="F52" s="273"/>
      <c r="G52" s="273"/>
      <c r="H52" s="273"/>
      <c r="L52" s="29"/>
    </row>
    <row r="53" spans="2:47" s="1" customFormat="1" ht="12" customHeight="1">
      <c r="B53" s="29"/>
      <c r="C53" s="24" t="s">
        <v>111</v>
      </c>
      <c r="L53" s="29"/>
    </row>
    <row r="54" spans="2:47" s="1" customFormat="1" ht="16.5" customHeight="1">
      <c r="B54" s="29"/>
      <c r="E54" s="267" t="str">
        <f>E11</f>
        <v>01 - Mobiliář</v>
      </c>
      <c r="F54" s="273"/>
      <c r="G54" s="273"/>
      <c r="H54" s="273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Nám. Curieových 901/7, Praha 1</v>
      </c>
      <c r="I56" s="24" t="s">
        <v>23</v>
      </c>
      <c r="J56" s="46" t="str">
        <f>IF(J14="","",J14)</f>
        <v>19. 3. 2024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UK - právnická fakulta</v>
      </c>
      <c r="I58" s="24" t="s">
        <v>31</v>
      </c>
      <c r="J58" s="27" t="str">
        <f>E23</f>
        <v>ing.arch.Jiří Linhart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>Kateřina Bačová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114</v>
      </c>
      <c r="D61" s="91"/>
      <c r="E61" s="91"/>
      <c r="F61" s="91"/>
      <c r="G61" s="91"/>
      <c r="H61" s="91"/>
      <c r="I61" s="91"/>
      <c r="J61" s="98" t="s">
        <v>115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70</v>
      </c>
      <c r="J63" s="60">
        <f>J88</f>
        <v>0</v>
      </c>
      <c r="L63" s="29"/>
      <c r="AU63" s="14" t="s">
        <v>116</v>
      </c>
    </row>
    <row r="64" spans="2:47" s="8" customFormat="1" ht="24.95" customHeight="1">
      <c r="B64" s="100"/>
      <c r="D64" s="101" t="s">
        <v>161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11" customFormat="1" ht="19.899999999999999" customHeight="1">
      <c r="B65" s="144"/>
      <c r="D65" s="145" t="s">
        <v>162</v>
      </c>
      <c r="E65" s="146"/>
      <c r="F65" s="146"/>
      <c r="G65" s="146"/>
      <c r="H65" s="146"/>
      <c r="I65" s="146"/>
      <c r="J65" s="147">
        <f>J90</f>
        <v>0</v>
      </c>
      <c r="L65" s="144"/>
    </row>
    <row r="66" spans="2:12" s="11" customFormat="1" ht="19.899999999999999" customHeight="1">
      <c r="B66" s="144"/>
      <c r="D66" s="145" t="s">
        <v>163</v>
      </c>
      <c r="E66" s="146"/>
      <c r="F66" s="146"/>
      <c r="G66" s="146"/>
      <c r="H66" s="146"/>
      <c r="I66" s="146"/>
      <c r="J66" s="147">
        <f>J92</f>
        <v>0</v>
      </c>
      <c r="L66" s="144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118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16</v>
      </c>
      <c r="L75" s="29"/>
    </row>
    <row r="76" spans="2:12" s="1" customFormat="1" ht="26.25" customHeight="1">
      <c r="B76" s="29"/>
      <c r="E76" s="274" t="str">
        <f>E7</f>
        <v>UK - právnická fakulta - oddělení strategického rozvoje Mobiliář rekonstruovaných místností 23,120,220,407 a 412</v>
      </c>
      <c r="F76" s="275"/>
      <c r="G76" s="275"/>
      <c r="H76" s="275"/>
      <c r="L76" s="29"/>
    </row>
    <row r="77" spans="2:12" ht="12" customHeight="1">
      <c r="B77" s="17"/>
      <c r="C77" s="24" t="s">
        <v>109</v>
      </c>
      <c r="L77" s="17"/>
    </row>
    <row r="78" spans="2:12" s="1" customFormat="1" ht="16.5" customHeight="1">
      <c r="B78" s="29"/>
      <c r="E78" s="274" t="s">
        <v>224</v>
      </c>
      <c r="F78" s="273"/>
      <c r="G78" s="273"/>
      <c r="H78" s="273"/>
      <c r="L78" s="29"/>
    </row>
    <row r="79" spans="2:12" s="1" customFormat="1" ht="12" customHeight="1">
      <c r="B79" s="29"/>
      <c r="C79" s="24" t="s">
        <v>111</v>
      </c>
      <c r="L79" s="29"/>
    </row>
    <row r="80" spans="2:12" s="1" customFormat="1" ht="16.5" customHeight="1">
      <c r="B80" s="29"/>
      <c r="E80" s="267" t="str">
        <f>E11</f>
        <v>01 - Mobiliář</v>
      </c>
      <c r="F80" s="273"/>
      <c r="G80" s="273"/>
      <c r="H80" s="273"/>
      <c r="L80" s="29"/>
    </row>
    <row r="81" spans="2:65" s="1" customFormat="1" ht="6.95" customHeight="1">
      <c r="B81" s="29"/>
      <c r="L81" s="29"/>
    </row>
    <row r="82" spans="2:65" s="1" customFormat="1" ht="12" customHeight="1">
      <c r="B82" s="29"/>
      <c r="C82" s="24" t="s">
        <v>21</v>
      </c>
      <c r="F82" s="22" t="str">
        <f>F14</f>
        <v>Nám. Curieových 901/7, Praha 1</v>
      </c>
      <c r="I82" s="24" t="s">
        <v>23</v>
      </c>
      <c r="J82" s="46" t="str">
        <f>IF(J14="","",J14)</f>
        <v>19. 3. 2024</v>
      </c>
      <c r="L82" s="29"/>
    </row>
    <row r="83" spans="2:65" s="1" customFormat="1" ht="6.95" customHeight="1">
      <c r="B83" s="29"/>
      <c r="L83" s="29"/>
    </row>
    <row r="84" spans="2:65" s="1" customFormat="1" ht="15.2" customHeight="1">
      <c r="B84" s="29"/>
      <c r="C84" s="24" t="s">
        <v>25</v>
      </c>
      <c r="F84" s="22" t="str">
        <f>E17</f>
        <v>UK - právnická fakulta</v>
      </c>
      <c r="I84" s="24" t="s">
        <v>31</v>
      </c>
      <c r="J84" s="27" t="str">
        <f>E23</f>
        <v>ing.arch.Jiří Linhart</v>
      </c>
      <c r="L84" s="29"/>
    </row>
    <row r="85" spans="2:65" s="1" customFormat="1" ht="15.2" customHeight="1">
      <c r="B85" s="29"/>
      <c r="C85" s="24" t="s">
        <v>29</v>
      </c>
      <c r="F85" s="22" t="str">
        <f>IF(E20="","",E20)</f>
        <v>Vyplň údaj</v>
      </c>
      <c r="I85" s="24" t="s">
        <v>34</v>
      </c>
      <c r="J85" s="27" t="str">
        <f>E26</f>
        <v>Kateřina Bačová</v>
      </c>
      <c r="L85" s="29"/>
    </row>
    <row r="86" spans="2:65" s="1" customFormat="1" ht="10.35" customHeight="1">
      <c r="B86" s="29"/>
      <c r="L86" s="29"/>
    </row>
    <row r="87" spans="2:65" s="9" customFormat="1" ht="29.25" customHeight="1">
      <c r="B87" s="104"/>
      <c r="C87" s="105" t="s">
        <v>119</v>
      </c>
      <c r="D87" s="106" t="s">
        <v>57</v>
      </c>
      <c r="E87" s="106" t="s">
        <v>53</v>
      </c>
      <c r="F87" s="106" t="s">
        <v>54</v>
      </c>
      <c r="G87" s="106" t="s">
        <v>120</v>
      </c>
      <c r="H87" s="106" t="s">
        <v>121</v>
      </c>
      <c r="I87" s="106" t="s">
        <v>122</v>
      </c>
      <c r="J87" s="106" t="s">
        <v>115</v>
      </c>
      <c r="K87" s="107" t="s">
        <v>123</v>
      </c>
      <c r="L87" s="104"/>
      <c r="M87" s="53" t="s">
        <v>19</v>
      </c>
      <c r="N87" s="54" t="s">
        <v>42</v>
      </c>
      <c r="O87" s="54" t="s">
        <v>124</v>
      </c>
      <c r="P87" s="54" t="s">
        <v>125</v>
      </c>
      <c r="Q87" s="54" t="s">
        <v>126</v>
      </c>
      <c r="R87" s="54" t="s">
        <v>127</v>
      </c>
      <c r="S87" s="54" t="s">
        <v>128</v>
      </c>
      <c r="T87" s="55" t="s">
        <v>129</v>
      </c>
    </row>
    <row r="88" spans="2:65" s="1" customFormat="1" ht="22.9" customHeight="1">
      <c r="B88" s="29"/>
      <c r="C88" s="58" t="s">
        <v>130</v>
      </c>
      <c r="J88" s="108">
        <f>BK88</f>
        <v>0</v>
      </c>
      <c r="L88" s="29"/>
      <c r="M88" s="56"/>
      <c r="N88" s="47"/>
      <c r="O88" s="47"/>
      <c r="P88" s="109">
        <f>P89</f>
        <v>0</v>
      </c>
      <c r="Q88" s="47"/>
      <c r="R88" s="109">
        <f>R89</f>
        <v>0</v>
      </c>
      <c r="S88" s="47"/>
      <c r="T88" s="110">
        <f>T89</f>
        <v>0</v>
      </c>
      <c r="AT88" s="14" t="s">
        <v>71</v>
      </c>
      <c r="AU88" s="14" t="s">
        <v>116</v>
      </c>
      <c r="BK88" s="111">
        <f>BK89</f>
        <v>0</v>
      </c>
    </row>
    <row r="89" spans="2:65" s="10" customFormat="1" ht="25.9" customHeight="1">
      <c r="B89" s="112"/>
      <c r="D89" s="113" t="s">
        <v>71</v>
      </c>
      <c r="E89" s="114" t="s">
        <v>164</v>
      </c>
      <c r="F89" s="114" t="s">
        <v>165</v>
      </c>
      <c r="I89" s="115"/>
      <c r="J89" s="116">
        <f>BK89</f>
        <v>0</v>
      </c>
      <c r="L89" s="112"/>
      <c r="M89" s="117"/>
      <c r="P89" s="118">
        <f>P90+P92</f>
        <v>0</v>
      </c>
      <c r="R89" s="118">
        <f>R90+R92</f>
        <v>0</v>
      </c>
      <c r="T89" s="119">
        <f>T90+T92</f>
        <v>0</v>
      </c>
      <c r="AR89" s="113" t="s">
        <v>154</v>
      </c>
      <c r="AT89" s="120" t="s">
        <v>71</v>
      </c>
      <c r="AU89" s="120" t="s">
        <v>72</v>
      </c>
      <c r="AY89" s="113" t="s">
        <v>133</v>
      </c>
      <c r="BK89" s="121">
        <f>BK90+BK92</f>
        <v>0</v>
      </c>
    </row>
    <row r="90" spans="2:65" s="10" customFormat="1" ht="22.9" customHeight="1">
      <c r="B90" s="112"/>
      <c r="D90" s="113" t="s">
        <v>71</v>
      </c>
      <c r="E90" s="148" t="s">
        <v>166</v>
      </c>
      <c r="F90" s="148" t="s">
        <v>167</v>
      </c>
      <c r="I90" s="115"/>
      <c r="J90" s="149">
        <f>BK90</f>
        <v>0</v>
      </c>
      <c r="L90" s="112"/>
      <c r="M90" s="117"/>
      <c r="P90" s="118">
        <f>P91</f>
        <v>0</v>
      </c>
      <c r="R90" s="118">
        <f>R91</f>
        <v>0</v>
      </c>
      <c r="T90" s="119">
        <f>T91</f>
        <v>0</v>
      </c>
      <c r="AR90" s="113" t="s">
        <v>154</v>
      </c>
      <c r="AT90" s="120" t="s">
        <v>71</v>
      </c>
      <c r="AU90" s="120" t="s">
        <v>79</v>
      </c>
      <c r="AY90" s="113" t="s">
        <v>133</v>
      </c>
      <c r="BK90" s="121">
        <f>BK91</f>
        <v>0</v>
      </c>
    </row>
    <row r="91" spans="2:65" s="1" customFormat="1" ht="16.5" customHeight="1">
      <c r="B91" s="29"/>
      <c r="C91" s="122" t="s">
        <v>79</v>
      </c>
      <c r="D91" s="122" t="s">
        <v>134</v>
      </c>
      <c r="E91" s="123" t="s">
        <v>173</v>
      </c>
      <c r="F91" s="124" t="s">
        <v>174</v>
      </c>
      <c r="G91" s="125" t="s">
        <v>170</v>
      </c>
      <c r="H91" s="126">
        <v>2</v>
      </c>
      <c r="I91" s="127"/>
      <c r="J91" s="128">
        <f>ROUND(I91*H91,2)</f>
        <v>0</v>
      </c>
      <c r="K91" s="124" t="s">
        <v>19</v>
      </c>
      <c r="L91" s="29"/>
      <c r="M91" s="129" t="s">
        <v>19</v>
      </c>
      <c r="N91" s="130" t="s">
        <v>43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171</v>
      </c>
      <c r="AT91" s="133" t="s">
        <v>134</v>
      </c>
      <c r="AU91" s="133" t="s">
        <v>81</v>
      </c>
      <c r="AY91" s="14" t="s">
        <v>133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4" t="s">
        <v>79</v>
      </c>
      <c r="BK91" s="134">
        <f>ROUND(I91*H91,2)</f>
        <v>0</v>
      </c>
      <c r="BL91" s="14" t="s">
        <v>171</v>
      </c>
      <c r="BM91" s="133" t="s">
        <v>225</v>
      </c>
    </row>
    <row r="92" spans="2:65" s="10" customFormat="1" ht="22.9" customHeight="1">
      <c r="B92" s="112"/>
      <c r="D92" s="113" t="s">
        <v>71</v>
      </c>
      <c r="E92" s="148" t="s">
        <v>185</v>
      </c>
      <c r="F92" s="148" t="s">
        <v>186</v>
      </c>
      <c r="I92" s="115"/>
      <c r="J92" s="149">
        <f>BK92</f>
        <v>0</v>
      </c>
      <c r="L92" s="112"/>
      <c r="M92" s="117"/>
      <c r="P92" s="118">
        <f>SUM(P93:P98)</f>
        <v>0</v>
      </c>
      <c r="R92" s="118">
        <f>SUM(R93:R98)</f>
        <v>0</v>
      </c>
      <c r="T92" s="119">
        <f>SUM(T93:T98)</f>
        <v>0</v>
      </c>
      <c r="AR92" s="113" t="s">
        <v>154</v>
      </c>
      <c r="AT92" s="120" t="s">
        <v>71</v>
      </c>
      <c r="AU92" s="120" t="s">
        <v>79</v>
      </c>
      <c r="AY92" s="113" t="s">
        <v>133</v>
      </c>
      <c r="BK92" s="121">
        <f>SUM(BK93:BK98)</f>
        <v>0</v>
      </c>
    </row>
    <row r="93" spans="2:65" s="1" customFormat="1" ht="16.5" customHeight="1">
      <c r="B93" s="29"/>
      <c r="C93" s="122" t="s">
        <v>81</v>
      </c>
      <c r="D93" s="122" t="s">
        <v>134</v>
      </c>
      <c r="E93" s="123" t="s">
        <v>188</v>
      </c>
      <c r="F93" s="124" t="s">
        <v>189</v>
      </c>
      <c r="G93" s="125" t="s">
        <v>170</v>
      </c>
      <c r="H93" s="126">
        <v>1</v>
      </c>
      <c r="I93" s="127"/>
      <c r="J93" s="128">
        <f>ROUND(I93*H93,2)</f>
        <v>0</v>
      </c>
      <c r="K93" s="124" t="s">
        <v>19</v>
      </c>
      <c r="L93" s="29"/>
      <c r="M93" s="129" t="s">
        <v>19</v>
      </c>
      <c r="N93" s="130" t="s">
        <v>43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171</v>
      </c>
      <c r="AT93" s="133" t="s">
        <v>134</v>
      </c>
      <c r="AU93" s="133" t="s">
        <v>81</v>
      </c>
      <c r="AY93" s="14" t="s">
        <v>133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79</v>
      </c>
      <c r="BK93" s="134">
        <f>ROUND(I93*H93,2)</f>
        <v>0</v>
      </c>
      <c r="BL93" s="14" t="s">
        <v>171</v>
      </c>
      <c r="BM93" s="133" t="s">
        <v>226</v>
      </c>
    </row>
    <row r="94" spans="2:65" s="1" customFormat="1" ht="16.5" customHeight="1">
      <c r="B94" s="29"/>
      <c r="C94" s="122" t="s">
        <v>147</v>
      </c>
      <c r="D94" s="122" t="s">
        <v>134</v>
      </c>
      <c r="E94" s="123" t="s">
        <v>192</v>
      </c>
      <c r="F94" s="124" t="s">
        <v>193</v>
      </c>
      <c r="G94" s="125" t="s">
        <v>170</v>
      </c>
      <c r="H94" s="126">
        <v>4</v>
      </c>
      <c r="I94" s="127"/>
      <c r="J94" s="128">
        <f>ROUND(I94*H94,2)</f>
        <v>0</v>
      </c>
      <c r="K94" s="124" t="s">
        <v>19</v>
      </c>
      <c r="L94" s="29"/>
      <c r="M94" s="129" t="s">
        <v>19</v>
      </c>
      <c r="N94" s="130" t="s">
        <v>43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171</v>
      </c>
      <c r="AT94" s="133" t="s">
        <v>134</v>
      </c>
      <c r="AU94" s="133" t="s">
        <v>81</v>
      </c>
      <c r="AY94" s="14" t="s">
        <v>133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4" t="s">
        <v>79</v>
      </c>
      <c r="BK94" s="134">
        <f>ROUND(I94*H94,2)</f>
        <v>0</v>
      </c>
      <c r="BL94" s="14" t="s">
        <v>171</v>
      </c>
      <c r="BM94" s="133" t="s">
        <v>227</v>
      </c>
    </row>
    <row r="95" spans="2:65" s="1" customFormat="1" ht="16.5" customHeight="1">
      <c r="B95" s="29"/>
      <c r="C95" s="122" t="s">
        <v>154</v>
      </c>
      <c r="D95" s="122" t="s">
        <v>134</v>
      </c>
      <c r="E95" s="123" t="s">
        <v>218</v>
      </c>
      <c r="F95" s="124" t="s">
        <v>219</v>
      </c>
      <c r="G95" s="125" t="s">
        <v>170</v>
      </c>
      <c r="H95" s="126">
        <v>4</v>
      </c>
      <c r="I95" s="127"/>
      <c r="J95" s="128">
        <f>ROUND(I95*H95,2)</f>
        <v>0</v>
      </c>
      <c r="K95" s="124" t="s">
        <v>19</v>
      </c>
      <c r="L95" s="29"/>
      <c r="M95" s="129" t="s">
        <v>19</v>
      </c>
      <c r="N95" s="130" t="s">
        <v>43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171</v>
      </c>
      <c r="AT95" s="133" t="s">
        <v>134</v>
      </c>
      <c r="AU95" s="133" t="s">
        <v>81</v>
      </c>
      <c r="AY95" s="14" t="s">
        <v>133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4" t="s">
        <v>79</v>
      </c>
      <c r="BK95" s="134">
        <f>ROUND(I95*H95,2)</f>
        <v>0</v>
      </c>
      <c r="BL95" s="14" t="s">
        <v>171</v>
      </c>
      <c r="BM95" s="133" t="s">
        <v>228</v>
      </c>
    </row>
    <row r="96" spans="2:65" s="1" customFormat="1" ht="16.5" customHeight="1">
      <c r="B96" s="29"/>
      <c r="C96" s="122" t="s">
        <v>132</v>
      </c>
      <c r="D96" s="122" t="s">
        <v>134</v>
      </c>
      <c r="E96" s="123" t="s">
        <v>229</v>
      </c>
      <c r="F96" s="124" t="s">
        <v>230</v>
      </c>
      <c r="G96" s="125" t="s">
        <v>170</v>
      </c>
      <c r="H96" s="126">
        <v>3</v>
      </c>
      <c r="I96" s="127"/>
      <c r="J96" s="128">
        <f>ROUND(I96*H96,2)</f>
        <v>0</v>
      </c>
      <c r="K96" s="124" t="s">
        <v>19</v>
      </c>
      <c r="L96" s="29"/>
      <c r="M96" s="129" t="s">
        <v>19</v>
      </c>
      <c r="N96" s="130" t="s">
        <v>43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171</v>
      </c>
      <c r="AT96" s="133" t="s">
        <v>134</v>
      </c>
      <c r="AU96" s="133" t="s">
        <v>81</v>
      </c>
      <c r="AY96" s="14" t="s">
        <v>133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4" t="s">
        <v>79</v>
      </c>
      <c r="BK96" s="134">
        <f>ROUND(I96*H96,2)</f>
        <v>0</v>
      </c>
      <c r="BL96" s="14" t="s">
        <v>171</v>
      </c>
      <c r="BM96" s="133" t="s">
        <v>231</v>
      </c>
    </row>
    <row r="97" spans="2:65" s="1" customFormat="1" ht="16.5" customHeight="1">
      <c r="B97" s="29"/>
      <c r="C97" s="122" t="s">
        <v>187</v>
      </c>
      <c r="D97" s="122" t="s">
        <v>134</v>
      </c>
      <c r="E97" s="123" t="s">
        <v>221</v>
      </c>
      <c r="F97" s="124" t="s">
        <v>222</v>
      </c>
      <c r="G97" s="125" t="s">
        <v>170</v>
      </c>
      <c r="H97" s="126">
        <v>1</v>
      </c>
      <c r="I97" s="127"/>
      <c r="J97" s="128">
        <f>ROUND(I97*H97,2)</f>
        <v>0</v>
      </c>
      <c r="K97" s="124" t="s">
        <v>19</v>
      </c>
      <c r="L97" s="29"/>
      <c r="M97" s="129" t="s">
        <v>19</v>
      </c>
      <c r="N97" s="130" t="s">
        <v>43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171</v>
      </c>
      <c r="AT97" s="133" t="s">
        <v>134</v>
      </c>
      <c r="AU97" s="133" t="s">
        <v>81</v>
      </c>
      <c r="AY97" s="14" t="s">
        <v>133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4" t="s">
        <v>79</v>
      </c>
      <c r="BK97" s="134">
        <f>ROUND(I97*H97,2)</f>
        <v>0</v>
      </c>
      <c r="BL97" s="14" t="s">
        <v>171</v>
      </c>
      <c r="BM97" s="133" t="s">
        <v>232</v>
      </c>
    </row>
    <row r="98" spans="2:65" s="1" customFormat="1" ht="16.5" customHeight="1">
      <c r="B98" s="29"/>
      <c r="C98" s="122" t="s">
        <v>191</v>
      </c>
      <c r="D98" s="122" t="s">
        <v>134</v>
      </c>
      <c r="E98" s="123" t="s">
        <v>233</v>
      </c>
      <c r="F98" s="124" t="s">
        <v>234</v>
      </c>
      <c r="G98" s="125" t="s">
        <v>170</v>
      </c>
      <c r="H98" s="126">
        <v>1</v>
      </c>
      <c r="I98" s="127"/>
      <c r="J98" s="128">
        <f>ROUND(I98*H98,2)</f>
        <v>0</v>
      </c>
      <c r="K98" s="124" t="s">
        <v>19</v>
      </c>
      <c r="L98" s="29"/>
      <c r="M98" s="150" t="s">
        <v>19</v>
      </c>
      <c r="N98" s="151" t="s">
        <v>43</v>
      </c>
      <c r="O98" s="142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AR98" s="133" t="s">
        <v>171</v>
      </c>
      <c r="AT98" s="133" t="s">
        <v>134</v>
      </c>
      <c r="AU98" s="133" t="s">
        <v>81</v>
      </c>
      <c r="AY98" s="14" t="s">
        <v>133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4" t="s">
        <v>79</v>
      </c>
      <c r="BK98" s="134">
        <f>ROUND(I98*H98,2)</f>
        <v>0</v>
      </c>
      <c r="BL98" s="14" t="s">
        <v>171</v>
      </c>
      <c r="BM98" s="133" t="s">
        <v>235</v>
      </c>
    </row>
    <row r="99" spans="2:65" s="1" customFormat="1" ht="6.95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9"/>
    </row>
  </sheetData>
  <sheetProtection algorithmName="SHA-512" hashValue="Q0kVOb1GnYbPQjy/0yZIgf/FIise40HlmNaVqYRMBbA3eOTGx3ojQa3mz8Tn66u4aSYhqS1rGV5dlTM9jhuK1Q==" saltValue="MjPxevzgi4jPaMd4ZSj/YLCFTJ7/L9Dlt2XWf+02q+bxttdoGV9t+9HceL271F9J4PMnxOsS6oMZ4CYlVIMNHA==" spinCount="100000" sheet="1" objects="1" scenarios="1" formatColumns="0" formatRows="0" autoFilter="0"/>
  <autoFilter ref="C87:K98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4" t="s">
        <v>103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108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74" t="str">
        <f>'Rekapitulace stavby'!K6</f>
        <v>UK - právnická fakulta - oddělení strategického rozvoje Mobiliář rekonstruovaných místností 23,120,220,407 a 412</v>
      </c>
      <c r="F7" s="275"/>
      <c r="G7" s="275"/>
      <c r="H7" s="275"/>
      <c r="L7" s="17"/>
    </row>
    <row r="8" spans="2:46" ht="12" customHeight="1">
      <c r="B8" s="17"/>
      <c r="D8" s="24" t="s">
        <v>109</v>
      </c>
      <c r="L8" s="17"/>
    </row>
    <row r="9" spans="2:46" s="1" customFormat="1" ht="16.5" customHeight="1">
      <c r="B9" s="29"/>
      <c r="E9" s="274" t="s">
        <v>236</v>
      </c>
      <c r="F9" s="273"/>
      <c r="G9" s="273"/>
      <c r="H9" s="273"/>
      <c r="L9" s="29"/>
    </row>
    <row r="10" spans="2:46" s="1" customFormat="1" ht="12" customHeight="1">
      <c r="B10" s="29"/>
      <c r="D10" s="24" t="s">
        <v>111</v>
      </c>
      <c r="L10" s="29"/>
    </row>
    <row r="11" spans="2:46" s="1" customFormat="1" ht="16.5" customHeight="1">
      <c r="B11" s="29"/>
      <c r="E11" s="267" t="s">
        <v>160</v>
      </c>
      <c r="F11" s="273"/>
      <c r="G11" s="273"/>
      <c r="H11" s="27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19. 3. 2024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76" t="str">
        <f>'Rekapitulace stavby'!E14</f>
        <v>Vyplň údaj</v>
      </c>
      <c r="F20" s="259"/>
      <c r="G20" s="259"/>
      <c r="H20" s="259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">
        <v>19</v>
      </c>
      <c r="L22" s="29"/>
    </row>
    <row r="23" spans="2:12" s="1" customFormat="1" ht="18" customHeight="1">
      <c r="B23" s="29"/>
      <c r="E23" s="22" t="s">
        <v>32</v>
      </c>
      <c r="I23" s="24" t="s">
        <v>28</v>
      </c>
      <c r="J23" s="22" t="s">
        <v>19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">
        <v>19</v>
      </c>
      <c r="L25" s="29"/>
    </row>
    <row r="26" spans="2:12" s="1" customFormat="1" ht="18" customHeight="1">
      <c r="B26" s="29"/>
      <c r="E26" s="22" t="s">
        <v>35</v>
      </c>
      <c r="I26" s="24" t="s">
        <v>28</v>
      </c>
      <c r="J26" s="22" t="s">
        <v>19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36</v>
      </c>
      <c r="L28" s="29"/>
    </row>
    <row r="29" spans="2:12" s="7" customFormat="1" ht="16.5" customHeight="1">
      <c r="B29" s="88"/>
      <c r="E29" s="263" t="s">
        <v>19</v>
      </c>
      <c r="F29" s="263"/>
      <c r="G29" s="263"/>
      <c r="H29" s="263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38</v>
      </c>
      <c r="J32" s="60">
        <f>ROUND(J88,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5" customHeight="1">
      <c r="B35" s="29"/>
      <c r="D35" s="49" t="s">
        <v>42</v>
      </c>
      <c r="E35" s="24" t="s">
        <v>43</v>
      </c>
      <c r="F35" s="80">
        <f>ROUND((SUM(BE88:BE98)),  2)</f>
        <v>0</v>
      </c>
      <c r="I35" s="90">
        <v>0.21</v>
      </c>
      <c r="J35" s="80">
        <f>ROUND(((SUM(BE88:BE98))*I35),  2)</f>
        <v>0</v>
      </c>
      <c r="L35" s="29"/>
    </row>
    <row r="36" spans="2:12" s="1" customFormat="1" ht="14.45" customHeight="1">
      <c r="B36" s="29"/>
      <c r="E36" s="24" t="s">
        <v>44</v>
      </c>
      <c r="F36" s="80">
        <f>ROUND((SUM(BF88:BF98)),  2)</f>
        <v>0</v>
      </c>
      <c r="I36" s="90">
        <v>0.12</v>
      </c>
      <c r="J36" s="80">
        <f>ROUND(((SUM(BF88:BF98))*I36),  2)</f>
        <v>0</v>
      </c>
      <c r="L36" s="29"/>
    </row>
    <row r="37" spans="2:12" s="1" customFormat="1" ht="14.45" hidden="1" customHeight="1">
      <c r="B37" s="29"/>
      <c r="E37" s="24" t="s">
        <v>45</v>
      </c>
      <c r="F37" s="80">
        <f>ROUND((SUM(BG88:BG98)),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46</v>
      </c>
      <c r="F38" s="80">
        <f>ROUND((SUM(BH88:BH98)),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47</v>
      </c>
      <c r="F39" s="80">
        <f>ROUND((SUM(BI88:BI98)),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48</v>
      </c>
      <c r="E41" s="51"/>
      <c r="F41" s="51"/>
      <c r="G41" s="93" t="s">
        <v>49</v>
      </c>
      <c r="H41" s="94" t="s">
        <v>50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113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26.25" customHeight="1">
      <c r="B50" s="29"/>
      <c r="E50" s="274" t="str">
        <f>E7</f>
        <v>UK - právnická fakulta - oddělení strategického rozvoje Mobiliář rekonstruovaných místností 23,120,220,407 a 412</v>
      </c>
      <c r="F50" s="275"/>
      <c r="G50" s="275"/>
      <c r="H50" s="275"/>
      <c r="L50" s="29"/>
    </row>
    <row r="51" spans="2:47" ht="12" customHeight="1">
      <c r="B51" s="17"/>
      <c r="C51" s="24" t="s">
        <v>109</v>
      </c>
      <c r="L51" s="17"/>
    </row>
    <row r="52" spans="2:47" s="1" customFormat="1" ht="16.5" customHeight="1">
      <c r="B52" s="29"/>
      <c r="E52" s="274" t="s">
        <v>236</v>
      </c>
      <c r="F52" s="273"/>
      <c r="G52" s="273"/>
      <c r="H52" s="273"/>
      <c r="L52" s="29"/>
    </row>
    <row r="53" spans="2:47" s="1" customFormat="1" ht="12" customHeight="1">
      <c r="B53" s="29"/>
      <c r="C53" s="24" t="s">
        <v>111</v>
      </c>
      <c r="L53" s="29"/>
    </row>
    <row r="54" spans="2:47" s="1" customFormat="1" ht="16.5" customHeight="1">
      <c r="B54" s="29"/>
      <c r="E54" s="267" t="str">
        <f>E11</f>
        <v>01 - Mobiliář</v>
      </c>
      <c r="F54" s="273"/>
      <c r="G54" s="273"/>
      <c r="H54" s="273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Nám. Curieových 901/7, Praha 1</v>
      </c>
      <c r="I56" s="24" t="s">
        <v>23</v>
      </c>
      <c r="J56" s="46" t="str">
        <f>IF(J14="","",J14)</f>
        <v>19. 3. 2024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UK - právnická fakulta</v>
      </c>
      <c r="I58" s="24" t="s">
        <v>31</v>
      </c>
      <c r="J58" s="27" t="str">
        <f>E23</f>
        <v>ing.arch.Jiří Linhart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>Kateřina Bačová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114</v>
      </c>
      <c r="D61" s="91"/>
      <c r="E61" s="91"/>
      <c r="F61" s="91"/>
      <c r="G61" s="91"/>
      <c r="H61" s="91"/>
      <c r="I61" s="91"/>
      <c r="J61" s="98" t="s">
        <v>115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70</v>
      </c>
      <c r="J63" s="60">
        <f>J88</f>
        <v>0</v>
      </c>
      <c r="L63" s="29"/>
      <c r="AU63" s="14" t="s">
        <v>116</v>
      </c>
    </row>
    <row r="64" spans="2:47" s="8" customFormat="1" ht="24.95" customHeight="1">
      <c r="B64" s="100"/>
      <c r="D64" s="101" t="s">
        <v>161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11" customFormat="1" ht="19.899999999999999" customHeight="1">
      <c r="B65" s="144"/>
      <c r="D65" s="145" t="s">
        <v>162</v>
      </c>
      <c r="E65" s="146"/>
      <c r="F65" s="146"/>
      <c r="G65" s="146"/>
      <c r="H65" s="146"/>
      <c r="I65" s="146"/>
      <c r="J65" s="147">
        <f>J90</f>
        <v>0</v>
      </c>
      <c r="L65" s="144"/>
    </row>
    <row r="66" spans="2:12" s="11" customFormat="1" ht="19.899999999999999" customHeight="1">
      <c r="B66" s="144"/>
      <c r="D66" s="145" t="s">
        <v>163</v>
      </c>
      <c r="E66" s="146"/>
      <c r="F66" s="146"/>
      <c r="G66" s="146"/>
      <c r="H66" s="146"/>
      <c r="I66" s="146"/>
      <c r="J66" s="147">
        <f>J94</f>
        <v>0</v>
      </c>
      <c r="L66" s="144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118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16</v>
      </c>
      <c r="L75" s="29"/>
    </row>
    <row r="76" spans="2:12" s="1" customFormat="1" ht="26.25" customHeight="1">
      <c r="B76" s="29"/>
      <c r="E76" s="274" t="str">
        <f>E7</f>
        <v>UK - právnická fakulta - oddělení strategického rozvoje Mobiliář rekonstruovaných místností 23,120,220,407 a 412</v>
      </c>
      <c r="F76" s="275"/>
      <c r="G76" s="275"/>
      <c r="H76" s="275"/>
      <c r="L76" s="29"/>
    </row>
    <row r="77" spans="2:12" ht="12" customHeight="1">
      <c r="B77" s="17"/>
      <c r="C77" s="24" t="s">
        <v>109</v>
      </c>
      <c r="L77" s="17"/>
    </row>
    <row r="78" spans="2:12" s="1" customFormat="1" ht="16.5" customHeight="1">
      <c r="B78" s="29"/>
      <c r="E78" s="274" t="s">
        <v>236</v>
      </c>
      <c r="F78" s="273"/>
      <c r="G78" s="273"/>
      <c r="H78" s="273"/>
      <c r="L78" s="29"/>
    </row>
    <row r="79" spans="2:12" s="1" customFormat="1" ht="12" customHeight="1">
      <c r="B79" s="29"/>
      <c r="C79" s="24" t="s">
        <v>111</v>
      </c>
      <c r="L79" s="29"/>
    </row>
    <row r="80" spans="2:12" s="1" customFormat="1" ht="16.5" customHeight="1">
      <c r="B80" s="29"/>
      <c r="E80" s="267" t="str">
        <f>E11</f>
        <v>01 - Mobiliář</v>
      </c>
      <c r="F80" s="273"/>
      <c r="G80" s="273"/>
      <c r="H80" s="273"/>
      <c r="L80" s="29"/>
    </row>
    <row r="81" spans="2:65" s="1" customFormat="1" ht="6.95" customHeight="1">
      <c r="B81" s="29"/>
      <c r="L81" s="29"/>
    </row>
    <row r="82" spans="2:65" s="1" customFormat="1" ht="12" customHeight="1">
      <c r="B82" s="29"/>
      <c r="C82" s="24" t="s">
        <v>21</v>
      </c>
      <c r="F82" s="22" t="str">
        <f>F14</f>
        <v>Nám. Curieových 901/7, Praha 1</v>
      </c>
      <c r="I82" s="24" t="s">
        <v>23</v>
      </c>
      <c r="J82" s="46" t="str">
        <f>IF(J14="","",J14)</f>
        <v>19. 3. 2024</v>
      </c>
      <c r="L82" s="29"/>
    </row>
    <row r="83" spans="2:65" s="1" customFormat="1" ht="6.95" customHeight="1">
      <c r="B83" s="29"/>
      <c r="L83" s="29"/>
    </row>
    <row r="84" spans="2:65" s="1" customFormat="1" ht="15.2" customHeight="1">
      <c r="B84" s="29"/>
      <c r="C84" s="24" t="s">
        <v>25</v>
      </c>
      <c r="F84" s="22" t="str">
        <f>E17</f>
        <v>UK - právnická fakulta</v>
      </c>
      <c r="I84" s="24" t="s">
        <v>31</v>
      </c>
      <c r="J84" s="27" t="str">
        <f>E23</f>
        <v>ing.arch.Jiří Linhart</v>
      </c>
      <c r="L84" s="29"/>
    </row>
    <row r="85" spans="2:65" s="1" customFormat="1" ht="15.2" customHeight="1">
      <c r="B85" s="29"/>
      <c r="C85" s="24" t="s">
        <v>29</v>
      </c>
      <c r="F85" s="22" t="str">
        <f>IF(E20="","",E20)</f>
        <v>Vyplň údaj</v>
      </c>
      <c r="I85" s="24" t="s">
        <v>34</v>
      </c>
      <c r="J85" s="27" t="str">
        <f>E26</f>
        <v>Kateřina Bačová</v>
      </c>
      <c r="L85" s="29"/>
    </row>
    <row r="86" spans="2:65" s="1" customFormat="1" ht="10.35" customHeight="1">
      <c r="B86" s="29"/>
      <c r="L86" s="29"/>
    </row>
    <row r="87" spans="2:65" s="9" customFormat="1" ht="29.25" customHeight="1">
      <c r="B87" s="104"/>
      <c r="C87" s="105" t="s">
        <v>119</v>
      </c>
      <c r="D87" s="106" t="s">
        <v>57</v>
      </c>
      <c r="E87" s="106" t="s">
        <v>53</v>
      </c>
      <c r="F87" s="106" t="s">
        <v>54</v>
      </c>
      <c r="G87" s="106" t="s">
        <v>120</v>
      </c>
      <c r="H87" s="106" t="s">
        <v>121</v>
      </c>
      <c r="I87" s="106" t="s">
        <v>122</v>
      </c>
      <c r="J87" s="106" t="s">
        <v>115</v>
      </c>
      <c r="K87" s="107" t="s">
        <v>123</v>
      </c>
      <c r="L87" s="104"/>
      <c r="M87" s="53" t="s">
        <v>19</v>
      </c>
      <c r="N87" s="54" t="s">
        <v>42</v>
      </c>
      <c r="O87" s="54" t="s">
        <v>124</v>
      </c>
      <c r="P87" s="54" t="s">
        <v>125</v>
      </c>
      <c r="Q87" s="54" t="s">
        <v>126</v>
      </c>
      <c r="R87" s="54" t="s">
        <v>127</v>
      </c>
      <c r="S87" s="54" t="s">
        <v>128</v>
      </c>
      <c r="T87" s="55" t="s">
        <v>129</v>
      </c>
    </row>
    <row r="88" spans="2:65" s="1" customFormat="1" ht="22.9" customHeight="1">
      <c r="B88" s="29"/>
      <c r="C88" s="58" t="s">
        <v>130</v>
      </c>
      <c r="J88" s="108">
        <f>BK88</f>
        <v>0</v>
      </c>
      <c r="L88" s="29"/>
      <c r="M88" s="56"/>
      <c r="N88" s="47"/>
      <c r="O88" s="47"/>
      <c r="P88" s="109">
        <f>P89</f>
        <v>0</v>
      </c>
      <c r="Q88" s="47"/>
      <c r="R88" s="109">
        <f>R89</f>
        <v>0</v>
      </c>
      <c r="S88" s="47"/>
      <c r="T88" s="110">
        <f>T89</f>
        <v>0</v>
      </c>
      <c r="AT88" s="14" t="s">
        <v>71</v>
      </c>
      <c r="AU88" s="14" t="s">
        <v>116</v>
      </c>
      <c r="BK88" s="111">
        <f>BK89</f>
        <v>0</v>
      </c>
    </row>
    <row r="89" spans="2:65" s="10" customFormat="1" ht="25.9" customHeight="1">
      <c r="B89" s="112"/>
      <c r="D89" s="113" t="s">
        <v>71</v>
      </c>
      <c r="E89" s="114" t="s">
        <v>164</v>
      </c>
      <c r="F89" s="114" t="s">
        <v>165</v>
      </c>
      <c r="I89" s="115"/>
      <c r="J89" s="116">
        <f>BK89</f>
        <v>0</v>
      </c>
      <c r="L89" s="112"/>
      <c r="M89" s="117"/>
      <c r="P89" s="118">
        <f>P90+P94</f>
        <v>0</v>
      </c>
      <c r="R89" s="118">
        <f>R90+R94</f>
        <v>0</v>
      </c>
      <c r="T89" s="119">
        <f>T90+T94</f>
        <v>0</v>
      </c>
      <c r="AR89" s="113" t="s">
        <v>81</v>
      </c>
      <c r="AT89" s="120" t="s">
        <v>71</v>
      </c>
      <c r="AU89" s="120" t="s">
        <v>72</v>
      </c>
      <c r="AY89" s="113" t="s">
        <v>133</v>
      </c>
      <c r="BK89" s="121">
        <f>BK90+BK94</f>
        <v>0</v>
      </c>
    </row>
    <row r="90" spans="2:65" s="10" customFormat="1" ht="22.9" customHeight="1">
      <c r="B90" s="112"/>
      <c r="D90" s="113" t="s">
        <v>71</v>
      </c>
      <c r="E90" s="148" t="s">
        <v>166</v>
      </c>
      <c r="F90" s="148" t="s">
        <v>167</v>
      </c>
      <c r="I90" s="115"/>
      <c r="J90" s="149">
        <f>BK90</f>
        <v>0</v>
      </c>
      <c r="L90" s="112"/>
      <c r="M90" s="117"/>
      <c r="P90" s="118">
        <f>SUM(P91:P93)</f>
        <v>0</v>
      </c>
      <c r="R90" s="118">
        <f>SUM(R91:R93)</f>
        <v>0</v>
      </c>
      <c r="T90" s="119">
        <f>SUM(T91:T93)</f>
        <v>0</v>
      </c>
      <c r="AR90" s="113" t="s">
        <v>154</v>
      </c>
      <c r="AT90" s="120" t="s">
        <v>71</v>
      </c>
      <c r="AU90" s="120" t="s">
        <v>79</v>
      </c>
      <c r="AY90" s="113" t="s">
        <v>133</v>
      </c>
      <c r="BK90" s="121">
        <f>SUM(BK91:BK93)</f>
        <v>0</v>
      </c>
    </row>
    <row r="91" spans="2:65" s="1" customFormat="1" ht="16.5" customHeight="1">
      <c r="B91" s="29"/>
      <c r="C91" s="122" t="s">
        <v>79</v>
      </c>
      <c r="D91" s="122" t="s">
        <v>134</v>
      </c>
      <c r="E91" s="123" t="s">
        <v>168</v>
      </c>
      <c r="F91" s="124" t="s">
        <v>169</v>
      </c>
      <c r="G91" s="125" t="s">
        <v>170</v>
      </c>
      <c r="H91" s="126">
        <v>26</v>
      </c>
      <c r="I91" s="127"/>
      <c r="J91" s="128">
        <f>ROUND(I91*H91,2)</f>
        <v>0</v>
      </c>
      <c r="K91" s="124" t="s">
        <v>19</v>
      </c>
      <c r="L91" s="29"/>
      <c r="M91" s="129" t="s">
        <v>19</v>
      </c>
      <c r="N91" s="130" t="s">
        <v>43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171</v>
      </c>
      <c r="AT91" s="133" t="s">
        <v>134</v>
      </c>
      <c r="AU91" s="133" t="s">
        <v>81</v>
      </c>
      <c r="AY91" s="14" t="s">
        <v>133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4" t="s">
        <v>79</v>
      </c>
      <c r="BK91" s="134">
        <f>ROUND(I91*H91,2)</f>
        <v>0</v>
      </c>
      <c r="BL91" s="14" t="s">
        <v>171</v>
      </c>
      <c r="BM91" s="133" t="s">
        <v>237</v>
      </c>
    </row>
    <row r="92" spans="2:65" s="1" customFormat="1" ht="16.5" customHeight="1">
      <c r="B92" s="29"/>
      <c r="C92" s="122" t="s">
        <v>81</v>
      </c>
      <c r="D92" s="122" t="s">
        <v>134</v>
      </c>
      <c r="E92" s="123" t="s">
        <v>173</v>
      </c>
      <c r="F92" s="124" t="s">
        <v>174</v>
      </c>
      <c r="G92" s="125" t="s">
        <v>170</v>
      </c>
      <c r="H92" s="126">
        <v>2</v>
      </c>
      <c r="I92" s="127"/>
      <c r="J92" s="128">
        <f>ROUND(I92*H92,2)</f>
        <v>0</v>
      </c>
      <c r="K92" s="124" t="s">
        <v>19</v>
      </c>
      <c r="L92" s="29"/>
      <c r="M92" s="129" t="s">
        <v>19</v>
      </c>
      <c r="N92" s="130" t="s">
        <v>43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171</v>
      </c>
      <c r="AT92" s="133" t="s">
        <v>134</v>
      </c>
      <c r="AU92" s="133" t="s">
        <v>81</v>
      </c>
      <c r="AY92" s="14" t="s">
        <v>133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4" t="s">
        <v>79</v>
      </c>
      <c r="BK92" s="134">
        <f>ROUND(I92*H92,2)</f>
        <v>0</v>
      </c>
      <c r="BL92" s="14" t="s">
        <v>171</v>
      </c>
      <c r="BM92" s="133" t="s">
        <v>238</v>
      </c>
    </row>
    <row r="93" spans="2:65" s="1" customFormat="1" ht="16.5" customHeight="1">
      <c r="B93" s="29"/>
      <c r="C93" s="122" t="s">
        <v>147</v>
      </c>
      <c r="D93" s="122" t="s">
        <v>134</v>
      </c>
      <c r="E93" s="123" t="s">
        <v>176</v>
      </c>
      <c r="F93" s="124" t="s">
        <v>177</v>
      </c>
      <c r="G93" s="125" t="s">
        <v>170</v>
      </c>
      <c r="H93" s="126">
        <v>2</v>
      </c>
      <c r="I93" s="127"/>
      <c r="J93" s="128">
        <f>ROUND(I93*H93,2)</f>
        <v>0</v>
      </c>
      <c r="K93" s="124" t="s">
        <v>19</v>
      </c>
      <c r="L93" s="29"/>
      <c r="M93" s="129" t="s">
        <v>19</v>
      </c>
      <c r="N93" s="130" t="s">
        <v>43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171</v>
      </c>
      <c r="AT93" s="133" t="s">
        <v>134</v>
      </c>
      <c r="AU93" s="133" t="s">
        <v>81</v>
      </c>
      <c r="AY93" s="14" t="s">
        <v>133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79</v>
      </c>
      <c r="BK93" s="134">
        <f>ROUND(I93*H93,2)</f>
        <v>0</v>
      </c>
      <c r="BL93" s="14" t="s">
        <v>171</v>
      </c>
      <c r="BM93" s="133" t="s">
        <v>239</v>
      </c>
    </row>
    <row r="94" spans="2:65" s="10" customFormat="1" ht="22.9" customHeight="1">
      <c r="B94" s="112"/>
      <c r="D94" s="113" t="s">
        <v>71</v>
      </c>
      <c r="E94" s="148" t="s">
        <v>185</v>
      </c>
      <c r="F94" s="148" t="s">
        <v>186</v>
      </c>
      <c r="I94" s="115"/>
      <c r="J94" s="149">
        <f>BK94</f>
        <v>0</v>
      </c>
      <c r="L94" s="112"/>
      <c r="M94" s="117"/>
      <c r="P94" s="118">
        <f>SUM(P95:P98)</f>
        <v>0</v>
      </c>
      <c r="R94" s="118">
        <f>SUM(R95:R98)</f>
        <v>0</v>
      </c>
      <c r="T94" s="119">
        <f>SUM(T95:T98)</f>
        <v>0</v>
      </c>
      <c r="AR94" s="113" t="s">
        <v>154</v>
      </c>
      <c r="AT94" s="120" t="s">
        <v>71</v>
      </c>
      <c r="AU94" s="120" t="s">
        <v>79</v>
      </c>
      <c r="AY94" s="113" t="s">
        <v>133</v>
      </c>
      <c r="BK94" s="121">
        <f>SUM(BK95:BK98)</f>
        <v>0</v>
      </c>
    </row>
    <row r="95" spans="2:65" s="1" customFormat="1" ht="16.5" customHeight="1">
      <c r="B95" s="29"/>
      <c r="C95" s="122" t="s">
        <v>154</v>
      </c>
      <c r="D95" s="122" t="s">
        <v>134</v>
      </c>
      <c r="E95" s="123" t="s">
        <v>188</v>
      </c>
      <c r="F95" s="124" t="s">
        <v>189</v>
      </c>
      <c r="G95" s="125" t="s">
        <v>170</v>
      </c>
      <c r="H95" s="126">
        <v>1</v>
      </c>
      <c r="I95" s="127"/>
      <c r="J95" s="128">
        <f>ROUND(I95*H95,2)</f>
        <v>0</v>
      </c>
      <c r="K95" s="124" t="s">
        <v>19</v>
      </c>
      <c r="L95" s="29"/>
      <c r="M95" s="129" t="s">
        <v>19</v>
      </c>
      <c r="N95" s="130" t="s">
        <v>43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171</v>
      </c>
      <c r="AT95" s="133" t="s">
        <v>134</v>
      </c>
      <c r="AU95" s="133" t="s">
        <v>81</v>
      </c>
      <c r="AY95" s="14" t="s">
        <v>133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4" t="s">
        <v>79</v>
      </c>
      <c r="BK95" s="134">
        <f>ROUND(I95*H95,2)</f>
        <v>0</v>
      </c>
      <c r="BL95" s="14" t="s">
        <v>171</v>
      </c>
      <c r="BM95" s="133" t="s">
        <v>240</v>
      </c>
    </row>
    <row r="96" spans="2:65" s="1" customFormat="1" ht="16.5" customHeight="1">
      <c r="B96" s="29"/>
      <c r="C96" s="122" t="s">
        <v>132</v>
      </c>
      <c r="D96" s="122" t="s">
        <v>134</v>
      </c>
      <c r="E96" s="123" t="s">
        <v>192</v>
      </c>
      <c r="F96" s="124" t="s">
        <v>193</v>
      </c>
      <c r="G96" s="125" t="s">
        <v>170</v>
      </c>
      <c r="H96" s="126">
        <v>26</v>
      </c>
      <c r="I96" s="127"/>
      <c r="J96" s="128">
        <f>ROUND(I96*H96,2)</f>
        <v>0</v>
      </c>
      <c r="K96" s="124" t="s">
        <v>19</v>
      </c>
      <c r="L96" s="29"/>
      <c r="M96" s="129" t="s">
        <v>19</v>
      </c>
      <c r="N96" s="130" t="s">
        <v>43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171</v>
      </c>
      <c r="AT96" s="133" t="s">
        <v>134</v>
      </c>
      <c r="AU96" s="133" t="s">
        <v>81</v>
      </c>
      <c r="AY96" s="14" t="s">
        <v>133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4" t="s">
        <v>79</v>
      </c>
      <c r="BK96" s="134">
        <f>ROUND(I96*H96,2)</f>
        <v>0</v>
      </c>
      <c r="BL96" s="14" t="s">
        <v>171</v>
      </c>
      <c r="BM96" s="133" t="s">
        <v>241</v>
      </c>
    </row>
    <row r="97" spans="2:65" s="1" customFormat="1" ht="16.5" customHeight="1">
      <c r="B97" s="29"/>
      <c r="C97" s="122" t="s">
        <v>187</v>
      </c>
      <c r="D97" s="122" t="s">
        <v>134</v>
      </c>
      <c r="E97" s="123" t="s">
        <v>200</v>
      </c>
      <c r="F97" s="124" t="s">
        <v>201</v>
      </c>
      <c r="G97" s="125" t="s">
        <v>170</v>
      </c>
      <c r="H97" s="126">
        <v>1</v>
      </c>
      <c r="I97" s="127"/>
      <c r="J97" s="128">
        <f>ROUND(I97*H97,2)</f>
        <v>0</v>
      </c>
      <c r="K97" s="124" t="s">
        <v>19</v>
      </c>
      <c r="L97" s="29"/>
      <c r="M97" s="129" t="s">
        <v>19</v>
      </c>
      <c r="N97" s="130" t="s">
        <v>43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171</v>
      </c>
      <c r="AT97" s="133" t="s">
        <v>134</v>
      </c>
      <c r="AU97" s="133" t="s">
        <v>81</v>
      </c>
      <c r="AY97" s="14" t="s">
        <v>133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4" t="s">
        <v>79</v>
      </c>
      <c r="BK97" s="134">
        <f>ROUND(I97*H97,2)</f>
        <v>0</v>
      </c>
      <c r="BL97" s="14" t="s">
        <v>171</v>
      </c>
      <c r="BM97" s="133" t="s">
        <v>242</v>
      </c>
    </row>
    <row r="98" spans="2:65" s="1" customFormat="1" ht="16.5" customHeight="1">
      <c r="B98" s="29"/>
      <c r="C98" s="122" t="s">
        <v>191</v>
      </c>
      <c r="D98" s="122" t="s">
        <v>134</v>
      </c>
      <c r="E98" s="123" t="s">
        <v>204</v>
      </c>
      <c r="F98" s="124" t="s">
        <v>205</v>
      </c>
      <c r="G98" s="125" t="s">
        <v>170</v>
      </c>
      <c r="H98" s="126">
        <v>1</v>
      </c>
      <c r="I98" s="127"/>
      <c r="J98" s="128">
        <f>ROUND(I98*H98,2)</f>
        <v>0</v>
      </c>
      <c r="K98" s="124" t="s">
        <v>19</v>
      </c>
      <c r="L98" s="29"/>
      <c r="M98" s="150" t="s">
        <v>19</v>
      </c>
      <c r="N98" s="151" t="s">
        <v>43</v>
      </c>
      <c r="O98" s="142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AR98" s="133" t="s">
        <v>171</v>
      </c>
      <c r="AT98" s="133" t="s">
        <v>134</v>
      </c>
      <c r="AU98" s="133" t="s">
        <v>81</v>
      </c>
      <c r="AY98" s="14" t="s">
        <v>133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4" t="s">
        <v>79</v>
      </c>
      <c r="BK98" s="134">
        <f>ROUND(I98*H98,2)</f>
        <v>0</v>
      </c>
      <c r="BL98" s="14" t="s">
        <v>171</v>
      </c>
      <c r="BM98" s="133" t="s">
        <v>243</v>
      </c>
    </row>
    <row r="99" spans="2:65" s="1" customFormat="1" ht="6.95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9"/>
    </row>
  </sheetData>
  <sheetProtection algorithmName="SHA-512" hashValue="AxZEHja3hUpB+vJwwfVdXBA4dqYq18qZXipzyIH2SlR/hoEdnNS6uCKqlv7ivDNsppxBAXW0HZ1aLU3/fdS99Q==" saltValue="Lf9n1ZDZg/40+IP7y4iptbzVK6McMza96295Z4VwHkPuzCUBPDdvFYCQG9yRAxjvYLcslpfITxYs5lVzD0v4cg==" spinCount="100000" sheet="1" objects="1" scenarios="1" formatColumns="0" formatRows="0" autoFilter="0"/>
  <autoFilter ref="C87:K98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4" t="s">
        <v>107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108</v>
      </c>
      <c r="L4" s="17"/>
      <c r="M4" s="8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74" t="str">
        <f>'Rekapitulace stavby'!K6</f>
        <v>UK - právnická fakulta - oddělení strategického rozvoje Mobiliář rekonstruovaných místností 23,120,220,407 a 412</v>
      </c>
      <c r="F7" s="275"/>
      <c r="G7" s="275"/>
      <c r="H7" s="275"/>
      <c r="L7" s="17"/>
    </row>
    <row r="8" spans="2:46" ht="12" customHeight="1">
      <c r="B8" s="17"/>
      <c r="D8" s="24" t="s">
        <v>109</v>
      </c>
      <c r="L8" s="17"/>
    </row>
    <row r="9" spans="2:46" s="1" customFormat="1" ht="16.5" customHeight="1">
      <c r="B9" s="29"/>
      <c r="E9" s="274" t="s">
        <v>244</v>
      </c>
      <c r="F9" s="273"/>
      <c r="G9" s="273"/>
      <c r="H9" s="273"/>
      <c r="L9" s="29"/>
    </row>
    <row r="10" spans="2:46" s="1" customFormat="1" ht="12" customHeight="1">
      <c r="B10" s="29"/>
      <c r="D10" s="24" t="s">
        <v>111</v>
      </c>
      <c r="L10" s="29"/>
    </row>
    <row r="11" spans="2:46" s="1" customFormat="1" ht="16.5" customHeight="1">
      <c r="B11" s="29"/>
      <c r="E11" s="267" t="s">
        <v>160</v>
      </c>
      <c r="F11" s="273"/>
      <c r="G11" s="273"/>
      <c r="H11" s="27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19. 3. 2024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76" t="str">
        <f>'Rekapitulace stavby'!E14</f>
        <v>Vyplň údaj</v>
      </c>
      <c r="F20" s="259"/>
      <c r="G20" s="259"/>
      <c r="H20" s="259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">
        <v>19</v>
      </c>
      <c r="L22" s="29"/>
    </row>
    <row r="23" spans="2:12" s="1" customFormat="1" ht="18" customHeight="1">
      <c r="B23" s="29"/>
      <c r="E23" s="22" t="s">
        <v>32</v>
      </c>
      <c r="I23" s="24" t="s">
        <v>28</v>
      </c>
      <c r="J23" s="22" t="s">
        <v>19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">
        <v>19</v>
      </c>
      <c r="L25" s="29"/>
    </row>
    <row r="26" spans="2:12" s="1" customFormat="1" ht="18" customHeight="1">
      <c r="B26" s="29"/>
      <c r="E26" s="22" t="s">
        <v>35</v>
      </c>
      <c r="I26" s="24" t="s">
        <v>28</v>
      </c>
      <c r="J26" s="22" t="s">
        <v>19</v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36</v>
      </c>
      <c r="L28" s="29"/>
    </row>
    <row r="29" spans="2:12" s="7" customFormat="1" ht="16.5" customHeight="1">
      <c r="B29" s="88"/>
      <c r="E29" s="263" t="s">
        <v>19</v>
      </c>
      <c r="F29" s="263"/>
      <c r="G29" s="263"/>
      <c r="H29" s="263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38</v>
      </c>
      <c r="J32" s="60">
        <f>ROUND(J88,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45" customHeight="1">
      <c r="B35" s="29"/>
      <c r="D35" s="49" t="s">
        <v>42</v>
      </c>
      <c r="E35" s="24" t="s">
        <v>43</v>
      </c>
      <c r="F35" s="80">
        <f>ROUND((SUM(BE88:BE99)),  2)</f>
        <v>0</v>
      </c>
      <c r="I35" s="90">
        <v>0.21</v>
      </c>
      <c r="J35" s="80">
        <f>ROUND(((SUM(BE88:BE99))*I35),  2)</f>
        <v>0</v>
      </c>
      <c r="L35" s="29"/>
    </row>
    <row r="36" spans="2:12" s="1" customFormat="1" ht="14.45" customHeight="1">
      <c r="B36" s="29"/>
      <c r="E36" s="24" t="s">
        <v>44</v>
      </c>
      <c r="F36" s="80">
        <f>ROUND((SUM(BF88:BF99)),  2)</f>
        <v>0</v>
      </c>
      <c r="I36" s="90">
        <v>0.12</v>
      </c>
      <c r="J36" s="80">
        <f>ROUND(((SUM(BF88:BF99))*I36),  2)</f>
        <v>0</v>
      </c>
      <c r="L36" s="29"/>
    </row>
    <row r="37" spans="2:12" s="1" customFormat="1" ht="14.45" hidden="1" customHeight="1">
      <c r="B37" s="29"/>
      <c r="E37" s="24" t="s">
        <v>45</v>
      </c>
      <c r="F37" s="80">
        <f>ROUND((SUM(BG88:BG99)),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4" t="s">
        <v>46</v>
      </c>
      <c r="F38" s="80">
        <f>ROUND((SUM(BH88:BH99)),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4" t="s">
        <v>47</v>
      </c>
      <c r="F39" s="80">
        <f>ROUND((SUM(BI88:BI99)),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48</v>
      </c>
      <c r="E41" s="51"/>
      <c r="F41" s="51"/>
      <c r="G41" s="93" t="s">
        <v>49</v>
      </c>
      <c r="H41" s="94" t="s">
        <v>50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113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26.25" customHeight="1">
      <c r="B50" s="29"/>
      <c r="E50" s="274" t="str">
        <f>E7</f>
        <v>UK - právnická fakulta - oddělení strategického rozvoje Mobiliář rekonstruovaných místností 23,120,220,407 a 412</v>
      </c>
      <c r="F50" s="275"/>
      <c r="G50" s="275"/>
      <c r="H50" s="275"/>
      <c r="L50" s="29"/>
    </row>
    <row r="51" spans="2:47" ht="12" customHeight="1">
      <c r="B51" s="17"/>
      <c r="C51" s="24" t="s">
        <v>109</v>
      </c>
      <c r="L51" s="17"/>
    </row>
    <row r="52" spans="2:47" s="1" customFormat="1" ht="16.5" customHeight="1">
      <c r="B52" s="29"/>
      <c r="E52" s="274" t="s">
        <v>244</v>
      </c>
      <c r="F52" s="273"/>
      <c r="G52" s="273"/>
      <c r="H52" s="273"/>
      <c r="L52" s="29"/>
    </row>
    <row r="53" spans="2:47" s="1" customFormat="1" ht="12" customHeight="1">
      <c r="B53" s="29"/>
      <c r="C53" s="24" t="s">
        <v>111</v>
      </c>
      <c r="L53" s="29"/>
    </row>
    <row r="54" spans="2:47" s="1" customFormat="1" ht="16.5" customHeight="1">
      <c r="B54" s="29"/>
      <c r="E54" s="267" t="str">
        <f>E11</f>
        <v>01 - Mobiliář</v>
      </c>
      <c r="F54" s="273"/>
      <c r="G54" s="273"/>
      <c r="H54" s="273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Nám. Curieových 901/7, Praha 1</v>
      </c>
      <c r="I56" s="24" t="s">
        <v>23</v>
      </c>
      <c r="J56" s="46" t="str">
        <f>IF(J14="","",J14)</f>
        <v>19. 3. 2024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UK - právnická fakulta</v>
      </c>
      <c r="I58" s="24" t="s">
        <v>31</v>
      </c>
      <c r="J58" s="27" t="str">
        <f>E23</f>
        <v>ing.arch.Jiří Linhart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>Kateřina Bačová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114</v>
      </c>
      <c r="D61" s="91"/>
      <c r="E61" s="91"/>
      <c r="F61" s="91"/>
      <c r="G61" s="91"/>
      <c r="H61" s="91"/>
      <c r="I61" s="91"/>
      <c r="J61" s="98" t="s">
        <v>115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70</v>
      </c>
      <c r="J63" s="60">
        <f>J88</f>
        <v>0</v>
      </c>
      <c r="L63" s="29"/>
      <c r="AU63" s="14" t="s">
        <v>116</v>
      </c>
    </row>
    <row r="64" spans="2:47" s="8" customFormat="1" ht="24.95" customHeight="1">
      <c r="B64" s="100"/>
      <c r="D64" s="101" t="s">
        <v>161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11" customFormat="1" ht="19.899999999999999" customHeight="1">
      <c r="B65" s="144"/>
      <c r="D65" s="145" t="s">
        <v>162</v>
      </c>
      <c r="E65" s="146"/>
      <c r="F65" s="146"/>
      <c r="G65" s="146"/>
      <c r="H65" s="146"/>
      <c r="I65" s="146"/>
      <c r="J65" s="147">
        <f>J90</f>
        <v>0</v>
      </c>
      <c r="L65" s="144"/>
    </row>
    <row r="66" spans="2:12" s="11" customFormat="1" ht="19.899999999999999" customHeight="1">
      <c r="B66" s="144"/>
      <c r="D66" s="145" t="s">
        <v>163</v>
      </c>
      <c r="E66" s="146"/>
      <c r="F66" s="146"/>
      <c r="G66" s="146"/>
      <c r="H66" s="146"/>
      <c r="I66" s="146"/>
      <c r="J66" s="147">
        <f>J94</f>
        <v>0</v>
      </c>
      <c r="L66" s="144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118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16</v>
      </c>
      <c r="L75" s="29"/>
    </row>
    <row r="76" spans="2:12" s="1" customFormat="1" ht="26.25" customHeight="1">
      <c r="B76" s="29"/>
      <c r="E76" s="274" t="str">
        <f>E7</f>
        <v>UK - právnická fakulta - oddělení strategického rozvoje Mobiliář rekonstruovaných místností 23,120,220,407 a 412</v>
      </c>
      <c r="F76" s="275"/>
      <c r="G76" s="275"/>
      <c r="H76" s="275"/>
      <c r="L76" s="29"/>
    </row>
    <row r="77" spans="2:12" ht="12" customHeight="1">
      <c r="B77" s="17"/>
      <c r="C77" s="24" t="s">
        <v>109</v>
      </c>
      <c r="L77" s="17"/>
    </row>
    <row r="78" spans="2:12" s="1" customFormat="1" ht="16.5" customHeight="1">
      <c r="B78" s="29"/>
      <c r="E78" s="274" t="s">
        <v>244</v>
      </c>
      <c r="F78" s="273"/>
      <c r="G78" s="273"/>
      <c r="H78" s="273"/>
      <c r="L78" s="29"/>
    </row>
    <row r="79" spans="2:12" s="1" customFormat="1" ht="12" customHeight="1">
      <c r="B79" s="29"/>
      <c r="C79" s="24" t="s">
        <v>111</v>
      </c>
      <c r="L79" s="29"/>
    </row>
    <row r="80" spans="2:12" s="1" customFormat="1" ht="16.5" customHeight="1">
      <c r="B80" s="29"/>
      <c r="E80" s="267" t="str">
        <f>E11</f>
        <v>01 - Mobiliář</v>
      </c>
      <c r="F80" s="273"/>
      <c r="G80" s="273"/>
      <c r="H80" s="273"/>
      <c r="L80" s="29"/>
    </row>
    <row r="81" spans="2:65" s="1" customFormat="1" ht="6.95" customHeight="1">
      <c r="B81" s="29"/>
      <c r="L81" s="29"/>
    </row>
    <row r="82" spans="2:65" s="1" customFormat="1" ht="12" customHeight="1">
      <c r="B82" s="29"/>
      <c r="C82" s="24" t="s">
        <v>21</v>
      </c>
      <c r="F82" s="22" t="str">
        <f>F14</f>
        <v>Nám. Curieových 901/7, Praha 1</v>
      </c>
      <c r="I82" s="24" t="s">
        <v>23</v>
      </c>
      <c r="J82" s="46" t="str">
        <f>IF(J14="","",J14)</f>
        <v>19. 3. 2024</v>
      </c>
      <c r="L82" s="29"/>
    </row>
    <row r="83" spans="2:65" s="1" customFormat="1" ht="6.95" customHeight="1">
      <c r="B83" s="29"/>
      <c r="L83" s="29"/>
    </row>
    <row r="84" spans="2:65" s="1" customFormat="1" ht="15.2" customHeight="1">
      <c r="B84" s="29"/>
      <c r="C84" s="24" t="s">
        <v>25</v>
      </c>
      <c r="F84" s="22" t="str">
        <f>E17</f>
        <v>UK - právnická fakulta</v>
      </c>
      <c r="I84" s="24" t="s">
        <v>31</v>
      </c>
      <c r="J84" s="27" t="str">
        <f>E23</f>
        <v>ing.arch.Jiří Linhart</v>
      </c>
      <c r="L84" s="29"/>
    </row>
    <row r="85" spans="2:65" s="1" customFormat="1" ht="15.2" customHeight="1">
      <c r="B85" s="29"/>
      <c r="C85" s="24" t="s">
        <v>29</v>
      </c>
      <c r="F85" s="22" t="str">
        <f>IF(E20="","",E20)</f>
        <v>Vyplň údaj</v>
      </c>
      <c r="I85" s="24" t="s">
        <v>34</v>
      </c>
      <c r="J85" s="27" t="str">
        <f>E26</f>
        <v>Kateřina Bačová</v>
      </c>
      <c r="L85" s="29"/>
    </row>
    <row r="86" spans="2:65" s="1" customFormat="1" ht="10.35" customHeight="1">
      <c r="B86" s="29"/>
      <c r="L86" s="29"/>
    </row>
    <row r="87" spans="2:65" s="9" customFormat="1" ht="29.25" customHeight="1">
      <c r="B87" s="104"/>
      <c r="C87" s="105" t="s">
        <v>119</v>
      </c>
      <c r="D87" s="106" t="s">
        <v>57</v>
      </c>
      <c r="E87" s="106" t="s">
        <v>53</v>
      </c>
      <c r="F87" s="106" t="s">
        <v>54</v>
      </c>
      <c r="G87" s="106" t="s">
        <v>120</v>
      </c>
      <c r="H87" s="106" t="s">
        <v>121</v>
      </c>
      <c r="I87" s="106" t="s">
        <v>122</v>
      </c>
      <c r="J87" s="106" t="s">
        <v>115</v>
      </c>
      <c r="K87" s="107" t="s">
        <v>123</v>
      </c>
      <c r="L87" s="104"/>
      <c r="M87" s="53" t="s">
        <v>19</v>
      </c>
      <c r="N87" s="54" t="s">
        <v>42</v>
      </c>
      <c r="O87" s="54" t="s">
        <v>124</v>
      </c>
      <c r="P87" s="54" t="s">
        <v>125</v>
      </c>
      <c r="Q87" s="54" t="s">
        <v>126</v>
      </c>
      <c r="R87" s="54" t="s">
        <v>127</v>
      </c>
      <c r="S87" s="54" t="s">
        <v>128</v>
      </c>
      <c r="T87" s="55" t="s">
        <v>129</v>
      </c>
    </row>
    <row r="88" spans="2:65" s="1" customFormat="1" ht="22.9" customHeight="1">
      <c r="B88" s="29"/>
      <c r="C88" s="58" t="s">
        <v>130</v>
      </c>
      <c r="J88" s="108">
        <f>BK88</f>
        <v>0</v>
      </c>
      <c r="L88" s="29"/>
      <c r="M88" s="56"/>
      <c r="N88" s="47"/>
      <c r="O88" s="47"/>
      <c r="P88" s="109">
        <f>P89</f>
        <v>0</v>
      </c>
      <c r="Q88" s="47"/>
      <c r="R88" s="109">
        <f>R89</f>
        <v>0</v>
      </c>
      <c r="S88" s="47"/>
      <c r="T88" s="110">
        <f>T89</f>
        <v>0</v>
      </c>
      <c r="AT88" s="14" t="s">
        <v>71</v>
      </c>
      <c r="AU88" s="14" t="s">
        <v>116</v>
      </c>
      <c r="BK88" s="111">
        <f>BK89</f>
        <v>0</v>
      </c>
    </row>
    <row r="89" spans="2:65" s="10" customFormat="1" ht="25.9" customHeight="1">
      <c r="B89" s="112"/>
      <c r="D89" s="113" t="s">
        <v>71</v>
      </c>
      <c r="E89" s="114" t="s">
        <v>164</v>
      </c>
      <c r="F89" s="114" t="s">
        <v>165</v>
      </c>
      <c r="I89" s="115"/>
      <c r="J89" s="116">
        <f>BK89</f>
        <v>0</v>
      </c>
      <c r="L89" s="112"/>
      <c r="M89" s="117"/>
      <c r="P89" s="118">
        <f>P90+P94</f>
        <v>0</v>
      </c>
      <c r="R89" s="118">
        <f>R90+R94</f>
        <v>0</v>
      </c>
      <c r="T89" s="119">
        <f>T90+T94</f>
        <v>0</v>
      </c>
      <c r="AR89" s="113" t="s">
        <v>81</v>
      </c>
      <c r="AT89" s="120" t="s">
        <v>71</v>
      </c>
      <c r="AU89" s="120" t="s">
        <v>72</v>
      </c>
      <c r="AY89" s="113" t="s">
        <v>133</v>
      </c>
      <c r="BK89" s="121">
        <f>BK90+BK94</f>
        <v>0</v>
      </c>
    </row>
    <row r="90" spans="2:65" s="10" customFormat="1" ht="22.9" customHeight="1">
      <c r="B90" s="112"/>
      <c r="D90" s="113" t="s">
        <v>71</v>
      </c>
      <c r="E90" s="148" t="s">
        <v>166</v>
      </c>
      <c r="F90" s="148" t="s">
        <v>167</v>
      </c>
      <c r="I90" s="115"/>
      <c r="J90" s="149">
        <f>BK90</f>
        <v>0</v>
      </c>
      <c r="L90" s="112"/>
      <c r="M90" s="117"/>
      <c r="P90" s="118">
        <f>SUM(P91:P93)</f>
        <v>0</v>
      </c>
      <c r="R90" s="118">
        <f>SUM(R91:R93)</f>
        <v>0</v>
      </c>
      <c r="T90" s="119">
        <f>SUM(T91:T93)</f>
        <v>0</v>
      </c>
      <c r="AR90" s="113" t="s">
        <v>154</v>
      </c>
      <c r="AT90" s="120" t="s">
        <v>71</v>
      </c>
      <c r="AU90" s="120" t="s">
        <v>79</v>
      </c>
      <c r="AY90" s="113" t="s">
        <v>133</v>
      </c>
      <c r="BK90" s="121">
        <f>SUM(BK91:BK93)</f>
        <v>0</v>
      </c>
    </row>
    <row r="91" spans="2:65" s="1" customFormat="1" ht="16.5" customHeight="1">
      <c r="B91" s="29"/>
      <c r="C91" s="122" t="s">
        <v>79</v>
      </c>
      <c r="D91" s="122" t="s">
        <v>134</v>
      </c>
      <c r="E91" s="123" t="s">
        <v>168</v>
      </c>
      <c r="F91" s="124" t="s">
        <v>169</v>
      </c>
      <c r="G91" s="125" t="s">
        <v>170</v>
      </c>
      <c r="H91" s="126">
        <v>28</v>
      </c>
      <c r="I91" s="127"/>
      <c r="J91" s="128">
        <f>ROUND(I91*H91,2)</f>
        <v>0</v>
      </c>
      <c r="K91" s="124" t="s">
        <v>19</v>
      </c>
      <c r="L91" s="29"/>
      <c r="M91" s="129" t="s">
        <v>19</v>
      </c>
      <c r="N91" s="130" t="s">
        <v>43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171</v>
      </c>
      <c r="AT91" s="133" t="s">
        <v>134</v>
      </c>
      <c r="AU91" s="133" t="s">
        <v>81</v>
      </c>
      <c r="AY91" s="14" t="s">
        <v>133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4" t="s">
        <v>79</v>
      </c>
      <c r="BK91" s="134">
        <f>ROUND(I91*H91,2)</f>
        <v>0</v>
      </c>
      <c r="BL91" s="14" t="s">
        <v>171</v>
      </c>
      <c r="BM91" s="133" t="s">
        <v>245</v>
      </c>
    </row>
    <row r="92" spans="2:65" s="1" customFormat="1" ht="16.5" customHeight="1">
      <c r="B92" s="29"/>
      <c r="C92" s="122" t="s">
        <v>81</v>
      </c>
      <c r="D92" s="122" t="s">
        <v>134</v>
      </c>
      <c r="E92" s="123" t="s">
        <v>173</v>
      </c>
      <c r="F92" s="124" t="s">
        <v>174</v>
      </c>
      <c r="G92" s="125" t="s">
        <v>170</v>
      </c>
      <c r="H92" s="126">
        <v>2</v>
      </c>
      <c r="I92" s="127"/>
      <c r="J92" s="128">
        <f>ROUND(I92*H92,2)</f>
        <v>0</v>
      </c>
      <c r="K92" s="124" t="s">
        <v>19</v>
      </c>
      <c r="L92" s="29"/>
      <c r="M92" s="129" t="s">
        <v>19</v>
      </c>
      <c r="N92" s="130" t="s">
        <v>43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171</v>
      </c>
      <c r="AT92" s="133" t="s">
        <v>134</v>
      </c>
      <c r="AU92" s="133" t="s">
        <v>81</v>
      </c>
      <c r="AY92" s="14" t="s">
        <v>133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4" t="s">
        <v>79</v>
      </c>
      <c r="BK92" s="134">
        <f>ROUND(I92*H92,2)</f>
        <v>0</v>
      </c>
      <c r="BL92" s="14" t="s">
        <v>171</v>
      </c>
      <c r="BM92" s="133" t="s">
        <v>246</v>
      </c>
    </row>
    <row r="93" spans="2:65" s="1" customFormat="1" ht="16.5" customHeight="1">
      <c r="B93" s="29"/>
      <c r="C93" s="122" t="s">
        <v>147</v>
      </c>
      <c r="D93" s="122" t="s">
        <v>134</v>
      </c>
      <c r="E93" s="123" t="s">
        <v>176</v>
      </c>
      <c r="F93" s="124" t="s">
        <v>177</v>
      </c>
      <c r="G93" s="125" t="s">
        <v>170</v>
      </c>
      <c r="H93" s="126">
        <v>2</v>
      </c>
      <c r="I93" s="127"/>
      <c r="J93" s="128">
        <f>ROUND(I93*H93,2)</f>
        <v>0</v>
      </c>
      <c r="K93" s="124" t="s">
        <v>19</v>
      </c>
      <c r="L93" s="29"/>
      <c r="M93" s="129" t="s">
        <v>19</v>
      </c>
      <c r="N93" s="130" t="s">
        <v>43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171</v>
      </c>
      <c r="AT93" s="133" t="s">
        <v>134</v>
      </c>
      <c r="AU93" s="133" t="s">
        <v>81</v>
      </c>
      <c r="AY93" s="14" t="s">
        <v>133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79</v>
      </c>
      <c r="BK93" s="134">
        <f>ROUND(I93*H93,2)</f>
        <v>0</v>
      </c>
      <c r="BL93" s="14" t="s">
        <v>171</v>
      </c>
      <c r="BM93" s="133" t="s">
        <v>247</v>
      </c>
    </row>
    <row r="94" spans="2:65" s="10" customFormat="1" ht="22.9" customHeight="1">
      <c r="B94" s="112"/>
      <c r="D94" s="113" t="s">
        <v>71</v>
      </c>
      <c r="E94" s="148" t="s">
        <v>185</v>
      </c>
      <c r="F94" s="148" t="s">
        <v>186</v>
      </c>
      <c r="I94" s="115"/>
      <c r="J94" s="149">
        <f>BK94</f>
        <v>0</v>
      </c>
      <c r="L94" s="112"/>
      <c r="M94" s="117"/>
      <c r="P94" s="118">
        <f>SUM(P95:P99)</f>
        <v>0</v>
      </c>
      <c r="R94" s="118">
        <f>SUM(R95:R99)</f>
        <v>0</v>
      </c>
      <c r="T94" s="119">
        <f>SUM(T95:T99)</f>
        <v>0</v>
      </c>
      <c r="AR94" s="113" t="s">
        <v>154</v>
      </c>
      <c r="AT94" s="120" t="s">
        <v>71</v>
      </c>
      <c r="AU94" s="120" t="s">
        <v>79</v>
      </c>
      <c r="AY94" s="113" t="s">
        <v>133</v>
      </c>
      <c r="BK94" s="121">
        <f>SUM(BK95:BK99)</f>
        <v>0</v>
      </c>
    </row>
    <row r="95" spans="2:65" s="1" customFormat="1" ht="16.5" customHeight="1">
      <c r="B95" s="29"/>
      <c r="C95" s="122" t="s">
        <v>154</v>
      </c>
      <c r="D95" s="122" t="s">
        <v>134</v>
      </c>
      <c r="E95" s="123" t="s">
        <v>188</v>
      </c>
      <c r="F95" s="124" t="s">
        <v>189</v>
      </c>
      <c r="G95" s="125" t="s">
        <v>170</v>
      </c>
      <c r="H95" s="126">
        <v>1</v>
      </c>
      <c r="I95" s="127"/>
      <c r="J95" s="128">
        <f>ROUND(I95*H95,2)</f>
        <v>0</v>
      </c>
      <c r="K95" s="124" t="s">
        <v>19</v>
      </c>
      <c r="L95" s="29"/>
      <c r="M95" s="129" t="s">
        <v>19</v>
      </c>
      <c r="N95" s="130" t="s">
        <v>43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171</v>
      </c>
      <c r="AT95" s="133" t="s">
        <v>134</v>
      </c>
      <c r="AU95" s="133" t="s">
        <v>81</v>
      </c>
      <c r="AY95" s="14" t="s">
        <v>133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4" t="s">
        <v>79</v>
      </c>
      <c r="BK95" s="134">
        <f>ROUND(I95*H95,2)</f>
        <v>0</v>
      </c>
      <c r="BL95" s="14" t="s">
        <v>171</v>
      </c>
      <c r="BM95" s="133" t="s">
        <v>248</v>
      </c>
    </row>
    <row r="96" spans="2:65" s="1" customFormat="1" ht="16.5" customHeight="1">
      <c r="B96" s="29"/>
      <c r="C96" s="122" t="s">
        <v>132</v>
      </c>
      <c r="D96" s="122" t="s">
        <v>134</v>
      </c>
      <c r="E96" s="123" t="s">
        <v>192</v>
      </c>
      <c r="F96" s="124" t="s">
        <v>193</v>
      </c>
      <c r="G96" s="125" t="s">
        <v>170</v>
      </c>
      <c r="H96" s="126">
        <v>28</v>
      </c>
      <c r="I96" s="127"/>
      <c r="J96" s="128">
        <f>ROUND(I96*H96,2)</f>
        <v>0</v>
      </c>
      <c r="K96" s="124" t="s">
        <v>19</v>
      </c>
      <c r="L96" s="29"/>
      <c r="M96" s="129" t="s">
        <v>19</v>
      </c>
      <c r="N96" s="130" t="s">
        <v>43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171</v>
      </c>
      <c r="AT96" s="133" t="s">
        <v>134</v>
      </c>
      <c r="AU96" s="133" t="s">
        <v>81</v>
      </c>
      <c r="AY96" s="14" t="s">
        <v>133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4" t="s">
        <v>79</v>
      </c>
      <c r="BK96" s="134">
        <f>ROUND(I96*H96,2)</f>
        <v>0</v>
      </c>
      <c r="BL96" s="14" t="s">
        <v>171</v>
      </c>
      <c r="BM96" s="133" t="s">
        <v>249</v>
      </c>
    </row>
    <row r="97" spans="2:65" s="1" customFormat="1" ht="16.5" customHeight="1">
      <c r="B97" s="29"/>
      <c r="C97" s="122" t="s">
        <v>187</v>
      </c>
      <c r="D97" s="122" t="s">
        <v>134</v>
      </c>
      <c r="E97" s="123" t="s">
        <v>250</v>
      </c>
      <c r="F97" s="124" t="s">
        <v>251</v>
      </c>
      <c r="G97" s="125" t="s">
        <v>170</v>
      </c>
      <c r="H97" s="126">
        <v>1</v>
      </c>
      <c r="I97" s="127"/>
      <c r="J97" s="128">
        <f>ROUND(I97*H97,2)</f>
        <v>0</v>
      </c>
      <c r="K97" s="124" t="s">
        <v>19</v>
      </c>
      <c r="L97" s="29"/>
      <c r="M97" s="129" t="s">
        <v>19</v>
      </c>
      <c r="N97" s="130" t="s">
        <v>43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171</v>
      </c>
      <c r="AT97" s="133" t="s">
        <v>134</v>
      </c>
      <c r="AU97" s="133" t="s">
        <v>81</v>
      </c>
      <c r="AY97" s="14" t="s">
        <v>133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4" t="s">
        <v>79</v>
      </c>
      <c r="BK97" s="134">
        <f>ROUND(I97*H97,2)</f>
        <v>0</v>
      </c>
      <c r="BL97" s="14" t="s">
        <v>171</v>
      </c>
      <c r="BM97" s="133" t="s">
        <v>252</v>
      </c>
    </row>
    <row r="98" spans="2:65" s="1" customFormat="1" ht="16.5" customHeight="1">
      <c r="B98" s="29"/>
      <c r="C98" s="122" t="s">
        <v>191</v>
      </c>
      <c r="D98" s="122" t="s">
        <v>134</v>
      </c>
      <c r="E98" s="123" t="s">
        <v>200</v>
      </c>
      <c r="F98" s="124" t="s">
        <v>201</v>
      </c>
      <c r="G98" s="125" t="s">
        <v>170</v>
      </c>
      <c r="H98" s="126">
        <v>1</v>
      </c>
      <c r="I98" s="127"/>
      <c r="J98" s="128">
        <f>ROUND(I98*H98,2)</f>
        <v>0</v>
      </c>
      <c r="K98" s="124" t="s">
        <v>19</v>
      </c>
      <c r="L98" s="29"/>
      <c r="M98" s="129" t="s">
        <v>19</v>
      </c>
      <c r="N98" s="130" t="s">
        <v>43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171</v>
      </c>
      <c r="AT98" s="133" t="s">
        <v>134</v>
      </c>
      <c r="AU98" s="133" t="s">
        <v>81</v>
      </c>
      <c r="AY98" s="14" t="s">
        <v>133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4" t="s">
        <v>79</v>
      </c>
      <c r="BK98" s="134">
        <f>ROUND(I98*H98,2)</f>
        <v>0</v>
      </c>
      <c r="BL98" s="14" t="s">
        <v>171</v>
      </c>
      <c r="BM98" s="133" t="s">
        <v>253</v>
      </c>
    </row>
    <row r="99" spans="2:65" s="1" customFormat="1" ht="16.5" customHeight="1">
      <c r="B99" s="29"/>
      <c r="C99" s="122" t="s">
        <v>195</v>
      </c>
      <c r="D99" s="122" t="s">
        <v>134</v>
      </c>
      <c r="E99" s="123" t="s">
        <v>204</v>
      </c>
      <c r="F99" s="124" t="s">
        <v>205</v>
      </c>
      <c r="G99" s="125" t="s">
        <v>170</v>
      </c>
      <c r="H99" s="126">
        <v>1</v>
      </c>
      <c r="I99" s="127"/>
      <c r="J99" s="128">
        <f>ROUND(I99*H99,2)</f>
        <v>0</v>
      </c>
      <c r="K99" s="124" t="s">
        <v>19</v>
      </c>
      <c r="L99" s="29"/>
      <c r="M99" s="150" t="s">
        <v>19</v>
      </c>
      <c r="N99" s="151" t="s">
        <v>43</v>
      </c>
      <c r="O99" s="142"/>
      <c r="P99" s="152">
        <f>O99*H99</f>
        <v>0</v>
      </c>
      <c r="Q99" s="152">
        <v>0</v>
      </c>
      <c r="R99" s="152">
        <f>Q99*H99</f>
        <v>0</v>
      </c>
      <c r="S99" s="152">
        <v>0</v>
      </c>
      <c r="T99" s="153">
        <f>S99*H99</f>
        <v>0</v>
      </c>
      <c r="AR99" s="133" t="s">
        <v>171</v>
      </c>
      <c r="AT99" s="133" t="s">
        <v>134</v>
      </c>
      <c r="AU99" s="133" t="s">
        <v>81</v>
      </c>
      <c r="AY99" s="14" t="s">
        <v>133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4" t="s">
        <v>79</v>
      </c>
      <c r="BK99" s="134">
        <f>ROUND(I99*H99,2)</f>
        <v>0</v>
      </c>
      <c r="BL99" s="14" t="s">
        <v>171</v>
      </c>
      <c r="BM99" s="133" t="s">
        <v>254</v>
      </c>
    </row>
    <row r="100" spans="2:65" s="1" customFormat="1" ht="6.95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29"/>
    </row>
  </sheetData>
  <sheetProtection algorithmName="SHA-512" hashValue="JO8r3zejP0Wpi/YkmYYQnKve0dOtalzr0+z/sNiDjENNaAL3LQwIuBSbtsi+Nup0V5zAohKMv67kH/vsajLvYQ==" saltValue="mJiaBWbiZzRLdHiXlsZWq5MiB451xEu3EXXxEawO4CF3t2ZF6YRCmXb/y89f6p0VN9PQKk9YrMSY7WPsyVisiQ==" spinCount="100000" sheet="1" objects="1" scenarios="1" formatColumns="0" formatRows="0" autoFilter="0"/>
  <autoFilter ref="C87:K99" xr:uid="{00000000-0009-0000-0000-00000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54" customWidth="1"/>
    <col min="2" max="2" width="1.6640625" style="154" customWidth="1"/>
    <col min="3" max="4" width="5" style="154" customWidth="1"/>
    <col min="5" max="5" width="11.6640625" style="154" customWidth="1"/>
    <col min="6" max="6" width="9.1640625" style="154" customWidth="1"/>
    <col min="7" max="7" width="5" style="154" customWidth="1"/>
    <col min="8" max="8" width="77.83203125" style="154" customWidth="1"/>
    <col min="9" max="10" width="20" style="154" customWidth="1"/>
    <col min="11" max="11" width="1.6640625" style="154" customWidth="1"/>
  </cols>
  <sheetData>
    <row r="1" spans="2:11" customFormat="1" ht="37.5" customHeight="1"/>
    <row r="2" spans="2:1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2" customFormat="1" ht="45" customHeight="1">
      <c r="B3" s="206"/>
      <c r="C3" s="279" t="s">
        <v>255</v>
      </c>
      <c r="D3" s="279"/>
      <c r="E3" s="279"/>
      <c r="F3" s="279"/>
      <c r="G3" s="279"/>
      <c r="H3" s="279"/>
      <c r="I3" s="279"/>
      <c r="J3" s="279"/>
      <c r="K3" s="207"/>
    </row>
    <row r="4" spans="2:11" customFormat="1" ht="25.5" customHeight="1">
      <c r="B4" s="208"/>
      <c r="C4" s="284" t="s">
        <v>256</v>
      </c>
      <c r="D4" s="284"/>
      <c r="E4" s="284"/>
      <c r="F4" s="284"/>
      <c r="G4" s="284"/>
      <c r="H4" s="284"/>
      <c r="I4" s="284"/>
      <c r="J4" s="284"/>
      <c r="K4" s="209"/>
    </row>
    <row r="5" spans="2:11" customFormat="1" ht="5.25" customHeight="1">
      <c r="B5" s="208"/>
      <c r="C5" s="155"/>
      <c r="D5" s="155"/>
      <c r="E5" s="155"/>
      <c r="F5" s="155"/>
      <c r="G5" s="155"/>
      <c r="H5" s="155"/>
      <c r="I5" s="155"/>
      <c r="J5" s="155"/>
      <c r="K5" s="209"/>
    </row>
    <row r="6" spans="2:11" customFormat="1" ht="15" customHeight="1">
      <c r="B6" s="208"/>
      <c r="C6" s="283" t="s">
        <v>257</v>
      </c>
      <c r="D6" s="283"/>
      <c r="E6" s="283"/>
      <c r="F6" s="283"/>
      <c r="G6" s="283"/>
      <c r="H6" s="283"/>
      <c r="I6" s="283"/>
      <c r="J6" s="283"/>
      <c r="K6" s="209"/>
    </row>
    <row r="7" spans="2:11" customFormat="1" ht="15" customHeight="1">
      <c r="B7" s="157"/>
      <c r="C7" s="283" t="s">
        <v>258</v>
      </c>
      <c r="D7" s="283"/>
      <c r="E7" s="283"/>
      <c r="F7" s="283"/>
      <c r="G7" s="283"/>
      <c r="H7" s="283"/>
      <c r="I7" s="283"/>
      <c r="J7" s="283"/>
      <c r="K7" s="209"/>
    </row>
    <row r="8" spans="2:11" customFormat="1" ht="12.75" customHeight="1">
      <c r="B8" s="157"/>
      <c r="C8" s="156"/>
      <c r="D8" s="156"/>
      <c r="E8" s="156"/>
      <c r="F8" s="156"/>
      <c r="G8" s="156"/>
      <c r="H8" s="156"/>
      <c r="I8" s="156"/>
      <c r="J8" s="156"/>
      <c r="K8" s="209"/>
    </row>
    <row r="9" spans="2:11" customFormat="1" ht="15" customHeight="1">
      <c r="B9" s="157"/>
      <c r="C9" s="283" t="s">
        <v>259</v>
      </c>
      <c r="D9" s="283"/>
      <c r="E9" s="283"/>
      <c r="F9" s="283"/>
      <c r="G9" s="283"/>
      <c r="H9" s="283"/>
      <c r="I9" s="283"/>
      <c r="J9" s="283"/>
      <c r="K9" s="209"/>
    </row>
    <row r="10" spans="2:11" customFormat="1" ht="15" customHeight="1">
      <c r="B10" s="157"/>
      <c r="C10" s="156"/>
      <c r="D10" s="283" t="s">
        <v>260</v>
      </c>
      <c r="E10" s="283"/>
      <c r="F10" s="283"/>
      <c r="G10" s="283"/>
      <c r="H10" s="283"/>
      <c r="I10" s="283"/>
      <c r="J10" s="283"/>
      <c r="K10" s="209"/>
    </row>
    <row r="11" spans="2:11" customFormat="1" ht="15" customHeight="1">
      <c r="B11" s="157"/>
      <c r="C11" s="158"/>
      <c r="D11" s="283" t="s">
        <v>261</v>
      </c>
      <c r="E11" s="283"/>
      <c r="F11" s="283"/>
      <c r="G11" s="283"/>
      <c r="H11" s="283"/>
      <c r="I11" s="283"/>
      <c r="J11" s="283"/>
      <c r="K11" s="209"/>
    </row>
    <row r="12" spans="2:11" customFormat="1" ht="15" customHeight="1">
      <c r="B12" s="157"/>
      <c r="C12" s="158"/>
      <c r="D12" s="156"/>
      <c r="E12" s="156"/>
      <c r="F12" s="156"/>
      <c r="G12" s="156"/>
      <c r="H12" s="156"/>
      <c r="I12" s="156"/>
      <c r="J12" s="156"/>
      <c r="K12" s="209"/>
    </row>
    <row r="13" spans="2:11" customFormat="1" ht="15" customHeight="1">
      <c r="B13" s="157"/>
      <c r="C13" s="158"/>
      <c r="D13" s="159" t="s">
        <v>262</v>
      </c>
      <c r="E13" s="156"/>
      <c r="F13" s="156"/>
      <c r="G13" s="156"/>
      <c r="H13" s="156"/>
      <c r="I13" s="156"/>
      <c r="J13" s="156"/>
      <c r="K13" s="209"/>
    </row>
    <row r="14" spans="2:11" customFormat="1" ht="12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209"/>
    </row>
    <row r="15" spans="2:11" customFormat="1" ht="15" customHeight="1">
      <c r="B15" s="157"/>
      <c r="C15" s="158"/>
      <c r="D15" s="283" t="s">
        <v>263</v>
      </c>
      <c r="E15" s="283"/>
      <c r="F15" s="283"/>
      <c r="G15" s="283"/>
      <c r="H15" s="283"/>
      <c r="I15" s="283"/>
      <c r="J15" s="283"/>
      <c r="K15" s="209"/>
    </row>
    <row r="16" spans="2:11" customFormat="1" ht="15" customHeight="1">
      <c r="B16" s="157"/>
      <c r="C16" s="158"/>
      <c r="D16" s="283" t="s">
        <v>264</v>
      </c>
      <c r="E16" s="283"/>
      <c r="F16" s="283"/>
      <c r="G16" s="283"/>
      <c r="H16" s="283"/>
      <c r="I16" s="283"/>
      <c r="J16" s="283"/>
      <c r="K16" s="209"/>
    </row>
    <row r="17" spans="2:11" customFormat="1" ht="15" customHeight="1">
      <c r="B17" s="157"/>
      <c r="C17" s="158"/>
      <c r="D17" s="283" t="s">
        <v>265</v>
      </c>
      <c r="E17" s="283"/>
      <c r="F17" s="283"/>
      <c r="G17" s="283"/>
      <c r="H17" s="283"/>
      <c r="I17" s="283"/>
      <c r="J17" s="283"/>
      <c r="K17" s="209"/>
    </row>
    <row r="18" spans="2:11" customFormat="1" ht="15" customHeight="1">
      <c r="B18" s="157"/>
      <c r="C18" s="158"/>
      <c r="D18" s="158"/>
      <c r="E18" s="160" t="s">
        <v>78</v>
      </c>
      <c r="F18" s="283" t="s">
        <v>266</v>
      </c>
      <c r="G18" s="283"/>
      <c r="H18" s="283"/>
      <c r="I18" s="283"/>
      <c r="J18" s="283"/>
      <c r="K18" s="209"/>
    </row>
    <row r="19" spans="2:11" customFormat="1" ht="15" customHeight="1">
      <c r="B19" s="157"/>
      <c r="C19" s="158"/>
      <c r="D19" s="158"/>
      <c r="E19" s="160" t="s">
        <v>267</v>
      </c>
      <c r="F19" s="283" t="s">
        <v>268</v>
      </c>
      <c r="G19" s="283"/>
      <c r="H19" s="283"/>
      <c r="I19" s="283"/>
      <c r="J19" s="283"/>
      <c r="K19" s="209"/>
    </row>
    <row r="20" spans="2:11" customFormat="1" ht="15" customHeight="1">
      <c r="B20" s="157"/>
      <c r="C20" s="158"/>
      <c r="D20" s="158"/>
      <c r="E20" s="160" t="s">
        <v>269</v>
      </c>
      <c r="F20" s="283" t="s">
        <v>270</v>
      </c>
      <c r="G20" s="283"/>
      <c r="H20" s="283"/>
      <c r="I20" s="283"/>
      <c r="J20" s="283"/>
      <c r="K20" s="209"/>
    </row>
    <row r="21" spans="2:11" customFormat="1" ht="15" customHeight="1">
      <c r="B21" s="157"/>
      <c r="C21" s="158"/>
      <c r="D21" s="158"/>
      <c r="E21" s="160" t="s">
        <v>271</v>
      </c>
      <c r="F21" s="283" t="s">
        <v>272</v>
      </c>
      <c r="G21" s="283"/>
      <c r="H21" s="283"/>
      <c r="I21" s="283"/>
      <c r="J21" s="283"/>
      <c r="K21" s="209"/>
    </row>
    <row r="22" spans="2:11" customFormat="1" ht="15" customHeight="1">
      <c r="B22" s="157"/>
      <c r="C22" s="158"/>
      <c r="D22" s="158"/>
      <c r="E22" s="160" t="s">
        <v>273</v>
      </c>
      <c r="F22" s="283" t="s">
        <v>274</v>
      </c>
      <c r="G22" s="283"/>
      <c r="H22" s="283"/>
      <c r="I22" s="283"/>
      <c r="J22" s="283"/>
      <c r="K22" s="209"/>
    </row>
    <row r="23" spans="2:11" customFormat="1" ht="15" customHeight="1">
      <c r="B23" s="157"/>
      <c r="C23" s="158"/>
      <c r="D23" s="158"/>
      <c r="E23" s="160" t="s">
        <v>85</v>
      </c>
      <c r="F23" s="283" t="s">
        <v>275</v>
      </c>
      <c r="G23" s="283"/>
      <c r="H23" s="283"/>
      <c r="I23" s="283"/>
      <c r="J23" s="283"/>
      <c r="K23" s="209"/>
    </row>
    <row r="24" spans="2:11" customFormat="1" ht="12.75" customHeight="1">
      <c r="B24" s="157"/>
      <c r="C24" s="158"/>
      <c r="D24" s="158"/>
      <c r="E24" s="158"/>
      <c r="F24" s="158"/>
      <c r="G24" s="158"/>
      <c r="H24" s="158"/>
      <c r="I24" s="158"/>
      <c r="J24" s="158"/>
      <c r="K24" s="209"/>
    </row>
    <row r="25" spans="2:11" customFormat="1" ht="15" customHeight="1">
      <c r="B25" s="157"/>
      <c r="C25" s="283" t="s">
        <v>276</v>
      </c>
      <c r="D25" s="283"/>
      <c r="E25" s="283"/>
      <c r="F25" s="283"/>
      <c r="G25" s="283"/>
      <c r="H25" s="283"/>
      <c r="I25" s="283"/>
      <c r="J25" s="283"/>
      <c r="K25" s="209"/>
    </row>
    <row r="26" spans="2:11" customFormat="1" ht="15" customHeight="1">
      <c r="B26" s="157"/>
      <c r="C26" s="283" t="s">
        <v>277</v>
      </c>
      <c r="D26" s="283"/>
      <c r="E26" s="283"/>
      <c r="F26" s="283"/>
      <c r="G26" s="283"/>
      <c r="H26" s="283"/>
      <c r="I26" s="283"/>
      <c r="J26" s="283"/>
      <c r="K26" s="209"/>
    </row>
    <row r="27" spans="2:11" customFormat="1" ht="15" customHeight="1">
      <c r="B27" s="157"/>
      <c r="C27" s="156"/>
      <c r="D27" s="283" t="s">
        <v>278</v>
      </c>
      <c r="E27" s="283"/>
      <c r="F27" s="283"/>
      <c r="G27" s="283"/>
      <c r="H27" s="283"/>
      <c r="I27" s="283"/>
      <c r="J27" s="283"/>
      <c r="K27" s="209"/>
    </row>
    <row r="28" spans="2:11" customFormat="1" ht="15" customHeight="1">
      <c r="B28" s="157"/>
      <c r="C28" s="158"/>
      <c r="D28" s="283" t="s">
        <v>279</v>
      </c>
      <c r="E28" s="283"/>
      <c r="F28" s="283"/>
      <c r="G28" s="283"/>
      <c r="H28" s="283"/>
      <c r="I28" s="283"/>
      <c r="J28" s="283"/>
      <c r="K28" s="209"/>
    </row>
    <row r="29" spans="2:11" customFormat="1" ht="12.75" customHeight="1">
      <c r="B29" s="157"/>
      <c r="C29" s="158"/>
      <c r="D29" s="158"/>
      <c r="E29" s="158"/>
      <c r="F29" s="158"/>
      <c r="G29" s="158"/>
      <c r="H29" s="158"/>
      <c r="I29" s="158"/>
      <c r="J29" s="158"/>
      <c r="K29" s="209"/>
    </row>
    <row r="30" spans="2:11" customFormat="1" ht="15" customHeight="1">
      <c r="B30" s="157"/>
      <c r="C30" s="158"/>
      <c r="D30" s="283" t="s">
        <v>280</v>
      </c>
      <c r="E30" s="283"/>
      <c r="F30" s="283"/>
      <c r="G30" s="283"/>
      <c r="H30" s="283"/>
      <c r="I30" s="283"/>
      <c r="J30" s="283"/>
      <c r="K30" s="209"/>
    </row>
    <row r="31" spans="2:11" customFormat="1" ht="15" customHeight="1">
      <c r="B31" s="157"/>
      <c r="C31" s="158"/>
      <c r="D31" s="283" t="s">
        <v>281</v>
      </c>
      <c r="E31" s="283"/>
      <c r="F31" s="283"/>
      <c r="G31" s="283"/>
      <c r="H31" s="283"/>
      <c r="I31" s="283"/>
      <c r="J31" s="283"/>
      <c r="K31" s="209"/>
    </row>
    <row r="32" spans="2:11" customFormat="1" ht="12.75" customHeight="1">
      <c r="B32" s="157"/>
      <c r="C32" s="158"/>
      <c r="D32" s="158"/>
      <c r="E32" s="158"/>
      <c r="F32" s="158"/>
      <c r="G32" s="158"/>
      <c r="H32" s="158"/>
      <c r="I32" s="158"/>
      <c r="J32" s="158"/>
      <c r="K32" s="209"/>
    </row>
    <row r="33" spans="2:11" customFormat="1" ht="15" customHeight="1">
      <c r="B33" s="157"/>
      <c r="C33" s="158"/>
      <c r="D33" s="283" t="s">
        <v>282</v>
      </c>
      <c r="E33" s="283"/>
      <c r="F33" s="283"/>
      <c r="G33" s="283"/>
      <c r="H33" s="283"/>
      <c r="I33" s="283"/>
      <c r="J33" s="283"/>
      <c r="K33" s="209"/>
    </row>
    <row r="34" spans="2:11" customFormat="1" ht="15" customHeight="1">
      <c r="B34" s="157"/>
      <c r="C34" s="158"/>
      <c r="D34" s="283" t="s">
        <v>283</v>
      </c>
      <c r="E34" s="283"/>
      <c r="F34" s="283"/>
      <c r="G34" s="283"/>
      <c r="H34" s="283"/>
      <c r="I34" s="283"/>
      <c r="J34" s="283"/>
      <c r="K34" s="209"/>
    </row>
    <row r="35" spans="2:11" customFormat="1" ht="15" customHeight="1">
      <c r="B35" s="157"/>
      <c r="C35" s="158"/>
      <c r="D35" s="283" t="s">
        <v>284</v>
      </c>
      <c r="E35" s="283"/>
      <c r="F35" s="283"/>
      <c r="G35" s="283"/>
      <c r="H35" s="283"/>
      <c r="I35" s="283"/>
      <c r="J35" s="283"/>
      <c r="K35" s="209"/>
    </row>
    <row r="36" spans="2:11" customFormat="1" ht="15" customHeight="1">
      <c r="B36" s="157"/>
      <c r="C36" s="158"/>
      <c r="D36" s="156"/>
      <c r="E36" s="159" t="s">
        <v>119</v>
      </c>
      <c r="F36" s="156"/>
      <c r="G36" s="283" t="s">
        <v>285</v>
      </c>
      <c r="H36" s="283"/>
      <c r="I36" s="283"/>
      <c r="J36" s="283"/>
      <c r="K36" s="209"/>
    </row>
    <row r="37" spans="2:11" customFormat="1" ht="30.75" customHeight="1">
      <c r="B37" s="157"/>
      <c r="C37" s="158"/>
      <c r="D37" s="156"/>
      <c r="E37" s="159" t="s">
        <v>286</v>
      </c>
      <c r="F37" s="156"/>
      <c r="G37" s="283" t="s">
        <v>287</v>
      </c>
      <c r="H37" s="283"/>
      <c r="I37" s="283"/>
      <c r="J37" s="283"/>
      <c r="K37" s="209"/>
    </row>
    <row r="38" spans="2:11" customFormat="1" ht="15" customHeight="1">
      <c r="B38" s="157"/>
      <c r="C38" s="158"/>
      <c r="D38" s="156"/>
      <c r="E38" s="159" t="s">
        <v>53</v>
      </c>
      <c r="F38" s="156"/>
      <c r="G38" s="283" t="s">
        <v>288</v>
      </c>
      <c r="H38" s="283"/>
      <c r="I38" s="283"/>
      <c r="J38" s="283"/>
      <c r="K38" s="209"/>
    </row>
    <row r="39" spans="2:11" customFormat="1" ht="15" customHeight="1">
      <c r="B39" s="157"/>
      <c r="C39" s="158"/>
      <c r="D39" s="156"/>
      <c r="E39" s="159" t="s">
        <v>54</v>
      </c>
      <c r="F39" s="156"/>
      <c r="G39" s="283" t="s">
        <v>289</v>
      </c>
      <c r="H39" s="283"/>
      <c r="I39" s="283"/>
      <c r="J39" s="283"/>
      <c r="K39" s="209"/>
    </row>
    <row r="40" spans="2:11" customFormat="1" ht="15" customHeight="1">
      <c r="B40" s="157"/>
      <c r="C40" s="158"/>
      <c r="D40" s="156"/>
      <c r="E40" s="159" t="s">
        <v>120</v>
      </c>
      <c r="F40" s="156"/>
      <c r="G40" s="283" t="s">
        <v>290</v>
      </c>
      <c r="H40" s="283"/>
      <c r="I40" s="283"/>
      <c r="J40" s="283"/>
      <c r="K40" s="209"/>
    </row>
    <row r="41" spans="2:11" customFormat="1" ht="15" customHeight="1">
      <c r="B41" s="157"/>
      <c r="C41" s="158"/>
      <c r="D41" s="156"/>
      <c r="E41" s="159" t="s">
        <v>121</v>
      </c>
      <c r="F41" s="156"/>
      <c r="G41" s="283" t="s">
        <v>291</v>
      </c>
      <c r="H41" s="283"/>
      <c r="I41" s="283"/>
      <c r="J41" s="283"/>
      <c r="K41" s="209"/>
    </row>
    <row r="42" spans="2:11" customFormat="1" ht="15" customHeight="1">
      <c r="B42" s="157"/>
      <c r="C42" s="158"/>
      <c r="D42" s="156"/>
      <c r="E42" s="159" t="s">
        <v>292</v>
      </c>
      <c r="F42" s="156"/>
      <c r="G42" s="283" t="s">
        <v>293</v>
      </c>
      <c r="H42" s="283"/>
      <c r="I42" s="283"/>
      <c r="J42" s="283"/>
      <c r="K42" s="209"/>
    </row>
    <row r="43" spans="2:11" customFormat="1" ht="15" customHeight="1">
      <c r="B43" s="157"/>
      <c r="C43" s="158"/>
      <c r="D43" s="156"/>
      <c r="E43" s="159"/>
      <c r="F43" s="156"/>
      <c r="G43" s="283" t="s">
        <v>294</v>
      </c>
      <c r="H43" s="283"/>
      <c r="I43" s="283"/>
      <c r="J43" s="283"/>
      <c r="K43" s="209"/>
    </row>
    <row r="44" spans="2:11" customFormat="1" ht="15" customHeight="1">
      <c r="B44" s="157"/>
      <c r="C44" s="158"/>
      <c r="D44" s="156"/>
      <c r="E44" s="159" t="s">
        <v>295</v>
      </c>
      <c r="F44" s="156"/>
      <c r="G44" s="283" t="s">
        <v>296</v>
      </c>
      <c r="H44" s="283"/>
      <c r="I44" s="283"/>
      <c r="J44" s="283"/>
      <c r="K44" s="209"/>
    </row>
    <row r="45" spans="2:11" customFormat="1" ht="15" customHeight="1">
      <c r="B45" s="157"/>
      <c r="C45" s="158"/>
      <c r="D45" s="156"/>
      <c r="E45" s="159" t="s">
        <v>123</v>
      </c>
      <c r="F45" s="156"/>
      <c r="G45" s="283" t="s">
        <v>297</v>
      </c>
      <c r="H45" s="283"/>
      <c r="I45" s="283"/>
      <c r="J45" s="283"/>
      <c r="K45" s="209"/>
    </row>
    <row r="46" spans="2:11" customFormat="1" ht="12.75" customHeight="1">
      <c r="B46" s="157"/>
      <c r="C46" s="158"/>
      <c r="D46" s="156"/>
      <c r="E46" s="156"/>
      <c r="F46" s="156"/>
      <c r="G46" s="156"/>
      <c r="H46" s="156"/>
      <c r="I46" s="156"/>
      <c r="J46" s="156"/>
      <c r="K46" s="209"/>
    </row>
    <row r="47" spans="2:11" customFormat="1" ht="15" customHeight="1">
      <c r="B47" s="157"/>
      <c r="C47" s="158"/>
      <c r="D47" s="283" t="s">
        <v>298</v>
      </c>
      <c r="E47" s="283"/>
      <c r="F47" s="283"/>
      <c r="G47" s="283"/>
      <c r="H47" s="283"/>
      <c r="I47" s="283"/>
      <c r="J47" s="283"/>
      <c r="K47" s="209"/>
    </row>
    <row r="48" spans="2:11" customFormat="1" ht="15" customHeight="1">
      <c r="B48" s="157"/>
      <c r="C48" s="158"/>
      <c r="D48" s="158"/>
      <c r="E48" s="283" t="s">
        <v>299</v>
      </c>
      <c r="F48" s="283"/>
      <c r="G48" s="283"/>
      <c r="H48" s="283"/>
      <c r="I48" s="283"/>
      <c r="J48" s="283"/>
      <c r="K48" s="209"/>
    </row>
    <row r="49" spans="2:11" customFormat="1" ht="15" customHeight="1">
      <c r="B49" s="157"/>
      <c r="C49" s="158"/>
      <c r="D49" s="158"/>
      <c r="E49" s="283" t="s">
        <v>300</v>
      </c>
      <c r="F49" s="283"/>
      <c r="G49" s="283"/>
      <c r="H49" s="283"/>
      <c r="I49" s="283"/>
      <c r="J49" s="283"/>
      <c r="K49" s="209"/>
    </row>
    <row r="50" spans="2:11" customFormat="1" ht="15" customHeight="1">
      <c r="B50" s="157"/>
      <c r="C50" s="158"/>
      <c r="D50" s="158"/>
      <c r="E50" s="283" t="s">
        <v>301</v>
      </c>
      <c r="F50" s="283"/>
      <c r="G50" s="283"/>
      <c r="H50" s="283"/>
      <c r="I50" s="283"/>
      <c r="J50" s="283"/>
      <c r="K50" s="209"/>
    </row>
    <row r="51" spans="2:11" customFormat="1" ht="15" customHeight="1">
      <c r="B51" s="157"/>
      <c r="C51" s="158"/>
      <c r="D51" s="283" t="s">
        <v>302</v>
      </c>
      <c r="E51" s="283"/>
      <c r="F51" s="283"/>
      <c r="G51" s="283"/>
      <c r="H51" s="283"/>
      <c r="I51" s="283"/>
      <c r="J51" s="283"/>
      <c r="K51" s="209"/>
    </row>
    <row r="52" spans="2:11" customFormat="1" ht="25.5" customHeight="1">
      <c r="B52" s="208"/>
      <c r="C52" s="284" t="s">
        <v>303</v>
      </c>
      <c r="D52" s="284"/>
      <c r="E52" s="284"/>
      <c r="F52" s="284"/>
      <c r="G52" s="284"/>
      <c r="H52" s="284"/>
      <c r="I52" s="284"/>
      <c r="J52" s="284"/>
      <c r="K52" s="209"/>
    </row>
    <row r="53" spans="2:11" customFormat="1" ht="5.25" customHeight="1">
      <c r="B53" s="208"/>
      <c r="C53" s="155"/>
      <c r="D53" s="155"/>
      <c r="E53" s="155"/>
      <c r="F53" s="155"/>
      <c r="G53" s="155"/>
      <c r="H53" s="155"/>
      <c r="I53" s="155"/>
      <c r="J53" s="155"/>
      <c r="K53" s="209"/>
    </row>
    <row r="54" spans="2:11" customFormat="1" ht="15" customHeight="1">
      <c r="B54" s="208"/>
      <c r="C54" s="283" t="s">
        <v>304</v>
      </c>
      <c r="D54" s="283"/>
      <c r="E54" s="283"/>
      <c r="F54" s="283"/>
      <c r="G54" s="283"/>
      <c r="H54" s="283"/>
      <c r="I54" s="283"/>
      <c r="J54" s="283"/>
      <c r="K54" s="209"/>
    </row>
    <row r="55" spans="2:11" customFormat="1" ht="15" customHeight="1">
      <c r="B55" s="208"/>
      <c r="C55" s="283" t="s">
        <v>305</v>
      </c>
      <c r="D55" s="283"/>
      <c r="E55" s="283"/>
      <c r="F55" s="283"/>
      <c r="G55" s="283"/>
      <c r="H55" s="283"/>
      <c r="I55" s="283"/>
      <c r="J55" s="283"/>
      <c r="K55" s="209"/>
    </row>
    <row r="56" spans="2:11" customFormat="1" ht="12.75" customHeight="1">
      <c r="B56" s="208"/>
      <c r="C56" s="156"/>
      <c r="D56" s="156"/>
      <c r="E56" s="156"/>
      <c r="F56" s="156"/>
      <c r="G56" s="156"/>
      <c r="H56" s="156"/>
      <c r="I56" s="156"/>
      <c r="J56" s="156"/>
      <c r="K56" s="209"/>
    </row>
    <row r="57" spans="2:11" customFormat="1" ht="15" customHeight="1">
      <c r="B57" s="208"/>
      <c r="C57" s="283" t="s">
        <v>306</v>
      </c>
      <c r="D57" s="283"/>
      <c r="E57" s="283"/>
      <c r="F57" s="283"/>
      <c r="G57" s="283"/>
      <c r="H57" s="283"/>
      <c r="I57" s="283"/>
      <c r="J57" s="283"/>
      <c r="K57" s="209"/>
    </row>
    <row r="58" spans="2:11" customFormat="1" ht="15" customHeight="1">
      <c r="B58" s="208"/>
      <c r="C58" s="158"/>
      <c r="D58" s="283" t="s">
        <v>307</v>
      </c>
      <c r="E58" s="283"/>
      <c r="F58" s="283"/>
      <c r="G58" s="283"/>
      <c r="H58" s="283"/>
      <c r="I58" s="283"/>
      <c r="J58" s="283"/>
      <c r="K58" s="209"/>
    </row>
    <row r="59" spans="2:11" customFormat="1" ht="15" customHeight="1">
      <c r="B59" s="208"/>
      <c r="C59" s="158"/>
      <c r="D59" s="283" t="s">
        <v>308</v>
      </c>
      <c r="E59" s="283"/>
      <c r="F59" s="283"/>
      <c r="G59" s="283"/>
      <c r="H59" s="283"/>
      <c r="I59" s="283"/>
      <c r="J59" s="283"/>
      <c r="K59" s="209"/>
    </row>
    <row r="60" spans="2:11" customFormat="1" ht="15" customHeight="1">
      <c r="B60" s="208"/>
      <c r="C60" s="158"/>
      <c r="D60" s="283" t="s">
        <v>309</v>
      </c>
      <c r="E60" s="283"/>
      <c r="F60" s="283"/>
      <c r="G60" s="283"/>
      <c r="H60" s="283"/>
      <c r="I60" s="283"/>
      <c r="J60" s="283"/>
      <c r="K60" s="209"/>
    </row>
    <row r="61" spans="2:11" customFormat="1" ht="15" customHeight="1">
      <c r="B61" s="208"/>
      <c r="C61" s="158"/>
      <c r="D61" s="283" t="s">
        <v>310</v>
      </c>
      <c r="E61" s="283"/>
      <c r="F61" s="283"/>
      <c r="G61" s="283"/>
      <c r="H61" s="283"/>
      <c r="I61" s="283"/>
      <c r="J61" s="283"/>
      <c r="K61" s="209"/>
    </row>
    <row r="62" spans="2:11" customFormat="1" ht="15" customHeight="1">
      <c r="B62" s="208"/>
      <c r="C62" s="158"/>
      <c r="D62" s="282" t="s">
        <v>311</v>
      </c>
      <c r="E62" s="282"/>
      <c r="F62" s="282"/>
      <c r="G62" s="282"/>
      <c r="H62" s="282"/>
      <c r="I62" s="282"/>
      <c r="J62" s="282"/>
      <c r="K62" s="209"/>
    </row>
    <row r="63" spans="2:11" customFormat="1" ht="15" customHeight="1">
      <c r="B63" s="208"/>
      <c r="C63" s="158"/>
      <c r="D63" s="283" t="s">
        <v>312</v>
      </c>
      <c r="E63" s="283"/>
      <c r="F63" s="283"/>
      <c r="G63" s="283"/>
      <c r="H63" s="283"/>
      <c r="I63" s="283"/>
      <c r="J63" s="283"/>
      <c r="K63" s="209"/>
    </row>
    <row r="64" spans="2:11" customFormat="1" ht="12.75" customHeight="1">
      <c r="B64" s="208"/>
      <c r="C64" s="158"/>
      <c r="D64" s="158"/>
      <c r="E64" s="161"/>
      <c r="F64" s="158"/>
      <c r="G64" s="158"/>
      <c r="H64" s="158"/>
      <c r="I64" s="158"/>
      <c r="J64" s="158"/>
      <c r="K64" s="209"/>
    </row>
    <row r="65" spans="2:11" customFormat="1" ht="15" customHeight="1">
      <c r="B65" s="208"/>
      <c r="C65" s="158"/>
      <c r="D65" s="283" t="s">
        <v>313</v>
      </c>
      <c r="E65" s="283"/>
      <c r="F65" s="283"/>
      <c r="G65" s="283"/>
      <c r="H65" s="283"/>
      <c r="I65" s="283"/>
      <c r="J65" s="283"/>
      <c r="K65" s="209"/>
    </row>
    <row r="66" spans="2:11" customFormat="1" ht="15" customHeight="1">
      <c r="B66" s="208"/>
      <c r="C66" s="158"/>
      <c r="D66" s="282" t="s">
        <v>314</v>
      </c>
      <c r="E66" s="282"/>
      <c r="F66" s="282"/>
      <c r="G66" s="282"/>
      <c r="H66" s="282"/>
      <c r="I66" s="282"/>
      <c r="J66" s="282"/>
      <c r="K66" s="209"/>
    </row>
    <row r="67" spans="2:11" customFormat="1" ht="15" customHeight="1">
      <c r="B67" s="208"/>
      <c r="C67" s="158"/>
      <c r="D67" s="283" t="s">
        <v>315</v>
      </c>
      <c r="E67" s="283"/>
      <c r="F67" s="283"/>
      <c r="G67" s="283"/>
      <c r="H67" s="283"/>
      <c r="I67" s="283"/>
      <c r="J67" s="283"/>
      <c r="K67" s="209"/>
    </row>
    <row r="68" spans="2:11" customFormat="1" ht="15" customHeight="1">
      <c r="B68" s="208"/>
      <c r="C68" s="158"/>
      <c r="D68" s="283" t="s">
        <v>316</v>
      </c>
      <c r="E68" s="283"/>
      <c r="F68" s="283"/>
      <c r="G68" s="283"/>
      <c r="H68" s="283"/>
      <c r="I68" s="283"/>
      <c r="J68" s="283"/>
      <c r="K68" s="209"/>
    </row>
    <row r="69" spans="2:11" customFormat="1" ht="15" customHeight="1">
      <c r="B69" s="208"/>
      <c r="C69" s="158"/>
      <c r="D69" s="283" t="s">
        <v>317</v>
      </c>
      <c r="E69" s="283"/>
      <c r="F69" s="283"/>
      <c r="G69" s="283"/>
      <c r="H69" s="283"/>
      <c r="I69" s="283"/>
      <c r="J69" s="283"/>
      <c r="K69" s="209"/>
    </row>
    <row r="70" spans="2:11" customFormat="1" ht="15" customHeight="1">
      <c r="B70" s="208"/>
      <c r="C70" s="158"/>
      <c r="D70" s="283" t="s">
        <v>318</v>
      </c>
      <c r="E70" s="283"/>
      <c r="F70" s="283"/>
      <c r="G70" s="283"/>
      <c r="H70" s="283"/>
      <c r="I70" s="283"/>
      <c r="J70" s="283"/>
      <c r="K70" s="209"/>
    </row>
    <row r="71" spans="2:11" customFormat="1" ht="12.75" customHeight="1">
      <c r="B71" s="210"/>
      <c r="C71" s="162"/>
      <c r="D71" s="162"/>
      <c r="E71" s="162"/>
      <c r="F71" s="162"/>
      <c r="G71" s="162"/>
      <c r="H71" s="162"/>
      <c r="I71" s="162"/>
      <c r="J71" s="162"/>
      <c r="K71" s="211"/>
    </row>
    <row r="72" spans="2:1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customFormat="1" ht="45" customHeight="1">
      <c r="B75" s="217"/>
      <c r="C75" s="281" t="s">
        <v>319</v>
      </c>
      <c r="D75" s="281"/>
      <c r="E75" s="281"/>
      <c r="F75" s="281"/>
      <c r="G75" s="281"/>
      <c r="H75" s="281"/>
      <c r="I75" s="281"/>
      <c r="J75" s="281"/>
      <c r="K75" s="218"/>
    </row>
    <row r="76" spans="2:11" customFormat="1" ht="17.25" customHeight="1">
      <c r="B76" s="217"/>
      <c r="C76" s="163" t="s">
        <v>320</v>
      </c>
      <c r="D76" s="163"/>
      <c r="E76" s="163"/>
      <c r="F76" s="163" t="s">
        <v>321</v>
      </c>
      <c r="G76" s="164"/>
      <c r="H76" s="163" t="s">
        <v>54</v>
      </c>
      <c r="I76" s="163" t="s">
        <v>57</v>
      </c>
      <c r="J76" s="163" t="s">
        <v>322</v>
      </c>
      <c r="K76" s="218"/>
    </row>
    <row r="77" spans="2:11" customFormat="1" ht="17.25" customHeight="1">
      <c r="B77" s="217"/>
      <c r="C77" s="165" t="s">
        <v>323</v>
      </c>
      <c r="D77" s="165"/>
      <c r="E77" s="165"/>
      <c r="F77" s="166" t="s">
        <v>324</v>
      </c>
      <c r="G77" s="167"/>
      <c r="H77" s="165"/>
      <c r="I77" s="165"/>
      <c r="J77" s="165" t="s">
        <v>325</v>
      </c>
      <c r="K77" s="218"/>
    </row>
    <row r="78" spans="2:11" customFormat="1" ht="5.25" customHeight="1">
      <c r="B78" s="217"/>
      <c r="C78" s="168"/>
      <c r="D78" s="168"/>
      <c r="E78" s="168"/>
      <c r="F78" s="168"/>
      <c r="G78" s="169"/>
      <c r="H78" s="168"/>
      <c r="I78" s="168"/>
      <c r="J78" s="168"/>
      <c r="K78" s="218"/>
    </row>
    <row r="79" spans="2:11" customFormat="1" ht="15" customHeight="1">
      <c r="B79" s="217"/>
      <c r="C79" s="159" t="s">
        <v>53</v>
      </c>
      <c r="D79" s="170"/>
      <c r="E79" s="170"/>
      <c r="F79" s="171" t="s">
        <v>326</v>
      </c>
      <c r="G79" s="172"/>
      <c r="H79" s="159" t="s">
        <v>327</v>
      </c>
      <c r="I79" s="159" t="s">
        <v>328</v>
      </c>
      <c r="J79" s="159">
        <v>20</v>
      </c>
      <c r="K79" s="218"/>
    </row>
    <row r="80" spans="2:11" customFormat="1" ht="15" customHeight="1">
      <c r="B80" s="217"/>
      <c r="C80" s="159" t="s">
        <v>329</v>
      </c>
      <c r="D80" s="159"/>
      <c r="E80" s="159"/>
      <c r="F80" s="171" t="s">
        <v>326</v>
      </c>
      <c r="G80" s="172"/>
      <c r="H80" s="159" t="s">
        <v>330</v>
      </c>
      <c r="I80" s="159" t="s">
        <v>328</v>
      </c>
      <c r="J80" s="159">
        <v>120</v>
      </c>
      <c r="K80" s="218"/>
    </row>
    <row r="81" spans="2:11" customFormat="1" ht="15" customHeight="1">
      <c r="B81" s="173"/>
      <c r="C81" s="159" t="s">
        <v>331</v>
      </c>
      <c r="D81" s="159"/>
      <c r="E81" s="159"/>
      <c r="F81" s="171" t="s">
        <v>332</v>
      </c>
      <c r="G81" s="172"/>
      <c r="H81" s="159" t="s">
        <v>333</v>
      </c>
      <c r="I81" s="159" t="s">
        <v>328</v>
      </c>
      <c r="J81" s="159">
        <v>50</v>
      </c>
      <c r="K81" s="218"/>
    </row>
    <row r="82" spans="2:11" customFormat="1" ht="15" customHeight="1">
      <c r="B82" s="173"/>
      <c r="C82" s="159" t="s">
        <v>334</v>
      </c>
      <c r="D82" s="159"/>
      <c r="E82" s="159"/>
      <c r="F82" s="171" t="s">
        <v>326</v>
      </c>
      <c r="G82" s="172"/>
      <c r="H82" s="159" t="s">
        <v>335</v>
      </c>
      <c r="I82" s="159" t="s">
        <v>336</v>
      </c>
      <c r="J82" s="159"/>
      <c r="K82" s="218"/>
    </row>
    <row r="83" spans="2:11" customFormat="1" ht="15" customHeight="1">
      <c r="B83" s="173"/>
      <c r="C83" s="159" t="s">
        <v>337</v>
      </c>
      <c r="D83" s="159"/>
      <c r="E83" s="159"/>
      <c r="F83" s="171" t="s">
        <v>332</v>
      </c>
      <c r="G83" s="159"/>
      <c r="H83" s="159" t="s">
        <v>338</v>
      </c>
      <c r="I83" s="159" t="s">
        <v>328</v>
      </c>
      <c r="J83" s="159">
        <v>15</v>
      </c>
      <c r="K83" s="218"/>
    </row>
    <row r="84" spans="2:11" customFormat="1" ht="15" customHeight="1">
      <c r="B84" s="173"/>
      <c r="C84" s="159" t="s">
        <v>339</v>
      </c>
      <c r="D84" s="159"/>
      <c r="E84" s="159"/>
      <c r="F84" s="171" t="s">
        <v>332</v>
      </c>
      <c r="G84" s="159"/>
      <c r="H84" s="159" t="s">
        <v>340</v>
      </c>
      <c r="I84" s="159" t="s">
        <v>328</v>
      </c>
      <c r="J84" s="159">
        <v>15</v>
      </c>
      <c r="K84" s="218"/>
    </row>
    <row r="85" spans="2:11" customFormat="1" ht="15" customHeight="1">
      <c r="B85" s="173"/>
      <c r="C85" s="159" t="s">
        <v>341</v>
      </c>
      <c r="D85" s="159"/>
      <c r="E85" s="159"/>
      <c r="F85" s="171" t="s">
        <v>332</v>
      </c>
      <c r="G85" s="159"/>
      <c r="H85" s="159" t="s">
        <v>342</v>
      </c>
      <c r="I85" s="159" t="s">
        <v>328</v>
      </c>
      <c r="J85" s="159">
        <v>20</v>
      </c>
      <c r="K85" s="218"/>
    </row>
    <row r="86" spans="2:11" customFormat="1" ht="15" customHeight="1">
      <c r="B86" s="173"/>
      <c r="C86" s="159" t="s">
        <v>343</v>
      </c>
      <c r="D86" s="159"/>
      <c r="E86" s="159"/>
      <c r="F86" s="171" t="s">
        <v>332</v>
      </c>
      <c r="G86" s="159"/>
      <c r="H86" s="159" t="s">
        <v>344</v>
      </c>
      <c r="I86" s="159" t="s">
        <v>328</v>
      </c>
      <c r="J86" s="159">
        <v>20</v>
      </c>
      <c r="K86" s="218"/>
    </row>
    <row r="87" spans="2:11" customFormat="1" ht="15" customHeight="1">
      <c r="B87" s="173"/>
      <c r="C87" s="159" t="s">
        <v>345</v>
      </c>
      <c r="D87" s="159"/>
      <c r="E87" s="159"/>
      <c r="F87" s="171" t="s">
        <v>332</v>
      </c>
      <c r="G87" s="172"/>
      <c r="H87" s="159" t="s">
        <v>346</v>
      </c>
      <c r="I87" s="159" t="s">
        <v>328</v>
      </c>
      <c r="J87" s="159">
        <v>50</v>
      </c>
      <c r="K87" s="218"/>
    </row>
    <row r="88" spans="2:11" customFormat="1" ht="15" customHeight="1">
      <c r="B88" s="173"/>
      <c r="C88" s="159" t="s">
        <v>347</v>
      </c>
      <c r="D88" s="159"/>
      <c r="E88" s="159"/>
      <c r="F88" s="171" t="s">
        <v>332</v>
      </c>
      <c r="G88" s="172"/>
      <c r="H88" s="159" t="s">
        <v>348</v>
      </c>
      <c r="I88" s="159" t="s">
        <v>328</v>
      </c>
      <c r="J88" s="159">
        <v>20</v>
      </c>
      <c r="K88" s="218"/>
    </row>
    <row r="89" spans="2:11" customFormat="1" ht="15" customHeight="1">
      <c r="B89" s="173"/>
      <c r="C89" s="159" t="s">
        <v>349</v>
      </c>
      <c r="D89" s="159"/>
      <c r="E89" s="159"/>
      <c r="F89" s="171" t="s">
        <v>332</v>
      </c>
      <c r="G89" s="172"/>
      <c r="H89" s="159" t="s">
        <v>350</v>
      </c>
      <c r="I89" s="159" t="s">
        <v>328</v>
      </c>
      <c r="J89" s="159">
        <v>20</v>
      </c>
      <c r="K89" s="218"/>
    </row>
    <row r="90" spans="2:11" customFormat="1" ht="15" customHeight="1">
      <c r="B90" s="173"/>
      <c r="C90" s="159" t="s">
        <v>351</v>
      </c>
      <c r="D90" s="159"/>
      <c r="E90" s="159"/>
      <c r="F90" s="171" t="s">
        <v>332</v>
      </c>
      <c r="G90" s="172"/>
      <c r="H90" s="159" t="s">
        <v>352</v>
      </c>
      <c r="I90" s="159" t="s">
        <v>328</v>
      </c>
      <c r="J90" s="159">
        <v>50</v>
      </c>
      <c r="K90" s="218"/>
    </row>
    <row r="91" spans="2:11" customFormat="1" ht="15" customHeight="1">
      <c r="B91" s="173"/>
      <c r="C91" s="159" t="s">
        <v>353</v>
      </c>
      <c r="D91" s="159"/>
      <c r="E91" s="159"/>
      <c r="F91" s="171" t="s">
        <v>332</v>
      </c>
      <c r="G91" s="172"/>
      <c r="H91" s="159" t="s">
        <v>353</v>
      </c>
      <c r="I91" s="159" t="s">
        <v>328</v>
      </c>
      <c r="J91" s="159">
        <v>50</v>
      </c>
      <c r="K91" s="218"/>
    </row>
    <row r="92" spans="2:11" customFormat="1" ht="15" customHeight="1">
      <c r="B92" s="173"/>
      <c r="C92" s="159" t="s">
        <v>354</v>
      </c>
      <c r="D92" s="159"/>
      <c r="E92" s="159"/>
      <c r="F92" s="171" t="s">
        <v>332</v>
      </c>
      <c r="G92" s="172"/>
      <c r="H92" s="159" t="s">
        <v>355</v>
      </c>
      <c r="I92" s="159" t="s">
        <v>328</v>
      </c>
      <c r="J92" s="159">
        <v>255</v>
      </c>
      <c r="K92" s="218"/>
    </row>
    <row r="93" spans="2:11" customFormat="1" ht="15" customHeight="1">
      <c r="B93" s="173"/>
      <c r="C93" s="159" t="s">
        <v>356</v>
      </c>
      <c r="D93" s="159"/>
      <c r="E93" s="159"/>
      <c r="F93" s="171" t="s">
        <v>326</v>
      </c>
      <c r="G93" s="172"/>
      <c r="H93" s="159" t="s">
        <v>357</v>
      </c>
      <c r="I93" s="159" t="s">
        <v>358</v>
      </c>
      <c r="J93" s="159"/>
      <c r="K93" s="218"/>
    </row>
    <row r="94" spans="2:11" customFormat="1" ht="15" customHeight="1">
      <c r="B94" s="173"/>
      <c r="C94" s="159" t="s">
        <v>359</v>
      </c>
      <c r="D94" s="159"/>
      <c r="E94" s="159"/>
      <c r="F94" s="171" t="s">
        <v>326</v>
      </c>
      <c r="G94" s="172"/>
      <c r="H94" s="159" t="s">
        <v>360</v>
      </c>
      <c r="I94" s="159" t="s">
        <v>361</v>
      </c>
      <c r="J94" s="159"/>
      <c r="K94" s="218"/>
    </row>
    <row r="95" spans="2:11" customFormat="1" ht="15" customHeight="1">
      <c r="B95" s="173"/>
      <c r="C95" s="159" t="s">
        <v>362</v>
      </c>
      <c r="D95" s="159"/>
      <c r="E95" s="159"/>
      <c r="F95" s="171" t="s">
        <v>326</v>
      </c>
      <c r="G95" s="172"/>
      <c r="H95" s="159" t="s">
        <v>362</v>
      </c>
      <c r="I95" s="159" t="s">
        <v>361</v>
      </c>
      <c r="J95" s="159"/>
      <c r="K95" s="218"/>
    </row>
    <row r="96" spans="2:11" customFormat="1" ht="15" customHeight="1">
      <c r="B96" s="173"/>
      <c r="C96" s="159" t="s">
        <v>38</v>
      </c>
      <c r="D96" s="159"/>
      <c r="E96" s="159"/>
      <c r="F96" s="171" t="s">
        <v>326</v>
      </c>
      <c r="G96" s="172"/>
      <c r="H96" s="159" t="s">
        <v>363</v>
      </c>
      <c r="I96" s="159" t="s">
        <v>361</v>
      </c>
      <c r="J96" s="159"/>
      <c r="K96" s="218"/>
    </row>
    <row r="97" spans="2:11" customFormat="1" ht="15" customHeight="1">
      <c r="B97" s="173"/>
      <c r="C97" s="159" t="s">
        <v>48</v>
      </c>
      <c r="D97" s="159"/>
      <c r="E97" s="159"/>
      <c r="F97" s="171" t="s">
        <v>326</v>
      </c>
      <c r="G97" s="172"/>
      <c r="H97" s="159" t="s">
        <v>364</v>
      </c>
      <c r="I97" s="159" t="s">
        <v>361</v>
      </c>
      <c r="J97" s="159"/>
      <c r="K97" s="218"/>
    </row>
    <row r="98" spans="2:11" customFormat="1" ht="15" customHeight="1">
      <c r="B98" s="219"/>
      <c r="C98" s="174"/>
      <c r="D98" s="174"/>
      <c r="E98" s="174"/>
      <c r="F98" s="174"/>
      <c r="G98" s="174"/>
      <c r="H98" s="174"/>
      <c r="I98" s="174"/>
      <c r="J98" s="174"/>
      <c r="K98" s="220"/>
    </row>
    <row r="99" spans="2:11" customFormat="1" ht="18.75" customHeight="1">
      <c r="B99" s="221"/>
      <c r="C99" s="175"/>
      <c r="D99" s="175"/>
      <c r="E99" s="175"/>
      <c r="F99" s="175"/>
      <c r="G99" s="175"/>
      <c r="H99" s="175"/>
      <c r="I99" s="175"/>
      <c r="J99" s="175"/>
      <c r="K99" s="221"/>
    </row>
    <row r="100" spans="2:1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customFormat="1" ht="45" customHeight="1">
      <c r="B102" s="217"/>
      <c r="C102" s="281" t="s">
        <v>365</v>
      </c>
      <c r="D102" s="281"/>
      <c r="E102" s="281"/>
      <c r="F102" s="281"/>
      <c r="G102" s="281"/>
      <c r="H102" s="281"/>
      <c r="I102" s="281"/>
      <c r="J102" s="281"/>
      <c r="K102" s="218"/>
    </row>
    <row r="103" spans="2:11" customFormat="1" ht="17.25" customHeight="1">
      <c r="B103" s="217"/>
      <c r="C103" s="163" t="s">
        <v>320</v>
      </c>
      <c r="D103" s="163"/>
      <c r="E103" s="163"/>
      <c r="F103" s="163" t="s">
        <v>321</v>
      </c>
      <c r="G103" s="164"/>
      <c r="H103" s="163" t="s">
        <v>54</v>
      </c>
      <c r="I103" s="163" t="s">
        <v>57</v>
      </c>
      <c r="J103" s="163" t="s">
        <v>322</v>
      </c>
      <c r="K103" s="218"/>
    </row>
    <row r="104" spans="2:11" customFormat="1" ht="17.25" customHeight="1">
      <c r="B104" s="217"/>
      <c r="C104" s="165" t="s">
        <v>323</v>
      </c>
      <c r="D104" s="165"/>
      <c r="E104" s="165"/>
      <c r="F104" s="166" t="s">
        <v>324</v>
      </c>
      <c r="G104" s="167"/>
      <c r="H104" s="165"/>
      <c r="I104" s="165"/>
      <c r="J104" s="165" t="s">
        <v>325</v>
      </c>
      <c r="K104" s="218"/>
    </row>
    <row r="105" spans="2:11" customFormat="1" ht="5.25" customHeight="1">
      <c r="B105" s="217"/>
      <c r="C105" s="163"/>
      <c r="D105" s="163"/>
      <c r="E105" s="163"/>
      <c r="F105" s="163"/>
      <c r="G105" s="176"/>
      <c r="H105" s="163"/>
      <c r="I105" s="163"/>
      <c r="J105" s="163"/>
      <c r="K105" s="218"/>
    </row>
    <row r="106" spans="2:11" customFormat="1" ht="15" customHeight="1">
      <c r="B106" s="217"/>
      <c r="C106" s="159" t="s">
        <v>53</v>
      </c>
      <c r="D106" s="170"/>
      <c r="E106" s="170"/>
      <c r="F106" s="171" t="s">
        <v>326</v>
      </c>
      <c r="G106" s="159"/>
      <c r="H106" s="159" t="s">
        <v>366</v>
      </c>
      <c r="I106" s="159" t="s">
        <v>328</v>
      </c>
      <c r="J106" s="159">
        <v>20</v>
      </c>
      <c r="K106" s="218"/>
    </row>
    <row r="107" spans="2:11" customFormat="1" ht="15" customHeight="1">
      <c r="B107" s="217"/>
      <c r="C107" s="159" t="s">
        <v>329</v>
      </c>
      <c r="D107" s="159"/>
      <c r="E107" s="159"/>
      <c r="F107" s="171" t="s">
        <v>326</v>
      </c>
      <c r="G107" s="159"/>
      <c r="H107" s="159" t="s">
        <v>366</v>
      </c>
      <c r="I107" s="159" t="s">
        <v>328</v>
      </c>
      <c r="J107" s="159">
        <v>120</v>
      </c>
      <c r="K107" s="218"/>
    </row>
    <row r="108" spans="2:11" customFormat="1" ht="15" customHeight="1">
      <c r="B108" s="173"/>
      <c r="C108" s="159" t="s">
        <v>331</v>
      </c>
      <c r="D108" s="159"/>
      <c r="E108" s="159"/>
      <c r="F108" s="171" t="s">
        <v>332</v>
      </c>
      <c r="G108" s="159"/>
      <c r="H108" s="159" t="s">
        <v>366</v>
      </c>
      <c r="I108" s="159" t="s">
        <v>328</v>
      </c>
      <c r="J108" s="159">
        <v>50</v>
      </c>
      <c r="K108" s="218"/>
    </row>
    <row r="109" spans="2:11" customFormat="1" ht="15" customHeight="1">
      <c r="B109" s="173"/>
      <c r="C109" s="159" t="s">
        <v>334</v>
      </c>
      <c r="D109" s="159"/>
      <c r="E109" s="159"/>
      <c r="F109" s="171" t="s">
        <v>326</v>
      </c>
      <c r="G109" s="159"/>
      <c r="H109" s="159" t="s">
        <v>366</v>
      </c>
      <c r="I109" s="159" t="s">
        <v>336</v>
      </c>
      <c r="J109" s="159"/>
      <c r="K109" s="218"/>
    </row>
    <row r="110" spans="2:11" customFormat="1" ht="15" customHeight="1">
      <c r="B110" s="173"/>
      <c r="C110" s="159" t="s">
        <v>345</v>
      </c>
      <c r="D110" s="159"/>
      <c r="E110" s="159"/>
      <c r="F110" s="171" t="s">
        <v>332</v>
      </c>
      <c r="G110" s="159"/>
      <c r="H110" s="159" t="s">
        <v>366</v>
      </c>
      <c r="I110" s="159" t="s">
        <v>328</v>
      </c>
      <c r="J110" s="159">
        <v>50</v>
      </c>
      <c r="K110" s="218"/>
    </row>
    <row r="111" spans="2:11" customFormat="1" ht="15" customHeight="1">
      <c r="B111" s="173"/>
      <c r="C111" s="159" t="s">
        <v>353</v>
      </c>
      <c r="D111" s="159"/>
      <c r="E111" s="159"/>
      <c r="F111" s="171" t="s">
        <v>332</v>
      </c>
      <c r="G111" s="159"/>
      <c r="H111" s="159" t="s">
        <v>366</v>
      </c>
      <c r="I111" s="159" t="s">
        <v>328</v>
      </c>
      <c r="J111" s="159">
        <v>50</v>
      </c>
      <c r="K111" s="218"/>
    </row>
    <row r="112" spans="2:11" customFormat="1" ht="15" customHeight="1">
      <c r="B112" s="173"/>
      <c r="C112" s="159" t="s">
        <v>351</v>
      </c>
      <c r="D112" s="159"/>
      <c r="E112" s="159"/>
      <c r="F112" s="171" t="s">
        <v>332</v>
      </c>
      <c r="G112" s="159"/>
      <c r="H112" s="159" t="s">
        <v>366</v>
      </c>
      <c r="I112" s="159" t="s">
        <v>328</v>
      </c>
      <c r="J112" s="159">
        <v>50</v>
      </c>
      <c r="K112" s="218"/>
    </row>
    <row r="113" spans="2:11" customFormat="1" ht="15" customHeight="1">
      <c r="B113" s="173"/>
      <c r="C113" s="159" t="s">
        <v>53</v>
      </c>
      <c r="D113" s="159"/>
      <c r="E113" s="159"/>
      <c r="F113" s="171" t="s">
        <v>326</v>
      </c>
      <c r="G113" s="159"/>
      <c r="H113" s="159" t="s">
        <v>367</v>
      </c>
      <c r="I113" s="159" t="s">
        <v>328</v>
      </c>
      <c r="J113" s="159">
        <v>20</v>
      </c>
      <c r="K113" s="218"/>
    </row>
    <row r="114" spans="2:11" customFormat="1" ht="15" customHeight="1">
      <c r="B114" s="173"/>
      <c r="C114" s="159" t="s">
        <v>368</v>
      </c>
      <c r="D114" s="159"/>
      <c r="E114" s="159"/>
      <c r="F114" s="171" t="s">
        <v>326</v>
      </c>
      <c r="G114" s="159"/>
      <c r="H114" s="159" t="s">
        <v>369</v>
      </c>
      <c r="I114" s="159" t="s">
        <v>328</v>
      </c>
      <c r="J114" s="159">
        <v>120</v>
      </c>
      <c r="K114" s="218"/>
    </row>
    <row r="115" spans="2:11" customFormat="1" ht="15" customHeight="1">
      <c r="B115" s="173"/>
      <c r="C115" s="159" t="s">
        <v>38</v>
      </c>
      <c r="D115" s="159"/>
      <c r="E115" s="159"/>
      <c r="F115" s="171" t="s">
        <v>326</v>
      </c>
      <c r="G115" s="159"/>
      <c r="H115" s="159" t="s">
        <v>370</v>
      </c>
      <c r="I115" s="159" t="s">
        <v>361</v>
      </c>
      <c r="J115" s="159"/>
      <c r="K115" s="218"/>
    </row>
    <row r="116" spans="2:11" customFormat="1" ht="15" customHeight="1">
      <c r="B116" s="173"/>
      <c r="C116" s="159" t="s">
        <v>48</v>
      </c>
      <c r="D116" s="159"/>
      <c r="E116" s="159"/>
      <c r="F116" s="171" t="s">
        <v>326</v>
      </c>
      <c r="G116" s="159"/>
      <c r="H116" s="159" t="s">
        <v>371</v>
      </c>
      <c r="I116" s="159" t="s">
        <v>361</v>
      </c>
      <c r="J116" s="159"/>
      <c r="K116" s="218"/>
    </row>
    <row r="117" spans="2:11" customFormat="1" ht="15" customHeight="1">
      <c r="B117" s="173"/>
      <c r="C117" s="159" t="s">
        <v>57</v>
      </c>
      <c r="D117" s="159"/>
      <c r="E117" s="159"/>
      <c r="F117" s="171" t="s">
        <v>326</v>
      </c>
      <c r="G117" s="159"/>
      <c r="H117" s="159" t="s">
        <v>372</v>
      </c>
      <c r="I117" s="159" t="s">
        <v>373</v>
      </c>
      <c r="J117" s="159"/>
      <c r="K117" s="218"/>
    </row>
    <row r="118" spans="2:11" customFormat="1" ht="15" customHeight="1">
      <c r="B118" s="219"/>
      <c r="C118" s="177"/>
      <c r="D118" s="177"/>
      <c r="E118" s="177"/>
      <c r="F118" s="177"/>
      <c r="G118" s="177"/>
      <c r="H118" s="177"/>
      <c r="I118" s="177"/>
      <c r="J118" s="177"/>
      <c r="K118" s="220"/>
    </row>
    <row r="119" spans="2:11" customFormat="1" ht="18.75" customHeight="1">
      <c r="B119" s="222"/>
      <c r="C119" s="178"/>
      <c r="D119" s="178"/>
      <c r="E119" s="178"/>
      <c r="F119" s="179"/>
      <c r="G119" s="178"/>
      <c r="H119" s="178"/>
      <c r="I119" s="178"/>
      <c r="J119" s="178"/>
      <c r="K119" s="222"/>
    </row>
    <row r="120" spans="2:1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>
      <c r="B122" s="226"/>
      <c r="C122" s="279" t="s">
        <v>374</v>
      </c>
      <c r="D122" s="279"/>
      <c r="E122" s="279"/>
      <c r="F122" s="279"/>
      <c r="G122" s="279"/>
      <c r="H122" s="279"/>
      <c r="I122" s="279"/>
      <c r="J122" s="279"/>
      <c r="K122" s="227"/>
    </row>
    <row r="123" spans="2:11" customFormat="1" ht="17.25" customHeight="1">
      <c r="B123" s="180"/>
      <c r="C123" s="163" t="s">
        <v>320</v>
      </c>
      <c r="D123" s="163"/>
      <c r="E123" s="163"/>
      <c r="F123" s="163" t="s">
        <v>321</v>
      </c>
      <c r="G123" s="164"/>
      <c r="H123" s="163" t="s">
        <v>54</v>
      </c>
      <c r="I123" s="163" t="s">
        <v>57</v>
      </c>
      <c r="J123" s="163" t="s">
        <v>322</v>
      </c>
      <c r="K123" s="181"/>
    </row>
    <row r="124" spans="2:11" customFormat="1" ht="17.25" customHeight="1">
      <c r="B124" s="180"/>
      <c r="C124" s="165" t="s">
        <v>323</v>
      </c>
      <c r="D124" s="165"/>
      <c r="E124" s="165"/>
      <c r="F124" s="166" t="s">
        <v>324</v>
      </c>
      <c r="G124" s="167"/>
      <c r="H124" s="165"/>
      <c r="I124" s="165"/>
      <c r="J124" s="165" t="s">
        <v>325</v>
      </c>
      <c r="K124" s="181"/>
    </row>
    <row r="125" spans="2:11" customFormat="1" ht="5.25" customHeight="1">
      <c r="B125" s="182"/>
      <c r="C125" s="168"/>
      <c r="D125" s="168"/>
      <c r="E125" s="168"/>
      <c r="F125" s="168"/>
      <c r="G125" s="183"/>
      <c r="H125" s="168"/>
      <c r="I125" s="168"/>
      <c r="J125" s="168"/>
      <c r="K125" s="184"/>
    </row>
    <row r="126" spans="2:11" customFormat="1" ht="15" customHeight="1">
      <c r="B126" s="182"/>
      <c r="C126" s="159" t="s">
        <v>329</v>
      </c>
      <c r="D126" s="170"/>
      <c r="E126" s="170"/>
      <c r="F126" s="171" t="s">
        <v>326</v>
      </c>
      <c r="G126" s="159"/>
      <c r="H126" s="159" t="s">
        <v>366</v>
      </c>
      <c r="I126" s="159" t="s">
        <v>328</v>
      </c>
      <c r="J126" s="159">
        <v>120</v>
      </c>
      <c r="K126" s="185"/>
    </row>
    <row r="127" spans="2:11" customFormat="1" ht="15" customHeight="1">
      <c r="B127" s="182"/>
      <c r="C127" s="159" t="s">
        <v>375</v>
      </c>
      <c r="D127" s="159"/>
      <c r="E127" s="159"/>
      <c r="F127" s="171" t="s">
        <v>326</v>
      </c>
      <c r="G127" s="159"/>
      <c r="H127" s="159" t="s">
        <v>376</v>
      </c>
      <c r="I127" s="159" t="s">
        <v>328</v>
      </c>
      <c r="J127" s="159" t="s">
        <v>377</v>
      </c>
      <c r="K127" s="185"/>
    </row>
    <row r="128" spans="2:11" customFormat="1" ht="15" customHeight="1">
      <c r="B128" s="182"/>
      <c r="C128" s="159" t="s">
        <v>85</v>
      </c>
      <c r="D128" s="159"/>
      <c r="E128" s="159"/>
      <c r="F128" s="171" t="s">
        <v>326</v>
      </c>
      <c r="G128" s="159"/>
      <c r="H128" s="159" t="s">
        <v>378</v>
      </c>
      <c r="I128" s="159" t="s">
        <v>328</v>
      </c>
      <c r="J128" s="159" t="s">
        <v>377</v>
      </c>
      <c r="K128" s="185"/>
    </row>
    <row r="129" spans="2:11" customFormat="1" ht="15" customHeight="1">
      <c r="B129" s="182"/>
      <c r="C129" s="159" t="s">
        <v>337</v>
      </c>
      <c r="D129" s="159"/>
      <c r="E129" s="159"/>
      <c r="F129" s="171" t="s">
        <v>332</v>
      </c>
      <c r="G129" s="159"/>
      <c r="H129" s="159" t="s">
        <v>338</v>
      </c>
      <c r="I129" s="159" t="s">
        <v>328</v>
      </c>
      <c r="J129" s="159">
        <v>15</v>
      </c>
      <c r="K129" s="185"/>
    </row>
    <row r="130" spans="2:11" customFormat="1" ht="15" customHeight="1">
      <c r="B130" s="182"/>
      <c r="C130" s="159" t="s">
        <v>339</v>
      </c>
      <c r="D130" s="159"/>
      <c r="E130" s="159"/>
      <c r="F130" s="171" t="s">
        <v>332</v>
      </c>
      <c r="G130" s="159"/>
      <c r="H130" s="159" t="s">
        <v>340</v>
      </c>
      <c r="I130" s="159" t="s">
        <v>328</v>
      </c>
      <c r="J130" s="159">
        <v>15</v>
      </c>
      <c r="K130" s="185"/>
    </row>
    <row r="131" spans="2:11" customFormat="1" ht="15" customHeight="1">
      <c r="B131" s="182"/>
      <c r="C131" s="159" t="s">
        <v>341</v>
      </c>
      <c r="D131" s="159"/>
      <c r="E131" s="159"/>
      <c r="F131" s="171" t="s">
        <v>332</v>
      </c>
      <c r="G131" s="159"/>
      <c r="H131" s="159" t="s">
        <v>342</v>
      </c>
      <c r="I131" s="159" t="s">
        <v>328</v>
      </c>
      <c r="J131" s="159">
        <v>20</v>
      </c>
      <c r="K131" s="185"/>
    </row>
    <row r="132" spans="2:11" customFormat="1" ht="15" customHeight="1">
      <c r="B132" s="182"/>
      <c r="C132" s="159" t="s">
        <v>343</v>
      </c>
      <c r="D132" s="159"/>
      <c r="E132" s="159"/>
      <c r="F132" s="171" t="s">
        <v>332</v>
      </c>
      <c r="G132" s="159"/>
      <c r="H132" s="159" t="s">
        <v>344</v>
      </c>
      <c r="I132" s="159" t="s">
        <v>328</v>
      </c>
      <c r="J132" s="159">
        <v>20</v>
      </c>
      <c r="K132" s="185"/>
    </row>
    <row r="133" spans="2:11" customFormat="1" ht="15" customHeight="1">
      <c r="B133" s="182"/>
      <c r="C133" s="159" t="s">
        <v>331</v>
      </c>
      <c r="D133" s="159"/>
      <c r="E133" s="159"/>
      <c r="F133" s="171" t="s">
        <v>332</v>
      </c>
      <c r="G133" s="159"/>
      <c r="H133" s="159" t="s">
        <v>366</v>
      </c>
      <c r="I133" s="159" t="s">
        <v>328</v>
      </c>
      <c r="J133" s="159">
        <v>50</v>
      </c>
      <c r="K133" s="185"/>
    </row>
    <row r="134" spans="2:11" customFormat="1" ht="15" customHeight="1">
      <c r="B134" s="182"/>
      <c r="C134" s="159" t="s">
        <v>345</v>
      </c>
      <c r="D134" s="159"/>
      <c r="E134" s="159"/>
      <c r="F134" s="171" t="s">
        <v>332</v>
      </c>
      <c r="G134" s="159"/>
      <c r="H134" s="159" t="s">
        <v>366</v>
      </c>
      <c r="I134" s="159" t="s">
        <v>328</v>
      </c>
      <c r="J134" s="159">
        <v>50</v>
      </c>
      <c r="K134" s="185"/>
    </row>
    <row r="135" spans="2:11" customFormat="1" ht="15" customHeight="1">
      <c r="B135" s="182"/>
      <c r="C135" s="159" t="s">
        <v>351</v>
      </c>
      <c r="D135" s="159"/>
      <c r="E135" s="159"/>
      <c r="F135" s="171" t="s">
        <v>332</v>
      </c>
      <c r="G135" s="159"/>
      <c r="H135" s="159" t="s">
        <v>366</v>
      </c>
      <c r="I135" s="159" t="s">
        <v>328</v>
      </c>
      <c r="J135" s="159">
        <v>50</v>
      </c>
      <c r="K135" s="185"/>
    </row>
    <row r="136" spans="2:11" customFormat="1" ht="15" customHeight="1">
      <c r="B136" s="182"/>
      <c r="C136" s="159" t="s">
        <v>353</v>
      </c>
      <c r="D136" s="159"/>
      <c r="E136" s="159"/>
      <c r="F136" s="171" t="s">
        <v>332</v>
      </c>
      <c r="G136" s="159"/>
      <c r="H136" s="159" t="s">
        <v>366</v>
      </c>
      <c r="I136" s="159" t="s">
        <v>328</v>
      </c>
      <c r="J136" s="159">
        <v>50</v>
      </c>
      <c r="K136" s="185"/>
    </row>
    <row r="137" spans="2:11" customFormat="1" ht="15" customHeight="1">
      <c r="B137" s="182"/>
      <c r="C137" s="159" t="s">
        <v>354</v>
      </c>
      <c r="D137" s="159"/>
      <c r="E137" s="159"/>
      <c r="F137" s="171" t="s">
        <v>332</v>
      </c>
      <c r="G137" s="159"/>
      <c r="H137" s="159" t="s">
        <v>379</v>
      </c>
      <c r="I137" s="159" t="s">
        <v>328</v>
      </c>
      <c r="J137" s="159">
        <v>255</v>
      </c>
      <c r="K137" s="185"/>
    </row>
    <row r="138" spans="2:11" customFormat="1" ht="15" customHeight="1">
      <c r="B138" s="182"/>
      <c r="C138" s="159" t="s">
        <v>356</v>
      </c>
      <c r="D138" s="159"/>
      <c r="E138" s="159"/>
      <c r="F138" s="171" t="s">
        <v>326</v>
      </c>
      <c r="G138" s="159"/>
      <c r="H138" s="159" t="s">
        <v>380</v>
      </c>
      <c r="I138" s="159" t="s">
        <v>358</v>
      </c>
      <c r="J138" s="159"/>
      <c r="K138" s="185"/>
    </row>
    <row r="139" spans="2:11" customFormat="1" ht="15" customHeight="1">
      <c r="B139" s="182"/>
      <c r="C139" s="159" t="s">
        <v>359</v>
      </c>
      <c r="D139" s="159"/>
      <c r="E139" s="159"/>
      <c r="F139" s="171" t="s">
        <v>326</v>
      </c>
      <c r="G139" s="159"/>
      <c r="H139" s="159" t="s">
        <v>381</v>
      </c>
      <c r="I139" s="159" t="s">
        <v>361</v>
      </c>
      <c r="J139" s="159"/>
      <c r="K139" s="185"/>
    </row>
    <row r="140" spans="2:11" customFormat="1" ht="15" customHeight="1">
      <c r="B140" s="182"/>
      <c r="C140" s="159" t="s">
        <v>362</v>
      </c>
      <c r="D140" s="159"/>
      <c r="E140" s="159"/>
      <c r="F140" s="171" t="s">
        <v>326</v>
      </c>
      <c r="G140" s="159"/>
      <c r="H140" s="159" t="s">
        <v>362</v>
      </c>
      <c r="I140" s="159" t="s">
        <v>361</v>
      </c>
      <c r="J140" s="159"/>
      <c r="K140" s="185"/>
    </row>
    <row r="141" spans="2:11" customFormat="1" ht="15" customHeight="1">
      <c r="B141" s="182"/>
      <c r="C141" s="159" t="s">
        <v>38</v>
      </c>
      <c r="D141" s="159"/>
      <c r="E141" s="159"/>
      <c r="F141" s="171" t="s">
        <v>326</v>
      </c>
      <c r="G141" s="159"/>
      <c r="H141" s="159" t="s">
        <v>382</v>
      </c>
      <c r="I141" s="159" t="s">
        <v>361</v>
      </c>
      <c r="J141" s="159"/>
      <c r="K141" s="185"/>
    </row>
    <row r="142" spans="2:11" customFormat="1" ht="15" customHeight="1">
      <c r="B142" s="182"/>
      <c r="C142" s="159" t="s">
        <v>383</v>
      </c>
      <c r="D142" s="159"/>
      <c r="E142" s="159"/>
      <c r="F142" s="171" t="s">
        <v>326</v>
      </c>
      <c r="G142" s="159"/>
      <c r="H142" s="159" t="s">
        <v>384</v>
      </c>
      <c r="I142" s="159" t="s">
        <v>361</v>
      </c>
      <c r="J142" s="159"/>
      <c r="K142" s="185"/>
    </row>
    <row r="143" spans="2:11" customFormat="1" ht="15" customHeight="1">
      <c r="B143" s="186"/>
      <c r="C143" s="187"/>
      <c r="D143" s="187"/>
      <c r="E143" s="187"/>
      <c r="F143" s="187"/>
      <c r="G143" s="187"/>
      <c r="H143" s="187"/>
      <c r="I143" s="187"/>
      <c r="J143" s="187"/>
      <c r="K143" s="188"/>
    </row>
    <row r="144" spans="2:11" customFormat="1" ht="18.75" customHeight="1">
      <c r="B144" s="178"/>
      <c r="C144" s="178"/>
      <c r="D144" s="178"/>
      <c r="E144" s="178"/>
      <c r="F144" s="179"/>
      <c r="G144" s="178"/>
      <c r="H144" s="178"/>
      <c r="I144" s="178"/>
      <c r="J144" s="178"/>
      <c r="K144" s="178"/>
    </row>
    <row r="145" spans="2:1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customFormat="1" ht="45" customHeight="1">
      <c r="B147" s="217"/>
      <c r="C147" s="281" t="s">
        <v>385</v>
      </c>
      <c r="D147" s="281"/>
      <c r="E147" s="281"/>
      <c r="F147" s="281"/>
      <c r="G147" s="281"/>
      <c r="H147" s="281"/>
      <c r="I147" s="281"/>
      <c r="J147" s="281"/>
      <c r="K147" s="218"/>
    </row>
    <row r="148" spans="2:11" customFormat="1" ht="17.25" customHeight="1">
      <c r="B148" s="217"/>
      <c r="C148" s="163" t="s">
        <v>320</v>
      </c>
      <c r="D148" s="163"/>
      <c r="E148" s="163"/>
      <c r="F148" s="163" t="s">
        <v>321</v>
      </c>
      <c r="G148" s="164"/>
      <c r="H148" s="163" t="s">
        <v>54</v>
      </c>
      <c r="I148" s="163" t="s">
        <v>57</v>
      </c>
      <c r="J148" s="163" t="s">
        <v>322</v>
      </c>
      <c r="K148" s="218"/>
    </row>
    <row r="149" spans="2:11" customFormat="1" ht="17.25" customHeight="1">
      <c r="B149" s="217"/>
      <c r="C149" s="165" t="s">
        <v>323</v>
      </c>
      <c r="D149" s="165"/>
      <c r="E149" s="165"/>
      <c r="F149" s="166" t="s">
        <v>324</v>
      </c>
      <c r="G149" s="167"/>
      <c r="H149" s="165"/>
      <c r="I149" s="165"/>
      <c r="J149" s="165" t="s">
        <v>325</v>
      </c>
      <c r="K149" s="218"/>
    </row>
    <row r="150" spans="2:11" customFormat="1" ht="5.25" customHeight="1">
      <c r="B150" s="173"/>
      <c r="C150" s="168"/>
      <c r="D150" s="168"/>
      <c r="E150" s="168"/>
      <c r="F150" s="168"/>
      <c r="G150" s="169"/>
      <c r="H150" s="168"/>
      <c r="I150" s="168"/>
      <c r="J150" s="168"/>
      <c r="K150" s="185"/>
    </row>
    <row r="151" spans="2:11" customFormat="1" ht="15" customHeight="1">
      <c r="B151" s="173"/>
      <c r="C151" s="189" t="s">
        <v>329</v>
      </c>
      <c r="D151" s="159"/>
      <c r="E151" s="159"/>
      <c r="F151" s="190" t="s">
        <v>326</v>
      </c>
      <c r="G151" s="159"/>
      <c r="H151" s="189" t="s">
        <v>366</v>
      </c>
      <c r="I151" s="189" t="s">
        <v>328</v>
      </c>
      <c r="J151" s="189">
        <v>120</v>
      </c>
      <c r="K151" s="185"/>
    </row>
    <row r="152" spans="2:11" customFormat="1" ht="15" customHeight="1">
      <c r="B152" s="173"/>
      <c r="C152" s="189" t="s">
        <v>375</v>
      </c>
      <c r="D152" s="159"/>
      <c r="E152" s="159"/>
      <c r="F152" s="190" t="s">
        <v>326</v>
      </c>
      <c r="G152" s="159"/>
      <c r="H152" s="189" t="s">
        <v>386</v>
      </c>
      <c r="I152" s="189" t="s">
        <v>328</v>
      </c>
      <c r="J152" s="189" t="s">
        <v>377</v>
      </c>
      <c r="K152" s="185"/>
    </row>
    <row r="153" spans="2:11" customFormat="1" ht="15" customHeight="1">
      <c r="B153" s="173"/>
      <c r="C153" s="189" t="s">
        <v>85</v>
      </c>
      <c r="D153" s="159"/>
      <c r="E153" s="159"/>
      <c r="F153" s="190" t="s">
        <v>326</v>
      </c>
      <c r="G153" s="159"/>
      <c r="H153" s="189" t="s">
        <v>387</v>
      </c>
      <c r="I153" s="189" t="s">
        <v>328</v>
      </c>
      <c r="J153" s="189" t="s">
        <v>377</v>
      </c>
      <c r="K153" s="185"/>
    </row>
    <row r="154" spans="2:11" customFormat="1" ht="15" customHeight="1">
      <c r="B154" s="173"/>
      <c r="C154" s="189" t="s">
        <v>331</v>
      </c>
      <c r="D154" s="159"/>
      <c r="E154" s="159"/>
      <c r="F154" s="190" t="s">
        <v>332</v>
      </c>
      <c r="G154" s="159"/>
      <c r="H154" s="189" t="s">
        <v>366</v>
      </c>
      <c r="I154" s="189" t="s">
        <v>328</v>
      </c>
      <c r="J154" s="189">
        <v>50</v>
      </c>
      <c r="K154" s="185"/>
    </row>
    <row r="155" spans="2:11" customFormat="1" ht="15" customHeight="1">
      <c r="B155" s="173"/>
      <c r="C155" s="189" t="s">
        <v>334</v>
      </c>
      <c r="D155" s="159"/>
      <c r="E155" s="159"/>
      <c r="F155" s="190" t="s">
        <v>326</v>
      </c>
      <c r="G155" s="159"/>
      <c r="H155" s="189" t="s">
        <v>366</v>
      </c>
      <c r="I155" s="189" t="s">
        <v>336</v>
      </c>
      <c r="J155" s="189"/>
      <c r="K155" s="185"/>
    </row>
    <row r="156" spans="2:11" customFormat="1" ht="15" customHeight="1">
      <c r="B156" s="173"/>
      <c r="C156" s="189" t="s">
        <v>345</v>
      </c>
      <c r="D156" s="159"/>
      <c r="E156" s="159"/>
      <c r="F156" s="190" t="s">
        <v>332</v>
      </c>
      <c r="G156" s="159"/>
      <c r="H156" s="189" t="s">
        <v>366</v>
      </c>
      <c r="I156" s="189" t="s">
        <v>328</v>
      </c>
      <c r="J156" s="189">
        <v>50</v>
      </c>
      <c r="K156" s="185"/>
    </row>
    <row r="157" spans="2:11" customFormat="1" ht="15" customHeight="1">
      <c r="B157" s="173"/>
      <c r="C157" s="189" t="s">
        <v>353</v>
      </c>
      <c r="D157" s="159"/>
      <c r="E157" s="159"/>
      <c r="F157" s="190" t="s">
        <v>332</v>
      </c>
      <c r="G157" s="159"/>
      <c r="H157" s="189" t="s">
        <v>366</v>
      </c>
      <c r="I157" s="189" t="s">
        <v>328</v>
      </c>
      <c r="J157" s="189">
        <v>50</v>
      </c>
      <c r="K157" s="185"/>
    </row>
    <row r="158" spans="2:11" customFormat="1" ht="15" customHeight="1">
      <c r="B158" s="173"/>
      <c r="C158" s="189" t="s">
        <v>351</v>
      </c>
      <c r="D158" s="159"/>
      <c r="E158" s="159"/>
      <c r="F158" s="190" t="s">
        <v>332</v>
      </c>
      <c r="G158" s="159"/>
      <c r="H158" s="189" t="s">
        <v>366</v>
      </c>
      <c r="I158" s="189" t="s">
        <v>328</v>
      </c>
      <c r="J158" s="189">
        <v>50</v>
      </c>
      <c r="K158" s="185"/>
    </row>
    <row r="159" spans="2:11" customFormat="1" ht="15" customHeight="1">
      <c r="B159" s="173"/>
      <c r="C159" s="189" t="s">
        <v>114</v>
      </c>
      <c r="D159" s="159"/>
      <c r="E159" s="159"/>
      <c r="F159" s="190" t="s">
        <v>326</v>
      </c>
      <c r="G159" s="159"/>
      <c r="H159" s="189" t="s">
        <v>388</v>
      </c>
      <c r="I159" s="189" t="s">
        <v>328</v>
      </c>
      <c r="J159" s="189" t="s">
        <v>389</v>
      </c>
      <c r="K159" s="185"/>
    </row>
    <row r="160" spans="2:11" customFormat="1" ht="15" customHeight="1">
      <c r="B160" s="173"/>
      <c r="C160" s="189" t="s">
        <v>390</v>
      </c>
      <c r="D160" s="159"/>
      <c r="E160" s="159"/>
      <c r="F160" s="190" t="s">
        <v>326</v>
      </c>
      <c r="G160" s="159"/>
      <c r="H160" s="189" t="s">
        <v>391</v>
      </c>
      <c r="I160" s="189" t="s">
        <v>361</v>
      </c>
      <c r="J160" s="189"/>
      <c r="K160" s="185"/>
    </row>
    <row r="161" spans="2:11" customFormat="1" ht="15" customHeight="1">
      <c r="B161" s="191"/>
      <c r="C161" s="177"/>
      <c r="D161" s="177"/>
      <c r="E161" s="177"/>
      <c r="F161" s="177"/>
      <c r="G161" s="177"/>
      <c r="H161" s="177"/>
      <c r="I161" s="177"/>
      <c r="J161" s="177"/>
      <c r="K161" s="192"/>
    </row>
    <row r="162" spans="2:11" customFormat="1" ht="18.75" customHeight="1">
      <c r="B162" s="178"/>
      <c r="C162" s="183"/>
      <c r="D162" s="183"/>
      <c r="E162" s="183"/>
      <c r="F162" s="193"/>
      <c r="G162" s="183"/>
      <c r="H162" s="183"/>
      <c r="I162" s="183"/>
      <c r="J162" s="183"/>
      <c r="K162" s="178"/>
    </row>
    <row r="163" spans="2:1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customFormat="1" ht="45" customHeight="1">
      <c r="B165" s="206"/>
      <c r="C165" s="279" t="s">
        <v>392</v>
      </c>
      <c r="D165" s="279"/>
      <c r="E165" s="279"/>
      <c r="F165" s="279"/>
      <c r="G165" s="279"/>
      <c r="H165" s="279"/>
      <c r="I165" s="279"/>
      <c r="J165" s="279"/>
      <c r="K165" s="207"/>
    </row>
    <row r="166" spans="2:11" customFormat="1" ht="17.25" customHeight="1">
      <c r="B166" s="206"/>
      <c r="C166" s="163" t="s">
        <v>320</v>
      </c>
      <c r="D166" s="163"/>
      <c r="E166" s="163"/>
      <c r="F166" s="163" t="s">
        <v>321</v>
      </c>
      <c r="G166" s="194"/>
      <c r="H166" s="195" t="s">
        <v>54</v>
      </c>
      <c r="I166" s="195" t="s">
        <v>57</v>
      </c>
      <c r="J166" s="163" t="s">
        <v>322</v>
      </c>
      <c r="K166" s="207"/>
    </row>
    <row r="167" spans="2:11" customFormat="1" ht="17.25" customHeight="1">
      <c r="B167" s="208"/>
      <c r="C167" s="165" t="s">
        <v>323</v>
      </c>
      <c r="D167" s="165"/>
      <c r="E167" s="165"/>
      <c r="F167" s="166" t="s">
        <v>324</v>
      </c>
      <c r="G167" s="196"/>
      <c r="H167" s="197"/>
      <c r="I167" s="197"/>
      <c r="J167" s="165" t="s">
        <v>325</v>
      </c>
      <c r="K167" s="209"/>
    </row>
    <row r="168" spans="2:11" customFormat="1" ht="5.25" customHeight="1">
      <c r="B168" s="173"/>
      <c r="C168" s="168"/>
      <c r="D168" s="168"/>
      <c r="E168" s="168"/>
      <c r="F168" s="168"/>
      <c r="G168" s="169"/>
      <c r="H168" s="168"/>
      <c r="I168" s="168"/>
      <c r="J168" s="168"/>
      <c r="K168" s="185"/>
    </row>
    <row r="169" spans="2:11" customFormat="1" ht="15" customHeight="1">
      <c r="B169" s="173"/>
      <c r="C169" s="159" t="s">
        <v>329</v>
      </c>
      <c r="D169" s="159"/>
      <c r="E169" s="159"/>
      <c r="F169" s="171" t="s">
        <v>326</v>
      </c>
      <c r="G169" s="159"/>
      <c r="H169" s="159" t="s">
        <v>366</v>
      </c>
      <c r="I169" s="159" t="s">
        <v>328</v>
      </c>
      <c r="J169" s="159">
        <v>120</v>
      </c>
      <c r="K169" s="185"/>
    </row>
    <row r="170" spans="2:11" customFormat="1" ht="15" customHeight="1">
      <c r="B170" s="173"/>
      <c r="C170" s="159" t="s">
        <v>375</v>
      </c>
      <c r="D170" s="159"/>
      <c r="E170" s="159"/>
      <c r="F170" s="171" t="s">
        <v>326</v>
      </c>
      <c r="G170" s="159"/>
      <c r="H170" s="159" t="s">
        <v>376</v>
      </c>
      <c r="I170" s="159" t="s">
        <v>328</v>
      </c>
      <c r="J170" s="159" t="s">
        <v>377</v>
      </c>
      <c r="K170" s="185"/>
    </row>
    <row r="171" spans="2:11" customFormat="1" ht="15" customHeight="1">
      <c r="B171" s="173"/>
      <c r="C171" s="159" t="s">
        <v>85</v>
      </c>
      <c r="D171" s="159"/>
      <c r="E171" s="159"/>
      <c r="F171" s="171" t="s">
        <v>326</v>
      </c>
      <c r="G171" s="159"/>
      <c r="H171" s="159" t="s">
        <v>393</v>
      </c>
      <c r="I171" s="159" t="s">
        <v>328</v>
      </c>
      <c r="J171" s="159" t="s">
        <v>377</v>
      </c>
      <c r="K171" s="185"/>
    </row>
    <row r="172" spans="2:11" customFormat="1" ht="15" customHeight="1">
      <c r="B172" s="173"/>
      <c r="C172" s="159" t="s">
        <v>331</v>
      </c>
      <c r="D172" s="159"/>
      <c r="E172" s="159"/>
      <c r="F172" s="171" t="s">
        <v>332</v>
      </c>
      <c r="G172" s="159"/>
      <c r="H172" s="159" t="s">
        <v>393</v>
      </c>
      <c r="I172" s="159" t="s">
        <v>328</v>
      </c>
      <c r="J172" s="159">
        <v>50</v>
      </c>
      <c r="K172" s="185"/>
    </row>
    <row r="173" spans="2:11" customFormat="1" ht="15" customHeight="1">
      <c r="B173" s="173"/>
      <c r="C173" s="159" t="s">
        <v>334</v>
      </c>
      <c r="D173" s="159"/>
      <c r="E173" s="159"/>
      <c r="F173" s="171" t="s">
        <v>326</v>
      </c>
      <c r="G173" s="159"/>
      <c r="H173" s="159" t="s">
        <v>393</v>
      </c>
      <c r="I173" s="159" t="s">
        <v>336</v>
      </c>
      <c r="J173" s="159"/>
      <c r="K173" s="185"/>
    </row>
    <row r="174" spans="2:11" customFormat="1" ht="15" customHeight="1">
      <c r="B174" s="173"/>
      <c r="C174" s="159" t="s">
        <v>345</v>
      </c>
      <c r="D174" s="159"/>
      <c r="E174" s="159"/>
      <c r="F174" s="171" t="s">
        <v>332</v>
      </c>
      <c r="G174" s="159"/>
      <c r="H174" s="159" t="s">
        <v>393</v>
      </c>
      <c r="I174" s="159" t="s">
        <v>328</v>
      </c>
      <c r="J174" s="159">
        <v>50</v>
      </c>
      <c r="K174" s="185"/>
    </row>
    <row r="175" spans="2:11" customFormat="1" ht="15" customHeight="1">
      <c r="B175" s="173"/>
      <c r="C175" s="159" t="s">
        <v>353</v>
      </c>
      <c r="D175" s="159"/>
      <c r="E175" s="159"/>
      <c r="F175" s="171" t="s">
        <v>332</v>
      </c>
      <c r="G175" s="159"/>
      <c r="H175" s="159" t="s">
        <v>393</v>
      </c>
      <c r="I175" s="159" t="s">
        <v>328</v>
      </c>
      <c r="J175" s="159">
        <v>50</v>
      </c>
      <c r="K175" s="185"/>
    </row>
    <row r="176" spans="2:11" customFormat="1" ht="15" customHeight="1">
      <c r="B176" s="173"/>
      <c r="C176" s="159" t="s">
        <v>351</v>
      </c>
      <c r="D176" s="159"/>
      <c r="E176" s="159"/>
      <c r="F176" s="171" t="s">
        <v>332</v>
      </c>
      <c r="G176" s="159"/>
      <c r="H176" s="159" t="s">
        <v>393</v>
      </c>
      <c r="I176" s="159" t="s">
        <v>328</v>
      </c>
      <c r="J176" s="159">
        <v>50</v>
      </c>
      <c r="K176" s="185"/>
    </row>
    <row r="177" spans="2:11" customFormat="1" ht="15" customHeight="1">
      <c r="B177" s="173"/>
      <c r="C177" s="159" t="s">
        <v>119</v>
      </c>
      <c r="D177" s="159"/>
      <c r="E177" s="159"/>
      <c r="F177" s="171" t="s">
        <v>326</v>
      </c>
      <c r="G177" s="159"/>
      <c r="H177" s="159" t="s">
        <v>394</v>
      </c>
      <c r="I177" s="159" t="s">
        <v>395</v>
      </c>
      <c r="J177" s="159"/>
      <c r="K177" s="185"/>
    </row>
    <row r="178" spans="2:11" customFormat="1" ht="15" customHeight="1">
      <c r="B178" s="173"/>
      <c r="C178" s="159" t="s">
        <v>57</v>
      </c>
      <c r="D178" s="159"/>
      <c r="E178" s="159"/>
      <c r="F178" s="171" t="s">
        <v>326</v>
      </c>
      <c r="G178" s="159"/>
      <c r="H178" s="159" t="s">
        <v>396</v>
      </c>
      <c r="I178" s="159" t="s">
        <v>397</v>
      </c>
      <c r="J178" s="159">
        <v>1</v>
      </c>
      <c r="K178" s="185"/>
    </row>
    <row r="179" spans="2:11" customFormat="1" ht="15" customHeight="1">
      <c r="B179" s="173"/>
      <c r="C179" s="159" t="s">
        <v>53</v>
      </c>
      <c r="D179" s="159"/>
      <c r="E179" s="159"/>
      <c r="F179" s="171" t="s">
        <v>326</v>
      </c>
      <c r="G179" s="159"/>
      <c r="H179" s="159" t="s">
        <v>398</v>
      </c>
      <c r="I179" s="159" t="s">
        <v>328</v>
      </c>
      <c r="J179" s="159">
        <v>20</v>
      </c>
      <c r="K179" s="185"/>
    </row>
    <row r="180" spans="2:11" customFormat="1" ht="15" customHeight="1">
      <c r="B180" s="173"/>
      <c r="C180" s="159" t="s">
        <v>54</v>
      </c>
      <c r="D180" s="159"/>
      <c r="E180" s="159"/>
      <c r="F180" s="171" t="s">
        <v>326</v>
      </c>
      <c r="G180" s="159"/>
      <c r="H180" s="159" t="s">
        <v>399</v>
      </c>
      <c r="I180" s="159" t="s">
        <v>328</v>
      </c>
      <c r="J180" s="159">
        <v>255</v>
      </c>
      <c r="K180" s="185"/>
    </row>
    <row r="181" spans="2:11" customFormat="1" ht="15" customHeight="1">
      <c r="B181" s="173"/>
      <c r="C181" s="159" t="s">
        <v>120</v>
      </c>
      <c r="D181" s="159"/>
      <c r="E181" s="159"/>
      <c r="F181" s="171" t="s">
        <v>326</v>
      </c>
      <c r="G181" s="159"/>
      <c r="H181" s="159" t="s">
        <v>290</v>
      </c>
      <c r="I181" s="159" t="s">
        <v>328</v>
      </c>
      <c r="J181" s="159">
        <v>10</v>
      </c>
      <c r="K181" s="185"/>
    </row>
    <row r="182" spans="2:11" customFormat="1" ht="15" customHeight="1">
      <c r="B182" s="173"/>
      <c r="C182" s="159" t="s">
        <v>121</v>
      </c>
      <c r="D182" s="159"/>
      <c r="E182" s="159"/>
      <c r="F182" s="171" t="s">
        <v>326</v>
      </c>
      <c r="G182" s="159"/>
      <c r="H182" s="159" t="s">
        <v>400</v>
      </c>
      <c r="I182" s="159" t="s">
        <v>361</v>
      </c>
      <c r="J182" s="159"/>
      <c r="K182" s="185"/>
    </row>
    <row r="183" spans="2:11" customFormat="1" ht="15" customHeight="1">
      <c r="B183" s="173"/>
      <c r="C183" s="159" t="s">
        <v>401</v>
      </c>
      <c r="D183" s="159"/>
      <c r="E183" s="159"/>
      <c r="F183" s="171" t="s">
        <v>326</v>
      </c>
      <c r="G183" s="159"/>
      <c r="H183" s="159" t="s">
        <v>402</v>
      </c>
      <c r="I183" s="159" t="s">
        <v>361</v>
      </c>
      <c r="J183" s="159"/>
      <c r="K183" s="185"/>
    </row>
    <row r="184" spans="2:11" customFormat="1" ht="15" customHeight="1">
      <c r="B184" s="173"/>
      <c r="C184" s="159" t="s">
        <v>390</v>
      </c>
      <c r="D184" s="159"/>
      <c r="E184" s="159"/>
      <c r="F184" s="171" t="s">
        <v>326</v>
      </c>
      <c r="G184" s="159"/>
      <c r="H184" s="159" t="s">
        <v>403</v>
      </c>
      <c r="I184" s="159" t="s">
        <v>361</v>
      </c>
      <c r="J184" s="159"/>
      <c r="K184" s="185"/>
    </row>
    <row r="185" spans="2:11" customFormat="1" ht="15" customHeight="1">
      <c r="B185" s="173"/>
      <c r="C185" s="159" t="s">
        <v>123</v>
      </c>
      <c r="D185" s="159"/>
      <c r="E185" s="159"/>
      <c r="F185" s="171" t="s">
        <v>332</v>
      </c>
      <c r="G185" s="159"/>
      <c r="H185" s="159" t="s">
        <v>404</v>
      </c>
      <c r="I185" s="159" t="s">
        <v>328</v>
      </c>
      <c r="J185" s="159">
        <v>50</v>
      </c>
      <c r="K185" s="185"/>
    </row>
    <row r="186" spans="2:11" customFormat="1" ht="15" customHeight="1">
      <c r="B186" s="173"/>
      <c r="C186" s="159" t="s">
        <v>405</v>
      </c>
      <c r="D186" s="159"/>
      <c r="E186" s="159"/>
      <c r="F186" s="171" t="s">
        <v>332</v>
      </c>
      <c r="G186" s="159"/>
      <c r="H186" s="159" t="s">
        <v>406</v>
      </c>
      <c r="I186" s="159" t="s">
        <v>407</v>
      </c>
      <c r="J186" s="159"/>
      <c r="K186" s="185"/>
    </row>
    <row r="187" spans="2:11" customFormat="1" ht="15" customHeight="1">
      <c r="B187" s="173"/>
      <c r="C187" s="159" t="s">
        <v>408</v>
      </c>
      <c r="D187" s="159"/>
      <c r="E187" s="159"/>
      <c r="F187" s="171" t="s">
        <v>332</v>
      </c>
      <c r="G187" s="159"/>
      <c r="H187" s="159" t="s">
        <v>409</v>
      </c>
      <c r="I187" s="159" t="s">
        <v>407</v>
      </c>
      <c r="J187" s="159"/>
      <c r="K187" s="185"/>
    </row>
    <row r="188" spans="2:11" customFormat="1" ht="15" customHeight="1">
      <c r="B188" s="173"/>
      <c r="C188" s="159" t="s">
        <v>410</v>
      </c>
      <c r="D188" s="159"/>
      <c r="E188" s="159"/>
      <c r="F188" s="171" t="s">
        <v>332</v>
      </c>
      <c r="G188" s="159"/>
      <c r="H188" s="159" t="s">
        <v>411</v>
      </c>
      <c r="I188" s="159" t="s">
        <v>407</v>
      </c>
      <c r="J188" s="159"/>
      <c r="K188" s="185"/>
    </row>
    <row r="189" spans="2:11" customFormat="1" ht="15" customHeight="1">
      <c r="B189" s="173"/>
      <c r="C189" s="198" t="s">
        <v>412</v>
      </c>
      <c r="D189" s="159"/>
      <c r="E189" s="159"/>
      <c r="F189" s="171" t="s">
        <v>332</v>
      </c>
      <c r="G189" s="159"/>
      <c r="H189" s="159" t="s">
        <v>413</v>
      </c>
      <c r="I189" s="159" t="s">
        <v>414</v>
      </c>
      <c r="J189" s="199" t="s">
        <v>415</v>
      </c>
      <c r="K189" s="185"/>
    </row>
    <row r="190" spans="2:11" customFormat="1" ht="15" customHeight="1">
      <c r="B190" s="173"/>
      <c r="C190" s="198" t="s">
        <v>416</v>
      </c>
      <c r="D190" s="159"/>
      <c r="E190" s="159"/>
      <c r="F190" s="171" t="s">
        <v>332</v>
      </c>
      <c r="G190" s="159"/>
      <c r="H190" s="159" t="s">
        <v>417</v>
      </c>
      <c r="I190" s="159" t="s">
        <v>414</v>
      </c>
      <c r="J190" s="199" t="s">
        <v>415</v>
      </c>
      <c r="K190" s="185"/>
    </row>
    <row r="191" spans="2:11" customFormat="1" ht="15" customHeight="1">
      <c r="B191" s="173"/>
      <c r="C191" s="198" t="s">
        <v>42</v>
      </c>
      <c r="D191" s="159"/>
      <c r="E191" s="159"/>
      <c r="F191" s="171" t="s">
        <v>326</v>
      </c>
      <c r="G191" s="159"/>
      <c r="H191" s="156" t="s">
        <v>418</v>
      </c>
      <c r="I191" s="159" t="s">
        <v>419</v>
      </c>
      <c r="J191" s="159"/>
      <c r="K191" s="185"/>
    </row>
    <row r="192" spans="2:11" customFormat="1" ht="15" customHeight="1">
      <c r="B192" s="173"/>
      <c r="C192" s="198" t="s">
        <v>420</v>
      </c>
      <c r="D192" s="159"/>
      <c r="E192" s="159"/>
      <c r="F192" s="171" t="s">
        <v>326</v>
      </c>
      <c r="G192" s="159"/>
      <c r="H192" s="159" t="s">
        <v>421</v>
      </c>
      <c r="I192" s="159" t="s">
        <v>361</v>
      </c>
      <c r="J192" s="159"/>
      <c r="K192" s="185"/>
    </row>
    <row r="193" spans="2:11" customFormat="1" ht="15" customHeight="1">
      <c r="B193" s="173"/>
      <c r="C193" s="198" t="s">
        <v>422</v>
      </c>
      <c r="D193" s="159"/>
      <c r="E193" s="159"/>
      <c r="F193" s="171" t="s">
        <v>326</v>
      </c>
      <c r="G193" s="159"/>
      <c r="H193" s="159" t="s">
        <v>423</v>
      </c>
      <c r="I193" s="159" t="s">
        <v>361</v>
      </c>
      <c r="J193" s="159"/>
      <c r="K193" s="185"/>
    </row>
    <row r="194" spans="2:11" customFormat="1" ht="15" customHeight="1">
      <c r="B194" s="173"/>
      <c r="C194" s="198" t="s">
        <v>424</v>
      </c>
      <c r="D194" s="159"/>
      <c r="E194" s="159"/>
      <c r="F194" s="171" t="s">
        <v>332</v>
      </c>
      <c r="G194" s="159"/>
      <c r="H194" s="159" t="s">
        <v>425</v>
      </c>
      <c r="I194" s="159" t="s">
        <v>361</v>
      </c>
      <c r="J194" s="159"/>
      <c r="K194" s="185"/>
    </row>
    <row r="195" spans="2:11" customFormat="1" ht="15" customHeight="1">
      <c r="B195" s="191"/>
      <c r="C195" s="200"/>
      <c r="D195" s="177"/>
      <c r="E195" s="177"/>
      <c r="F195" s="177"/>
      <c r="G195" s="177"/>
      <c r="H195" s="177"/>
      <c r="I195" s="177"/>
      <c r="J195" s="177"/>
      <c r="K195" s="192"/>
    </row>
    <row r="196" spans="2:11" customFormat="1" ht="18.75" customHeight="1">
      <c r="B196" s="178"/>
      <c r="C196" s="183"/>
      <c r="D196" s="183"/>
      <c r="E196" s="183"/>
      <c r="F196" s="193"/>
      <c r="G196" s="183"/>
      <c r="H196" s="183"/>
      <c r="I196" s="183"/>
      <c r="J196" s="183"/>
      <c r="K196" s="178"/>
    </row>
    <row r="197" spans="2:11" customFormat="1" ht="18.75" customHeight="1">
      <c r="B197" s="178"/>
      <c r="C197" s="183"/>
      <c r="D197" s="183"/>
      <c r="E197" s="183"/>
      <c r="F197" s="193"/>
      <c r="G197" s="183"/>
      <c r="H197" s="183"/>
      <c r="I197" s="183"/>
      <c r="J197" s="183"/>
      <c r="K197" s="178"/>
    </row>
    <row r="198" spans="2:11" customFormat="1" ht="18.75" customHeight="1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</row>
    <row r="199" spans="2:11" customFormat="1" ht="13.5">
      <c r="B199" s="203"/>
      <c r="C199" s="204"/>
      <c r="D199" s="204"/>
      <c r="E199" s="204"/>
      <c r="F199" s="204"/>
      <c r="G199" s="204"/>
      <c r="H199" s="204"/>
      <c r="I199" s="204"/>
      <c r="J199" s="204"/>
      <c r="K199" s="205"/>
    </row>
    <row r="200" spans="2:11" customFormat="1" ht="21">
      <c r="B200" s="206"/>
      <c r="C200" s="279" t="s">
        <v>426</v>
      </c>
      <c r="D200" s="279"/>
      <c r="E200" s="279"/>
      <c r="F200" s="279"/>
      <c r="G200" s="279"/>
      <c r="H200" s="279"/>
      <c r="I200" s="279"/>
      <c r="J200" s="279"/>
      <c r="K200" s="207"/>
    </row>
    <row r="201" spans="2:11" customFormat="1" ht="25.5" customHeight="1">
      <c r="B201" s="206"/>
      <c r="C201" s="201" t="s">
        <v>427</v>
      </c>
      <c r="D201" s="201"/>
      <c r="E201" s="201"/>
      <c r="F201" s="201" t="s">
        <v>428</v>
      </c>
      <c r="G201" s="202"/>
      <c r="H201" s="280" t="s">
        <v>429</v>
      </c>
      <c r="I201" s="280"/>
      <c r="J201" s="280"/>
      <c r="K201" s="207"/>
    </row>
    <row r="202" spans="2:11" customFormat="1" ht="5.25" customHeight="1">
      <c r="B202" s="173"/>
      <c r="C202" s="168"/>
      <c r="D202" s="168"/>
      <c r="E202" s="168"/>
      <c r="F202" s="168"/>
      <c r="G202" s="183"/>
      <c r="H202" s="168"/>
      <c r="I202" s="168"/>
      <c r="J202" s="168"/>
      <c r="K202" s="185"/>
    </row>
    <row r="203" spans="2:11" customFormat="1" ht="15" customHeight="1">
      <c r="B203" s="173"/>
      <c r="C203" s="159" t="s">
        <v>419</v>
      </c>
      <c r="D203" s="159"/>
      <c r="E203" s="159"/>
      <c r="F203" s="171" t="s">
        <v>43</v>
      </c>
      <c r="G203" s="159"/>
      <c r="H203" s="278" t="s">
        <v>430</v>
      </c>
      <c r="I203" s="278"/>
      <c r="J203" s="278"/>
      <c r="K203" s="185"/>
    </row>
    <row r="204" spans="2:11" customFormat="1" ht="15" customHeight="1">
      <c r="B204" s="173"/>
      <c r="C204" s="159"/>
      <c r="D204" s="159"/>
      <c r="E204" s="159"/>
      <c r="F204" s="171" t="s">
        <v>44</v>
      </c>
      <c r="G204" s="159"/>
      <c r="H204" s="278" t="s">
        <v>431</v>
      </c>
      <c r="I204" s="278"/>
      <c r="J204" s="278"/>
      <c r="K204" s="185"/>
    </row>
    <row r="205" spans="2:11" customFormat="1" ht="15" customHeight="1">
      <c r="B205" s="173"/>
      <c r="C205" s="159"/>
      <c r="D205" s="159"/>
      <c r="E205" s="159"/>
      <c r="F205" s="171" t="s">
        <v>47</v>
      </c>
      <c r="G205" s="159"/>
      <c r="H205" s="278" t="s">
        <v>432</v>
      </c>
      <c r="I205" s="278"/>
      <c r="J205" s="278"/>
      <c r="K205" s="185"/>
    </row>
    <row r="206" spans="2:11" customFormat="1" ht="15" customHeight="1">
      <c r="B206" s="173"/>
      <c r="C206" s="159"/>
      <c r="D206" s="159"/>
      <c r="E206" s="159"/>
      <c r="F206" s="171" t="s">
        <v>45</v>
      </c>
      <c r="G206" s="159"/>
      <c r="H206" s="278" t="s">
        <v>433</v>
      </c>
      <c r="I206" s="278"/>
      <c r="J206" s="278"/>
      <c r="K206" s="185"/>
    </row>
    <row r="207" spans="2:11" customFormat="1" ht="15" customHeight="1">
      <c r="B207" s="173"/>
      <c r="C207" s="159"/>
      <c r="D207" s="159"/>
      <c r="E207" s="159"/>
      <c r="F207" s="171" t="s">
        <v>46</v>
      </c>
      <c r="G207" s="159"/>
      <c r="H207" s="278" t="s">
        <v>434</v>
      </c>
      <c r="I207" s="278"/>
      <c r="J207" s="278"/>
      <c r="K207" s="185"/>
    </row>
    <row r="208" spans="2:11" customFormat="1" ht="15" customHeight="1">
      <c r="B208" s="173"/>
      <c r="C208" s="159"/>
      <c r="D208" s="159"/>
      <c r="E208" s="159"/>
      <c r="F208" s="171"/>
      <c r="G208" s="159"/>
      <c r="H208" s="159"/>
      <c r="I208" s="159"/>
      <c r="J208" s="159"/>
      <c r="K208" s="185"/>
    </row>
    <row r="209" spans="2:11" customFormat="1" ht="15" customHeight="1">
      <c r="B209" s="173"/>
      <c r="C209" s="159" t="s">
        <v>373</v>
      </c>
      <c r="D209" s="159"/>
      <c r="E209" s="159"/>
      <c r="F209" s="171" t="s">
        <v>78</v>
      </c>
      <c r="G209" s="159"/>
      <c r="H209" s="278" t="s">
        <v>435</v>
      </c>
      <c r="I209" s="278"/>
      <c r="J209" s="278"/>
      <c r="K209" s="185"/>
    </row>
    <row r="210" spans="2:11" customFormat="1" ht="15" customHeight="1">
      <c r="B210" s="173"/>
      <c r="C210" s="159"/>
      <c r="D210" s="159"/>
      <c r="E210" s="159"/>
      <c r="F210" s="171" t="s">
        <v>269</v>
      </c>
      <c r="G210" s="159"/>
      <c r="H210" s="278" t="s">
        <v>270</v>
      </c>
      <c r="I210" s="278"/>
      <c r="J210" s="278"/>
      <c r="K210" s="185"/>
    </row>
    <row r="211" spans="2:11" customFormat="1" ht="15" customHeight="1">
      <c r="B211" s="173"/>
      <c r="C211" s="159"/>
      <c r="D211" s="159"/>
      <c r="E211" s="159"/>
      <c r="F211" s="171" t="s">
        <v>267</v>
      </c>
      <c r="G211" s="159"/>
      <c r="H211" s="278" t="s">
        <v>436</v>
      </c>
      <c r="I211" s="278"/>
      <c r="J211" s="278"/>
      <c r="K211" s="185"/>
    </row>
    <row r="212" spans="2:11" customFormat="1" ht="15" customHeight="1">
      <c r="B212" s="228"/>
      <c r="C212" s="159"/>
      <c r="D212" s="159"/>
      <c r="E212" s="159"/>
      <c r="F212" s="171" t="s">
        <v>271</v>
      </c>
      <c r="G212" s="198"/>
      <c r="H212" s="277" t="s">
        <v>272</v>
      </c>
      <c r="I212" s="277"/>
      <c r="J212" s="277"/>
      <c r="K212" s="229"/>
    </row>
    <row r="213" spans="2:11" customFormat="1" ht="15" customHeight="1">
      <c r="B213" s="228"/>
      <c r="C213" s="159"/>
      <c r="D213" s="159"/>
      <c r="E213" s="159"/>
      <c r="F213" s="171" t="s">
        <v>273</v>
      </c>
      <c r="G213" s="198"/>
      <c r="H213" s="277" t="s">
        <v>437</v>
      </c>
      <c r="I213" s="277"/>
      <c r="J213" s="277"/>
      <c r="K213" s="229"/>
    </row>
    <row r="214" spans="2:11" customFormat="1" ht="15" customHeight="1">
      <c r="B214" s="228"/>
      <c r="C214" s="159"/>
      <c r="D214" s="159"/>
      <c r="E214" s="159"/>
      <c r="F214" s="171"/>
      <c r="G214" s="198"/>
      <c r="H214" s="189"/>
      <c r="I214" s="189"/>
      <c r="J214" s="189"/>
      <c r="K214" s="229"/>
    </row>
    <row r="215" spans="2:11" customFormat="1" ht="15" customHeight="1">
      <c r="B215" s="228"/>
      <c r="C215" s="159" t="s">
        <v>397</v>
      </c>
      <c r="D215" s="159"/>
      <c r="E215" s="159"/>
      <c r="F215" s="171">
        <v>1</v>
      </c>
      <c r="G215" s="198"/>
      <c r="H215" s="277" t="s">
        <v>438</v>
      </c>
      <c r="I215" s="277"/>
      <c r="J215" s="277"/>
      <c r="K215" s="229"/>
    </row>
    <row r="216" spans="2:11" customFormat="1" ht="15" customHeight="1">
      <c r="B216" s="228"/>
      <c r="C216" s="159"/>
      <c r="D216" s="159"/>
      <c r="E216" s="159"/>
      <c r="F216" s="171">
        <v>2</v>
      </c>
      <c r="G216" s="198"/>
      <c r="H216" s="277" t="s">
        <v>439</v>
      </c>
      <c r="I216" s="277"/>
      <c r="J216" s="277"/>
      <c r="K216" s="229"/>
    </row>
    <row r="217" spans="2:11" customFormat="1" ht="15" customHeight="1">
      <c r="B217" s="228"/>
      <c r="C217" s="159"/>
      <c r="D217" s="159"/>
      <c r="E217" s="159"/>
      <c r="F217" s="171">
        <v>3</v>
      </c>
      <c r="G217" s="198"/>
      <c r="H217" s="277" t="s">
        <v>440</v>
      </c>
      <c r="I217" s="277"/>
      <c r="J217" s="277"/>
      <c r="K217" s="229"/>
    </row>
    <row r="218" spans="2:11" customFormat="1" ht="15" customHeight="1">
      <c r="B218" s="228"/>
      <c r="C218" s="159"/>
      <c r="D218" s="159"/>
      <c r="E218" s="159"/>
      <c r="F218" s="171">
        <v>4</v>
      </c>
      <c r="G218" s="198"/>
      <c r="H218" s="277" t="s">
        <v>441</v>
      </c>
      <c r="I218" s="277"/>
      <c r="J218" s="277"/>
      <c r="K218" s="229"/>
    </row>
    <row r="219" spans="2:11" customFormat="1" ht="12.75" customHeight="1">
      <c r="B219" s="230"/>
      <c r="C219" s="231"/>
      <c r="D219" s="231"/>
      <c r="E219" s="231"/>
      <c r="F219" s="231"/>
      <c r="G219" s="231"/>
      <c r="H219" s="231"/>
      <c r="I219" s="231"/>
      <c r="J219" s="231"/>
      <c r="K219" s="232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3fa77f-99fb-4d0f-98f1-4d1be0b4a96b" xsi:nil="true"/>
    <lcf76f155ced4ddcb4097134ff3c332f xmlns="dd509b1e-24c3-45f6-8020-4738a5745bd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F33136523C44449F78ECEFA977186E" ma:contentTypeVersion="18" ma:contentTypeDescription="Vytvoří nový dokument" ma:contentTypeScope="" ma:versionID="dfef5b3416cd525245a8a95da8984a31">
  <xsd:schema xmlns:xsd="http://www.w3.org/2001/XMLSchema" xmlns:xs="http://www.w3.org/2001/XMLSchema" xmlns:p="http://schemas.microsoft.com/office/2006/metadata/properties" xmlns:ns2="dd509b1e-24c3-45f6-8020-4738a5745bd1" xmlns:ns3="e63fa77f-99fb-4d0f-98f1-4d1be0b4a96b" targetNamespace="http://schemas.microsoft.com/office/2006/metadata/properties" ma:root="true" ma:fieldsID="ca112fcad9ff64605df29498952b1b69" ns2:_="" ns3:_="">
    <xsd:import namespace="dd509b1e-24c3-45f6-8020-4738a5745bd1"/>
    <xsd:import namespace="e63fa77f-99fb-4d0f-98f1-4d1be0b4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09b1e-24c3-45f6-8020-4738a5745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fa77f-99fb-4d0f-98f1-4d1be0b4a96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bbe50e3-f655-4906-8481-a0247569d7d0}" ma:internalName="TaxCatchAll" ma:showField="CatchAllData" ma:web="e63fa77f-99fb-4d0f-98f1-4d1be0b4a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657C71-BC91-4BC8-A06C-15CC31305239}"/>
</file>

<file path=customXml/itemProps2.xml><?xml version="1.0" encoding="utf-8"?>
<ds:datastoreItem xmlns:ds="http://schemas.openxmlformats.org/officeDocument/2006/customXml" ds:itemID="{659F3FCC-8E84-4FBE-9FE2-2691FC51D819}"/>
</file>

<file path=customXml/itemProps3.xml><?xml version="1.0" encoding="utf-8"?>
<ds:datastoreItem xmlns:ds="http://schemas.openxmlformats.org/officeDocument/2006/customXml" ds:itemID="{97B38347-E9DE-412D-8FB3-91027A40DA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DESKTOP-K7KKSBJ\Kateřina</dc:creator>
  <cp:keywords/>
  <dc:description/>
  <cp:lastModifiedBy>Zuzana Voňavková</cp:lastModifiedBy>
  <cp:revision/>
  <dcterms:created xsi:type="dcterms:W3CDTF">2024-03-19T10:01:31Z</dcterms:created>
  <dcterms:modified xsi:type="dcterms:W3CDTF">2024-04-11T13:51:30Z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0x01010009F33136523C44449F78ECEFA977186E</vt:lpwstr>
  </property>
  <property fmtid="{D5CDD505-2E9C-101B-9397-08002B2CF9AE}" pid="3" name="MediaServiceImageTags">
    <vt:lpwstr/>
  </property>
</Properties>
</file>